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marqu\Desktop\Estudos Finanças\MVP_Front\"/>
    </mc:Choice>
  </mc:AlternateContent>
  <xr:revisionPtr revIDLastSave="0" documentId="13_ncr:1_{7AF0FD02-3BFD-4806-9D5A-DAC2B96CCEB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rontDoor" sheetId="6" r:id="rId1"/>
    <sheet name="Finanças" sheetId="1" r:id="rId2"/>
    <sheet name="BaseCLuster" sheetId="2" r:id="rId3"/>
    <sheet name="Dinamica" sheetId="3" r:id="rId4"/>
    <sheet name="Poly" sheetId="7" r:id="rId5"/>
    <sheet name="Planilha4" sheetId="5" r:id="rId6"/>
  </sheets>
  <definedNames>
    <definedName name="_xlnm._FilterDatabase" localSheetId="2" hidden="1">BaseCLuster!$A$1:$T$325</definedName>
    <definedName name="_xlnm._FilterDatabase" localSheetId="4" hidden="1">Poly!$B$1:$L$1313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L11" i="3" s="1"/>
  <c r="K11" i="3"/>
  <c r="J12" i="3"/>
  <c r="L12" i="3" s="1"/>
  <c r="K12" i="3"/>
  <c r="J13" i="3"/>
  <c r="K13" i="3"/>
  <c r="J14" i="3"/>
  <c r="L14" i="3" s="1"/>
  <c r="K14" i="3"/>
  <c r="J15" i="3"/>
  <c r="L15" i="3" s="1"/>
  <c r="K15" i="3"/>
  <c r="J16" i="3"/>
  <c r="L16" i="3" s="1"/>
  <c r="K16" i="3"/>
  <c r="J17" i="3"/>
  <c r="L17" i="3" s="1"/>
  <c r="K17" i="3"/>
  <c r="J18" i="3"/>
  <c r="L18" i="3" s="1"/>
  <c r="K18" i="3"/>
  <c r="J19" i="3"/>
  <c r="L19" i="3" s="1"/>
  <c r="K19" i="3"/>
  <c r="J20" i="3"/>
  <c r="L20" i="3" s="1"/>
  <c r="K20" i="3"/>
  <c r="J21" i="3"/>
  <c r="K21" i="3"/>
  <c r="J10" i="3"/>
  <c r="L10" i="3" s="1"/>
  <c r="K10" i="3"/>
  <c r="L21" i="3"/>
  <c r="L13" i="3"/>
  <c r="H11" i="3"/>
  <c r="H12" i="3"/>
  <c r="I12" i="3" s="1"/>
  <c r="H13" i="3"/>
  <c r="H14" i="3"/>
  <c r="I14" i="3" s="1"/>
  <c r="H15" i="3"/>
  <c r="H16" i="3"/>
  <c r="H17" i="3"/>
  <c r="H18" i="3"/>
  <c r="H19" i="3"/>
  <c r="I19" i="3" s="1"/>
  <c r="H20" i="3"/>
  <c r="I20" i="3" s="1"/>
  <c r="H21" i="3"/>
  <c r="H10" i="3"/>
  <c r="F10" i="3"/>
  <c r="G11" i="3"/>
  <c r="G12" i="3"/>
  <c r="G13" i="3"/>
  <c r="G14" i="3"/>
  <c r="G15" i="3"/>
  <c r="I15" i="3" s="1"/>
  <c r="G16" i="3"/>
  <c r="G17" i="3"/>
  <c r="G18" i="3"/>
  <c r="G19" i="3"/>
  <c r="G20" i="3"/>
  <c r="G21" i="3"/>
  <c r="G10" i="3"/>
  <c r="I16" i="3"/>
  <c r="F11" i="3"/>
  <c r="F12" i="3"/>
  <c r="F13" i="3"/>
  <c r="F14" i="3"/>
  <c r="F15" i="3"/>
  <c r="F16" i="3"/>
  <c r="F17" i="3"/>
  <c r="F18" i="3"/>
  <c r="F19" i="3"/>
  <c r="F20" i="3"/>
  <c r="F21" i="3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2" i="7"/>
  <c r="T3" i="2"/>
  <c r="T5" i="2"/>
  <c r="T7" i="2"/>
  <c r="T9" i="2"/>
  <c r="T11" i="2"/>
  <c r="T17" i="2"/>
  <c r="T18" i="2"/>
  <c r="T21" i="2"/>
  <c r="T24" i="2"/>
  <c r="T29" i="2"/>
  <c r="T31" i="2"/>
  <c r="T33" i="2"/>
  <c r="T42" i="2"/>
  <c r="T43" i="2"/>
  <c r="T45" i="2"/>
  <c r="T47" i="2"/>
  <c r="T53" i="2"/>
  <c r="T55" i="2"/>
  <c r="T57" i="2"/>
  <c r="T59" i="2"/>
  <c r="T63" i="2"/>
  <c r="T67" i="2"/>
  <c r="T69" i="2"/>
  <c r="T77" i="2"/>
  <c r="T81" i="2"/>
  <c r="T87" i="2"/>
  <c r="T91" i="2"/>
  <c r="T93" i="2"/>
  <c r="T95" i="2"/>
  <c r="T96" i="2"/>
  <c r="T99" i="2"/>
  <c r="T105" i="2"/>
  <c r="T107" i="2"/>
  <c r="T111" i="2"/>
  <c r="T113" i="2"/>
  <c r="T117" i="2"/>
  <c r="T118" i="2"/>
  <c r="T129" i="2"/>
  <c r="T138" i="2"/>
  <c r="T141" i="2"/>
  <c r="T143" i="2"/>
  <c r="T149" i="2"/>
  <c r="T153" i="2"/>
  <c r="T163" i="2"/>
  <c r="T165" i="2"/>
  <c r="T168" i="2"/>
  <c r="T177" i="2"/>
  <c r="T180" i="2"/>
  <c r="T185" i="2"/>
  <c r="T187" i="2"/>
  <c r="T189" i="2"/>
  <c r="T192" i="2"/>
  <c r="T199" i="2"/>
  <c r="T201" i="2"/>
  <c r="T204" i="2"/>
  <c r="T207" i="2"/>
  <c r="T209" i="2"/>
  <c r="T211" i="2"/>
  <c r="T213" i="2"/>
  <c r="T219" i="2"/>
  <c r="T221" i="2"/>
  <c r="T222" i="2"/>
  <c r="T225" i="2"/>
  <c r="T227" i="2"/>
  <c r="T235" i="2"/>
  <c r="T237" i="2"/>
  <c r="T243" i="2"/>
  <c r="T249" i="2"/>
  <c r="T251" i="2"/>
  <c r="T252" i="2"/>
  <c r="T261" i="2"/>
  <c r="T264" i="2"/>
  <c r="T270" i="2"/>
  <c r="T271" i="2"/>
  <c r="T273" i="2"/>
  <c r="T281" i="2"/>
  <c r="T282" i="2"/>
  <c r="T285" i="2"/>
  <c r="T294" i="2"/>
  <c r="T297" i="2"/>
  <c r="T300" i="2"/>
  <c r="T306" i="2"/>
  <c r="T309" i="2"/>
  <c r="T315" i="2"/>
  <c r="T317" i="2"/>
  <c r="T318" i="2"/>
  <c r="T321" i="2"/>
  <c r="T323" i="2"/>
  <c r="C21" i="3"/>
  <c r="B21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S138" i="2"/>
  <c r="S41" i="2"/>
  <c r="T41" i="2" s="1"/>
  <c r="S269" i="2"/>
  <c r="T269" i="2" s="1"/>
  <c r="S47" i="2"/>
  <c r="S191" i="2"/>
  <c r="T191" i="2" s="1"/>
  <c r="S110" i="2"/>
  <c r="T110" i="2" s="1"/>
  <c r="S310" i="2"/>
  <c r="T310" i="2" s="1"/>
  <c r="S117" i="2"/>
  <c r="S122" i="2"/>
  <c r="T122" i="2" s="1"/>
  <c r="S168" i="2"/>
  <c r="S79" i="2"/>
  <c r="T79" i="2" s="1"/>
  <c r="S179" i="2"/>
  <c r="S42" i="2"/>
  <c r="S135" i="2"/>
  <c r="T135" i="2" s="1"/>
  <c r="S27" i="2"/>
  <c r="T27" i="2" s="1"/>
  <c r="S29" i="2"/>
  <c r="S226" i="2"/>
  <c r="T226" i="2" s="1"/>
  <c r="S241" i="2"/>
  <c r="T241" i="2" s="1"/>
  <c r="S167" i="2"/>
  <c r="T167" i="2" s="1"/>
  <c r="S292" i="2"/>
  <c r="T292" i="2" s="1"/>
  <c r="S26" i="2"/>
  <c r="T26" i="2" s="1"/>
  <c r="S31" i="2"/>
  <c r="S30" i="2"/>
  <c r="T30" i="2" s="1"/>
  <c r="S19" i="2"/>
  <c r="T19" i="2" s="1"/>
  <c r="S18" i="2"/>
  <c r="S21" i="2"/>
  <c r="S36" i="2"/>
  <c r="T36" i="2" s="1"/>
  <c r="S32" i="2"/>
  <c r="T32" i="2" s="1"/>
  <c r="S23" i="2"/>
  <c r="T23" i="2" s="1"/>
  <c r="S38" i="2"/>
  <c r="T38" i="2" s="1"/>
  <c r="S34" i="2"/>
  <c r="T34" i="2" s="1"/>
  <c r="S24" i="2"/>
  <c r="S25" i="2"/>
  <c r="T25" i="2" s="1"/>
  <c r="S33" i="2"/>
  <c r="S20" i="2"/>
  <c r="T20" i="2" s="1"/>
  <c r="S71" i="2"/>
  <c r="T71" i="2" s="1"/>
  <c r="S43" i="2"/>
  <c r="S217" i="2"/>
  <c r="T217" i="2" s="1"/>
  <c r="S218" i="2"/>
  <c r="T218" i="2" s="1"/>
  <c r="S118" i="2"/>
  <c r="S169" i="2"/>
  <c r="T169" i="2" s="1"/>
  <c r="S148" i="2"/>
  <c r="T148" i="2" s="1"/>
  <c r="S2" i="2"/>
  <c r="T2" i="2" s="1"/>
  <c r="S264" i="2"/>
  <c r="S28" i="2"/>
  <c r="T28" i="2" s="1"/>
  <c r="S113" i="2"/>
  <c r="S72" i="2"/>
  <c r="T72" i="2" s="1"/>
  <c r="S311" i="2"/>
  <c r="T311" i="2" s="1"/>
  <c r="S180" i="2"/>
  <c r="S170" i="2"/>
  <c r="T170" i="2" s="1"/>
  <c r="S139" i="2"/>
  <c r="T139" i="2" s="1"/>
  <c r="S192" i="2"/>
  <c r="S282" i="2"/>
  <c r="S193" i="2"/>
  <c r="T193" i="2" s="1"/>
  <c r="S48" i="2"/>
  <c r="T48" i="2" s="1"/>
  <c r="S270" i="2"/>
  <c r="S140" i="2"/>
  <c r="T140" i="2" s="1"/>
  <c r="S271" i="2"/>
  <c r="S194" i="2"/>
  <c r="T194" i="2" s="1"/>
  <c r="S195" i="2"/>
  <c r="T195" i="2" s="1"/>
  <c r="S196" i="2"/>
  <c r="T196" i="2" s="1"/>
  <c r="S197" i="2"/>
  <c r="T197" i="2" s="1"/>
  <c r="S198" i="2"/>
  <c r="T198" i="2" s="1"/>
  <c r="S199" i="2"/>
  <c r="S200" i="2"/>
  <c r="T200" i="2" s="1"/>
  <c r="S242" i="2"/>
  <c r="T242" i="2" s="1"/>
  <c r="S312" i="2"/>
  <c r="T312" i="2" s="1"/>
  <c r="S165" i="2"/>
  <c r="S134" i="2"/>
  <c r="T134" i="2" s="1"/>
  <c r="S201" i="2"/>
  <c r="S171" i="2"/>
  <c r="T171" i="2" s="1"/>
  <c r="S272" i="2"/>
  <c r="T272" i="2" s="1"/>
  <c r="S273" i="2"/>
  <c r="S274" i="2"/>
  <c r="T274" i="2" s="1"/>
  <c r="S277" i="2"/>
  <c r="T277" i="2" s="1"/>
  <c r="S243" i="2"/>
  <c r="S313" i="2"/>
  <c r="T313" i="2" s="1"/>
  <c r="S314" i="2"/>
  <c r="T314" i="2" s="1"/>
  <c r="S224" i="2"/>
  <c r="T224" i="2" s="1"/>
  <c r="S141" i="2"/>
  <c r="S136" i="2"/>
  <c r="T136" i="2" s="1"/>
  <c r="S202" i="2"/>
  <c r="T202" i="2" s="1"/>
  <c r="S10" i="2"/>
  <c r="T10" i="2" s="1"/>
  <c r="S151" i="2"/>
  <c r="T151" i="2" s="1"/>
  <c r="S80" i="2"/>
  <c r="T80" i="2" s="1"/>
  <c r="S81" i="2"/>
  <c r="S82" i="2"/>
  <c r="T82" i="2" s="1"/>
  <c r="S3" i="2"/>
  <c r="S142" i="2"/>
  <c r="T142" i="2" s="1"/>
  <c r="S83" i="2"/>
  <c r="T83" i="2" s="1"/>
  <c r="S37" i="2"/>
  <c r="T37" i="2" s="1"/>
  <c r="S111" i="2"/>
  <c r="S172" i="2"/>
  <c r="T172" i="2" s="1"/>
  <c r="S4" i="2"/>
  <c r="T4" i="2" s="1"/>
  <c r="S203" i="2"/>
  <c r="T203" i="2" s="1"/>
  <c r="S84" i="2"/>
  <c r="T84" i="2" s="1"/>
  <c r="S222" i="2"/>
  <c r="S85" i="2"/>
  <c r="T85" i="2" s="1"/>
  <c r="S49" i="2"/>
  <c r="T49" i="2" s="1"/>
  <c r="S86" i="2"/>
  <c r="T86" i="2" s="1"/>
  <c r="S164" i="2"/>
  <c r="T164" i="2" s="1"/>
  <c r="S283" i="2"/>
  <c r="T283" i="2" s="1"/>
  <c r="S50" i="2"/>
  <c r="T50" i="2" s="1"/>
  <c r="S87" i="2"/>
  <c r="S40" i="2"/>
  <c r="T40" i="2" s="1"/>
  <c r="S315" i="2"/>
  <c r="S305" i="2"/>
  <c r="T305" i="2" s="1"/>
  <c r="S293" i="2"/>
  <c r="T293" i="2" s="1"/>
  <c r="S204" i="2"/>
  <c r="S244" i="2"/>
  <c r="T244" i="2" s="1"/>
  <c r="S205" i="2"/>
  <c r="T205" i="2" s="1"/>
  <c r="S143" i="2"/>
  <c r="S123" i="2"/>
  <c r="T123" i="2" s="1"/>
  <c r="S206" i="2"/>
  <c r="T206" i="2" s="1"/>
  <c r="S173" i="2"/>
  <c r="T173" i="2" s="1"/>
  <c r="S227" i="2"/>
  <c r="S162" i="2"/>
  <c r="T162" i="2" s="1"/>
  <c r="S207" i="2"/>
  <c r="S144" i="2"/>
  <c r="T144" i="2" s="1"/>
  <c r="S208" i="2"/>
  <c r="T208" i="2" s="1"/>
  <c r="S209" i="2"/>
  <c r="S51" i="2"/>
  <c r="T51" i="2" s="1"/>
  <c r="S210" i="2"/>
  <c r="T210" i="2" s="1"/>
  <c r="S211" i="2"/>
  <c r="S88" i="2"/>
  <c r="T88" i="2" s="1"/>
  <c r="S89" i="2"/>
  <c r="T89" i="2" s="1"/>
  <c r="S90" i="2"/>
  <c r="T90" i="2" s="1"/>
  <c r="S11" i="2"/>
  <c r="S125" i="2"/>
  <c r="T125" i="2" s="1"/>
  <c r="S294" i="2"/>
  <c r="S265" i="2"/>
  <c r="T265" i="2" s="1"/>
  <c r="S35" i="2"/>
  <c r="T35" i="2" s="1"/>
  <c r="S284" i="2"/>
  <c r="T284" i="2" s="1"/>
  <c r="S73" i="2"/>
  <c r="T73" i="2" s="1"/>
  <c r="S228" i="2"/>
  <c r="T228" i="2" s="1"/>
  <c r="S91" i="2"/>
  <c r="S52" i="2"/>
  <c r="T52" i="2" s="1"/>
  <c r="S245" i="2"/>
  <c r="T245" i="2" s="1"/>
  <c r="S181" i="2"/>
  <c r="T181" i="2" s="1"/>
  <c r="S53" i="2"/>
  <c r="S316" i="2"/>
  <c r="T316" i="2" s="1"/>
  <c r="S317" i="2"/>
  <c r="S119" i="2"/>
  <c r="T119" i="2" s="1"/>
  <c r="S54" i="2"/>
  <c r="T54" i="2" s="1"/>
  <c r="S318" i="2"/>
  <c r="S246" i="2"/>
  <c r="T246" i="2" s="1"/>
  <c r="S285" i="2"/>
  <c r="S92" i="2"/>
  <c r="T92" i="2" s="1"/>
  <c r="S93" i="2"/>
  <c r="S247" i="2"/>
  <c r="T247" i="2" s="1"/>
  <c r="S295" i="2"/>
  <c r="T295" i="2" s="1"/>
  <c r="S286" i="2"/>
  <c r="T286" i="2" s="1"/>
  <c r="S223" i="2"/>
  <c r="T223" i="2" s="1"/>
  <c r="S219" i="2"/>
  <c r="S229" i="2"/>
  <c r="T229" i="2" s="1"/>
  <c r="S275" i="2"/>
  <c r="T275" i="2" s="1"/>
  <c r="S187" i="2"/>
  <c r="S230" i="2"/>
  <c r="T230" i="2" s="1"/>
  <c r="S287" i="2"/>
  <c r="T287" i="2" s="1"/>
  <c r="S55" i="2"/>
  <c r="S94" i="2"/>
  <c r="T94" i="2" s="1"/>
  <c r="S12" i="2"/>
  <c r="T12" i="2" s="1"/>
  <c r="S39" i="2"/>
  <c r="T39" i="2" s="1"/>
  <c r="S182" i="2"/>
  <c r="T182" i="2" s="1"/>
  <c r="S231" i="2"/>
  <c r="T231" i="2" s="1"/>
  <c r="S278" i="2"/>
  <c r="T278" i="2" s="1"/>
  <c r="S22" i="2"/>
  <c r="T22" i="2" s="1"/>
  <c r="S152" i="2"/>
  <c r="T152" i="2" s="1"/>
  <c r="S5" i="2"/>
  <c r="S13" i="2"/>
  <c r="T13" i="2" s="1"/>
  <c r="S126" i="2"/>
  <c r="T126" i="2" s="1"/>
  <c r="S95" i="2"/>
  <c r="S114" i="2"/>
  <c r="T114" i="2" s="1"/>
  <c r="S296" i="2"/>
  <c r="T296" i="2" s="1"/>
  <c r="S319" i="2"/>
  <c r="T319" i="2" s="1"/>
  <c r="S157" i="2"/>
  <c r="T157" i="2" s="1"/>
  <c r="S257" i="2"/>
  <c r="T257" i="2" s="1"/>
  <c r="S96" i="2"/>
  <c r="S145" i="2"/>
  <c r="T145" i="2" s="1"/>
  <c r="S297" i="2"/>
  <c r="S74" i="2"/>
  <c r="T74" i="2" s="1"/>
  <c r="S97" i="2"/>
  <c r="T97" i="2" s="1"/>
  <c r="S298" i="2"/>
  <c r="T298" i="2" s="1"/>
  <c r="S56" i="2"/>
  <c r="T56" i="2" s="1"/>
  <c r="S57" i="2"/>
  <c r="S127" i="2"/>
  <c r="T127" i="2" s="1"/>
  <c r="S232" i="2"/>
  <c r="T232" i="2" s="1"/>
  <c r="S14" i="2"/>
  <c r="T14" i="2" s="1"/>
  <c r="S299" i="2"/>
  <c r="T299" i="2" s="1"/>
  <c r="S58" i="2"/>
  <c r="S233" i="2"/>
  <c r="T233" i="2" s="1"/>
  <c r="S158" i="2"/>
  <c r="T158" i="2" s="1"/>
  <c r="S44" i="2"/>
  <c r="T44" i="2" s="1"/>
  <c r="S234" i="2"/>
  <c r="T234" i="2" s="1"/>
  <c r="S15" i="2"/>
  <c r="T15" i="2" s="1"/>
  <c r="S59" i="2"/>
  <c r="S75" i="2"/>
  <c r="T75" i="2" s="1"/>
  <c r="S128" i="2"/>
  <c r="T128" i="2" s="1"/>
  <c r="S159" i="2"/>
  <c r="T159" i="2" s="1"/>
  <c r="S235" i="2"/>
  <c r="S248" i="2"/>
  <c r="T248" i="2" s="1"/>
  <c r="S300" i="2"/>
  <c r="S16" i="2"/>
  <c r="T16" i="2" s="1"/>
  <c r="S115" i="2"/>
  <c r="T115" i="2" s="1"/>
  <c r="S98" i="2"/>
  <c r="T98" i="2" s="1"/>
  <c r="S60" i="2"/>
  <c r="T60" i="2" s="1"/>
  <c r="S174" i="2"/>
  <c r="T174" i="2" s="1"/>
  <c r="S99" i="2"/>
  <c r="S301" i="2"/>
  <c r="T301" i="2" s="1"/>
  <c r="S288" i="2"/>
  <c r="T288" i="2" s="1"/>
  <c r="S100" i="2"/>
  <c r="T100" i="2" s="1"/>
  <c r="S129" i="2"/>
  <c r="S320" i="2"/>
  <c r="T320" i="2" s="1"/>
  <c r="S220" i="2"/>
  <c r="T220" i="2" s="1"/>
  <c r="S146" i="2"/>
  <c r="T146" i="2" s="1"/>
  <c r="S130" i="2"/>
  <c r="T130" i="2" s="1"/>
  <c r="S249" i="2"/>
  <c r="S6" i="2"/>
  <c r="T6" i="2" s="1"/>
  <c r="S260" i="2"/>
  <c r="T260" i="2" s="1"/>
  <c r="S289" i="2"/>
  <c r="T289" i="2" s="1"/>
  <c r="S276" i="2"/>
  <c r="T276" i="2" s="1"/>
  <c r="S175" i="2"/>
  <c r="T175" i="2" s="1"/>
  <c r="S120" i="2"/>
  <c r="T120" i="2" s="1"/>
  <c r="S188" i="2"/>
  <c r="T188" i="2" s="1"/>
  <c r="S250" i="2"/>
  <c r="T250" i="2" s="1"/>
  <c r="S251" i="2"/>
  <c r="S101" i="2"/>
  <c r="T101" i="2" s="1"/>
  <c r="S131" i="2"/>
  <c r="T131" i="2" s="1"/>
  <c r="S61" i="2"/>
  <c r="T61" i="2" s="1"/>
  <c r="S261" i="2"/>
  <c r="S262" i="2"/>
  <c r="T262" i="2" s="1"/>
  <c r="S321" i="2"/>
  <c r="S102" i="2"/>
  <c r="T102" i="2" s="1"/>
  <c r="S153" i="2"/>
  <c r="S176" i="2"/>
  <c r="T176" i="2" s="1"/>
  <c r="S7" i="2"/>
  <c r="S279" i="2"/>
  <c r="T279" i="2" s="1"/>
  <c r="S76" i="2"/>
  <c r="T76" i="2" s="1"/>
  <c r="S154" i="2"/>
  <c r="T154" i="2" s="1"/>
  <c r="S103" i="2"/>
  <c r="T103" i="2" s="1"/>
  <c r="S62" i="2"/>
  <c r="T62" i="2" s="1"/>
  <c r="S280" i="2"/>
  <c r="T280" i="2" s="1"/>
  <c r="S124" i="2"/>
  <c r="T124" i="2" s="1"/>
  <c r="S63" i="2"/>
  <c r="S236" i="2"/>
  <c r="T236" i="2" s="1"/>
  <c r="S237" i="2"/>
  <c r="S290" i="2"/>
  <c r="T290" i="2" s="1"/>
  <c r="S212" i="2"/>
  <c r="T212" i="2" s="1"/>
  <c r="S263" i="2"/>
  <c r="T263" i="2" s="1"/>
  <c r="S213" i="2"/>
  <c r="S214" i="2"/>
  <c r="T214" i="2" s="1"/>
  <c r="S104" i="2"/>
  <c r="T104" i="2" s="1"/>
  <c r="S238" i="2"/>
  <c r="T238" i="2" s="1"/>
  <c r="S105" i="2"/>
  <c r="S183" i="2"/>
  <c r="T183" i="2" s="1"/>
  <c r="S266" i="2"/>
  <c r="T266" i="2" s="1"/>
  <c r="S184" i="2"/>
  <c r="T184" i="2" s="1"/>
  <c r="S177" i="2"/>
  <c r="S8" i="2"/>
  <c r="T8" i="2" s="1"/>
  <c r="S149" i="2"/>
  <c r="S64" i="2"/>
  <c r="T64" i="2" s="1"/>
  <c r="S252" i="2"/>
  <c r="S65" i="2"/>
  <c r="T65" i="2" s="1"/>
  <c r="S302" i="2"/>
  <c r="T302" i="2" s="1"/>
  <c r="S112" i="2"/>
  <c r="T112" i="2" s="1"/>
  <c r="S253" i="2"/>
  <c r="T253" i="2" s="1"/>
  <c r="S303" i="2"/>
  <c r="T303" i="2" s="1"/>
  <c r="S77" i="2"/>
  <c r="S9" i="2"/>
  <c r="S45" i="2"/>
  <c r="S106" i="2"/>
  <c r="T106" i="2" s="1"/>
  <c r="S189" i="2"/>
  <c r="S215" i="2"/>
  <c r="T215" i="2" s="1"/>
  <c r="S161" i="2"/>
  <c r="T161" i="2" s="1"/>
  <c r="S258" i="2"/>
  <c r="T258" i="2" s="1"/>
  <c r="S132" i="2"/>
  <c r="T132" i="2" s="1"/>
  <c r="S46" i="2"/>
  <c r="T46" i="2" s="1"/>
  <c r="S239" i="2"/>
  <c r="T239" i="2" s="1"/>
  <c r="S66" i="2"/>
  <c r="T66" i="2" s="1"/>
  <c r="S107" i="2"/>
  <c r="S304" i="2"/>
  <c r="T304" i="2" s="1"/>
  <c r="S322" i="2"/>
  <c r="T322" i="2" s="1"/>
  <c r="S160" i="2"/>
  <c r="T160" i="2" s="1"/>
  <c r="S306" i="2"/>
  <c r="S307" i="2"/>
  <c r="T307" i="2" s="1"/>
  <c r="S323" i="2"/>
  <c r="S308" i="2"/>
  <c r="T308" i="2" s="1"/>
  <c r="S78" i="2"/>
  <c r="T78" i="2" s="1"/>
  <c r="S185" i="2"/>
  <c r="S324" i="2"/>
  <c r="T324" i="2" s="1"/>
  <c r="S147" i="2"/>
  <c r="T147" i="2" s="1"/>
  <c r="S178" i="2"/>
  <c r="T178" i="2" s="1"/>
  <c r="S133" i="2"/>
  <c r="T133" i="2" s="1"/>
  <c r="S267" i="2"/>
  <c r="T267" i="2" s="1"/>
  <c r="S254" i="2"/>
  <c r="T254" i="2" s="1"/>
  <c r="S163" i="2"/>
  <c r="S108" i="2"/>
  <c r="T108" i="2" s="1"/>
  <c r="S268" i="2"/>
  <c r="T268" i="2" s="1"/>
  <c r="S255" i="2"/>
  <c r="T255" i="2" s="1"/>
  <c r="S216" i="2"/>
  <c r="T216" i="2" s="1"/>
  <c r="S221" i="2"/>
  <c r="S186" i="2"/>
  <c r="T186" i="2" s="1"/>
  <c r="S121" i="2"/>
  <c r="T121" i="2" s="1"/>
  <c r="S67" i="2"/>
  <c r="S68" i="2"/>
  <c r="T68" i="2" s="1"/>
  <c r="S69" i="2"/>
  <c r="S109" i="2"/>
  <c r="T109" i="2" s="1"/>
  <c r="S325" i="2"/>
  <c r="T325" i="2" s="1"/>
  <c r="S155" i="2"/>
  <c r="S70" i="2"/>
  <c r="T70" i="2" s="1"/>
  <c r="S256" i="2"/>
  <c r="T256" i="2" s="1"/>
  <c r="S240" i="2"/>
  <c r="T240" i="2" s="1"/>
  <c r="S281" i="2"/>
  <c r="S156" i="2"/>
  <c r="T156" i="2" s="1"/>
  <c r="S137" i="2"/>
  <c r="T137" i="2" s="1"/>
  <c r="S17" i="2"/>
  <c r="S166" i="2"/>
  <c r="T166" i="2" s="1"/>
  <c r="S309" i="2"/>
  <c r="S291" i="2"/>
  <c r="T291" i="2" s="1"/>
  <c r="S116" i="2"/>
  <c r="T116" i="2" s="1"/>
  <c r="S150" i="2"/>
  <c r="T150" i="2" s="1"/>
  <c r="S190" i="2"/>
  <c r="T190" i="2" s="1"/>
  <c r="S225" i="2"/>
  <c r="S259" i="2"/>
  <c r="T259" i="2" s="1"/>
  <c r="C10" i="3"/>
  <c r="B10" i="3"/>
  <c r="R225" i="2"/>
  <c r="R190" i="2"/>
  <c r="R150" i="2"/>
  <c r="R116" i="2"/>
  <c r="R291" i="2"/>
  <c r="R309" i="2"/>
  <c r="R166" i="2"/>
  <c r="R138" i="2"/>
  <c r="R41" i="2"/>
  <c r="R269" i="2"/>
  <c r="R47" i="2"/>
  <c r="D18" i="3" s="1"/>
  <c r="R191" i="2"/>
  <c r="R110" i="2"/>
  <c r="R310" i="2"/>
  <c r="D15" i="3" s="1"/>
  <c r="R117" i="2"/>
  <c r="R122" i="2"/>
  <c r="R168" i="2"/>
  <c r="R79" i="2"/>
  <c r="R179" i="2"/>
  <c r="D19" i="3" s="1"/>
  <c r="R42" i="2"/>
  <c r="R135" i="2"/>
  <c r="R27" i="2"/>
  <c r="R29" i="2"/>
  <c r="R226" i="2"/>
  <c r="R241" i="2"/>
  <c r="R167" i="2"/>
  <c r="R292" i="2"/>
  <c r="R26" i="2"/>
  <c r="R31" i="2"/>
  <c r="R30" i="2"/>
  <c r="R19" i="2"/>
  <c r="D11" i="3" s="1"/>
  <c r="R18" i="2"/>
  <c r="R21" i="2"/>
  <c r="R36" i="2"/>
  <c r="R32" i="2"/>
  <c r="R23" i="2"/>
  <c r="R38" i="2"/>
  <c r="R34" i="2"/>
  <c r="R24" i="2"/>
  <c r="R25" i="2"/>
  <c r="R33" i="2"/>
  <c r="R20" i="2"/>
  <c r="D12" i="3" s="1"/>
  <c r="R71" i="2"/>
  <c r="R43" i="2"/>
  <c r="R217" i="2"/>
  <c r="R218" i="2"/>
  <c r="R118" i="2"/>
  <c r="R169" i="2"/>
  <c r="R148" i="2"/>
  <c r="R2" i="2"/>
  <c r="R264" i="2"/>
  <c r="R28" i="2"/>
  <c r="R113" i="2"/>
  <c r="R72" i="2"/>
  <c r="R311" i="2"/>
  <c r="R180" i="2"/>
  <c r="R170" i="2"/>
  <c r="R139" i="2"/>
  <c r="D17" i="3" s="1"/>
  <c r="R192" i="2"/>
  <c r="R282" i="2"/>
  <c r="R193" i="2"/>
  <c r="R48" i="2"/>
  <c r="R270" i="2"/>
  <c r="R140" i="2"/>
  <c r="R271" i="2"/>
  <c r="R194" i="2"/>
  <c r="R195" i="2"/>
  <c r="R196" i="2"/>
  <c r="R197" i="2"/>
  <c r="R198" i="2"/>
  <c r="R199" i="2"/>
  <c r="R200" i="2"/>
  <c r="R242" i="2"/>
  <c r="R312" i="2"/>
  <c r="R165" i="2"/>
  <c r="R134" i="2"/>
  <c r="R201" i="2"/>
  <c r="R171" i="2"/>
  <c r="R272" i="2"/>
  <c r="R273" i="2"/>
  <c r="R274" i="2"/>
  <c r="R277" i="2"/>
  <c r="R243" i="2"/>
  <c r="R313" i="2"/>
  <c r="R314" i="2"/>
  <c r="R224" i="2"/>
  <c r="R141" i="2"/>
  <c r="R136" i="2"/>
  <c r="R202" i="2"/>
  <c r="R10" i="2"/>
  <c r="R151" i="2"/>
  <c r="R80" i="2"/>
  <c r="R81" i="2"/>
  <c r="R82" i="2"/>
  <c r="R3" i="2"/>
  <c r="R142" i="2"/>
  <c r="R83" i="2"/>
  <c r="R37" i="2"/>
  <c r="R111" i="2"/>
  <c r="R172" i="2"/>
  <c r="R4" i="2"/>
  <c r="R203" i="2"/>
  <c r="R84" i="2"/>
  <c r="R222" i="2"/>
  <c r="R85" i="2"/>
  <c r="R49" i="2"/>
  <c r="R86" i="2"/>
  <c r="R164" i="2"/>
  <c r="R283" i="2"/>
  <c r="R50" i="2"/>
  <c r="R87" i="2"/>
  <c r="R40" i="2"/>
  <c r="R315" i="2"/>
  <c r="R305" i="2"/>
  <c r="R293" i="2"/>
  <c r="R204" i="2"/>
  <c r="R244" i="2"/>
  <c r="R205" i="2"/>
  <c r="R143" i="2"/>
  <c r="R123" i="2"/>
  <c r="R206" i="2"/>
  <c r="R173" i="2"/>
  <c r="R227" i="2"/>
  <c r="R162" i="2"/>
  <c r="R207" i="2"/>
  <c r="R144" i="2"/>
  <c r="R208" i="2"/>
  <c r="R209" i="2"/>
  <c r="R51" i="2"/>
  <c r="R210" i="2"/>
  <c r="R211" i="2"/>
  <c r="R88" i="2"/>
  <c r="R89" i="2"/>
  <c r="R90" i="2"/>
  <c r="R11" i="2"/>
  <c r="R125" i="2"/>
  <c r="R294" i="2"/>
  <c r="R265" i="2"/>
  <c r="R35" i="2"/>
  <c r="R284" i="2"/>
  <c r="R73" i="2"/>
  <c r="R228" i="2"/>
  <c r="R91" i="2"/>
  <c r="R52" i="2"/>
  <c r="R245" i="2"/>
  <c r="R181" i="2"/>
  <c r="R53" i="2"/>
  <c r="R316" i="2"/>
  <c r="R317" i="2"/>
  <c r="R119" i="2"/>
  <c r="R54" i="2"/>
  <c r="R318" i="2"/>
  <c r="R246" i="2"/>
  <c r="R285" i="2"/>
  <c r="R92" i="2"/>
  <c r="R93" i="2"/>
  <c r="R247" i="2"/>
  <c r="R295" i="2"/>
  <c r="R286" i="2"/>
  <c r="R223" i="2"/>
  <c r="R219" i="2"/>
  <c r="R229" i="2"/>
  <c r="R275" i="2"/>
  <c r="R187" i="2"/>
  <c r="R230" i="2"/>
  <c r="R287" i="2"/>
  <c r="R55" i="2"/>
  <c r="R94" i="2"/>
  <c r="R12" i="2"/>
  <c r="R39" i="2"/>
  <c r="R182" i="2"/>
  <c r="R231" i="2"/>
  <c r="R278" i="2"/>
  <c r="R22" i="2"/>
  <c r="D10" i="3" s="1"/>
  <c r="R152" i="2"/>
  <c r="R5" i="2"/>
  <c r="R13" i="2"/>
  <c r="R126" i="2"/>
  <c r="R95" i="2"/>
  <c r="R114" i="2"/>
  <c r="R296" i="2"/>
  <c r="R319" i="2"/>
  <c r="R157" i="2"/>
  <c r="R257" i="2"/>
  <c r="R96" i="2"/>
  <c r="R145" i="2"/>
  <c r="R297" i="2"/>
  <c r="R74" i="2"/>
  <c r="R97" i="2"/>
  <c r="R298" i="2"/>
  <c r="R56" i="2"/>
  <c r="R57" i="2"/>
  <c r="R127" i="2"/>
  <c r="R232" i="2"/>
  <c r="R14" i="2"/>
  <c r="R299" i="2"/>
  <c r="R58" i="2"/>
  <c r="D14" i="3" s="1"/>
  <c r="R233" i="2"/>
  <c r="R158" i="2"/>
  <c r="R44" i="2"/>
  <c r="R234" i="2"/>
  <c r="R15" i="2"/>
  <c r="R59" i="2"/>
  <c r="R75" i="2"/>
  <c r="D20" i="3" s="1"/>
  <c r="R128" i="2"/>
  <c r="R159" i="2"/>
  <c r="R235" i="2"/>
  <c r="R248" i="2"/>
  <c r="R300" i="2"/>
  <c r="R16" i="2"/>
  <c r="R115" i="2"/>
  <c r="R98" i="2"/>
  <c r="R60" i="2"/>
  <c r="R174" i="2"/>
  <c r="R99" i="2"/>
  <c r="R301" i="2"/>
  <c r="R288" i="2"/>
  <c r="R100" i="2"/>
  <c r="R129" i="2"/>
  <c r="R320" i="2"/>
  <c r="R220" i="2"/>
  <c r="R146" i="2"/>
  <c r="R130" i="2"/>
  <c r="R249" i="2"/>
  <c r="R6" i="2"/>
  <c r="R260" i="2"/>
  <c r="R289" i="2"/>
  <c r="R276" i="2"/>
  <c r="R175" i="2"/>
  <c r="R120" i="2"/>
  <c r="R188" i="2"/>
  <c r="R250" i="2"/>
  <c r="R251" i="2"/>
  <c r="R101" i="2"/>
  <c r="R131" i="2"/>
  <c r="R61" i="2"/>
  <c r="R261" i="2"/>
  <c r="R262" i="2"/>
  <c r="D13" i="3" s="1"/>
  <c r="R321" i="2"/>
  <c r="R102" i="2"/>
  <c r="R153" i="2"/>
  <c r="R176" i="2"/>
  <c r="R7" i="2"/>
  <c r="R279" i="2"/>
  <c r="R76" i="2"/>
  <c r="R154" i="2"/>
  <c r="R103" i="2"/>
  <c r="R62" i="2"/>
  <c r="R280" i="2"/>
  <c r="R124" i="2"/>
  <c r="R63" i="2"/>
  <c r="R236" i="2"/>
  <c r="R237" i="2"/>
  <c r="R290" i="2"/>
  <c r="R212" i="2"/>
  <c r="R263" i="2"/>
  <c r="R213" i="2"/>
  <c r="R214" i="2"/>
  <c r="R104" i="2"/>
  <c r="R238" i="2"/>
  <c r="R105" i="2"/>
  <c r="R183" i="2"/>
  <c r="R266" i="2"/>
  <c r="R184" i="2"/>
  <c r="R177" i="2"/>
  <c r="R8" i="2"/>
  <c r="R149" i="2"/>
  <c r="R64" i="2"/>
  <c r="R252" i="2"/>
  <c r="R65" i="2"/>
  <c r="R302" i="2"/>
  <c r="R112" i="2"/>
  <c r="R253" i="2"/>
  <c r="R303" i="2"/>
  <c r="R77" i="2"/>
  <c r="R9" i="2"/>
  <c r="R45" i="2"/>
  <c r="R106" i="2"/>
  <c r="R189" i="2"/>
  <c r="R215" i="2"/>
  <c r="R161" i="2"/>
  <c r="R258" i="2"/>
  <c r="R132" i="2"/>
  <c r="R46" i="2"/>
  <c r="R239" i="2"/>
  <c r="R66" i="2"/>
  <c r="R107" i="2"/>
  <c r="R304" i="2"/>
  <c r="R322" i="2"/>
  <c r="R160" i="2"/>
  <c r="R306" i="2"/>
  <c r="R307" i="2"/>
  <c r="R323" i="2"/>
  <c r="R308" i="2"/>
  <c r="R78" i="2"/>
  <c r="R185" i="2"/>
  <c r="R324" i="2"/>
  <c r="R147" i="2"/>
  <c r="R178" i="2"/>
  <c r="R133" i="2"/>
  <c r="R267" i="2"/>
  <c r="R254" i="2"/>
  <c r="R163" i="2"/>
  <c r="R108" i="2"/>
  <c r="R268" i="2"/>
  <c r="R255" i="2"/>
  <c r="R216" i="2"/>
  <c r="R221" i="2"/>
  <c r="R186" i="2"/>
  <c r="R121" i="2"/>
  <c r="R67" i="2"/>
  <c r="R68" i="2"/>
  <c r="R69" i="2"/>
  <c r="R109" i="2"/>
  <c r="R325" i="2"/>
  <c r="R155" i="2"/>
  <c r="D16" i="3" s="1"/>
  <c r="R70" i="2"/>
  <c r="R256" i="2"/>
  <c r="R240" i="2"/>
  <c r="R281" i="2"/>
  <c r="R156" i="2"/>
  <c r="R137" i="2"/>
  <c r="R17" i="2"/>
  <c r="R259" i="2"/>
  <c r="I18" i="3" l="1"/>
  <c r="I13" i="3"/>
  <c r="I17" i="3"/>
  <c r="I11" i="3"/>
  <c r="I10" i="3"/>
  <c r="I21" i="3"/>
  <c r="E14" i="3"/>
  <c r="T58" i="2"/>
  <c r="E15" i="3"/>
  <c r="E16" i="3"/>
  <c r="E18" i="3"/>
  <c r="E13" i="3"/>
  <c r="E17" i="3"/>
  <c r="E11" i="3"/>
  <c r="E19" i="3"/>
  <c r="E10" i="3"/>
  <c r="E12" i="3"/>
  <c r="T179" i="2"/>
  <c r="T155" i="2"/>
  <c r="E21" i="3"/>
  <c r="E20" i="3"/>
  <c r="D21" i="3"/>
</calcChain>
</file>

<file path=xl/sharedStrings.xml><?xml version="1.0" encoding="utf-8"?>
<sst xmlns="http://schemas.openxmlformats.org/spreadsheetml/2006/main" count="4961" uniqueCount="744">
  <si>
    <t>Nome Empresa</t>
  </si>
  <si>
    <t>Ticker</t>
  </si>
  <si>
    <t>SETOR_ATIV</t>
  </si>
  <si>
    <t>DT_REFER</t>
  </si>
  <si>
    <t>12 Cluster</t>
  </si>
  <si>
    <t>34 Cluster</t>
  </si>
  <si>
    <t>56 Cluster</t>
  </si>
  <si>
    <t>78 Cluster</t>
  </si>
  <si>
    <t>910 Cluster</t>
  </si>
  <si>
    <t>1112 Cluster</t>
  </si>
  <si>
    <t>BRASILAGRO - CIA BRAS DE PROP AGRICOLAS</t>
  </si>
  <si>
    <t>AGRO</t>
  </si>
  <si>
    <t>Agricultura (Açúcar, Álcool e Cana)</t>
  </si>
  <si>
    <t>COSAN S.A.</t>
  </si>
  <si>
    <t>CSAN</t>
  </si>
  <si>
    <t>CTC - CENTRO DE TECNOLOGIA CANAVIEIRA S.A.</t>
  </si>
  <si>
    <t>CTCA</t>
  </si>
  <si>
    <t>JALLES MACHADO S.A.</t>
  </si>
  <si>
    <t>JALL</t>
  </si>
  <si>
    <t>NUTRIPLANT INDUSTRIA E COMERCIO S.A.</t>
  </si>
  <si>
    <t>NUTR</t>
  </si>
  <si>
    <t>SAO MARTINHO S.A.</t>
  </si>
  <si>
    <t>SMTO</t>
  </si>
  <si>
    <t>SLC AGRICOLA S.A.</t>
  </si>
  <si>
    <t>SLCE</t>
  </si>
  <si>
    <t>POMIFRUTAS S/A EM RECUPERACAO JUDICIAL</t>
  </si>
  <si>
    <t>FRTA</t>
  </si>
  <si>
    <t>CONSERVAS ODERICH S.A.</t>
  </si>
  <si>
    <t>ODER</t>
  </si>
  <si>
    <t>Alimentos</t>
  </si>
  <si>
    <t>EXCELSIOR ALIMENTOS S.A.</t>
  </si>
  <si>
    <t>BAUH</t>
  </si>
  <si>
    <t>JBS S.A.</t>
  </si>
  <si>
    <t>JBSS</t>
  </si>
  <si>
    <t>M.DIAS BRANCO S.A. IND COM DE ALIMENTOS</t>
  </si>
  <si>
    <t>MDIA</t>
  </si>
  <si>
    <t>MARFRIG GLOBAL FOODS S.A.</t>
  </si>
  <si>
    <t>MRFG</t>
  </si>
  <si>
    <t>MINERVA S.A.</t>
  </si>
  <si>
    <t>BEEF</t>
  </si>
  <si>
    <t>ZAMP SA</t>
  </si>
  <si>
    <t>BKBR</t>
  </si>
  <si>
    <t>INTERNATIONAL MEAL COMPANY ALIMENTACAO S.A.</t>
  </si>
  <si>
    <t>MEAL</t>
  </si>
  <si>
    <t>BCO BTG PACTUAL S.A.</t>
  </si>
  <si>
    <t>BPAC</t>
  </si>
  <si>
    <t>Bancos</t>
  </si>
  <si>
    <t>ITAU UNIBANCO HOLDING S.A.</t>
  </si>
  <si>
    <t>ITUB</t>
  </si>
  <si>
    <t>BANCO BMG S/A</t>
  </si>
  <si>
    <t>BMGB</t>
  </si>
  <si>
    <t>BCO ESTADO DE SERGIPE S.A. - BANESE</t>
  </si>
  <si>
    <t>BGIP</t>
  </si>
  <si>
    <t>BCO PAN S.A.</t>
  </si>
  <si>
    <t>BPAN</t>
  </si>
  <si>
    <t>BCO PINE S.A</t>
  </si>
  <si>
    <t>PINE</t>
  </si>
  <si>
    <t>BCO SANTANDER (BRASIL) S.A.</t>
  </si>
  <si>
    <t>SANB</t>
  </si>
  <si>
    <t>DM FINANCEIRA S.A. - CRÉDITO, FINANCIAMENTO E INVESTIMENTO</t>
  </si>
  <si>
    <t>FNCN</t>
  </si>
  <si>
    <t>BANESTES S.A. - BCO EST ESPIRITO SANTO</t>
  </si>
  <si>
    <t>BEES</t>
  </si>
  <si>
    <t>BCO ABC BRASIL S.A.</t>
  </si>
  <si>
    <t>ABCB</t>
  </si>
  <si>
    <t>BCO ALFA DE INVESTIMENTO S.A.</t>
  </si>
  <si>
    <t>BRIV</t>
  </si>
  <si>
    <t>BCO AMAZONIA S.A.</t>
  </si>
  <si>
    <t>BAZA</t>
  </si>
  <si>
    <t>BCO BRADESCO S.A.</t>
  </si>
  <si>
    <t>BBDC</t>
  </si>
  <si>
    <t>BCO BRASIL S.A.</t>
  </si>
  <si>
    <t>BBAS</t>
  </si>
  <si>
    <t>BCO ESTADO DO PARA S.A.</t>
  </si>
  <si>
    <t>BPAR</t>
  </si>
  <si>
    <t>BCO ESTADO DO RIO GRANDE DO SUL S.A.</t>
  </si>
  <si>
    <t>BRSR</t>
  </si>
  <si>
    <t>BCO MERCANTIL DE INVESTIMENTOS S.A.</t>
  </si>
  <si>
    <t>BMIN</t>
  </si>
  <si>
    <t>BCO MERCANTIL DO BRASIL S.A.</t>
  </si>
  <si>
    <t>BMEB</t>
  </si>
  <si>
    <t>BCO NORDESTE DO BRASIL S.A.</t>
  </si>
  <si>
    <t>BNBR</t>
  </si>
  <si>
    <t>BRB BCO DE BRASILIA S.A.</t>
  </si>
  <si>
    <t>BSLI</t>
  </si>
  <si>
    <t>FINANCEIRA ALFA S.A.- CRED FINANC E INVS</t>
  </si>
  <si>
    <t>CRIV</t>
  </si>
  <si>
    <t>CREDITAQUI FINANCEIRA S.A. - C.F.I.</t>
  </si>
  <si>
    <t>MERC</t>
  </si>
  <si>
    <t>INVESTIMENTOS BEMGE S.A.</t>
  </si>
  <si>
    <t>FIGE</t>
  </si>
  <si>
    <t>AMBEV S.A.</t>
  </si>
  <si>
    <t>ABEV</t>
  </si>
  <si>
    <t>Bebidas e Fumo</t>
  </si>
  <si>
    <t>B3 S.A. - BRASIL, BOLSA, BALCÃO</t>
  </si>
  <si>
    <t>B3SA</t>
  </si>
  <si>
    <t>Bolsas de Valores/Mercadorias e Futuros</t>
  </si>
  <si>
    <t>BICICLETAS MONARK S.A.</t>
  </si>
  <si>
    <t>BMKS</t>
  </si>
  <si>
    <t>Brinquedos e Lazer</t>
  </si>
  <si>
    <t>SMARTFIT ESCOLA DE GINÁSTICA E DANÇA S.A.</t>
  </si>
  <si>
    <t>SMFT</t>
  </si>
  <si>
    <t>T4F ENTRETENIMENTO S.A.</t>
  </si>
  <si>
    <t>SHOW</t>
  </si>
  <si>
    <t>MANUFATURA DE BRINQUEDOS ESTRELA S.A.</t>
  </si>
  <si>
    <t>ESTR</t>
  </si>
  <si>
    <t>VIVARA PARTICIPAÇÕES S.A.</t>
  </si>
  <si>
    <t>VIVA</t>
  </si>
  <si>
    <t>Comércio (Atacado e Varejo)</t>
  </si>
  <si>
    <t>AMERICANAS S.A. - EM RECUPERAÇÃO JUDICIAL</t>
  </si>
  <si>
    <t>AMER</t>
  </si>
  <si>
    <t>VIBRA ENERGIA S/A</t>
  </si>
  <si>
    <t>VBBR</t>
  </si>
  <si>
    <t>SENDAS DISTRIBUIDORA S.A.</t>
  </si>
  <si>
    <t>ASAI</t>
  </si>
  <si>
    <t>VIA S.A.</t>
  </si>
  <si>
    <t>VIIA</t>
  </si>
  <si>
    <t>MAGAZINE LUIZA S.A.</t>
  </si>
  <si>
    <t>MGLU</t>
  </si>
  <si>
    <t>CIA BRASILEIRA DE DISTRIBUICAO</t>
  </si>
  <si>
    <t>PCAR</t>
  </si>
  <si>
    <t>LOJAS RENNER S.A.</t>
  </si>
  <si>
    <t>LREN</t>
  </si>
  <si>
    <t>RAIA DROGASIL S.A.</t>
  </si>
  <si>
    <t>RADL</t>
  </si>
  <si>
    <t>INTELBRAS S.A.</t>
  </si>
  <si>
    <t>INTB</t>
  </si>
  <si>
    <t>PET CENTER COMÉRCIO E PARTICIPAÇÕES S.A.</t>
  </si>
  <si>
    <t>PETZ</t>
  </si>
  <si>
    <t>PROFARMA DISTRIB PROD FARMACEUTICOS S.A.</t>
  </si>
  <si>
    <t>PFRM</t>
  </si>
  <si>
    <t>MARISA LOJAS S.A.</t>
  </si>
  <si>
    <t>AMAR</t>
  </si>
  <si>
    <t>DIMED S.A. DISTRIBUIDORA DE MEDICAMENTOS</t>
  </si>
  <si>
    <t>PNVL</t>
  </si>
  <si>
    <t>GRUPO SBF S.A.</t>
  </si>
  <si>
    <t>SBFG</t>
  </si>
  <si>
    <t>LOJAS QUERO QUERO S.A.</t>
  </si>
  <si>
    <t>LJQQ</t>
  </si>
  <si>
    <t>GRAZZIOTIN S.A.</t>
  </si>
  <si>
    <t>CGRA</t>
  </si>
  <si>
    <t>D1000 VAREJO FARMA PARTICIPAÇÕES S.A.</t>
  </si>
  <si>
    <t>DMVF</t>
  </si>
  <si>
    <t>MOBLY S.A.</t>
  </si>
  <si>
    <t>MBLY</t>
  </si>
  <si>
    <t>ENJOEI S.A.</t>
  </si>
  <si>
    <t>ENJU</t>
  </si>
  <si>
    <t>WESTWING COMÉRCIO VAREJISTA S.A.</t>
  </si>
  <si>
    <t>WEST</t>
  </si>
  <si>
    <t>TECHNOS S.A.</t>
  </si>
  <si>
    <t>TECN</t>
  </si>
  <si>
    <t>SARAIVA LIVREIROS S.A. - EM RECUPERAÇÃO JUDICIAL</t>
  </si>
  <si>
    <t>SLED</t>
  </si>
  <si>
    <t>GENERAL SHOPPING E OUTLETS DO BRASIL BRASIL S.A.</t>
  </si>
  <si>
    <t>GSHP</t>
  </si>
  <si>
    <t>BEMOBI MOBILE TECH S.A.</t>
  </si>
  <si>
    <t>BMOB</t>
  </si>
  <si>
    <t>Comunicação e Informática</t>
  </si>
  <si>
    <t>BRQ SOLUCOES EM INFORMATICA S.A.</t>
  </si>
  <si>
    <t>BRQB</t>
  </si>
  <si>
    <t>LOCAWEB SERVIÇOS DE INTERNET S.A.</t>
  </si>
  <si>
    <t>LWSA</t>
  </si>
  <si>
    <t>POSITIVO TECNOLOGIA S.A.</t>
  </si>
  <si>
    <t>POSI</t>
  </si>
  <si>
    <t>SINQIA S.A.</t>
  </si>
  <si>
    <t>SQIA</t>
  </si>
  <si>
    <t>TOTVS S.A.</t>
  </si>
  <si>
    <t>TOTS</t>
  </si>
  <si>
    <t>MÉLIUZ S.A.</t>
  </si>
  <si>
    <t>CASH</t>
  </si>
  <si>
    <t>FLEX GESTÃO DE RELACIONAMENTOS S.A.</t>
  </si>
  <si>
    <t>FLEX</t>
  </si>
  <si>
    <t>CONSTRUTORA ADOLPHO LINDENBERG S.A.</t>
  </si>
  <si>
    <t>CALI</t>
  </si>
  <si>
    <t>Construção Civil, Mat. Constr. e Decoração</t>
  </si>
  <si>
    <t>CURY CONSTRUTORA E INCORPORADORA S.A.</t>
  </si>
  <si>
    <t>CURY</t>
  </si>
  <si>
    <t>CYRELA BRAZIL REALTY S.A.EMPREEND E PART</t>
  </si>
  <si>
    <t>CYRE</t>
  </si>
  <si>
    <t>DEXCO S.A.</t>
  </si>
  <si>
    <t>DXCO</t>
  </si>
  <si>
    <t>DIRECIONAL ENGENHARIA S.A.</t>
  </si>
  <si>
    <t>DIRR</t>
  </si>
  <si>
    <t>ETERNIT S.A. - EM RECUPERAÇÃO JUDICIAL</t>
  </si>
  <si>
    <t>ETER</t>
  </si>
  <si>
    <t>EUCATEX S.A. INDUSTRIA E COMERCIO</t>
  </si>
  <si>
    <t>EUCA</t>
  </si>
  <si>
    <t>HBR REALTY EMPREENDIMENTOS IMOBILIÁRIOS S.A.</t>
  </si>
  <si>
    <t>HBRE</t>
  </si>
  <si>
    <t>HELBOR EMPREENDIMENTOS S.A.</t>
  </si>
  <si>
    <t>HBOR</t>
  </si>
  <si>
    <t>LAVVI EMPREENDIMENTOS IMOBILIÁRIOS S.A.</t>
  </si>
  <si>
    <t>LAVV</t>
  </si>
  <si>
    <t>LOG COMMERCIAL PROPERTIES E PARTICIPAÇÕES</t>
  </si>
  <si>
    <t>LOGG</t>
  </si>
  <si>
    <t>MITRE REALTY EMPREENDIMENTOS E PARTICIPAÇÕES S.A.</t>
  </si>
  <si>
    <t>MTRE</t>
  </si>
  <si>
    <t>MRV ENGENHARIA E PARTICIPACOES S.A.</t>
  </si>
  <si>
    <t>MRVE</t>
  </si>
  <si>
    <t>PBG S/A</t>
  </si>
  <si>
    <t>PTBL</t>
  </si>
  <si>
    <t>PLANO &amp; PLANO DESENVOLVIMENTO IMOBILIÁRIO S.A.</t>
  </si>
  <si>
    <t>PLPL</t>
  </si>
  <si>
    <t>PRINER SERVIÇOS INDUSTRIAIS S.A.</t>
  </si>
  <si>
    <t>PRNR</t>
  </si>
  <si>
    <t>RNI NEGÓCIOS IMOBILIÁRIOS S.A.</t>
  </si>
  <si>
    <t>RDNI</t>
  </si>
  <si>
    <t>SONDOTECNICA ENGENHARIA SOLOS S.A.</t>
  </si>
  <si>
    <t>SOND</t>
  </si>
  <si>
    <t>UNICASA INDÚSTRIA DE MÓVEIS S.A.</t>
  </si>
  <si>
    <t>UCAS</t>
  </si>
  <si>
    <t>AZEVEDO E TRAVASSOS S.A.</t>
  </si>
  <si>
    <t>AZEV</t>
  </si>
  <si>
    <t>CONSTRUTORA TENDA S.A.</t>
  </si>
  <si>
    <t>TEND</t>
  </si>
  <si>
    <t>EVEN CONSTRUTORA E INCORPORADORA S.A.</t>
  </si>
  <si>
    <t>EVEN</t>
  </si>
  <si>
    <t>INTER CONSTRUTORA E INCORPORADORA S.A.</t>
  </si>
  <si>
    <t>INNT</t>
  </si>
  <si>
    <t>MOURA DUBEUX ENGENHARIA S/A</t>
  </si>
  <si>
    <t>MDNE</t>
  </si>
  <si>
    <t>TECNISA S.A.</t>
  </si>
  <si>
    <t>TCSA</t>
  </si>
  <si>
    <t>CR2 EMPREENDIMENTOS IMOBILIARIOS S.A.</t>
  </si>
  <si>
    <t>CRDE</t>
  </si>
  <si>
    <t>GAFISA S.A.</t>
  </si>
  <si>
    <t>GFSA</t>
  </si>
  <si>
    <t>CORREA RIBEIRO S.A. COMERCIO E INDUSTRIA</t>
  </si>
  <si>
    <t>CORR</t>
  </si>
  <si>
    <t>JOAO FORTES ENGENHARIA S.A. - EM RECUPERAÇÃO JUDICIAL</t>
  </si>
  <si>
    <t>JFEN</t>
  </si>
  <si>
    <t>ROSSI RESIDENCIAL S.A. - EM RECUPERAÇÃO JUDICIAL</t>
  </si>
  <si>
    <t>RSID</t>
  </si>
  <si>
    <t>VIVER INCORPORADORA E CONSTRUTORA S.A.</t>
  </si>
  <si>
    <t>VIVR</t>
  </si>
  <si>
    <t>ANIMA HOLDING S.A.</t>
  </si>
  <si>
    <t>ANIM</t>
  </si>
  <si>
    <t>Educação</t>
  </si>
  <si>
    <t>CRUZEIRO DO SUL EDUCACIONAL S.A.</t>
  </si>
  <si>
    <t>CSED</t>
  </si>
  <si>
    <t>SER EDUCACIONAL S.A.</t>
  </si>
  <si>
    <t>SEER</t>
  </si>
  <si>
    <t>JOSAPAR-JOAQUIM OLIVEIRA S.A. - PARTICIP</t>
  </si>
  <si>
    <t>JOPA</t>
  </si>
  <si>
    <t>Emp. Adm. Part. - Alimentos</t>
  </si>
  <si>
    <t>BRF S.A.</t>
  </si>
  <si>
    <t>BRFS</t>
  </si>
  <si>
    <t>MINUPAR PARTICIPACOES S.A.</t>
  </si>
  <si>
    <t>MNPR</t>
  </si>
  <si>
    <t>ALIANSCE SONAE SHOPPING CENTERS S.A.</t>
  </si>
  <si>
    <t>ALSO</t>
  </si>
  <si>
    <t>Emp. Adm. Part. - Comércio (Atacado e Varejo)</t>
  </si>
  <si>
    <t>ATACADÃO S.A.</t>
  </si>
  <si>
    <t>CRFB</t>
  </si>
  <si>
    <t>BR MALLS PARTICIPACOES S.A.</t>
  </si>
  <si>
    <t>BRML</t>
  </si>
  <si>
    <t>GRUPO MATEUS S.A.</t>
  </si>
  <si>
    <t>GMAT</t>
  </si>
  <si>
    <t>OURO FINO SAUDE ANIMAL PARTICIPACOES S.A.</t>
  </si>
  <si>
    <t>OFSA</t>
  </si>
  <si>
    <t>VESTE S.A. ESTILO</t>
  </si>
  <si>
    <t>LLIS</t>
  </si>
  <si>
    <t>QUALITY SOFTWARE S.A.</t>
  </si>
  <si>
    <t>QUSW</t>
  </si>
  <si>
    <t>Emp. Adm. Part. - Comunicação e Informática</t>
  </si>
  <si>
    <t>ELETROMIDIA S.A.</t>
  </si>
  <si>
    <t>ELMD</t>
  </si>
  <si>
    <t>ATMA PARTICIPAÇÕES S.A. - EM RECUPERAÇÃO JUDICIAL</t>
  </si>
  <si>
    <t>ATMP</t>
  </si>
  <si>
    <t>SYN PROP &amp; TECH S.A.</t>
  </si>
  <si>
    <t>SYNE</t>
  </si>
  <si>
    <t>Emp. Adm. Part. - Const. Civil, Mat. Const. e Decoração</t>
  </si>
  <si>
    <t>EZ TEC EMPREEND. E PARTICIPACOES S.A.</t>
  </si>
  <si>
    <t>EZTC</t>
  </si>
  <si>
    <t>JHSF PARTICIPACOES S.A.</t>
  </si>
  <si>
    <t>JHSF</t>
  </si>
  <si>
    <t>LPS BRASIL - CONSULTORIA DE IMOVEIS S.A.</t>
  </si>
  <si>
    <t>LPSB</t>
  </si>
  <si>
    <t>MELNICK DESENVOLVIMENTO IMOBILIÁRIO S.A.</t>
  </si>
  <si>
    <t>MELK</t>
  </si>
  <si>
    <t>MULTIPLAN - EMPREEND IMOBILIARIOS S.A.</t>
  </si>
  <si>
    <t>MULT</t>
  </si>
  <si>
    <t>TRISUL S.A.</t>
  </si>
  <si>
    <t>TRIS</t>
  </si>
  <si>
    <t>NEXPE PARTICIPAÇÕES S.A</t>
  </si>
  <si>
    <t>BBRK</t>
  </si>
  <si>
    <t>PDG REALTY S.A. EMPREEND E PARTICIPACOES</t>
  </si>
  <si>
    <t>PDGR</t>
  </si>
  <si>
    <t>CIA HABITASUL DE PARTICIPACOES</t>
  </si>
  <si>
    <t>HBTS</t>
  </si>
  <si>
    <t>Emp. Adm. Part. - Crédito Imobiliário</t>
  </si>
  <si>
    <t>YDUQS PARTICIPACOES S.A.</t>
  </si>
  <si>
    <t>YDUQ</t>
  </si>
  <si>
    <t>Emp. Adm. Part. - Educação</t>
  </si>
  <si>
    <t>BAHEMA EDUCAÇÃO S.A.</t>
  </si>
  <si>
    <t>BAHI</t>
  </si>
  <si>
    <t>COGNA EDUCAÇÃO S.A.</t>
  </si>
  <si>
    <t>COGN</t>
  </si>
  <si>
    <t>ALUPAR INVESTIMENTO S/A</t>
  </si>
  <si>
    <t>ALUP</t>
  </si>
  <si>
    <t>Emp. Adm. Part. - Energia Elétrica</t>
  </si>
  <si>
    <t>CENTRAIS ELET BRAS S.A. - ELETROBRAS</t>
  </si>
  <si>
    <t>ELET</t>
  </si>
  <si>
    <t>CPFL ENERGIA S.A.</t>
  </si>
  <si>
    <t>CPFE</t>
  </si>
  <si>
    <t>ELETROBRÁS PARTICIPAÇÕES S.A. - ELETROPAR</t>
  </si>
  <si>
    <t>LIPR</t>
  </si>
  <si>
    <t>ENERGISA S.A.</t>
  </si>
  <si>
    <t>ENGI</t>
  </si>
  <si>
    <t>TRANSMISSORA ALIANÇA DE ENERGIA ELÉTRICA S.A.</t>
  </si>
  <si>
    <t>TAEE</t>
  </si>
  <si>
    <t>CIA CELG DE PARTICIPACOES - CELGPAR</t>
  </si>
  <si>
    <t>GPAR</t>
  </si>
  <si>
    <t>CIMS S.A.</t>
  </si>
  <si>
    <t>CMSA</t>
  </si>
  <si>
    <t>LIGHT S.A.</t>
  </si>
  <si>
    <t>LIGT</t>
  </si>
  <si>
    <t>NEOENERGIA S.A.</t>
  </si>
  <si>
    <t>NEOE</t>
  </si>
  <si>
    <t>BRADESPAR S.A.</t>
  </si>
  <si>
    <t>BRAP</t>
  </si>
  <si>
    <t>Emp. Adm. Part. - Extração Mineral</t>
  </si>
  <si>
    <t>SAO PAULO TURISMO S.A.</t>
  </si>
  <si>
    <t>AHEB</t>
  </si>
  <si>
    <t>Emp. Adm. Part. - Hospedagem e Turismo</t>
  </si>
  <si>
    <t>ALFA HOLDINGS S.A.</t>
  </si>
  <si>
    <t>RPAD</t>
  </si>
  <si>
    <t>Emp. Adm. Part. - Intermediação Financeira</t>
  </si>
  <si>
    <t>CONSORCIO ALFA DE ADMINISTRACAO S.A.</t>
  </si>
  <si>
    <t>BRGE</t>
  </si>
  <si>
    <t>ITAÚSA S.A.</t>
  </si>
  <si>
    <t>ITSA</t>
  </si>
  <si>
    <t>PRÁTICA KLIMAQUIP INDÚSTRIA E COMÉRCIO S.A.</t>
  </si>
  <si>
    <t>PTCA</t>
  </si>
  <si>
    <t>Emp. Adm. Part. - Máqs., Equip., Veíc. e Peças</t>
  </si>
  <si>
    <t>WEG S.A.</t>
  </si>
  <si>
    <t>WEGE</t>
  </si>
  <si>
    <t>WLM PART. E COMÉRCIO DE MÁQUINAS E VEÍCULOS S.A.</t>
  </si>
  <si>
    <t>WLMM</t>
  </si>
  <si>
    <t>PLASCAR PARTICIPACOES INDUSTRIAIS S.A.</t>
  </si>
  <si>
    <t>PLAS</t>
  </si>
  <si>
    <t>KEPLER WEBER S.A.</t>
  </si>
  <si>
    <t>KEPL</t>
  </si>
  <si>
    <t>Emp. Adm. Part. - Metalurgia e Siderurgia</t>
  </si>
  <si>
    <t>METALURGICA GERDAU S.A.</t>
  </si>
  <si>
    <t>GOAU</t>
  </si>
  <si>
    <t>TEKNO S.A. - INDUSTRIA E COMERCIO</t>
  </si>
  <si>
    <t>TKNO</t>
  </si>
  <si>
    <t>MANGELS INDUSTRIAL S.A.</t>
  </si>
  <si>
    <t>MGEL</t>
  </si>
  <si>
    <t>SUZANO HOLDING S.A.</t>
  </si>
  <si>
    <t>NEMO</t>
  </si>
  <si>
    <t>Emp. Adm. Part. - Papel e Celulose</t>
  </si>
  <si>
    <t>ENAUTA PARTICIPAÇÕES S.A.</t>
  </si>
  <si>
    <t>ENAT</t>
  </si>
  <si>
    <t>Emp. Adm. Part. - Petróleo e Gás</t>
  </si>
  <si>
    <t>ULTRAPAR PARTICIPACOES S.A.</t>
  </si>
  <si>
    <t>UGPA</t>
  </si>
  <si>
    <t>DEXXOS PARTICIPAÇÕES S.A.</t>
  </si>
  <si>
    <t>DEXP</t>
  </si>
  <si>
    <t>Emp. Adm. Part. - Petroquímicos e Borracha</t>
  </si>
  <si>
    <t>CIA GAS DE SAO PAULO - COMGAS</t>
  </si>
  <si>
    <t>CGAS</t>
  </si>
  <si>
    <t>Emp. Adm. Part. - Saneamento, Serv. Água e Gás</t>
  </si>
  <si>
    <t>ALPER CONSULTORIA E CORRETORA DE SEGUROS S.A.</t>
  </si>
  <si>
    <t>APER</t>
  </si>
  <si>
    <t>Emp. Adm. Part. - Seguradoras e Corretoras</t>
  </si>
  <si>
    <t>BB SEGURIDADE PARTICIPAÇÕES S.A.</t>
  </si>
  <si>
    <t>BBSE</t>
  </si>
  <si>
    <t>ATOM EMPREENDIMENTOS E PARTICIPAÇÕES S.A.</t>
  </si>
  <si>
    <t>ATOM</t>
  </si>
  <si>
    <t>Emp. Adm. Part. - Sem Setor Principal</t>
  </si>
  <si>
    <t>BR PROPERTIES S.A.</t>
  </si>
  <si>
    <t>BRPR</t>
  </si>
  <si>
    <t>CIA PARTICIPACOES ALIANCA DA BAHIA</t>
  </si>
  <si>
    <t>PEAB</t>
  </si>
  <si>
    <t>CSU DIGITAL S.A.</t>
  </si>
  <si>
    <t>CARD</t>
  </si>
  <si>
    <t>EMBPAR PARTICIPAÇÕES S/A</t>
  </si>
  <si>
    <t>EPAR</t>
  </si>
  <si>
    <t>MONTEIRO ARANHA S.A.</t>
  </si>
  <si>
    <t>MOAR</t>
  </si>
  <si>
    <t>SAO CARLOS EMPREEND E PARTICIPACOES S.A.</t>
  </si>
  <si>
    <t>SCAR</t>
  </si>
  <si>
    <t>TREVISA INVESTIMENTOS S.A.</t>
  </si>
  <si>
    <t>LUXM</t>
  </si>
  <si>
    <t>POLPAR S.A.</t>
  </si>
  <si>
    <t>PPAR</t>
  </si>
  <si>
    <t>CEMEPE INVESTIMENTOS S.A.</t>
  </si>
  <si>
    <t>MAPT</t>
  </si>
  <si>
    <t>OSX BRASIL S.A.</t>
  </si>
  <si>
    <t>OSXB</t>
  </si>
  <si>
    <t>CCR S.A.</t>
  </si>
  <si>
    <t>CCRO</t>
  </si>
  <si>
    <t>Emp. Adm. Part. - Serviços Transporte e Logística</t>
  </si>
  <si>
    <t>SANTOS BRASIL PARTICIPACOES S.A.</t>
  </si>
  <si>
    <t>STBP</t>
  </si>
  <si>
    <t>VAMOS LOCAÇÃO DE CAMINHÕES, MÁQUINAS E EQUIPAMENTOS S.A.</t>
  </si>
  <si>
    <t>VAMO</t>
  </si>
  <si>
    <t>RUMO S.A.</t>
  </si>
  <si>
    <t>RAIL</t>
  </si>
  <si>
    <t>TPI - TRIUNFO PARTICIP. E INVEST. S.A.</t>
  </si>
  <si>
    <t>TPIS</t>
  </si>
  <si>
    <t>AZUL S.A.</t>
  </si>
  <si>
    <t>AZUL</t>
  </si>
  <si>
    <t>GOL LINHAS AEREAS INTELIGENTES S.A.</t>
  </si>
  <si>
    <t>GOLL</t>
  </si>
  <si>
    <t>INVESTIMENTOS E PARTICIP. EM INFRA S.A. - INVEPAR</t>
  </si>
  <si>
    <t>IVPR</t>
  </si>
  <si>
    <t>IGUATEMI S.A.</t>
  </si>
  <si>
    <t>IGTI</t>
  </si>
  <si>
    <t>Emp. Adm. Part. - Telecomunicações</t>
  </si>
  <si>
    <t>PADTEC HOLDING S.A.</t>
  </si>
  <si>
    <t>PDTC</t>
  </si>
  <si>
    <t>SPRINGS GLOBAL PARTICIPACOES S.A.</t>
  </si>
  <si>
    <t>SGPS</t>
  </si>
  <si>
    <t>Emp. Adm. Part. - Têxtil e Vestuário</t>
  </si>
  <si>
    <t>AFLUENTE TRANSMISSÃO DE ENERGIA ELÉTRICA S/A</t>
  </si>
  <si>
    <t>AFLT</t>
  </si>
  <si>
    <t>Energia Elétrica</t>
  </si>
  <si>
    <t>AMPLA ENERGIA E SERVICOS S.A.</t>
  </si>
  <si>
    <t>CBEE</t>
  </si>
  <si>
    <t>CENTRAIS ELET DE SANTA CATARINA S.A.</t>
  </si>
  <si>
    <t>CLSC</t>
  </si>
  <si>
    <t>CESP - CIA ENERGETICA DE SAO PAULO</t>
  </si>
  <si>
    <t>CESP</t>
  </si>
  <si>
    <t>CIA ELETRICIDADE EST. DA BAHIA - COELBA</t>
  </si>
  <si>
    <t>CEEB</t>
  </si>
  <si>
    <t>COMPANHIA ENERGÉTICA DE BRASÍLIA - CEB</t>
  </si>
  <si>
    <t>CEBR</t>
  </si>
  <si>
    <t>CIA ENERGETICA DE MINAS GERAIS - CEMIG</t>
  </si>
  <si>
    <t>CMIG</t>
  </si>
  <si>
    <t>CIA ENERGETICA DE PERNAMBUCO - CELPE</t>
  </si>
  <si>
    <t>CEPE</t>
  </si>
  <si>
    <t>CIA ENERGETICA DO CEARA - COELCE</t>
  </si>
  <si>
    <t>COCE</t>
  </si>
  <si>
    <t>CIA ENERGETICA DO RIO GDE NORTE - COSERN</t>
  </si>
  <si>
    <t>CSRN</t>
  </si>
  <si>
    <t>CIA ESTADUAL DE TRANSMISSÃO DE ENERGIA ELETRICA - CEEE-T</t>
  </si>
  <si>
    <t>EEEL</t>
  </si>
  <si>
    <t>CTEEP - CIA TRANSMISSÃO ENERGIA ELÉTRICA PAULISTA</t>
  </si>
  <si>
    <t>TRPL</t>
  </si>
  <si>
    <t>EDP - ENERGIAS DO BRASIL S.A.</t>
  </si>
  <si>
    <t>ENBR</t>
  </si>
  <si>
    <t>ELEKTRO REDES S.A.</t>
  </si>
  <si>
    <t>EKTR</t>
  </si>
  <si>
    <t>EMAE - EMPRESA METROP.AGUAS ENERGIA S.A.</t>
  </si>
  <si>
    <t>EMAE</t>
  </si>
  <si>
    <t>ENERGISA MATO GROSSO-DISTRIBUIDORA DE ENERGIA S/A</t>
  </si>
  <si>
    <t>ENMT</t>
  </si>
  <si>
    <t>ENEVA S.A</t>
  </si>
  <si>
    <t>ENEV</t>
  </si>
  <si>
    <t>ENGIE BRASIL ENERGIA S.A.</t>
  </si>
  <si>
    <t>EGIE</t>
  </si>
  <si>
    <t>EQUATORIAL ENERGIA S.A.</t>
  </si>
  <si>
    <t>EQTL</t>
  </si>
  <si>
    <t>EQUATORIAL PARÁ DISTRIBUIDORA DE ENERGIA S.A.</t>
  </si>
  <si>
    <t>EQPA</t>
  </si>
  <si>
    <t>REDE ENERGIA PARTICIPAÇÕES S.A.</t>
  </si>
  <si>
    <t>REDE</t>
  </si>
  <si>
    <t>RIO PARANAPANEMA ENERGIA S.A.</t>
  </si>
  <si>
    <t>GEPA</t>
  </si>
  <si>
    <t>STATKRAFT ENERGIAS RENOVAVEIS S.A.</t>
  </si>
  <si>
    <t>STKF</t>
  </si>
  <si>
    <t>RENOVA ENERGIA S.A. - EM RECUPERAÇÃO JUDICIAL</t>
  </si>
  <si>
    <t>RNEW</t>
  </si>
  <si>
    <t>CIA PARANAENSE DE ENERGIA - COPEL</t>
  </si>
  <si>
    <t>CPLE</t>
  </si>
  <si>
    <t>CIA ESTADUAL DE DISTRIB ENER ELET-CEEE-D</t>
  </si>
  <si>
    <t>CEED</t>
  </si>
  <si>
    <t>VALE S.A.</t>
  </si>
  <si>
    <t>VALE</t>
  </si>
  <si>
    <t>Extração Mineral</t>
  </si>
  <si>
    <t>HYPERA S.A.</t>
  </si>
  <si>
    <t>HYPE</t>
  </si>
  <si>
    <t>Farmacêutico e Higiene</t>
  </si>
  <si>
    <t>BIOMM S.A.</t>
  </si>
  <si>
    <t>BIOM</t>
  </si>
  <si>
    <t>NATURA &amp;CO HOLDING S.A.</t>
  </si>
  <si>
    <t>NTCO</t>
  </si>
  <si>
    <t>BOMBRIL S.A.</t>
  </si>
  <si>
    <t>BOBR</t>
  </si>
  <si>
    <t>VALID SOLUÇÕES S.A.</t>
  </si>
  <si>
    <t>VLID</t>
  </si>
  <si>
    <t>Gráficas e Editoras</t>
  </si>
  <si>
    <t>CVC BRASIL OPERADORA E AGÊNCIA DE VIAGENS S.A.</t>
  </si>
  <si>
    <t>CVCB</t>
  </si>
  <si>
    <t>Hospedagem e Turismo</t>
  </si>
  <si>
    <t>HOTEIS OTHON S.A. - EM RECUPERAÇÃO JUDICIAL</t>
  </si>
  <si>
    <t>HOOT</t>
  </si>
  <si>
    <t>CIELO S.A. -  INSTITUIÇÃO DE PAGAMENTO</t>
  </si>
  <si>
    <t>CIEL</t>
  </si>
  <si>
    <t>Intermediação Financeira</t>
  </si>
  <si>
    <t>AERIS IND. E COM. DE EQUIP. PARA GER. DE ENG. S.A.</t>
  </si>
  <si>
    <t>AERI</t>
  </si>
  <si>
    <t>Máquinas, Equipamentos, Veículos e Peças</t>
  </si>
  <si>
    <t>FRAS-LE S.A.</t>
  </si>
  <si>
    <t>FRAS</t>
  </si>
  <si>
    <t>ROMI S.A.</t>
  </si>
  <si>
    <t>ROMI</t>
  </si>
  <si>
    <t>IOCHPE MAXION S.A.</t>
  </si>
  <si>
    <t>MYPK</t>
  </si>
  <si>
    <t>MAHLE-METAL LEVE S.A.</t>
  </si>
  <si>
    <t>LEVE</t>
  </si>
  <si>
    <t>MARCOPOLO S.A.</t>
  </si>
  <si>
    <t>POMO</t>
  </si>
  <si>
    <t>METALURGICA RIOSULENSE S.A.</t>
  </si>
  <si>
    <t>RSUL</t>
  </si>
  <si>
    <t>RANDON S.A. IMPLEMENTOS E PARTICIPACOES</t>
  </si>
  <si>
    <t>RAPT</t>
  </si>
  <si>
    <t>TAURUS ARMAS S.A.</t>
  </si>
  <si>
    <t>TASA</t>
  </si>
  <si>
    <t>WHIRLPOOL S.A.</t>
  </si>
  <si>
    <t>WHRL</t>
  </si>
  <si>
    <t>EMBRAER S.A.</t>
  </si>
  <si>
    <t>EMBR</t>
  </si>
  <si>
    <t>LUPATECH S.A. - EM RECUPERAÇÃO JUDICIAL</t>
  </si>
  <si>
    <t>LUPA</t>
  </si>
  <si>
    <t>BARDELLA S.A. INDUSTRIAS MECANICAS EM RECUPERAÇÃO JUDICIAL</t>
  </si>
  <si>
    <t>BDLL</t>
  </si>
  <si>
    <t>IGB ELETRONICA S.A - EM RECUPERACAO JUDICIAL</t>
  </si>
  <si>
    <t>IGBR</t>
  </si>
  <si>
    <t>INEPAR S.A. INDUSTRIA E CONSTRUCOES EM RECUPERACAO JUDICIAL</t>
  </si>
  <si>
    <t>INEP</t>
  </si>
  <si>
    <t>RECRUSUL S.A.</t>
  </si>
  <si>
    <t>RCSL</t>
  </si>
  <si>
    <t>BAUMER S.A.</t>
  </si>
  <si>
    <t>BALM</t>
  </si>
  <si>
    <t>Metalurgia e Siderurgia</t>
  </si>
  <si>
    <t>CIA FERRO LIGAS DA BAHIA - FERBASA</t>
  </si>
  <si>
    <t>FESA</t>
  </si>
  <si>
    <t>CIA SIDERURGICA NACIONAL</t>
  </si>
  <si>
    <t>CSNA</t>
  </si>
  <si>
    <t>ELECTRO ACO ALTONA S.A.</t>
  </si>
  <si>
    <t>EALT</t>
  </si>
  <si>
    <t>GERDAU S.A.</t>
  </si>
  <si>
    <t>GGBR</t>
  </si>
  <si>
    <t>METISA METALURGICA TIMBOENSE S.A.</t>
  </si>
  <si>
    <t>MTSA</t>
  </si>
  <si>
    <t>PANATLANTICA S.A.</t>
  </si>
  <si>
    <t>PATI</t>
  </si>
  <si>
    <t>SCHULZ S.A.</t>
  </si>
  <si>
    <t>SHUL</t>
  </si>
  <si>
    <t>SIDERURGICA J. L. ALIPERTI S.A.</t>
  </si>
  <si>
    <t>APTI</t>
  </si>
  <si>
    <t>TUPY S.A.</t>
  </si>
  <si>
    <t>TUPY</t>
  </si>
  <si>
    <t>USINAS SID DE MINAS GERAIS S.A.-USIMINAS</t>
  </si>
  <si>
    <t>USIM</t>
  </si>
  <si>
    <t>HAGA S.A. INDUSTRIA E COMERCIO</t>
  </si>
  <si>
    <t>HAGA</t>
  </si>
  <si>
    <t>HERCULES S.A. FABRICA DE TALHERES</t>
  </si>
  <si>
    <t>HETA</t>
  </si>
  <si>
    <t>NORDON INDUSTRIAS METALURGICAS S.A.</t>
  </si>
  <si>
    <t>NORD</t>
  </si>
  <si>
    <t>PARANAPANEMA S.A. - EM RECUPERAÇÃO JUDICIAL</t>
  </si>
  <si>
    <t>PMAM</t>
  </si>
  <si>
    <t>WETZEL S.A.</t>
  </si>
  <si>
    <t>MWET</t>
  </si>
  <si>
    <t>KLABIN S.A.</t>
  </si>
  <si>
    <t>KLBN</t>
  </si>
  <si>
    <t>Papel e Celulose</t>
  </si>
  <si>
    <t>SUZANO S.A.</t>
  </si>
  <si>
    <t>SUZB</t>
  </si>
  <si>
    <t>PETRO RIO S.A.</t>
  </si>
  <si>
    <t>PRIO</t>
  </si>
  <si>
    <t>Petróleo e Gás</t>
  </si>
  <si>
    <t>PETROLEO BRASILEIRO S.A. PETROBRAS</t>
  </si>
  <si>
    <t>PETR</t>
  </si>
  <si>
    <t>3R PETROLEUM ÓLEO E GÁS S.A.</t>
  </si>
  <si>
    <t>RRRP</t>
  </si>
  <si>
    <t>OCEANPACT SERVIÇOS MARITIMOS S.A.</t>
  </si>
  <si>
    <t>OPCT</t>
  </si>
  <si>
    <t>REFINARIA DE PETROLEOS MANGUINHOS S.A.</t>
  </si>
  <si>
    <t>RPMG</t>
  </si>
  <si>
    <t>BRASKEM S.A.</t>
  </si>
  <si>
    <t>BRKM</t>
  </si>
  <si>
    <t>Petroquímicos e Borracha</t>
  </si>
  <si>
    <t>TRONOX PIGMENTOS DO BRASIL S.A.</t>
  </si>
  <si>
    <t>CRPG</t>
  </si>
  <si>
    <t>UNIPAR CARBOCLORO S.A.</t>
  </si>
  <si>
    <t>UNIP</t>
  </si>
  <si>
    <t>FERTILIZANTES HERINGER S.A.</t>
  </si>
  <si>
    <t>FHER</t>
  </si>
  <si>
    <t>SANSUY S.A. INDUSTRIA DE PLASTICOS</t>
  </si>
  <si>
    <t>SNSY</t>
  </si>
  <si>
    <t>AMBIPAR PARTICIPAÇÕES E EMPREENDIMENTOS S.A.</t>
  </si>
  <si>
    <t>AMBP</t>
  </si>
  <si>
    <t>Saneamento, Serv. Água e Gás</t>
  </si>
  <si>
    <t>CIA CATARINENSE DE AGUAS E SANEAM.-CASAN</t>
  </si>
  <si>
    <t>CASN</t>
  </si>
  <si>
    <t>CIA DISTRIB DE GAS DO RIO DE JANEIRO-CEG</t>
  </si>
  <si>
    <t>CEGR</t>
  </si>
  <si>
    <t>CIA SANEAMENTO BASICO EST SAO PAULO</t>
  </si>
  <si>
    <t>SBSP</t>
  </si>
  <si>
    <t>CIA SANEAMENTO DE MINAS GERAIS-COPASA MG</t>
  </si>
  <si>
    <t>CSMG</t>
  </si>
  <si>
    <t>CIA SANEAMENTO DO PARANA - SANEPAR</t>
  </si>
  <si>
    <t>SAPR</t>
  </si>
  <si>
    <t>IGUA SANEAMENTO S.A.</t>
  </si>
  <si>
    <t>IGSN</t>
  </si>
  <si>
    <t>ORIZON VALORIZAÇÃO DE RESÍDUOS S.A.</t>
  </si>
  <si>
    <t>ORVR</t>
  </si>
  <si>
    <t>PORTO SEGURO S.A.</t>
  </si>
  <si>
    <t>PSSA</t>
  </si>
  <si>
    <t>Seguradoras e Corretoras</t>
  </si>
  <si>
    <t>QUALICORP CONSULTORIA E CORRETORA DE SEGUROS S.A.</t>
  </si>
  <si>
    <t>QUAL</t>
  </si>
  <si>
    <t>WIZ CO PARTICIPAÇÕES E CORRETAGEM DE SEGUROS S.A.</t>
  </si>
  <si>
    <t>WIZS</t>
  </si>
  <si>
    <t>CIA SEGUROS ALIANCA DA BAHIA</t>
  </si>
  <si>
    <t>CSAB</t>
  </si>
  <si>
    <t>IRB - BRASIL RESSEGUROS S.A.</t>
  </si>
  <si>
    <t>IRBR</t>
  </si>
  <si>
    <t>FLEURY S.A.</t>
  </si>
  <si>
    <t>FLRY</t>
  </si>
  <si>
    <t>Serviços Médicos</t>
  </si>
  <si>
    <t>HAPVIDA PARTICIPAÇÕES E INVESTIMENTOS S.A.</t>
  </si>
  <si>
    <t>HAPV</t>
  </si>
  <si>
    <t>HOSPITAL MATER DEI S.A.</t>
  </si>
  <si>
    <t>MATD</t>
  </si>
  <si>
    <t>INSTITUTO HERMES PARDINI S.A.</t>
  </si>
  <si>
    <t>PARD</t>
  </si>
  <si>
    <t>ODONTOPREV S.A.</t>
  </si>
  <si>
    <t>ODPV</t>
  </si>
  <si>
    <t>REDE D'OR SÃO LUIZ S.A.</t>
  </si>
  <si>
    <t>RDOR</t>
  </si>
  <si>
    <t>CENTRO DE IMAGEM DIAGNOSTICOS S.A.</t>
  </si>
  <si>
    <t>AALR</t>
  </si>
  <si>
    <t>DIAGNOSTICOS DA AMERICA S.A.</t>
  </si>
  <si>
    <t>DASA</t>
  </si>
  <si>
    <t>MPM CORPÓREOS S.A.</t>
  </si>
  <si>
    <t>ESPA</t>
  </si>
  <si>
    <t>BBM LOGÍSTICA S.A.</t>
  </si>
  <si>
    <t>BBML</t>
  </si>
  <si>
    <t>Serviços Transporte e Logística</t>
  </si>
  <si>
    <t>ECORODOVIAS INFRAESTRUTURA E LOGÍSTICA S.A.</t>
  </si>
  <si>
    <t>ECOR</t>
  </si>
  <si>
    <t>JSL S.A.</t>
  </si>
  <si>
    <t>JSLG</t>
  </si>
  <si>
    <t>LOCALIZA RENT A CAR S.A.</t>
  </si>
  <si>
    <t>RENT</t>
  </si>
  <si>
    <t>MILLS LOCAÇÃO, SERVIÇOS E LOGÍSTICA S.A.</t>
  </si>
  <si>
    <t>MILS</t>
  </si>
  <si>
    <t>MOVIDA PARTICIPACOES SA</t>
  </si>
  <si>
    <t>MOVI</t>
  </si>
  <si>
    <t>SEQUOIA LOGÍSTICA E TRANSPORTES S.A.</t>
  </si>
  <si>
    <t>SEQL</t>
  </si>
  <si>
    <t>SIMPAR S.A.</t>
  </si>
  <si>
    <t>SIMH</t>
  </si>
  <si>
    <t>TEGMA GESTAO LOGISTICA S.A.</t>
  </si>
  <si>
    <t>TGMA</t>
  </si>
  <si>
    <t>ALLPARK EMPREENDIMENTOS, PARTICIPAÇÕES E SERVIÇOS S.A.</t>
  </si>
  <si>
    <t>ALPK</t>
  </si>
  <si>
    <t>FERROVIA CENTRO-ATLANTICA S.A.</t>
  </si>
  <si>
    <t>VSPT</t>
  </si>
  <si>
    <t>HIDROVIAS DO BRASIL S.A.</t>
  </si>
  <si>
    <t>HBSA</t>
  </si>
  <si>
    <t>LOG-IN LOGISTICA INTERMODAL S.A.</t>
  </si>
  <si>
    <t>LOGN</t>
  </si>
  <si>
    <t>MAESTRO LOCADORA DE VEICULOS S.A.</t>
  </si>
  <si>
    <t>MSRO</t>
  </si>
  <si>
    <t>TELEFÔNICA BRASIL S.A</t>
  </si>
  <si>
    <t>VIVT</t>
  </si>
  <si>
    <t>Telecomunicações</t>
  </si>
  <si>
    <t>TIM S.A.</t>
  </si>
  <si>
    <t>TIMS</t>
  </si>
  <si>
    <t>TELEC BRASILEIRAS S.A. TELEBRAS</t>
  </si>
  <si>
    <t>TELB</t>
  </si>
  <si>
    <t>DTCOM - DIRECT TO COMPANY S.A.</t>
  </si>
  <si>
    <t>DTCY</t>
  </si>
  <si>
    <t>ALPARGATAS S.A.</t>
  </si>
  <si>
    <t>ALPA</t>
  </si>
  <si>
    <t>Têxtil e Vestuário</t>
  </si>
  <si>
    <t>AREZZO INDÚSTRIA E COMÉRCIO S.A.</t>
  </si>
  <si>
    <t>ARZZ</t>
  </si>
  <si>
    <t>CAMBUCI S.A.</t>
  </si>
  <si>
    <t>CAMB</t>
  </si>
  <si>
    <t>CIA TECIDOS SANTANENSE</t>
  </si>
  <si>
    <t>CTSA</t>
  </si>
  <si>
    <t>DOHLER S.A.</t>
  </si>
  <si>
    <t>DOHL</t>
  </si>
  <si>
    <t>GRENDENE S.A.</t>
  </si>
  <si>
    <t>GRND</t>
  </si>
  <si>
    <t>GRUPO DE MODA SOMA S.A.</t>
  </si>
  <si>
    <t>SOMA</t>
  </si>
  <si>
    <t>GUARARAPES CONFECCOES S.A.</t>
  </si>
  <si>
    <t>GUAR</t>
  </si>
  <si>
    <t>PETTENATI S.A. INDUSTRIA TEXTIL</t>
  </si>
  <si>
    <t>PTNT</t>
  </si>
  <si>
    <t>TRACK &amp; FIELD CO S.A.</t>
  </si>
  <si>
    <t>TFCO</t>
  </si>
  <si>
    <t>VULCABRAS S.A.</t>
  </si>
  <si>
    <t>VULC</t>
  </si>
  <si>
    <t>CIA FIACAO TECIDOS CEDRO CACHOEIRA</t>
  </si>
  <si>
    <t>CEDO</t>
  </si>
  <si>
    <t>CIA TECIDOS NORTE DE MINAS COTEMINAS</t>
  </si>
  <si>
    <t>CTNM</t>
  </si>
  <si>
    <t>TEKA-TECELAGEM KUEHNRICH S.A. - EM RECUPERAÇÃO JUDICIAL</t>
  </si>
  <si>
    <t>TEKA</t>
  </si>
  <si>
    <t>TEXTIL RENAUXVIEW S.A.</t>
  </si>
  <si>
    <t>TXRX</t>
  </si>
  <si>
    <t>KARSTEN S.A.</t>
  </si>
  <si>
    <t>CTKA</t>
  </si>
  <si>
    <t>MUNDIAL S.A. - PRODUTOS DE CONSUMO</t>
  </si>
  <si>
    <t>MNDL</t>
  </si>
  <si>
    <t>Patrimônio Líquido</t>
  </si>
  <si>
    <t>Receita</t>
  </si>
  <si>
    <t>Reservas de Lucro</t>
  </si>
  <si>
    <t>Ativo Total</t>
  </si>
  <si>
    <t>Passivo Total</t>
  </si>
  <si>
    <t>Passivo Circulante</t>
  </si>
  <si>
    <t>Ativo Circulante</t>
  </si>
  <si>
    <t>media empresa</t>
  </si>
  <si>
    <t>setor</t>
  </si>
  <si>
    <t>tri</t>
  </si>
  <si>
    <t>Melhor indicador</t>
  </si>
  <si>
    <t>Indicação</t>
  </si>
  <si>
    <t>Melhor indicador 2</t>
  </si>
  <si>
    <t>Data_REF</t>
  </si>
  <si>
    <t>WIZ SOLUÇÕES E CORRETAGEM DE SEGUROS S.A.</t>
  </si>
  <si>
    <t>WETZEL S.A. EM RECUPERAÇÃO JUDICIAL</t>
  </si>
  <si>
    <t>VIA VAREJO S.A.</t>
  </si>
  <si>
    <t>TECNOSOLO ENGENHARIA S.A. - EMPRESA FALIDA</t>
  </si>
  <si>
    <t>TCNO</t>
  </si>
  <si>
    <t>PDG REALTY S.A. EMPREEND E PARTICIPACOES - EM REC JUDICIAL</t>
  </si>
  <si>
    <t>MMX MINERACAO E METALICOS S.A. - EM RECUPERAÇÃO JUDICIAL</t>
  </si>
  <si>
    <t>MMXM</t>
  </si>
  <si>
    <t>METALFRIO SOLUTIONS S.A.</t>
  </si>
  <si>
    <t>FRIO</t>
  </si>
  <si>
    <t>JEREISSATI PARTICIPACOES S.A.</t>
  </si>
  <si>
    <t>FERTILIZANTES HERINGER S.A. - EM RECUPERAÇÃO JUDICIAL</t>
  </si>
  <si>
    <t>FINANSINOS S.A.- CREDITO FINANC E INVEST</t>
  </si>
  <si>
    <t>DURATEX S.A.</t>
  </si>
  <si>
    <t>MERCANTIL BRASIL FINANC S.A. C.F.I.</t>
  </si>
  <si>
    <t>CIA ESTADUAL GER.TRANS.ENER.ELET-CEEE-GT</t>
  </si>
  <si>
    <t>INDUSTRIAS J B DUARTE S.A.</t>
  </si>
  <si>
    <t>BLUT</t>
  </si>
  <si>
    <t>BCO PINE S.A.</t>
  </si>
  <si>
    <t>Previsão de receita</t>
  </si>
  <si>
    <t>Lucro Previsto</t>
  </si>
  <si>
    <t>Lucro atual</t>
  </si>
  <si>
    <t>Cresc</t>
  </si>
  <si>
    <t>Lucro para os acionistas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</si>
</sst>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677C5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  <xf numFmtId="3" fontId="2" fillId="0" borderId="0" xfId="0" applyNumberFormat="1" applyFont="1"/>
    <xf numFmtId="9" fontId="0" fillId="0" borderId="0" xfId="1" applyFont="1"/>
  </cellXfs>
  <cellStyles count="2">
    <cellStyle name="Normal" xfId="0" builtinId="0"/>
    <cellStyle name="Porcentagem" xfId="1" builtinId="5"/>
  </cellStyles>
  <dxfs count="3"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5A106F"/>
      <color rgb="FF3E01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2.png"/><Relationship Id="rId7" Type="http://schemas.openxmlformats.org/officeDocument/2006/relationships/image" Target="../media/image6.sv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microsoft.com/office/2007/relationships/hdphoto" Target="../media/hdphoto1.wdp"/><Relationship Id="rId16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sv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7620</xdr:colOff>
      <xdr:row>3</xdr:row>
      <xdr:rowOff>107577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F2CD08A-E084-AFA6-E3C6-A3474C81586E}"/>
            </a:ext>
          </a:extLst>
        </xdr:cNvPr>
        <xdr:cNvSpPr/>
      </xdr:nvSpPr>
      <xdr:spPr>
        <a:xfrm>
          <a:off x="0" y="0"/>
          <a:ext cx="14226540" cy="656217"/>
        </a:xfrm>
        <a:prstGeom prst="rect">
          <a:avLst/>
        </a:prstGeom>
        <a:solidFill>
          <a:srgbClr val="3E013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0</xdr:row>
      <xdr:rowOff>17929</xdr:rowOff>
    </xdr:from>
    <xdr:to>
      <xdr:col>1</xdr:col>
      <xdr:colOff>251012</xdr:colOff>
      <xdr:row>4</xdr:row>
      <xdr:rowOff>161365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FA591DA-C612-3C48-4BAD-EB9D696DB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929"/>
          <a:ext cx="860612" cy="860612"/>
        </a:xfrm>
        <a:prstGeom prst="rect">
          <a:avLst/>
        </a:prstGeom>
      </xdr:spPr>
    </xdr:pic>
    <xdr:clientData/>
  </xdr:twoCellAnchor>
  <xdr:oneCellAnchor>
    <xdr:from>
      <xdr:col>10</xdr:col>
      <xdr:colOff>62752</xdr:colOff>
      <xdr:row>0</xdr:row>
      <xdr:rowOff>44823</xdr:rowOff>
    </xdr:from>
    <xdr:ext cx="1721224" cy="58484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907A567D-5545-85D6-28DD-0A1A13FAA088}"/>
            </a:ext>
          </a:extLst>
        </xdr:cNvPr>
        <xdr:cNvSpPr txBox="1"/>
      </xdr:nvSpPr>
      <xdr:spPr>
        <a:xfrm>
          <a:off x="6158752" y="44823"/>
          <a:ext cx="1721224" cy="584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320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TH</a:t>
          </a:r>
          <a:r>
            <a:rPr lang="el-GR" sz="3200" b="0" i="0">
              <a:solidFill>
                <a:schemeClr val="bg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+mn-cs"/>
            </a:rPr>
            <a:t>Ξ</a:t>
          </a:r>
          <a:r>
            <a:rPr lang="pt-BR" sz="3200" b="0" i="0">
              <a:solidFill>
                <a:schemeClr val="bg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+mn-cs"/>
            </a:rPr>
            <a:t>RAS</a:t>
          </a:r>
          <a:endParaRPr lang="pt-BR" sz="3200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oneCellAnchor>
  <xdr:twoCellAnchor>
    <xdr:from>
      <xdr:col>4</xdr:col>
      <xdr:colOff>394448</xdr:colOff>
      <xdr:row>5</xdr:row>
      <xdr:rowOff>26894</xdr:rowOff>
    </xdr:from>
    <xdr:to>
      <xdr:col>17</xdr:col>
      <xdr:colOff>475130</xdr:colOff>
      <xdr:row>8</xdr:row>
      <xdr:rowOff>35859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A238BBBE-EFCF-2494-08F1-BFD5A05D1425}"/>
            </a:ext>
          </a:extLst>
        </xdr:cNvPr>
        <xdr:cNvSpPr/>
      </xdr:nvSpPr>
      <xdr:spPr>
        <a:xfrm>
          <a:off x="2832848" y="923365"/>
          <a:ext cx="8005482" cy="546847"/>
        </a:xfrm>
        <a:prstGeom prst="roundRect">
          <a:avLst/>
        </a:prstGeom>
        <a:solidFill>
          <a:srgbClr val="3E013D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44824</xdr:colOff>
      <xdr:row>5</xdr:row>
      <xdr:rowOff>152400</xdr:rowOff>
    </xdr:from>
    <xdr:ext cx="1721224" cy="307841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129E2C7-EE90-486E-B47E-9132D4874707}"/>
            </a:ext>
          </a:extLst>
        </xdr:cNvPr>
        <xdr:cNvSpPr txBox="1"/>
      </xdr:nvSpPr>
      <xdr:spPr>
        <a:xfrm>
          <a:off x="3092824" y="1048871"/>
          <a:ext cx="1721224" cy="307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Pesquisar</a:t>
          </a:r>
        </a:p>
      </xdr:txBody>
    </xdr:sp>
    <xdr:clientData/>
  </xdr:oneCellAnchor>
  <xdr:twoCellAnchor>
    <xdr:from>
      <xdr:col>4</xdr:col>
      <xdr:colOff>528918</xdr:colOff>
      <xdr:row>5</xdr:row>
      <xdr:rowOff>170329</xdr:rowOff>
    </xdr:from>
    <xdr:to>
      <xdr:col>5</xdr:col>
      <xdr:colOff>35859</xdr:colOff>
      <xdr:row>7</xdr:row>
      <xdr:rowOff>35859</xdr:rowOff>
    </xdr:to>
    <xdr:sp macro="" textlink="">
      <xdr:nvSpPr>
        <xdr:cNvPr id="15" name="Triângulo isósceles 14">
          <a:extLst>
            <a:ext uri="{FF2B5EF4-FFF2-40B4-BE49-F238E27FC236}">
              <a16:creationId xmlns:a16="http://schemas.microsoft.com/office/drawing/2014/main" id="{45A805C1-3C88-9E98-1007-FBB7394AE845}"/>
            </a:ext>
          </a:extLst>
        </xdr:cNvPr>
        <xdr:cNvSpPr/>
      </xdr:nvSpPr>
      <xdr:spPr>
        <a:xfrm rot="5400000">
          <a:off x="2913530" y="1120588"/>
          <a:ext cx="224118" cy="116541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179297</xdr:colOff>
      <xdr:row>6</xdr:row>
      <xdr:rowOff>0</xdr:rowOff>
    </xdr:from>
    <xdr:to>
      <xdr:col>16</xdr:col>
      <xdr:colOff>295838</xdr:colOff>
      <xdr:row>7</xdr:row>
      <xdr:rowOff>44824</xdr:rowOff>
    </xdr:to>
    <xdr:sp macro="" textlink="">
      <xdr:nvSpPr>
        <xdr:cNvPr id="16" name="Triângulo isósceles 15">
          <a:extLst>
            <a:ext uri="{FF2B5EF4-FFF2-40B4-BE49-F238E27FC236}">
              <a16:creationId xmlns:a16="http://schemas.microsoft.com/office/drawing/2014/main" id="{7286ABD1-8C32-4F4B-ADDC-E52D07DC1ECE}"/>
            </a:ext>
          </a:extLst>
        </xdr:cNvPr>
        <xdr:cNvSpPr/>
      </xdr:nvSpPr>
      <xdr:spPr>
        <a:xfrm rot="16200000">
          <a:off x="9879109" y="1129553"/>
          <a:ext cx="224118" cy="116541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16</xdr:col>
      <xdr:colOff>600635</xdr:colOff>
      <xdr:row>5</xdr:row>
      <xdr:rowOff>116541</xdr:rowOff>
    </xdr:from>
    <xdr:to>
      <xdr:col>17</xdr:col>
      <xdr:colOff>358588</xdr:colOff>
      <xdr:row>7</xdr:row>
      <xdr:rowOff>125506</xdr:rowOff>
    </xdr:to>
    <xdr:pic>
      <xdr:nvPicPr>
        <xdr:cNvPr id="18" name="Gráfico 17" descr="Lupa com preenchimento sólido">
          <a:extLst>
            <a:ext uri="{FF2B5EF4-FFF2-40B4-BE49-F238E27FC236}">
              <a16:creationId xmlns:a16="http://schemas.microsoft.com/office/drawing/2014/main" id="{C84FA441-C329-ADD3-8592-18F7DB4B7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354235" y="1013012"/>
          <a:ext cx="367553" cy="367553"/>
        </a:xfrm>
        <a:prstGeom prst="rect">
          <a:avLst/>
        </a:prstGeom>
      </xdr:spPr>
    </xdr:pic>
    <xdr:clientData/>
  </xdr:twoCellAnchor>
  <xdr:twoCellAnchor>
    <xdr:from>
      <xdr:col>0</xdr:col>
      <xdr:colOff>242049</xdr:colOff>
      <xdr:row>12</xdr:row>
      <xdr:rowOff>71719</xdr:rowOff>
    </xdr:from>
    <xdr:to>
      <xdr:col>6</xdr:col>
      <xdr:colOff>412377</xdr:colOff>
      <xdr:row>27</xdr:row>
      <xdr:rowOff>98612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841C4138-B6D5-E1AE-646D-5BD366F55E37}"/>
            </a:ext>
          </a:extLst>
        </xdr:cNvPr>
        <xdr:cNvSpPr/>
      </xdr:nvSpPr>
      <xdr:spPr>
        <a:xfrm>
          <a:off x="242049" y="2223248"/>
          <a:ext cx="3827928" cy="2716305"/>
        </a:xfrm>
        <a:prstGeom prst="roundRect">
          <a:avLst/>
        </a:prstGeom>
        <a:gradFill flip="none" rotWithShape="1">
          <a:gsLst>
            <a:gs pos="57000">
              <a:srgbClr val="3E013D"/>
            </a:gs>
            <a:gs pos="7000">
              <a:srgbClr val="5A106F"/>
            </a:gs>
          </a:gsLst>
          <a:lin ang="162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332143</xdr:colOff>
      <xdr:row>12</xdr:row>
      <xdr:rowOff>101303</xdr:rowOff>
    </xdr:from>
    <xdr:to>
      <xdr:col>4</xdr:col>
      <xdr:colOff>388620</xdr:colOff>
      <xdr:row>14</xdr:row>
      <xdr:rowOff>121921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40A48C3B-DB21-6064-8BFF-0604DD5C204F}"/>
            </a:ext>
          </a:extLst>
        </xdr:cNvPr>
        <xdr:cNvSpPr txBox="1"/>
      </xdr:nvSpPr>
      <xdr:spPr>
        <a:xfrm>
          <a:off x="1551343" y="2295863"/>
          <a:ext cx="1275677" cy="3863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2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ITUB</a:t>
          </a:r>
        </a:p>
        <a:p>
          <a:pPr algn="ctr"/>
          <a:endParaRPr lang="pt-BR" sz="32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</xdr:col>
      <xdr:colOff>235323</xdr:colOff>
      <xdr:row>15</xdr:row>
      <xdr:rowOff>168089</xdr:rowOff>
    </xdr:from>
    <xdr:to>
      <xdr:col>4</xdr:col>
      <xdr:colOff>258932</xdr:colOff>
      <xdr:row>17</xdr:row>
      <xdr:rowOff>22860</xdr:rowOff>
    </xdr:to>
    <xdr:sp macro="" textlink="Dinamica!B10">
      <xdr:nvSpPr>
        <xdr:cNvPr id="32" name="CaixaDeTexto 31">
          <a:extLst>
            <a:ext uri="{FF2B5EF4-FFF2-40B4-BE49-F238E27FC236}">
              <a16:creationId xmlns:a16="http://schemas.microsoft.com/office/drawing/2014/main" id="{ABE702D8-D31C-43C7-A94E-281A77E50B7F}"/>
            </a:ext>
          </a:extLst>
        </xdr:cNvPr>
        <xdr:cNvSpPr txBox="1"/>
      </xdr:nvSpPr>
      <xdr:spPr>
        <a:xfrm>
          <a:off x="844923" y="2911289"/>
          <a:ext cx="1852409" cy="2205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7862FF5B-DC31-4E3E-A27E-320D7CF6200C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pPr algn="l"/>
            <a:t>Bancos</a:t>
          </a:fld>
          <a:endParaRPr lang="pt-BR" sz="32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</xdr:col>
      <xdr:colOff>549537</xdr:colOff>
      <xdr:row>17</xdr:row>
      <xdr:rowOff>91441</xdr:rowOff>
    </xdr:from>
    <xdr:to>
      <xdr:col>3</xdr:col>
      <xdr:colOff>388172</xdr:colOff>
      <xdr:row>18</xdr:row>
      <xdr:rowOff>76200</xdr:rowOff>
    </xdr:to>
    <xdr:sp macro="" textlink="Dinamica!C10">
      <xdr:nvSpPr>
        <xdr:cNvPr id="33" name="CaixaDeTexto 32">
          <a:extLst>
            <a:ext uri="{FF2B5EF4-FFF2-40B4-BE49-F238E27FC236}">
              <a16:creationId xmlns:a16="http://schemas.microsoft.com/office/drawing/2014/main" id="{F5024893-1AB8-4122-9612-0295A68B8851}"/>
            </a:ext>
          </a:extLst>
        </xdr:cNvPr>
        <xdr:cNvSpPr txBox="1"/>
      </xdr:nvSpPr>
      <xdr:spPr>
        <a:xfrm>
          <a:off x="1159137" y="3200401"/>
          <a:ext cx="1057835" cy="167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FD3D320A-4EF7-4FBF-9A34-7B5CBEFCDD53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pPr algn="l"/>
            <a:t>Set-22</a:t>
          </a:fld>
          <a:endParaRPr lang="pt-BR" sz="32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2</xdr:col>
      <xdr:colOff>47513</xdr:colOff>
      <xdr:row>18</xdr:row>
      <xdr:rowOff>160020</xdr:rowOff>
    </xdr:from>
    <xdr:to>
      <xdr:col>3</xdr:col>
      <xdr:colOff>457200</xdr:colOff>
      <xdr:row>19</xdr:row>
      <xdr:rowOff>152400</xdr:rowOff>
    </xdr:to>
    <xdr:sp macro="" textlink="Dinamica!D10">
      <xdr:nvSpPr>
        <xdr:cNvPr id="34" name="CaixaDeTexto 33">
          <a:extLst>
            <a:ext uri="{FF2B5EF4-FFF2-40B4-BE49-F238E27FC236}">
              <a16:creationId xmlns:a16="http://schemas.microsoft.com/office/drawing/2014/main" id="{E1EF233E-B8CA-4E96-A615-3DE482424A13}"/>
            </a:ext>
          </a:extLst>
        </xdr:cNvPr>
        <xdr:cNvSpPr txBox="1"/>
      </xdr:nvSpPr>
      <xdr:spPr>
        <a:xfrm>
          <a:off x="1266713" y="3451860"/>
          <a:ext cx="1019287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AB1857D-824F-485F-85F5-FCE894F37284}" type="TxLink">
            <a:rPr lang="en-US" sz="16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Boa</a:t>
          </a:fld>
          <a:endParaRPr lang="en-US" sz="1600" b="1">
            <a:solidFill>
              <a:schemeClr val="bg1"/>
            </a:solidFill>
            <a:ea typeface="Roboto" panose="02000000000000000000" pitchFamily="2" charset="0"/>
          </a:endParaRPr>
        </a:p>
      </xdr:txBody>
    </xdr:sp>
    <xdr:clientData/>
  </xdr:twoCellAnchor>
  <xdr:twoCellAnchor>
    <xdr:from>
      <xdr:col>2</xdr:col>
      <xdr:colOff>64548</xdr:colOff>
      <xdr:row>20</xdr:row>
      <xdr:rowOff>91889</xdr:rowOff>
    </xdr:from>
    <xdr:to>
      <xdr:col>5</xdr:col>
      <xdr:colOff>68580</xdr:colOff>
      <xdr:row>21</xdr:row>
      <xdr:rowOff>83820</xdr:rowOff>
    </xdr:to>
    <xdr:sp macro="" textlink="Dinamica!E10">
      <xdr:nvSpPr>
        <xdr:cNvPr id="35" name="CaixaDeTexto 34">
          <a:extLst>
            <a:ext uri="{FF2B5EF4-FFF2-40B4-BE49-F238E27FC236}">
              <a16:creationId xmlns:a16="http://schemas.microsoft.com/office/drawing/2014/main" id="{42C0F32D-C70B-4C34-AAD7-939090748898}"/>
            </a:ext>
          </a:extLst>
        </xdr:cNvPr>
        <xdr:cNvSpPr txBox="1"/>
      </xdr:nvSpPr>
      <xdr:spPr>
        <a:xfrm>
          <a:off x="1283748" y="3749489"/>
          <a:ext cx="1832832" cy="174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4467AC09-F2A8-46B3-9E60-BE2B47A8E396}" type="TxLink">
            <a:rPr lang="en-US" sz="10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pPr algn="l"/>
            <a:t>Patri.Liq X Receita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 editAs="oneCell">
    <xdr:from>
      <xdr:col>4</xdr:col>
      <xdr:colOff>315513</xdr:colOff>
      <xdr:row>15</xdr:row>
      <xdr:rowOff>131760</xdr:rowOff>
    </xdr:from>
    <xdr:to>
      <xdr:col>6</xdr:col>
      <xdr:colOff>153291</xdr:colOff>
      <xdr:row>21</xdr:row>
      <xdr:rowOff>91440</xdr:rowOff>
    </xdr:to>
    <xdr:pic>
      <xdr:nvPicPr>
        <xdr:cNvPr id="36" name="Imagem 35" descr="Itaú Logo – PNG e Vetor – Download de Logo">
          <a:extLst>
            <a:ext uri="{FF2B5EF4-FFF2-40B4-BE49-F238E27FC236}">
              <a16:creationId xmlns:a16="http://schemas.microsoft.com/office/drawing/2014/main" id="{70A5AD3F-7A27-C873-949A-0F35D2CFB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3913" y="2874960"/>
          <a:ext cx="1056978" cy="1056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335281</xdr:colOff>
      <xdr:row>18</xdr:row>
      <xdr:rowOff>175261</xdr:rowOff>
    </xdr:from>
    <xdr:to>
      <xdr:col>2</xdr:col>
      <xdr:colOff>121920</xdr:colOff>
      <xdr:row>19</xdr:row>
      <xdr:rowOff>167640</xdr:rowOff>
    </xdr:to>
    <xdr:sp macro="" textlink="Dinamica!B10">
      <xdr:nvSpPr>
        <xdr:cNvPr id="37" name="CaixaDeTexto 36">
          <a:extLst>
            <a:ext uri="{FF2B5EF4-FFF2-40B4-BE49-F238E27FC236}">
              <a16:creationId xmlns:a16="http://schemas.microsoft.com/office/drawing/2014/main" id="{8DC964E2-95A4-490B-AF1E-A2278EDDBCD9}"/>
            </a:ext>
          </a:extLst>
        </xdr:cNvPr>
        <xdr:cNvSpPr txBox="1"/>
      </xdr:nvSpPr>
      <xdr:spPr>
        <a:xfrm>
          <a:off x="335281" y="3467101"/>
          <a:ext cx="1005839" cy="1752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Recomendação:</a:t>
          </a:r>
        </a:p>
      </xdr:txBody>
    </xdr:sp>
    <xdr:clientData/>
  </xdr:twoCellAnchor>
  <xdr:twoCellAnchor>
    <xdr:from>
      <xdr:col>0</xdr:col>
      <xdr:colOff>365761</xdr:colOff>
      <xdr:row>16</xdr:row>
      <xdr:rowOff>1</xdr:rowOff>
    </xdr:from>
    <xdr:to>
      <xdr:col>1</xdr:col>
      <xdr:colOff>312420</xdr:colOff>
      <xdr:row>17</xdr:row>
      <xdr:rowOff>68580</xdr:rowOff>
    </xdr:to>
    <xdr:sp macro="" textlink="Dinamica!B10">
      <xdr:nvSpPr>
        <xdr:cNvPr id="38" name="CaixaDeTexto 37">
          <a:extLst>
            <a:ext uri="{FF2B5EF4-FFF2-40B4-BE49-F238E27FC236}">
              <a16:creationId xmlns:a16="http://schemas.microsoft.com/office/drawing/2014/main" id="{8BBEAF03-99C6-4903-BDC0-7727C23E8A5A}"/>
            </a:ext>
          </a:extLst>
        </xdr:cNvPr>
        <xdr:cNvSpPr txBox="1"/>
      </xdr:nvSpPr>
      <xdr:spPr>
        <a:xfrm>
          <a:off x="365761" y="2926081"/>
          <a:ext cx="556259" cy="2514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0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Setor:</a:t>
          </a:r>
        </a:p>
      </xdr:txBody>
    </xdr:sp>
    <xdr:clientData/>
  </xdr:twoCellAnchor>
  <xdr:twoCellAnchor>
    <xdr:from>
      <xdr:col>0</xdr:col>
      <xdr:colOff>342901</xdr:colOff>
      <xdr:row>20</xdr:row>
      <xdr:rowOff>99061</xdr:rowOff>
    </xdr:from>
    <xdr:to>
      <xdr:col>2</xdr:col>
      <xdr:colOff>99061</xdr:colOff>
      <xdr:row>21</xdr:row>
      <xdr:rowOff>83821</xdr:rowOff>
    </xdr:to>
    <xdr:sp macro="" textlink="Dinamica!B10">
      <xdr:nvSpPr>
        <xdr:cNvPr id="39" name="CaixaDeTexto 38">
          <a:extLst>
            <a:ext uri="{FF2B5EF4-FFF2-40B4-BE49-F238E27FC236}">
              <a16:creationId xmlns:a16="http://schemas.microsoft.com/office/drawing/2014/main" id="{1322B3FA-30D6-4398-8374-40CCB2E1EB48}"/>
            </a:ext>
          </a:extLst>
        </xdr:cNvPr>
        <xdr:cNvSpPr txBox="1"/>
      </xdr:nvSpPr>
      <xdr:spPr>
        <a:xfrm>
          <a:off x="342901" y="3756661"/>
          <a:ext cx="97536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Melhor Cluster:</a:t>
          </a:r>
        </a:p>
      </xdr:txBody>
    </xdr:sp>
    <xdr:clientData/>
  </xdr:twoCellAnchor>
  <xdr:twoCellAnchor>
    <xdr:from>
      <xdr:col>0</xdr:col>
      <xdr:colOff>350520</xdr:colOff>
      <xdr:row>14</xdr:row>
      <xdr:rowOff>144780</xdr:rowOff>
    </xdr:from>
    <xdr:to>
      <xdr:col>6</xdr:col>
      <xdr:colOff>304800</xdr:colOff>
      <xdr:row>14</xdr:row>
      <xdr:rowOff>175260</xdr:rowOff>
    </xdr:to>
    <xdr:cxnSp macro="">
      <xdr:nvCxnSpPr>
        <xdr:cNvPr id="42" name="Conector reto 41">
          <a:extLst>
            <a:ext uri="{FF2B5EF4-FFF2-40B4-BE49-F238E27FC236}">
              <a16:creationId xmlns:a16="http://schemas.microsoft.com/office/drawing/2014/main" id="{DCCD4F9C-406C-6E27-8772-E08E40BD0B00}"/>
            </a:ext>
          </a:extLst>
        </xdr:cNvPr>
        <xdr:cNvCxnSpPr/>
      </xdr:nvCxnSpPr>
      <xdr:spPr>
        <a:xfrm flipV="1">
          <a:off x="350520" y="2705100"/>
          <a:ext cx="3611880" cy="3048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525780</xdr:colOff>
      <xdr:row>24</xdr:row>
      <xdr:rowOff>106680</xdr:rowOff>
    </xdr:from>
    <xdr:to>
      <xdr:col>5</xdr:col>
      <xdr:colOff>396240</xdr:colOff>
      <xdr:row>27</xdr:row>
      <xdr:rowOff>38100</xdr:rowOff>
    </xdr:to>
    <xdr:pic>
      <xdr:nvPicPr>
        <xdr:cNvPr id="47" name="Gráfico 46" descr="Selo seguir com preenchimento sólido">
          <a:extLst>
            <a:ext uri="{FF2B5EF4-FFF2-40B4-BE49-F238E27FC236}">
              <a16:creationId xmlns:a16="http://schemas.microsoft.com/office/drawing/2014/main" id="{119FCC51-85D2-20A0-8A82-0CB60D921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964180" y="4495800"/>
          <a:ext cx="480060" cy="480060"/>
        </a:xfrm>
        <a:prstGeom prst="rect">
          <a:avLst/>
        </a:prstGeom>
      </xdr:spPr>
    </xdr:pic>
    <xdr:clientData/>
  </xdr:twoCellAnchor>
  <xdr:twoCellAnchor editAs="oneCell">
    <xdr:from>
      <xdr:col>5</xdr:col>
      <xdr:colOff>472440</xdr:colOff>
      <xdr:row>24</xdr:row>
      <xdr:rowOff>158760</xdr:rowOff>
    </xdr:from>
    <xdr:to>
      <xdr:col>6</xdr:col>
      <xdr:colOff>220980</xdr:colOff>
      <xdr:row>26</xdr:row>
      <xdr:rowOff>151140</xdr:rowOff>
    </xdr:to>
    <xdr:pic>
      <xdr:nvPicPr>
        <xdr:cNvPr id="50" name="Imagem 49" descr="Símbolo de interface do botão quadrado preto de expansão - ícones de setas  grátis">
          <a:extLst>
            <a:ext uri="{FF2B5EF4-FFF2-40B4-BE49-F238E27FC236}">
              <a16:creationId xmlns:a16="http://schemas.microsoft.com/office/drawing/2014/main" id="{666B1604-1D71-7AA0-CDC2-4DC875207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440" y="4547880"/>
          <a:ext cx="35814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350520</xdr:colOff>
      <xdr:row>21</xdr:row>
      <xdr:rowOff>167640</xdr:rowOff>
    </xdr:from>
    <xdr:to>
      <xdr:col>3</xdr:col>
      <xdr:colOff>129540</xdr:colOff>
      <xdr:row>22</xdr:row>
      <xdr:rowOff>160020</xdr:rowOff>
    </xdr:to>
    <xdr:sp macro="" textlink="Dinamica!B10">
      <xdr:nvSpPr>
        <xdr:cNvPr id="51" name="CaixaDeTexto 50">
          <a:extLst>
            <a:ext uri="{FF2B5EF4-FFF2-40B4-BE49-F238E27FC236}">
              <a16:creationId xmlns:a16="http://schemas.microsoft.com/office/drawing/2014/main" id="{DE2502C0-EC71-49C4-ACD0-961939B71330}"/>
            </a:ext>
          </a:extLst>
        </xdr:cNvPr>
        <xdr:cNvSpPr txBox="1"/>
      </xdr:nvSpPr>
      <xdr:spPr>
        <a:xfrm>
          <a:off x="350520" y="4008120"/>
          <a:ext cx="16078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de Receita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3</xdr:col>
      <xdr:colOff>76200</xdr:colOff>
      <xdr:row>21</xdr:row>
      <xdr:rowOff>167640</xdr:rowOff>
    </xdr:from>
    <xdr:to>
      <xdr:col>4</xdr:col>
      <xdr:colOff>495300</xdr:colOff>
      <xdr:row>22</xdr:row>
      <xdr:rowOff>175259</xdr:rowOff>
    </xdr:to>
    <xdr:sp macro="" textlink="Dinamica!H10">
      <xdr:nvSpPr>
        <xdr:cNvPr id="52" name="CaixaDeTexto 51">
          <a:extLst>
            <a:ext uri="{FF2B5EF4-FFF2-40B4-BE49-F238E27FC236}">
              <a16:creationId xmlns:a16="http://schemas.microsoft.com/office/drawing/2014/main" id="{B468BF69-9C87-48E4-8532-866B822E7938}"/>
            </a:ext>
          </a:extLst>
        </xdr:cNvPr>
        <xdr:cNvSpPr txBox="1"/>
      </xdr:nvSpPr>
      <xdr:spPr>
        <a:xfrm>
          <a:off x="1905000" y="4008120"/>
          <a:ext cx="1028700" cy="190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D0EFCAD-8F01-40D4-A68F-F03E932797C5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8%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0</xdr:col>
      <xdr:colOff>350520</xdr:colOff>
      <xdr:row>17</xdr:row>
      <xdr:rowOff>99060</xdr:rowOff>
    </xdr:from>
    <xdr:to>
      <xdr:col>2</xdr:col>
      <xdr:colOff>106680</xdr:colOff>
      <xdr:row>18</xdr:row>
      <xdr:rowOff>83820</xdr:rowOff>
    </xdr:to>
    <xdr:sp macro="" textlink="Dinamica!B10">
      <xdr:nvSpPr>
        <xdr:cNvPr id="53" name="CaixaDeTexto 52">
          <a:extLst>
            <a:ext uri="{FF2B5EF4-FFF2-40B4-BE49-F238E27FC236}">
              <a16:creationId xmlns:a16="http://schemas.microsoft.com/office/drawing/2014/main" id="{1E9F4FE1-AEF5-4E5E-913F-462BC32596FC}"/>
            </a:ext>
          </a:extLst>
        </xdr:cNvPr>
        <xdr:cNvSpPr txBox="1"/>
      </xdr:nvSpPr>
      <xdr:spPr>
        <a:xfrm>
          <a:off x="350520" y="3208020"/>
          <a:ext cx="97536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Data Balanço:</a:t>
          </a:r>
        </a:p>
      </xdr:txBody>
    </xdr:sp>
    <xdr:clientData/>
  </xdr:twoCellAnchor>
  <xdr:twoCellAnchor>
    <xdr:from>
      <xdr:col>0</xdr:col>
      <xdr:colOff>327660</xdr:colOff>
      <xdr:row>23</xdr:row>
      <xdr:rowOff>68580</xdr:rowOff>
    </xdr:from>
    <xdr:to>
      <xdr:col>3</xdr:col>
      <xdr:colOff>175260</xdr:colOff>
      <xdr:row>24</xdr:row>
      <xdr:rowOff>53340</xdr:rowOff>
    </xdr:to>
    <xdr:sp macro="" textlink="Dinamica!B10">
      <xdr:nvSpPr>
        <xdr:cNvPr id="55" name="CaixaDeTexto 54">
          <a:extLst>
            <a:ext uri="{FF2B5EF4-FFF2-40B4-BE49-F238E27FC236}">
              <a16:creationId xmlns:a16="http://schemas.microsoft.com/office/drawing/2014/main" id="{AD7F5A1E-195B-4AFF-AB1E-D1E3C16079D0}"/>
            </a:ext>
          </a:extLst>
        </xdr:cNvPr>
        <xdr:cNvSpPr txBox="1"/>
      </xdr:nvSpPr>
      <xdr:spPr>
        <a:xfrm>
          <a:off x="327660" y="4274820"/>
          <a:ext cx="167640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Dividendos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3</xdr:col>
      <xdr:colOff>60960</xdr:colOff>
      <xdr:row>23</xdr:row>
      <xdr:rowOff>53340</xdr:rowOff>
    </xdr:from>
    <xdr:to>
      <xdr:col>4</xdr:col>
      <xdr:colOff>480060</xdr:colOff>
      <xdr:row>24</xdr:row>
      <xdr:rowOff>60959</xdr:rowOff>
    </xdr:to>
    <xdr:sp macro="" textlink="Dinamica!L10">
      <xdr:nvSpPr>
        <xdr:cNvPr id="56" name="CaixaDeTexto 55">
          <a:extLst>
            <a:ext uri="{FF2B5EF4-FFF2-40B4-BE49-F238E27FC236}">
              <a16:creationId xmlns:a16="http://schemas.microsoft.com/office/drawing/2014/main" id="{7CF1DD54-8C1E-44AD-88FD-0F4995F509A6}"/>
            </a:ext>
          </a:extLst>
        </xdr:cNvPr>
        <xdr:cNvSpPr txBox="1"/>
      </xdr:nvSpPr>
      <xdr:spPr>
        <a:xfrm>
          <a:off x="1889760" y="4259580"/>
          <a:ext cx="1028700" cy="190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BF28334-DBBD-499A-8862-C36C8E7ECBE7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-4%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7</xdr:col>
      <xdr:colOff>571500</xdr:colOff>
      <xdr:row>12</xdr:row>
      <xdr:rowOff>76200</xdr:rowOff>
    </xdr:from>
    <xdr:to>
      <xdr:col>14</xdr:col>
      <xdr:colOff>132228</xdr:colOff>
      <xdr:row>27</xdr:row>
      <xdr:rowOff>103093</xdr:rowOff>
    </xdr:to>
    <xdr:sp macro="" textlink="">
      <xdr:nvSpPr>
        <xdr:cNvPr id="93" name="Retângulo: Cantos Arredondados 92">
          <a:extLst>
            <a:ext uri="{FF2B5EF4-FFF2-40B4-BE49-F238E27FC236}">
              <a16:creationId xmlns:a16="http://schemas.microsoft.com/office/drawing/2014/main" id="{5EA94339-D534-4C48-9C65-F80F29810C4C}"/>
            </a:ext>
          </a:extLst>
        </xdr:cNvPr>
        <xdr:cNvSpPr/>
      </xdr:nvSpPr>
      <xdr:spPr>
        <a:xfrm>
          <a:off x="4838700" y="2270760"/>
          <a:ext cx="3827928" cy="2770093"/>
        </a:xfrm>
        <a:prstGeom prst="roundRect">
          <a:avLst/>
        </a:prstGeom>
        <a:gradFill flip="none" rotWithShape="1">
          <a:gsLst>
            <a:gs pos="57000">
              <a:srgbClr val="3E013D"/>
            </a:gs>
            <a:gs pos="7000">
              <a:srgbClr val="5A106F"/>
            </a:gs>
          </a:gsLst>
          <a:lin ang="162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51994</xdr:colOff>
      <xdr:row>12</xdr:row>
      <xdr:rowOff>105784</xdr:rowOff>
    </xdr:from>
    <xdr:to>
      <xdr:col>12</xdr:col>
      <xdr:colOff>108471</xdr:colOff>
      <xdr:row>14</xdr:row>
      <xdr:rowOff>126402</xdr:rowOff>
    </xdr:to>
    <xdr:sp macro="" textlink="">
      <xdr:nvSpPr>
        <xdr:cNvPr id="94" name="CaixaDeTexto 93">
          <a:extLst>
            <a:ext uri="{FF2B5EF4-FFF2-40B4-BE49-F238E27FC236}">
              <a16:creationId xmlns:a16="http://schemas.microsoft.com/office/drawing/2014/main" id="{F400B215-730B-4F66-BBDB-44BC924B63C0}"/>
            </a:ext>
          </a:extLst>
        </xdr:cNvPr>
        <xdr:cNvSpPr txBox="1"/>
      </xdr:nvSpPr>
      <xdr:spPr>
        <a:xfrm>
          <a:off x="6147994" y="2300344"/>
          <a:ext cx="1275677" cy="3863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2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BBDC</a:t>
          </a:r>
        </a:p>
      </xdr:txBody>
    </xdr:sp>
    <xdr:clientData/>
  </xdr:twoCellAnchor>
  <xdr:twoCellAnchor>
    <xdr:from>
      <xdr:col>8</xdr:col>
      <xdr:colOff>564774</xdr:colOff>
      <xdr:row>15</xdr:row>
      <xdr:rowOff>172570</xdr:rowOff>
    </xdr:from>
    <xdr:to>
      <xdr:col>11</xdr:col>
      <xdr:colOff>588383</xdr:colOff>
      <xdr:row>17</xdr:row>
      <xdr:rowOff>27341</xdr:rowOff>
    </xdr:to>
    <xdr:sp macro="" textlink="Dinamica!B11">
      <xdr:nvSpPr>
        <xdr:cNvPr id="95" name="CaixaDeTexto 94">
          <a:extLst>
            <a:ext uri="{FF2B5EF4-FFF2-40B4-BE49-F238E27FC236}">
              <a16:creationId xmlns:a16="http://schemas.microsoft.com/office/drawing/2014/main" id="{7B0FA757-4428-4351-B188-0C1D0539A9B1}"/>
            </a:ext>
          </a:extLst>
        </xdr:cNvPr>
        <xdr:cNvSpPr txBox="1"/>
      </xdr:nvSpPr>
      <xdr:spPr>
        <a:xfrm>
          <a:off x="5441574" y="2915770"/>
          <a:ext cx="1852409" cy="2205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E200611B-025A-4FC4-A15F-E796A3E4959A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Bancos</a:t>
          </a:fld>
          <a:endParaRPr lang="pt-BR" sz="36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9</xdr:col>
      <xdr:colOff>269388</xdr:colOff>
      <xdr:row>17</xdr:row>
      <xdr:rowOff>95922</xdr:rowOff>
    </xdr:from>
    <xdr:to>
      <xdr:col>11</xdr:col>
      <xdr:colOff>108023</xdr:colOff>
      <xdr:row>18</xdr:row>
      <xdr:rowOff>80681</xdr:rowOff>
    </xdr:to>
    <xdr:sp macro="" textlink="Dinamica!C11">
      <xdr:nvSpPr>
        <xdr:cNvPr id="96" name="CaixaDeTexto 95">
          <a:extLst>
            <a:ext uri="{FF2B5EF4-FFF2-40B4-BE49-F238E27FC236}">
              <a16:creationId xmlns:a16="http://schemas.microsoft.com/office/drawing/2014/main" id="{3AB27922-37EF-4304-A88B-77959FF206D8}"/>
            </a:ext>
          </a:extLst>
        </xdr:cNvPr>
        <xdr:cNvSpPr txBox="1"/>
      </xdr:nvSpPr>
      <xdr:spPr>
        <a:xfrm>
          <a:off x="5755788" y="3204882"/>
          <a:ext cx="1057835" cy="167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6F05499F-A0F0-4E55-9D81-BEE03203A9A3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Set-22</a:t>
          </a:fld>
          <a:endParaRPr lang="pt-BR" sz="32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9</xdr:col>
      <xdr:colOff>376964</xdr:colOff>
      <xdr:row>18</xdr:row>
      <xdr:rowOff>164501</xdr:rowOff>
    </xdr:from>
    <xdr:to>
      <xdr:col>11</xdr:col>
      <xdr:colOff>177051</xdr:colOff>
      <xdr:row>19</xdr:row>
      <xdr:rowOff>156881</xdr:rowOff>
    </xdr:to>
    <xdr:sp macro="" textlink="Dinamica!D11">
      <xdr:nvSpPr>
        <xdr:cNvPr id="97" name="CaixaDeTexto 96">
          <a:extLst>
            <a:ext uri="{FF2B5EF4-FFF2-40B4-BE49-F238E27FC236}">
              <a16:creationId xmlns:a16="http://schemas.microsoft.com/office/drawing/2014/main" id="{9EF18CC5-3870-4877-A8E9-506B77A61AFD}"/>
            </a:ext>
          </a:extLst>
        </xdr:cNvPr>
        <xdr:cNvSpPr txBox="1"/>
      </xdr:nvSpPr>
      <xdr:spPr>
        <a:xfrm>
          <a:off x="5863364" y="3456341"/>
          <a:ext cx="1019287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A37EEDC1-3FDB-4D9D-9440-AE76B0B7DD42}" type="TxLink">
            <a:rPr lang="en-US" sz="16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Ruim</a:t>
          </a:fld>
          <a:endParaRPr lang="en-US" sz="2400" b="1">
            <a:solidFill>
              <a:schemeClr val="bg1"/>
            </a:solidFill>
            <a:ea typeface="Roboto" panose="02000000000000000000" pitchFamily="2" charset="0"/>
          </a:endParaRPr>
        </a:p>
      </xdr:txBody>
    </xdr:sp>
    <xdr:clientData/>
  </xdr:twoCellAnchor>
  <xdr:twoCellAnchor>
    <xdr:from>
      <xdr:col>9</xdr:col>
      <xdr:colOff>393999</xdr:colOff>
      <xdr:row>20</xdr:row>
      <xdr:rowOff>96370</xdr:rowOff>
    </xdr:from>
    <xdr:to>
      <xdr:col>12</xdr:col>
      <xdr:colOff>398031</xdr:colOff>
      <xdr:row>21</xdr:row>
      <xdr:rowOff>88301</xdr:rowOff>
    </xdr:to>
    <xdr:sp macro="" textlink="Dinamica!E11">
      <xdr:nvSpPr>
        <xdr:cNvPr id="98" name="CaixaDeTexto 97">
          <a:extLst>
            <a:ext uri="{FF2B5EF4-FFF2-40B4-BE49-F238E27FC236}">
              <a16:creationId xmlns:a16="http://schemas.microsoft.com/office/drawing/2014/main" id="{02BD2341-184A-43AB-AB41-A17A54FC8F2F}"/>
            </a:ext>
          </a:extLst>
        </xdr:cNvPr>
        <xdr:cNvSpPr txBox="1"/>
      </xdr:nvSpPr>
      <xdr:spPr>
        <a:xfrm>
          <a:off x="5880399" y="3753970"/>
          <a:ext cx="1832832" cy="174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7FD75532-0AC3-4FB5-B26B-C760BDA62B3C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Patri.Liq X Receita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8</xdr:col>
      <xdr:colOff>55132</xdr:colOff>
      <xdr:row>18</xdr:row>
      <xdr:rowOff>179742</xdr:rowOff>
    </xdr:from>
    <xdr:to>
      <xdr:col>9</xdr:col>
      <xdr:colOff>451371</xdr:colOff>
      <xdr:row>19</xdr:row>
      <xdr:rowOff>172121</xdr:rowOff>
    </xdr:to>
    <xdr:sp macro="" textlink="Dinamica!B10">
      <xdr:nvSpPr>
        <xdr:cNvPr id="100" name="CaixaDeTexto 99">
          <a:extLst>
            <a:ext uri="{FF2B5EF4-FFF2-40B4-BE49-F238E27FC236}">
              <a16:creationId xmlns:a16="http://schemas.microsoft.com/office/drawing/2014/main" id="{3E050E7E-4DBD-4029-A9A9-BB1BDC01FB29}"/>
            </a:ext>
          </a:extLst>
        </xdr:cNvPr>
        <xdr:cNvSpPr txBox="1"/>
      </xdr:nvSpPr>
      <xdr:spPr>
        <a:xfrm>
          <a:off x="4931932" y="3471582"/>
          <a:ext cx="1005839" cy="1752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Recomendação:</a:t>
          </a:r>
        </a:p>
      </xdr:txBody>
    </xdr:sp>
    <xdr:clientData/>
  </xdr:twoCellAnchor>
  <xdr:twoCellAnchor>
    <xdr:from>
      <xdr:col>8</xdr:col>
      <xdr:colOff>85612</xdr:colOff>
      <xdr:row>16</xdr:row>
      <xdr:rowOff>4482</xdr:rowOff>
    </xdr:from>
    <xdr:to>
      <xdr:col>9</xdr:col>
      <xdr:colOff>32271</xdr:colOff>
      <xdr:row>17</xdr:row>
      <xdr:rowOff>73061</xdr:rowOff>
    </xdr:to>
    <xdr:sp macro="" textlink="Dinamica!B10">
      <xdr:nvSpPr>
        <xdr:cNvPr id="101" name="CaixaDeTexto 100">
          <a:extLst>
            <a:ext uri="{FF2B5EF4-FFF2-40B4-BE49-F238E27FC236}">
              <a16:creationId xmlns:a16="http://schemas.microsoft.com/office/drawing/2014/main" id="{292BFDE6-C1AD-43E5-A7D4-BA39EC6CAE95}"/>
            </a:ext>
          </a:extLst>
        </xdr:cNvPr>
        <xdr:cNvSpPr txBox="1"/>
      </xdr:nvSpPr>
      <xdr:spPr>
        <a:xfrm>
          <a:off x="4962412" y="2930562"/>
          <a:ext cx="556259" cy="2514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0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Setor:</a:t>
          </a:r>
        </a:p>
      </xdr:txBody>
    </xdr:sp>
    <xdr:clientData/>
  </xdr:twoCellAnchor>
  <xdr:twoCellAnchor>
    <xdr:from>
      <xdr:col>8</xdr:col>
      <xdr:colOff>62752</xdr:colOff>
      <xdr:row>20</xdr:row>
      <xdr:rowOff>103542</xdr:rowOff>
    </xdr:from>
    <xdr:to>
      <xdr:col>9</xdr:col>
      <xdr:colOff>428512</xdr:colOff>
      <xdr:row>21</xdr:row>
      <xdr:rowOff>88302</xdr:rowOff>
    </xdr:to>
    <xdr:sp macro="" textlink="Dinamica!B10">
      <xdr:nvSpPr>
        <xdr:cNvPr id="102" name="CaixaDeTexto 101">
          <a:extLst>
            <a:ext uri="{FF2B5EF4-FFF2-40B4-BE49-F238E27FC236}">
              <a16:creationId xmlns:a16="http://schemas.microsoft.com/office/drawing/2014/main" id="{749EFF57-C468-4D89-B63D-747D3F7194C6}"/>
            </a:ext>
          </a:extLst>
        </xdr:cNvPr>
        <xdr:cNvSpPr txBox="1"/>
      </xdr:nvSpPr>
      <xdr:spPr>
        <a:xfrm>
          <a:off x="4939552" y="3761142"/>
          <a:ext cx="97536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Melhor Cluster:</a:t>
          </a:r>
        </a:p>
      </xdr:txBody>
    </xdr:sp>
    <xdr:clientData/>
  </xdr:twoCellAnchor>
  <xdr:twoCellAnchor>
    <xdr:from>
      <xdr:col>8</xdr:col>
      <xdr:colOff>70371</xdr:colOff>
      <xdr:row>14</xdr:row>
      <xdr:rowOff>149261</xdr:rowOff>
    </xdr:from>
    <xdr:to>
      <xdr:col>14</xdr:col>
      <xdr:colOff>24651</xdr:colOff>
      <xdr:row>14</xdr:row>
      <xdr:rowOff>179741</xdr:rowOff>
    </xdr:to>
    <xdr:cxnSp macro="">
      <xdr:nvCxnSpPr>
        <xdr:cNvPr id="103" name="Conector reto 102">
          <a:extLst>
            <a:ext uri="{FF2B5EF4-FFF2-40B4-BE49-F238E27FC236}">
              <a16:creationId xmlns:a16="http://schemas.microsoft.com/office/drawing/2014/main" id="{7E9E32D4-6F84-4795-B429-B93FBD1AC8EC}"/>
            </a:ext>
          </a:extLst>
        </xdr:cNvPr>
        <xdr:cNvCxnSpPr/>
      </xdr:nvCxnSpPr>
      <xdr:spPr>
        <a:xfrm flipV="1">
          <a:off x="4947171" y="2709581"/>
          <a:ext cx="3611880" cy="3048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245631</xdr:colOff>
      <xdr:row>24</xdr:row>
      <xdr:rowOff>111161</xdr:rowOff>
    </xdr:from>
    <xdr:to>
      <xdr:col>13</xdr:col>
      <xdr:colOff>116091</xdr:colOff>
      <xdr:row>27</xdr:row>
      <xdr:rowOff>42581</xdr:rowOff>
    </xdr:to>
    <xdr:pic>
      <xdr:nvPicPr>
        <xdr:cNvPr id="104" name="Gráfico 103" descr="Selo seguir com preenchimento sólido">
          <a:extLst>
            <a:ext uri="{FF2B5EF4-FFF2-40B4-BE49-F238E27FC236}">
              <a16:creationId xmlns:a16="http://schemas.microsoft.com/office/drawing/2014/main" id="{11A55ABE-DB30-499C-8CE8-4BACCB84D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560831" y="4500281"/>
          <a:ext cx="480060" cy="480060"/>
        </a:xfrm>
        <a:prstGeom prst="rect">
          <a:avLst/>
        </a:prstGeom>
      </xdr:spPr>
    </xdr:pic>
    <xdr:clientData/>
  </xdr:twoCellAnchor>
  <xdr:twoCellAnchor editAs="oneCell">
    <xdr:from>
      <xdr:col>13</xdr:col>
      <xdr:colOff>192291</xdr:colOff>
      <xdr:row>24</xdr:row>
      <xdr:rowOff>163241</xdr:rowOff>
    </xdr:from>
    <xdr:to>
      <xdr:col>13</xdr:col>
      <xdr:colOff>550431</xdr:colOff>
      <xdr:row>26</xdr:row>
      <xdr:rowOff>155621</xdr:rowOff>
    </xdr:to>
    <xdr:pic>
      <xdr:nvPicPr>
        <xdr:cNvPr id="105" name="Imagem 104" descr="Símbolo de interface do botão quadrado preto de expansão - ícones de setas  grátis">
          <a:extLst>
            <a:ext uri="{FF2B5EF4-FFF2-40B4-BE49-F238E27FC236}">
              <a16:creationId xmlns:a16="http://schemas.microsoft.com/office/drawing/2014/main" id="{764F4043-AF49-4528-A8C1-887EDD036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7091" y="4552361"/>
          <a:ext cx="35814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70371</xdr:colOff>
      <xdr:row>21</xdr:row>
      <xdr:rowOff>172121</xdr:rowOff>
    </xdr:from>
    <xdr:to>
      <xdr:col>10</xdr:col>
      <xdr:colOff>458991</xdr:colOff>
      <xdr:row>22</xdr:row>
      <xdr:rowOff>164501</xdr:rowOff>
    </xdr:to>
    <xdr:sp macro="" textlink="Dinamica!B10">
      <xdr:nvSpPr>
        <xdr:cNvPr id="106" name="CaixaDeTexto 105">
          <a:extLst>
            <a:ext uri="{FF2B5EF4-FFF2-40B4-BE49-F238E27FC236}">
              <a16:creationId xmlns:a16="http://schemas.microsoft.com/office/drawing/2014/main" id="{195A3A30-B47D-470F-B448-28FFE4D57772}"/>
            </a:ext>
          </a:extLst>
        </xdr:cNvPr>
        <xdr:cNvSpPr txBox="1"/>
      </xdr:nvSpPr>
      <xdr:spPr>
        <a:xfrm>
          <a:off x="4947171" y="4012601"/>
          <a:ext cx="16078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de Receita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10</xdr:col>
      <xdr:colOff>405651</xdr:colOff>
      <xdr:row>21</xdr:row>
      <xdr:rowOff>172121</xdr:rowOff>
    </xdr:from>
    <xdr:to>
      <xdr:col>12</xdr:col>
      <xdr:colOff>215151</xdr:colOff>
      <xdr:row>22</xdr:row>
      <xdr:rowOff>179740</xdr:rowOff>
    </xdr:to>
    <xdr:sp macro="" textlink="Dinamica!H11">
      <xdr:nvSpPr>
        <xdr:cNvPr id="107" name="CaixaDeTexto 106">
          <a:extLst>
            <a:ext uri="{FF2B5EF4-FFF2-40B4-BE49-F238E27FC236}">
              <a16:creationId xmlns:a16="http://schemas.microsoft.com/office/drawing/2014/main" id="{AEFE34BF-3741-47F6-846B-7740EE7AE856}"/>
            </a:ext>
          </a:extLst>
        </xdr:cNvPr>
        <xdr:cNvSpPr txBox="1"/>
      </xdr:nvSpPr>
      <xdr:spPr>
        <a:xfrm>
          <a:off x="6501651" y="4012601"/>
          <a:ext cx="1028700" cy="190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53E2BC8-DDC9-4872-90E6-B381448C5447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65%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8</xdr:col>
      <xdr:colOff>70371</xdr:colOff>
      <xdr:row>17</xdr:row>
      <xdr:rowOff>103541</xdr:rowOff>
    </xdr:from>
    <xdr:to>
      <xdr:col>9</xdr:col>
      <xdr:colOff>436131</xdr:colOff>
      <xdr:row>18</xdr:row>
      <xdr:rowOff>88301</xdr:rowOff>
    </xdr:to>
    <xdr:sp macro="" textlink="Dinamica!B10">
      <xdr:nvSpPr>
        <xdr:cNvPr id="108" name="CaixaDeTexto 107">
          <a:extLst>
            <a:ext uri="{FF2B5EF4-FFF2-40B4-BE49-F238E27FC236}">
              <a16:creationId xmlns:a16="http://schemas.microsoft.com/office/drawing/2014/main" id="{D8E70AD9-773A-4697-A162-E61AB81E25D3}"/>
            </a:ext>
          </a:extLst>
        </xdr:cNvPr>
        <xdr:cNvSpPr txBox="1"/>
      </xdr:nvSpPr>
      <xdr:spPr>
        <a:xfrm>
          <a:off x="4947171" y="3212501"/>
          <a:ext cx="97536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Data Balanço:</a:t>
          </a:r>
        </a:p>
      </xdr:txBody>
    </xdr:sp>
    <xdr:clientData/>
  </xdr:twoCellAnchor>
  <xdr:twoCellAnchor>
    <xdr:from>
      <xdr:col>8</xdr:col>
      <xdr:colOff>47511</xdr:colOff>
      <xdr:row>23</xdr:row>
      <xdr:rowOff>73061</xdr:rowOff>
    </xdr:from>
    <xdr:to>
      <xdr:col>10</xdr:col>
      <xdr:colOff>504711</xdr:colOff>
      <xdr:row>24</xdr:row>
      <xdr:rowOff>57821</xdr:rowOff>
    </xdr:to>
    <xdr:sp macro="" textlink="Dinamica!B10">
      <xdr:nvSpPr>
        <xdr:cNvPr id="109" name="CaixaDeTexto 108">
          <a:extLst>
            <a:ext uri="{FF2B5EF4-FFF2-40B4-BE49-F238E27FC236}">
              <a16:creationId xmlns:a16="http://schemas.microsoft.com/office/drawing/2014/main" id="{D07519D7-A3A8-4C73-A7FA-4F1F94230F71}"/>
            </a:ext>
          </a:extLst>
        </xdr:cNvPr>
        <xdr:cNvSpPr txBox="1"/>
      </xdr:nvSpPr>
      <xdr:spPr>
        <a:xfrm>
          <a:off x="4924311" y="4279301"/>
          <a:ext cx="167640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Dividendos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10</xdr:col>
      <xdr:colOff>390411</xdr:colOff>
      <xdr:row>23</xdr:row>
      <xdr:rowOff>57821</xdr:rowOff>
    </xdr:from>
    <xdr:to>
      <xdr:col>12</xdr:col>
      <xdr:colOff>199911</xdr:colOff>
      <xdr:row>24</xdr:row>
      <xdr:rowOff>65440</xdr:rowOff>
    </xdr:to>
    <xdr:sp macro="" textlink="Dinamica!L11">
      <xdr:nvSpPr>
        <xdr:cNvPr id="110" name="CaixaDeTexto 109">
          <a:extLst>
            <a:ext uri="{FF2B5EF4-FFF2-40B4-BE49-F238E27FC236}">
              <a16:creationId xmlns:a16="http://schemas.microsoft.com/office/drawing/2014/main" id="{7C237DB2-E3BC-4F33-95CF-4CC99AC551C2}"/>
            </a:ext>
          </a:extLst>
        </xdr:cNvPr>
        <xdr:cNvSpPr txBox="1"/>
      </xdr:nvSpPr>
      <xdr:spPr>
        <a:xfrm>
          <a:off x="6486411" y="4264061"/>
          <a:ext cx="1028700" cy="190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BBF2128A-EE10-46E5-8C55-8FF839095491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17%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15</xdr:col>
      <xdr:colOff>358140</xdr:colOff>
      <xdr:row>12</xdr:row>
      <xdr:rowOff>38100</xdr:rowOff>
    </xdr:from>
    <xdr:to>
      <xdr:col>21</xdr:col>
      <xdr:colOff>528468</xdr:colOff>
      <xdr:row>27</xdr:row>
      <xdr:rowOff>64993</xdr:rowOff>
    </xdr:to>
    <xdr:sp macro="" textlink="">
      <xdr:nvSpPr>
        <xdr:cNvPr id="111" name="Retângulo: Cantos Arredondados 110">
          <a:extLst>
            <a:ext uri="{FF2B5EF4-FFF2-40B4-BE49-F238E27FC236}">
              <a16:creationId xmlns:a16="http://schemas.microsoft.com/office/drawing/2014/main" id="{F242BB4C-A259-4AC0-BAAB-4D8E6D63B6C6}"/>
            </a:ext>
          </a:extLst>
        </xdr:cNvPr>
        <xdr:cNvSpPr/>
      </xdr:nvSpPr>
      <xdr:spPr>
        <a:xfrm>
          <a:off x="9502140" y="2232660"/>
          <a:ext cx="3827928" cy="2770093"/>
        </a:xfrm>
        <a:prstGeom prst="roundRect">
          <a:avLst/>
        </a:prstGeom>
        <a:gradFill flip="none" rotWithShape="1">
          <a:gsLst>
            <a:gs pos="57000">
              <a:srgbClr val="3E013D"/>
            </a:gs>
            <a:gs pos="7000">
              <a:srgbClr val="5A106F"/>
            </a:gs>
          </a:gsLst>
          <a:lin ang="162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448234</xdr:colOff>
      <xdr:row>12</xdr:row>
      <xdr:rowOff>67684</xdr:rowOff>
    </xdr:from>
    <xdr:to>
      <xdr:col>19</xdr:col>
      <xdr:colOff>504711</xdr:colOff>
      <xdr:row>14</xdr:row>
      <xdr:rowOff>88302</xdr:rowOff>
    </xdr:to>
    <xdr:sp macro="" textlink="">
      <xdr:nvSpPr>
        <xdr:cNvPr id="112" name="CaixaDeTexto 111">
          <a:extLst>
            <a:ext uri="{FF2B5EF4-FFF2-40B4-BE49-F238E27FC236}">
              <a16:creationId xmlns:a16="http://schemas.microsoft.com/office/drawing/2014/main" id="{DC2305EB-8BAA-46D8-B938-FDBE176A460A}"/>
            </a:ext>
          </a:extLst>
        </xdr:cNvPr>
        <xdr:cNvSpPr txBox="1"/>
      </xdr:nvSpPr>
      <xdr:spPr>
        <a:xfrm>
          <a:off x="10811434" y="2262244"/>
          <a:ext cx="1275677" cy="3863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2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SANB</a:t>
          </a:r>
        </a:p>
      </xdr:txBody>
    </xdr:sp>
    <xdr:clientData/>
  </xdr:twoCellAnchor>
  <xdr:twoCellAnchor>
    <xdr:from>
      <xdr:col>16</xdr:col>
      <xdr:colOff>351414</xdr:colOff>
      <xdr:row>15</xdr:row>
      <xdr:rowOff>134470</xdr:rowOff>
    </xdr:from>
    <xdr:to>
      <xdr:col>19</xdr:col>
      <xdr:colOff>375023</xdr:colOff>
      <xdr:row>16</xdr:row>
      <xdr:rowOff>172121</xdr:rowOff>
    </xdr:to>
    <xdr:sp macro="" textlink="Dinamica!B12">
      <xdr:nvSpPr>
        <xdr:cNvPr id="113" name="CaixaDeTexto 112">
          <a:extLst>
            <a:ext uri="{FF2B5EF4-FFF2-40B4-BE49-F238E27FC236}">
              <a16:creationId xmlns:a16="http://schemas.microsoft.com/office/drawing/2014/main" id="{1D919B91-8707-4458-A445-3F332AB1DDF1}"/>
            </a:ext>
          </a:extLst>
        </xdr:cNvPr>
        <xdr:cNvSpPr txBox="1"/>
      </xdr:nvSpPr>
      <xdr:spPr>
        <a:xfrm>
          <a:off x="10105014" y="2877670"/>
          <a:ext cx="1852409" cy="2205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5E2DFD03-7E6A-4F3F-857D-08AF19BB3E1A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Bancos</a:t>
          </a:fld>
          <a:endParaRPr lang="pt-BR" sz="36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17</xdr:col>
      <xdr:colOff>56028</xdr:colOff>
      <xdr:row>17</xdr:row>
      <xdr:rowOff>57822</xdr:rowOff>
    </xdr:from>
    <xdr:to>
      <xdr:col>18</xdr:col>
      <xdr:colOff>504263</xdr:colOff>
      <xdr:row>18</xdr:row>
      <xdr:rowOff>42581</xdr:rowOff>
    </xdr:to>
    <xdr:sp macro="" textlink="Dinamica!C12">
      <xdr:nvSpPr>
        <xdr:cNvPr id="114" name="CaixaDeTexto 113">
          <a:extLst>
            <a:ext uri="{FF2B5EF4-FFF2-40B4-BE49-F238E27FC236}">
              <a16:creationId xmlns:a16="http://schemas.microsoft.com/office/drawing/2014/main" id="{9BED3C2D-3082-4E13-85B1-0B245581383E}"/>
            </a:ext>
          </a:extLst>
        </xdr:cNvPr>
        <xdr:cNvSpPr txBox="1"/>
      </xdr:nvSpPr>
      <xdr:spPr>
        <a:xfrm>
          <a:off x="10419228" y="3166782"/>
          <a:ext cx="1057835" cy="167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F018291F-5AEB-4BE8-A2EA-812A43FE3305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Set-22</a:t>
          </a:fld>
          <a:endParaRPr lang="pt-BR" sz="32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17</xdr:col>
      <xdr:colOff>163604</xdr:colOff>
      <xdr:row>18</xdr:row>
      <xdr:rowOff>126401</xdr:rowOff>
    </xdr:from>
    <xdr:to>
      <xdr:col>18</xdr:col>
      <xdr:colOff>573291</xdr:colOff>
      <xdr:row>19</xdr:row>
      <xdr:rowOff>118781</xdr:rowOff>
    </xdr:to>
    <xdr:sp macro="" textlink="Dinamica!D12">
      <xdr:nvSpPr>
        <xdr:cNvPr id="115" name="CaixaDeTexto 114">
          <a:extLst>
            <a:ext uri="{FF2B5EF4-FFF2-40B4-BE49-F238E27FC236}">
              <a16:creationId xmlns:a16="http://schemas.microsoft.com/office/drawing/2014/main" id="{7BB70BB5-F18C-4491-A16E-F418524E1D07}"/>
            </a:ext>
          </a:extLst>
        </xdr:cNvPr>
        <xdr:cNvSpPr txBox="1"/>
      </xdr:nvSpPr>
      <xdr:spPr>
        <a:xfrm>
          <a:off x="10526804" y="3418241"/>
          <a:ext cx="1019287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E09EBD7-3B8A-4387-932F-7629B2E02BC3}" type="TxLink">
            <a:rPr lang="en-US" sz="16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Ruim</a:t>
          </a:fld>
          <a:endParaRPr lang="en-US" sz="2400" b="1">
            <a:solidFill>
              <a:schemeClr val="bg1"/>
            </a:solidFill>
            <a:ea typeface="Roboto" panose="02000000000000000000" pitchFamily="2" charset="0"/>
          </a:endParaRPr>
        </a:p>
      </xdr:txBody>
    </xdr:sp>
    <xdr:clientData/>
  </xdr:twoCellAnchor>
  <xdr:twoCellAnchor>
    <xdr:from>
      <xdr:col>17</xdr:col>
      <xdr:colOff>180639</xdr:colOff>
      <xdr:row>20</xdr:row>
      <xdr:rowOff>58270</xdr:rowOff>
    </xdr:from>
    <xdr:to>
      <xdr:col>20</xdr:col>
      <xdr:colOff>184671</xdr:colOff>
      <xdr:row>21</xdr:row>
      <xdr:rowOff>50201</xdr:rowOff>
    </xdr:to>
    <xdr:sp macro="" textlink="Dinamica!E12">
      <xdr:nvSpPr>
        <xdr:cNvPr id="116" name="CaixaDeTexto 115">
          <a:extLst>
            <a:ext uri="{FF2B5EF4-FFF2-40B4-BE49-F238E27FC236}">
              <a16:creationId xmlns:a16="http://schemas.microsoft.com/office/drawing/2014/main" id="{2777AD5F-1051-4E94-AA51-557BB8D0876C}"/>
            </a:ext>
          </a:extLst>
        </xdr:cNvPr>
        <xdr:cNvSpPr txBox="1"/>
      </xdr:nvSpPr>
      <xdr:spPr>
        <a:xfrm>
          <a:off x="10543839" y="3715870"/>
          <a:ext cx="1832832" cy="174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481F4DF1-86F6-472D-99B6-7DBE0463BC2E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Patri.Liq X Ativos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15</xdr:col>
      <xdr:colOff>451372</xdr:colOff>
      <xdr:row>18</xdr:row>
      <xdr:rowOff>141642</xdr:rowOff>
    </xdr:from>
    <xdr:to>
      <xdr:col>17</xdr:col>
      <xdr:colOff>238011</xdr:colOff>
      <xdr:row>19</xdr:row>
      <xdr:rowOff>134021</xdr:rowOff>
    </xdr:to>
    <xdr:sp macro="" textlink="Dinamica!B10">
      <xdr:nvSpPr>
        <xdr:cNvPr id="118" name="CaixaDeTexto 117">
          <a:extLst>
            <a:ext uri="{FF2B5EF4-FFF2-40B4-BE49-F238E27FC236}">
              <a16:creationId xmlns:a16="http://schemas.microsoft.com/office/drawing/2014/main" id="{E717B427-2931-46DD-9A66-804AA3924DCB}"/>
            </a:ext>
          </a:extLst>
        </xdr:cNvPr>
        <xdr:cNvSpPr txBox="1"/>
      </xdr:nvSpPr>
      <xdr:spPr>
        <a:xfrm>
          <a:off x="9595372" y="3433482"/>
          <a:ext cx="1005839" cy="1752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Recomendação:</a:t>
          </a:r>
        </a:p>
      </xdr:txBody>
    </xdr:sp>
    <xdr:clientData/>
  </xdr:twoCellAnchor>
  <xdr:twoCellAnchor>
    <xdr:from>
      <xdr:col>15</xdr:col>
      <xdr:colOff>481852</xdr:colOff>
      <xdr:row>15</xdr:row>
      <xdr:rowOff>149262</xdr:rowOff>
    </xdr:from>
    <xdr:to>
      <xdr:col>16</xdr:col>
      <xdr:colOff>428511</xdr:colOff>
      <xdr:row>17</xdr:row>
      <xdr:rowOff>34961</xdr:rowOff>
    </xdr:to>
    <xdr:sp macro="" textlink="Dinamica!B10">
      <xdr:nvSpPr>
        <xdr:cNvPr id="119" name="CaixaDeTexto 118">
          <a:extLst>
            <a:ext uri="{FF2B5EF4-FFF2-40B4-BE49-F238E27FC236}">
              <a16:creationId xmlns:a16="http://schemas.microsoft.com/office/drawing/2014/main" id="{B144F361-B9B3-4D3E-B3BA-4D24BBAA25F9}"/>
            </a:ext>
          </a:extLst>
        </xdr:cNvPr>
        <xdr:cNvSpPr txBox="1"/>
      </xdr:nvSpPr>
      <xdr:spPr>
        <a:xfrm>
          <a:off x="9625852" y="2892462"/>
          <a:ext cx="556259" cy="2514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0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Setor:</a:t>
          </a:r>
        </a:p>
      </xdr:txBody>
    </xdr:sp>
    <xdr:clientData/>
  </xdr:twoCellAnchor>
  <xdr:twoCellAnchor>
    <xdr:from>
      <xdr:col>15</xdr:col>
      <xdr:colOff>458992</xdr:colOff>
      <xdr:row>20</xdr:row>
      <xdr:rowOff>65442</xdr:rowOff>
    </xdr:from>
    <xdr:to>
      <xdr:col>17</xdr:col>
      <xdr:colOff>215152</xdr:colOff>
      <xdr:row>21</xdr:row>
      <xdr:rowOff>50202</xdr:rowOff>
    </xdr:to>
    <xdr:sp macro="" textlink="Dinamica!B10">
      <xdr:nvSpPr>
        <xdr:cNvPr id="120" name="CaixaDeTexto 119">
          <a:extLst>
            <a:ext uri="{FF2B5EF4-FFF2-40B4-BE49-F238E27FC236}">
              <a16:creationId xmlns:a16="http://schemas.microsoft.com/office/drawing/2014/main" id="{EC401969-F530-4754-9C2D-F20CCB4116FD}"/>
            </a:ext>
          </a:extLst>
        </xdr:cNvPr>
        <xdr:cNvSpPr txBox="1"/>
      </xdr:nvSpPr>
      <xdr:spPr>
        <a:xfrm>
          <a:off x="9602992" y="3723042"/>
          <a:ext cx="97536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Melhor Cluster:</a:t>
          </a:r>
        </a:p>
      </xdr:txBody>
    </xdr:sp>
    <xdr:clientData/>
  </xdr:twoCellAnchor>
  <xdr:twoCellAnchor>
    <xdr:from>
      <xdr:col>15</xdr:col>
      <xdr:colOff>466611</xdr:colOff>
      <xdr:row>14</xdr:row>
      <xdr:rowOff>111161</xdr:rowOff>
    </xdr:from>
    <xdr:to>
      <xdr:col>21</xdr:col>
      <xdr:colOff>420891</xdr:colOff>
      <xdr:row>14</xdr:row>
      <xdr:rowOff>141641</xdr:rowOff>
    </xdr:to>
    <xdr:cxnSp macro="">
      <xdr:nvCxnSpPr>
        <xdr:cNvPr id="121" name="Conector reto 120">
          <a:extLst>
            <a:ext uri="{FF2B5EF4-FFF2-40B4-BE49-F238E27FC236}">
              <a16:creationId xmlns:a16="http://schemas.microsoft.com/office/drawing/2014/main" id="{FDF489CA-E71C-4293-8AE5-BB8FB48ABFAC}"/>
            </a:ext>
          </a:extLst>
        </xdr:cNvPr>
        <xdr:cNvCxnSpPr/>
      </xdr:nvCxnSpPr>
      <xdr:spPr>
        <a:xfrm flipV="1">
          <a:off x="9610611" y="2671481"/>
          <a:ext cx="3611880" cy="3048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32271</xdr:colOff>
      <xdr:row>24</xdr:row>
      <xdr:rowOff>73061</xdr:rowOff>
    </xdr:from>
    <xdr:to>
      <xdr:col>20</xdr:col>
      <xdr:colOff>512331</xdr:colOff>
      <xdr:row>27</xdr:row>
      <xdr:rowOff>4481</xdr:rowOff>
    </xdr:to>
    <xdr:pic>
      <xdr:nvPicPr>
        <xdr:cNvPr id="122" name="Gráfico 121" descr="Selo seguir com preenchimento sólido">
          <a:extLst>
            <a:ext uri="{FF2B5EF4-FFF2-40B4-BE49-F238E27FC236}">
              <a16:creationId xmlns:a16="http://schemas.microsoft.com/office/drawing/2014/main" id="{7DE2E02F-EF0B-4D3D-AE69-D57304702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2224271" y="4462181"/>
          <a:ext cx="480060" cy="480060"/>
        </a:xfrm>
        <a:prstGeom prst="rect">
          <a:avLst/>
        </a:prstGeom>
      </xdr:spPr>
    </xdr:pic>
    <xdr:clientData/>
  </xdr:twoCellAnchor>
  <xdr:twoCellAnchor editAs="oneCell">
    <xdr:from>
      <xdr:col>20</xdr:col>
      <xdr:colOff>588531</xdr:colOff>
      <xdr:row>24</xdr:row>
      <xdr:rowOff>125141</xdr:rowOff>
    </xdr:from>
    <xdr:to>
      <xdr:col>21</xdr:col>
      <xdr:colOff>337071</xdr:colOff>
      <xdr:row>26</xdr:row>
      <xdr:rowOff>117521</xdr:rowOff>
    </xdr:to>
    <xdr:pic>
      <xdr:nvPicPr>
        <xdr:cNvPr id="123" name="Imagem 122" descr="Símbolo de interface do botão quadrado preto de expansão - ícones de setas  grátis">
          <a:extLst>
            <a:ext uri="{FF2B5EF4-FFF2-40B4-BE49-F238E27FC236}">
              <a16:creationId xmlns:a16="http://schemas.microsoft.com/office/drawing/2014/main" id="{91E8F57C-EFF7-46BC-81AF-DD00EBFBF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80531" y="4514261"/>
          <a:ext cx="35814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466611</xdr:colOff>
      <xdr:row>21</xdr:row>
      <xdr:rowOff>134021</xdr:rowOff>
    </xdr:from>
    <xdr:to>
      <xdr:col>18</xdr:col>
      <xdr:colOff>245631</xdr:colOff>
      <xdr:row>22</xdr:row>
      <xdr:rowOff>126401</xdr:rowOff>
    </xdr:to>
    <xdr:sp macro="" textlink="Dinamica!B10">
      <xdr:nvSpPr>
        <xdr:cNvPr id="124" name="CaixaDeTexto 123">
          <a:extLst>
            <a:ext uri="{FF2B5EF4-FFF2-40B4-BE49-F238E27FC236}">
              <a16:creationId xmlns:a16="http://schemas.microsoft.com/office/drawing/2014/main" id="{6A953BA7-73F2-4BB4-818F-37897C29281F}"/>
            </a:ext>
          </a:extLst>
        </xdr:cNvPr>
        <xdr:cNvSpPr txBox="1"/>
      </xdr:nvSpPr>
      <xdr:spPr>
        <a:xfrm>
          <a:off x="9610611" y="3974501"/>
          <a:ext cx="16078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de Receita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18</xdr:col>
      <xdr:colOff>192291</xdr:colOff>
      <xdr:row>21</xdr:row>
      <xdr:rowOff>134021</xdr:rowOff>
    </xdr:from>
    <xdr:to>
      <xdr:col>20</xdr:col>
      <xdr:colOff>1791</xdr:colOff>
      <xdr:row>22</xdr:row>
      <xdr:rowOff>141640</xdr:rowOff>
    </xdr:to>
    <xdr:sp macro="" textlink="Dinamica!H12">
      <xdr:nvSpPr>
        <xdr:cNvPr id="125" name="CaixaDeTexto 124">
          <a:extLst>
            <a:ext uri="{FF2B5EF4-FFF2-40B4-BE49-F238E27FC236}">
              <a16:creationId xmlns:a16="http://schemas.microsoft.com/office/drawing/2014/main" id="{787D8D0E-EEAD-493E-9D0A-1735605E409F}"/>
            </a:ext>
          </a:extLst>
        </xdr:cNvPr>
        <xdr:cNvSpPr txBox="1"/>
      </xdr:nvSpPr>
      <xdr:spPr>
        <a:xfrm>
          <a:off x="11165091" y="3974501"/>
          <a:ext cx="1028700" cy="190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4FD4B6E8-544B-469D-A6CC-EC4BF5A01F34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100%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15</xdr:col>
      <xdr:colOff>466611</xdr:colOff>
      <xdr:row>17</xdr:row>
      <xdr:rowOff>65441</xdr:rowOff>
    </xdr:from>
    <xdr:to>
      <xdr:col>17</xdr:col>
      <xdr:colOff>222771</xdr:colOff>
      <xdr:row>18</xdr:row>
      <xdr:rowOff>50201</xdr:rowOff>
    </xdr:to>
    <xdr:sp macro="" textlink="Dinamica!B10">
      <xdr:nvSpPr>
        <xdr:cNvPr id="126" name="CaixaDeTexto 125">
          <a:extLst>
            <a:ext uri="{FF2B5EF4-FFF2-40B4-BE49-F238E27FC236}">
              <a16:creationId xmlns:a16="http://schemas.microsoft.com/office/drawing/2014/main" id="{C543195A-C42E-4777-90CF-9C00B15E2622}"/>
            </a:ext>
          </a:extLst>
        </xdr:cNvPr>
        <xdr:cNvSpPr txBox="1"/>
      </xdr:nvSpPr>
      <xdr:spPr>
        <a:xfrm>
          <a:off x="9610611" y="3174401"/>
          <a:ext cx="97536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Data Balanço:</a:t>
          </a:r>
        </a:p>
      </xdr:txBody>
    </xdr:sp>
    <xdr:clientData/>
  </xdr:twoCellAnchor>
  <xdr:twoCellAnchor>
    <xdr:from>
      <xdr:col>15</xdr:col>
      <xdr:colOff>443751</xdr:colOff>
      <xdr:row>23</xdr:row>
      <xdr:rowOff>34961</xdr:rowOff>
    </xdr:from>
    <xdr:to>
      <xdr:col>18</xdr:col>
      <xdr:colOff>291351</xdr:colOff>
      <xdr:row>24</xdr:row>
      <xdr:rowOff>19721</xdr:rowOff>
    </xdr:to>
    <xdr:sp macro="" textlink="Dinamica!B10">
      <xdr:nvSpPr>
        <xdr:cNvPr id="127" name="CaixaDeTexto 126">
          <a:extLst>
            <a:ext uri="{FF2B5EF4-FFF2-40B4-BE49-F238E27FC236}">
              <a16:creationId xmlns:a16="http://schemas.microsoft.com/office/drawing/2014/main" id="{5EE59CD6-DFE3-41DF-BAFF-E07C8E1DE176}"/>
            </a:ext>
          </a:extLst>
        </xdr:cNvPr>
        <xdr:cNvSpPr txBox="1"/>
      </xdr:nvSpPr>
      <xdr:spPr>
        <a:xfrm>
          <a:off x="9587751" y="4241201"/>
          <a:ext cx="167640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Dividendos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18</xdr:col>
      <xdr:colOff>177051</xdr:colOff>
      <xdr:row>23</xdr:row>
      <xdr:rowOff>19721</xdr:rowOff>
    </xdr:from>
    <xdr:to>
      <xdr:col>19</xdr:col>
      <xdr:colOff>596151</xdr:colOff>
      <xdr:row>24</xdr:row>
      <xdr:rowOff>27340</xdr:rowOff>
    </xdr:to>
    <xdr:sp macro="" textlink="Dinamica!L12">
      <xdr:nvSpPr>
        <xdr:cNvPr id="128" name="CaixaDeTexto 127">
          <a:extLst>
            <a:ext uri="{FF2B5EF4-FFF2-40B4-BE49-F238E27FC236}">
              <a16:creationId xmlns:a16="http://schemas.microsoft.com/office/drawing/2014/main" id="{033142AB-859B-4929-ADD1-DC5EA63505C5}"/>
            </a:ext>
          </a:extLst>
        </xdr:cNvPr>
        <xdr:cNvSpPr txBox="1"/>
      </xdr:nvSpPr>
      <xdr:spPr>
        <a:xfrm>
          <a:off x="11149851" y="4225961"/>
          <a:ext cx="1028700" cy="190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69E5D07B-9362-46BC-9AB6-286404BF6875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8%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0</xdr:col>
      <xdr:colOff>290946</xdr:colOff>
      <xdr:row>32</xdr:row>
      <xdr:rowOff>116746</xdr:rowOff>
    </xdr:from>
    <xdr:to>
      <xdr:col>6</xdr:col>
      <xdr:colOff>461274</xdr:colOff>
      <xdr:row>47</xdr:row>
      <xdr:rowOff>143639</xdr:rowOff>
    </xdr:to>
    <xdr:sp macro="" textlink="">
      <xdr:nvSpPr>
        <xdr:cNvPr id="129" name="Retângulo: Cantos Arredondados 128">
          <a:extLst>
            <a:ext uri="{FF2B5EF4-FFF2-40B4-BE49-F238E27FC236}">
              <a16:creationId xmlns:a16="http://schemas.microsoft.com/office/drawing/2014/main" id="{967D1BFD-8C28-4064-A08D-A7CDECA20F9D}"/>
            </a:ext>
          </a:extLst>
        </xdr:cNvPr>
        <xdr:cNvSpPr/>
      </xdr:nvSpPr>
      <xdr:spPr>
        <a:xfrm>
          <a:off x="290946" y="5880237"/>
          <a:ext cx="3827928" cy="2728529"/>
        </a:xfrm>
        <a:prstGeom prst="roundRect">
          <a:avLst/>
        </a:prstGeom>
        <a:gradFill flip="none" rotWithShape="1">
          <a:gsLst>
            <a:gs pos="57000">
              <a:srgbClr val="3E013D"/>
            </a:gs>
            <a:gs pos="7000">
              <a:srgbClr val="5A106F"/>
            </a:gs>
          </a:gsLst>
          <a:lin ang="162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381040</xdr:colOff>
      <xdr:row>32</xdr:row>
      <xdr:rowOff>146330</xdr:rowOff>
    </xdr:from>
    <xdr:to>
      <xdr:col>4</xdr:col>
      <xdr:colOff>437517</xdr:colOff>
      <xdr:row>34</xdr:row>
      <xdr:rowOff>166948</xdr:rowOff>
    </xdr:to>
    <xdr:sp macro="" textlink="">
      <xdr:nvSpPr>
        <xdr:cNvPr id="130" name="CaixaDeTexto 129">
          <a:extLst>
            <a:ext uri="{FF2B5EF4-FFF2-40B4-BE49-F238E27FC236}">
              <a16:creationId xmlns:a16="http://schemas.microsoft.com/office/drawing/2014/main" id="{235922C4-60EA-4B05-A861-4C9234F0EA33}"/>
            </a:ext>
          </a:extLst>
        </xdr:cNvPr>
        <xdr:cNvSpPr txBox="1"/>
      </xdr:nvSpPr>
      <xdr:spPr>
        <a:xfrm>
          <a:off x="1600240" y="5909821"/>
          <a:ext cx="1275677" cy="380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2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PETR</a:t>
          </a:r>
        </a:p>
        <a:p>
          <a:pPr algn="ctr"/>
          <a:endParaRPr lang="pt-BR" sz="32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</xdr:col>
      <xdr:colOff>284220</xdr:colOff>
      <xdr:row>36</xdr:row>
      <xdr:rowOff>33007</xdr:rowOff>
    </xdr:from>
    <xdr:to>
      <xdr:col>4</xdr:col>
      <xdr:colOff>307829</xdr:colOff>
      <xdr:row>37</xdr:row>
      <xdr:rowOff>67888</xdr:rowOff>
    </xdr:to>
    <xdr:sp macro="" textlink="Dinamica!B13">
      <xdr:nvSpPr>
        <xdr:cNvPr id="131" name="CaixaDeTexto 130">
          <a:extLst>
            <a:ext uri="{FF2B5EF4-FFF2-40B4-BE49-F238E27FC236}">
              <a16:creationId xmlns:a16="http://schemas.microsoft.com/office/drawing/2014/main" id="{EFB31B23-653D-4ED1-85FF-EEEBE53C887A}"/>
            </a:ext>
          </a:extLst>
        </xdr:cNvPr>
        <xdr:cNvSpPr txBox="1"/>
      </xdr:nvSpPr>
      <xdr:spPr>
        <a:xfrm>
          <a:off x="893820" y="6516934"/>
          <a:ext cx="1852409" cy="214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EECD0B13-3D72-482B-AA11-DD3D296D9A97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Petróleo e Gás</a:t>
          </a:fld>
          <a:endParaRPr lang="pt-BR" sz="36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</xdr:col>
      <xdr:colOff>598434</xdr:colOff>
      <xdr:row>37</xdr:row>
      <xdr:rowOff>136469</xdr:rowOff>
    </xdr:from>
    <xdr:to>
      <xdr:col>3</xdr:col>
      <xdr:colOff>437069</xdr:colOff>
      <xdr:row>38</xdr:row>
      <xdr:rowOff>121228</xdr:rowOff>
    </xdr:to>
    <xdr:sp macro="" textlink="Dinamica!C13">
      <xdr:nvSpPr>
        <xdr:cNvPr id="132" name="CaixaDeTexto 131">
          <a:extLst>
            <a:ext uri="{FF2B5EF4-FFF2-40B4-BE49-F238E27FC236}">
              <a16:creationId xmlns:a16="http://schemas.microsoft.com/office/drawing/2014/main" id="{9B921C98-6069-4FDC-8405-EC5EF1900607}"/>
            </a:ext>
          </a:extLst>
        </xdr:cNvPr>
        <xdr:cNvSpPr txBox="1"/>
      </xdr:nvSpPr>
      <xdr:spPr>
        <a:xfrm>
          <a:off x="1208034" y="6800505"/>
          <a:ext cx="1057835" cy="164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7CCA79F-5F6C-4D96-8BB1-4B1F282088F9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Set-22</a:t>
          </a:fld>
          <a:endParaRPr lang="pt-BR" sz="32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2</xdr:col>
      <xdr:colOff>96410</xdr:colOff>
      <xdr:row>39</xdr:row>
      <xdr:rowOff>24938</xdr:rowOff>
    </xdr:from>
    <xdr:to>
      <xdr:col>3</xdr:col>
      <xdr:colOff>506097</xdr:colOff>
      <xdr:row>40</xdr:row>
      <xdr:rowOff>17318</xdr:rowOff>
    </xdr:to>
    <xdr:sp macro="" textlink="Dinamica!D13">
      <xdr:nvSpPr>
        <xdr:cNvPr id="133" name="CaixaDeTexto 132">
          <a:extLst>
            <a:ext uri="{FF2B5EF4-FFF2-40B4-BE49-F238E27FC236}">
              <a16:creationId xmlns:a16="http://schemas.microsoft.com/office/drawing/2014/main" id="{FE9D8674-1F30-4494-9D13-94818E787E27}"/>
            </a:ext>
          </a:extLst>
        </xdr:cNvPr>
        <xdr:cNvSpPr txBox="1"/>
      </xdr:nvSpPr>
      <xdr:spPr>
        <a:xfrm>
          <a:off x="1315610" y="7049193"/>
          <a:ext cx="1019287" cy="172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3636D26-8038-441F-BABB-DB3803D1779D}" type="TxLink">
            <a:rPr lang="en-US" sz="16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Média</a:t>
          </a:fld>
          <a:endParaRPr lang="en-US" sz="2400" b="1">
            <a:solidFill>
              <a:schemeClr val="bg1"/>
            </a:solidFill>
            <a:ea typeface="Roboto" panose="02000000000000000000" pitchFamily="2" charset="0"/>
          </a:endParaRPr>
        </a:p>
      </xdr:txBody>
    </xdr:sp>
    <xdr:clientData/>
  </xdr:twoCellAnchor>
  <xdr:twoCellAnchor>
    <xdr:from>
      <xdr:col>2</xdr:col>
      <xdr:colOff>113445</xdr:colOff>
      <xdr:row>40</xdr:row>
      <xdr:rowOff>136916</xdr:rowOff>
    </xdr:from>
    <xdr:to>
      <xdr:col>5</xdr:col>
      <xdr:colOff>117477</xdr:colOff>
      <xdr:row>41</xdr:row>
      <xdr:rowOff>128847</xdr:rowOff>
    </xdr:to>
    <xdr:sp macro="" textlink="Dinamica!E13">
      <xdr:nvSpPr>
        <xdr:cNvPr id="134" name="CaixaDeTexto 133">
          <a:extLst>
            <a:ext uri="{FF2B5EF4-FFF2-40B4-BE49-F238E27FC236}">
              <a16:creationId xmlns:a16="http://schemas.microsoft.com/office/drawing/2014/main" id="{5916687A-0FA5-480C-9679-68FD420A1720}"/>
            </a:ext>
          </a:extLst>
        </xdr:cNvPr>
        <xdr:cNvSpPr txBox="1"/>
      </xdr:nvSpPr>
      <xdr:spPr>
        <a:xfrm>
          <a:off x="1332645" y="7341280"/>
          <a:ext cx="1832832" cy="172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024B299-7768-404D-8CE8-E3DDD9AC0137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Patri.Liq X Receita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0</xdr:col>
      <xdr:colOff>384178</xdr:colOff>
      <xdr:row>39</xdr:row>
      <xdr:rowOff>40179</xdr:rowOff>
    </xdr:from>
    <xdr:to>
      <xdr:col>2</xdr:col>
      <xdr:colOff>170817</xdr:colOff>
      <xdr:row>40</xdr:row>
      <xdr:rowOff>32558</xdr:rowOff>
    </xdr:to>
    <xdr:sp macro="" textlink="Dinamica!B10">
      <xdr:nvSpPr>
        <xdr:cNvPr id="136" name="CaixaDeTexto 135">
          <a:extLst>
            <a:ext uri="{FF2B5EF4-FFF2-40B4-BE49-F238E27FC236}">
              <a16:creationId xmlns:a16="http://schemas.microsoft.com/office/drawing/2014/main" id="{18F0227C-9D93-4A44-9E33-9B0956CEBE30}"/>
            </a:ext>
          </a:extLst>
        </xdr:cNvPr>
        <xdr:cNvSpPr txBox="1"/>
      </xdr:nvSpPr>
      <xdr:spPr>
        <a:xfrm>
          <a:off x="384178" y="7064434"/>
          <a:ext cx="1005839" cy="1724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Recomendação:</a:t>
          </a:r>
        </a:p>
      </xdr:txBody>
    </xdr:sp>
    <xdr:clientData/>
  </xdr:twoCellAnchor>
  <xdr:twoCellAnchor>
    <xdr:from>
      <xdr:col>0</xdr:col>
      <xdr:colOff>414658</xdr:colOff>
      <xdr:row>36</xdr:row>
      <xdr:rowOff>45028</xdr:rowOff>
    </xdr:from>
    <xdr:to>
      <xdr:col>1</xdr:col>
      <xdr:colOff>361317</xdr:colOff>
      <xdr:row>37</xdr:row>
      <xdr:rowOff>113608</xdr:rowOff>
    </xdr:to>
    <xdr:sp macro="" textlink="Dinamica!B10">
      <xdr:nvSpPr>
        <xdr:cNvPr id="137" name="CaixaDeTexto 136">
          <a:extLst>
            <a:ext uri="{FF2B5EF4-FFF2-40B4-BE49-F238E27FC236}">
              <a16:creationId xmlns:a16="http://schemas.microsoft.com/office/drawing/2014/main" id="{F72B6B0A-8052-439E-A47B-097C5A09EA20}"/>
            </a:ext>
          </a:extLst>
        </xdr:cNvPr>
        <xdr:cNvSpPr txBox="1"/>
      </xdr:nvSpPr>
      <xdr:spPr>
        <a:xfrm>
          <a:off x="414658" y="6528955"/>
          <a:ext cx="556259" cy="248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0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Setor:</a:t>
          </a:r>
        </a:p>
      </xdr:txBody>
    </xdr:sp>
    <xdr:clientData/>
  </xdr:twoCellAnchor>
  <xdr:twoCellAnchor>
    <xdr:from>
      <xdr:col>0</xdr:col>
      <xdr:colOff>391798</xdr:colOff>
      <xdr:row>40</xdr:row>
      <xdr:rowOff>144088</xdr:rowOff>
    </xdr:from>
    <xdr:to>
      <xdr:col>2</xdr:col>
      <xdr:colOff>147958</xdr:colOff>
      <xdr:row>41</xdr:row>
      <xdr:rowOff>128848</xdr:rowOff>
    </xdr:to>
    <xdr:sp macro="" textlink="Dinamica!B10">
      <xdr:nvSpPr>
        <xdr:cNvPr id="138" name="CaixaDeTexto 137">
          <a:extLst>
            <a:ext uri="{FF2B5EF4-FFF2-40B4-BE49-F238E27FC236}">
              <a16:creationId xmlns:a16="http://schemas.microsoft.com/office/drawing/2014/main" id="{6901D8ED-F045-400B-9396-870DF45BE74C}"/>
            </a:ext>
          </a:extLst>
        </xdr:cNvPr>
        <xdr:cNvSpPr txBox="1"/>
      </xdr:nvSpPr>
      <xdr:spPr>
        <a:xfrm>
          <a:off x="391798" y="7348452"/>
          <a:ext cx="97536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Melhor Cluster:</a:t>
          </a:r>
        </a:p>
      </xdr:txBody>
    </xdr:sp>
    <xdr:clientData/>
  </xdr:twoCellAnchor>
  <xdr:twoCellAnchor>
    <xdr:from>
      <xdr:col>0</xdr:col>
      <xdr:colOff>399417</xdr:colOff>
      <xdr:row>35</xdr:row>
      <xdr:rowOff>9698</xdr:rowOff>
    </xdr:from>
    <xdr:to>
      <xdr:col>6</xdr:col>
      <xdr:colOff>353697</xdr:colOff>
      <xdr:row>35</xdr:row>
      <xdr:rowOff>40178</xdr:rowOff>
    </xdr:to>
    <xdr:cxnSp macro="">
      <xdr:nvCxnSpPr>
        <xdr:cNvPr id="139" name="Conector reto 138">
          <a:extLst>
            <a:ext uri="{FF2B5EF4-FFF2-40B4-BE49-F238E27FC236}">
              <a16:creationId xmlns:a16="http://schemas.microsoft.com/office/drawing/2014/main" id="{811F8FE5-A297-4190-98BE-1BE5B03F7FB6}"/>
            </a:ext>
          </a:extLst>
        </xdr:cNvPr>
        <xdr:cNvCxnSpPr/>
      </xdr:nvCxnSpPr>
      <xdr:spPr>
        <a:xfrm flipV="1">
          <a:off x="399417" y="6313516"/>
          <a:ext cx="3611880" cy="3048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574677</xdr:colOff>
      <xdr:row>44</xdr:row>
      <xdr:rowOff>151707</xdr:rowOff>
    </xdr:from>
    <xdr:to>
      <xdr:col>5</xdr:col>
      <xdr:colOff>445137</xdr:colOff>
      <xdr:row>47</xdr:row>
      <xdr:rowOff>83127</xdr:rowOff>
    </xdr:to>
    <xdr:pic>
      <xdr:nvPicPr>
        <xdr:cNvPr id="140" name="Gráfico 139" descr="Selo seguir com preenchimento sólido">
          <a:extLst>
            <a:ext uri="{FF2B5EF4-FFF2-40B4-BE49-F238E27FC236}">
              <a16:creationId xmlns:a16="http://schemas.microsoft.com/office/drawing/2014/main" id="{A33822DA-8168-43AF-9B4D-91AE25FD1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013077" y="8076507"/>
          <a:ext cx="480060" cy="471747"/>
        </a:xfrm>
        <a:prstGeom prst="rect">
          <a:avLst/>
        </a:prstGeom>
      </xdr:spPr>
    </xdr:pic>
    <xdr:clientData/>
  </xdr:twoCellAnchor>
  <xdr:twoCellAnchor editAs="oneCell">
    <xdr:from>
      <xdr:col>5</xdr:col>
      <xdr:colOff>521337</xdr:colOff>
      <xdr:row>45</xdr:row>
      <xdr:rowOff>23678</xdr:rowOff>
    </xdr:from>
    <xdr:to>
      <xdr:col>6</xdr:col>
      <xdr:colOff>269877</xdr:colOff>
      <xdr:row>47</xdr:row>
      <xdr:rowOff>16058</xdr:rowOff>
    </xdr:to>
    <xdr:pic>
      <xdr:nvPicPr>
        <xdr:cNvPr id="141" name="Imagem 140" descr="Símbolo de interface do botão quadrado preto de expansão - ícones de setas  grátis">
          <a:extLst>
            <a:ext uri="{FF2B5EF4-FFF2-40B4-BE49-F238E27FC236}">
              <a16:creationId xmlns:a16="http://schemas.microsoft.com/office/drawing/2014/main" id="{8219EB3D-D8A0-40A9-984B-2FF2AB388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9337" y="8128587"/>
          <a:ext cx="358140" cy="352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399417</xdr:colOff>
      <xdr:row>42</xdr:row>
      <xdr:rowOff>32558</xdr:rowOff>
    </xdr:from>
    <xdr:to>
      <xdr:col>3</xdr:col>
      <xdr:colOff>178437</xdr:colOff>
      <xdr:row>43</xdr:row>
      <xdr:rowOff>24938</xdr:rowOff>
    </xdr:to>
    <xdr:sp macro="" textlink="Dinamica!B10">
      <xdr:nvSpPr>
        <xdr:cNvPr id="142" name="CaixaDeTexto 141">
          <a:extLst>
            <a:ext uri="{FF2B5EF4-FFF2-40B4-BE49-F238E27FC236}">
              <a16:creationId xmlns:a16="http://schemas.microsoft.com/office/drawing/2014/main" id="{3290F4C6-97F5-41CF-A5BB-473A0A13A05E}"/>
            </a:ext>
          </a:extLst>
        </xdr:cNvPr>
        <xdr:cNvSpPr txBox="1"/>
      </xdr:nvSpPr>
      <xdr:spPr>
        <a:xfrm>
          <a:off x="399417" y="7597140"/>
          <a:ext cx="1607820" cy="172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de Receita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3</xdr:col>
      <xdr:colOff>125097</xdr:colOff>
      <xdr:row>42</xdr:row>
      <xdr:rowOff>32558</xdr:rowOff>
    </xdr:from>
    <xdr:to>
      <xdr:col>4</xdr:col>
      <xdr:colOff>544197</xdr:colOff>
      <xdr:row>43</xdr:row>
      <xdr:rowOff>40177</xdr:rowOff>
    </xdr:to>
    <xdr:sp macro="" textlink="Dinamica!H13">
      <xdr:nvSpPr>
        <xdr:cNvPr id="143" name="CaixaDeTexto 142">
          <a:extLst>
            <a:ext uri="{FF2B5EF4-FFF2-40B4-BE49-F238E27FC236}">
              <a16:creationId xmlns:a16="http://schemas.microsoft.com/office/drawing/2014/main" id="{90B0905B-09AA-4DBB-BE11-6EB480F7455B}"/>
            </a:ext>
          </a:extLst>
        </xdr:cNvPr>
        <xdr:cNvSpPr txBox="1"/>
      </xdr:nvSpPr>
      <xdr:spPr>
        <a:xfrm>
          <a:off x="1953897" y="7597140"/>
          <a:ext cx="1028700" cy="187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4E3D3BB7-4B03-493C-950C-34FB4DA33490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52%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0</xdr:col>
      <xdr:colOff>399417</xdr:colOff>
      <xdr:row>37</xdr:row>
      <xdr:rowOff>144088</xdr:rowOff>
    </xdr:from>
    <xdr:to>
      <xdr:col>2</xdr:col>
      <xdr:colOff>155577</xdr:colOff>
      <xdr:row>38</xdr:row>
      <xdr:rowOff>128848</xdr:rowOff>
    </xdr:to>
    <xdr:sp macro="" textlink="Dinamica!B10">
      <xdr:nvSpPr>
        <xdr:cNvPr id="144" name="CaixaDeTexto 143">
          <a:extLst>
            <a:ext uri="{FF2B5EF4-FFF2-40B4-BE49-F238E27FC236}">
              <a16:creationId xmlns:a16="http://schemas.microsoft.com/office/drawing/2014/main" id="{2269B1C3-AB42-424E-BE33-71AF0747B0D4}"/>
            </a:ext>
          </a:extLst>
        </xdr:cNvPr>
        <xdr:cNvSpPr txBox="1"/>
      </xdr:nvSpPr>
      <xdr:spPr>
        <a:xfrm>
          <a:off x="399417" y="6808124"/>
          <a:ext cx="97536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Data Balanço:</a:t>
          </a:r>
        </a:p>
      </xdr:txBody>
    </xdr:sp>
    <xdr:clientData/>
  </xdr:twoCellAnchor>
  <xdr:twoCellAnchor>
    <xdr:from>
      <xdr:col>0</xdr:col>
      <xdr:colOff>376557</xdr:colOff>
      <xdr:row>43</xdr:row>
      <xdr:rowOff>113607</xdr:rowOff>
    </xdr:from>
    <xdr:to>
      <xdr:col>3</xdr:col>
      <xdr:colOff>224157</xdr:colOff>
      <xdr:row>44</xdr:row>
      <xdr:rowOff>98367</xdr:rowOff>
    </xdr:to>
    <xdr:sp macro="" textlink="Dinamica!B10">
      <xdr:nvSpPr>
        <xdr:cNvPr id="145" name="CaixaDeTexto 144">
          <a:extLst>
            <a:ext uri="{FF2B5EF4-FFF2-40B4-BE49-F238E27FC236}">
              <a16:creationId xmlns:a16="http://schemas.microsoft.com/office/drawing/2014/main" id="{B43D193D-06C8-4A6A-9375-20859B07D149}"/>
            </a:ext>
          </a:extLst>
        </xdr:cNvPr>
        <xdr:cNvSpPr txBox="1"/>
      </xdr:nvSpPr>
      <xdr:spPr>
        <a:xfrm>
          <a:off x="376557" y="7858298"/>
          <a:ext cx="167640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Dividendos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3</xdr:col>
      <xdr:colOff>109857</xdr:colOff>
      <xdr:row>43</xdr:row>
      <xdr:rowOff>98367</xdr:rowOff>
    </xdr:from>
    <xdr:to>
      <xdr:col>4</xdr:col>
      <xdr:colOff>528957</xdr:colOff>
      <xdr:row>44</xdr:row>
      <xdr:rowOff>105986</xdr:rowOff>
    </xdr:to>
    <xdr:sp macro="" textlink="Dinamica!L13">
      <xdr:nvSpPr>
        <xdr:cNvPr id="146" name="CaixaDeTexto 145">
          <a:extLst>
            <a:ext uri="{FF2B5EF4-FFF2-40B4-BE49-F238E27FC236}">
              <a16:creationId xmlns:a16="http://schemas.microsoft.com/office/drawing/2014/main" id="{F7687562-19DA-4532-ACB3-F49C5627C65F}"/>
            </a:ext>
          </a:extLst>
        </xdr:cNvPr>
        <xdr:cNvSpPr txBox="1"/>
      </xdr:nvSpPr>
      <xdr:spPr>
        <a:xfrm>
          <a:off x="1938657" y="7843058"/>
          <a:ext cx="1028700" cy="187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77191C2B-5D05-489B-A2B9-3DEFFA89A255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20%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8</xdr:col>
      <xdr:colOff>10797</xdr:colOff>
      <xdr:row>32</xdr:row>
      <xdr:rowOff>121227</xdr:rowOff>
    </xdr:from>
    <xdr:to>
      <xdr:col>14</xdr:col>
      <xdr:colOff>181125</xdr:colOff>
      <xdr:row>47</xdr:row>
      <xdr:rowOff>148120</xdr:rowOff>
    </xdr:to>
    <xdr:sp macro="" textlink="">
      <xdr:nvSpPr>
        <xdr:cNvPr id="147" name="Retângulo: Cantos Arredondados 146">
          <a:extLst>
            <a:ext uri="{FF2B5EF4-FFF2-40B4-BE49-F238E27FC236}">
              <a16:creationId xmlns:a16="http://schemas.microsoft.com/office/drawing/2014/main" id="{AF2F2D3D-2746-4705-94EF-FFB23580B7A6}"/>
            </a:ext>
          </a:extLst>
        </xdr:cNvPr>
        <xdr:cNvSpPr/>
      </xdr:nvSpPr>
      <xdr:spPr>
        <a:xfrm>
          <a:off x="4887597" y="5884718"/>
          <a:ext cx="3827928" cy="2728529"/>
        </a:xfrm>
        <a:prstGeom prst="roundRect">
          <a:avLst/>
        </a:prstGeom>
        <a:gradFill flip="none" rotWithShape="1">
          <a:gsLst>
            <a:gs pos="57000">
              <a:srgbClr val="3E013D"/>
            </a:gs>
            <a:gs pos="7000">
              <a:srgbClr val="5A106F"/>
            </a:gs>
          </a:gsLst>
          <a:lin ang="162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100891</xdr:colOff>
      <xdr:row>32</xdr:row>
      <xdr:rowOff>150811</xdr:rowOff>
    </xdr:from>
    <xdr:to>
      <xdr:col>12</xdr:col>
      <xdr:colOff>236220</xdr:colOff>
      <xdr:row>34</xdr:row>
      <xdr:rowOff>171429</xdr:rowOff>
    </xdr:to>
    <xdr:sp macro="" textlink="">
      <xdr:nvSpPr>
        <xdr:cNvPr id="148" name="CaixaDeTexto 147">
          <a:extLst>
            <a:ext uri="{FF2B5EF4-FFF2-40B4-BE49-F238E27FC236}">
              <a16:creationId xmlns:a16="http://schemas.microsoft.com/office/drawing/2014/main" id="{B0C9420B-6527-47BE-B27F-16CAB4DF9294}"/>
            </a:ext>
          </a:extLst>
        </xdr:cNvPr>
        <xdr:cNvSpPr txBox="1"/>
      </xdr:nvSpPr>
      <xdr:spPr>
        <a:xfrm>
          <a:off x="6196891" y="6002971"/>
          <a:ext cx="1354529" cy="3863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2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MGLU</a:t>
          </a:r>
        </a:p>
        <a:p>
          <a:pPr algn="ctr"/>
          <a:endParaRPr lang="pt-BR" sz="32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8</xdr:col>
      <xdr:colOff>550918</xdr:colOff>
      <xdr:row>36</xdr:row>
      <xdr:rowOff>55417</xdr:rowOff>
    </xdr:from>
    <xdr:to>
      <xdr:col>11</xdr:col>
      <xdr:colOff>574527</xdr:colOff>
      <xdr:row>37</xdr:row>
      <xdr:rowOff>90298</xdr:rowOff>
    </xdr:to>
    <xdr:sp macro="" textlink="Dinamica!B14">
      <xdr:nvSpPr>
        <xdr:cNvPr id="149" name="CaixaDeTexto 148">
          <a:extLst>
            <a:ext uri="{FF2B5EF4-FFF2-40B4-BE49-F238E27FC236}">
              <a16:creationId xmlns:a16="http://schemas.microsoft.com/office/drawing/2014/main" id="{3C83029B-A2B8-400B-B1A2-79375FF05CDB}"/>
            </a:ext>
          </a:extLst>
        </xdr:cNvPr>
        <xdr:cNvSpPr txBox="1"/>
      </xdr:nvSpPr>
      <xdr:spPr>
        <a:xfrm>
          <a:off x="5427718" y="6510005"/>
          <a:ext cx="1852409" cy="214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CC43BFB0-2612-4697-AF6F-FA9CC91A3762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Comércio (Atacado e Varejo)</a:t>
          </a:fld>
          <a:endParaRPr lang="pt-BR" sz="36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9</xdr:col>
      <xdr:colOff>318285</xdr:colOff>
      <xdr:row>37</xdr:row>
      <xdr:rowOff>140950</xdr:rowOff>
    </xdr:from>
    <xdr:to>
      <xdr:col>11</xdr:col>
      <xdr:colOff>156920</xdr:colOff>
      <xdr:row>38</xdr:row>
      <xdr:rowOff>125709</xdr:rowOff>
    </xdr:to>
    <xdr:sp macro="" textlink="Dinamica!C14">
      <xdr:nvSpPr>
        <xdr:cNvPr id="150" name="CaixaDeTexto 149">
          <a:extLst>
            <a:ext uri="{FF2B5EF4-FFF2-40B4-BE49-F238E27FC236}">
              <a16:creationId xmlns:a16="http://schemas.microsoft.com/office/drawing/2014/main" id="{524F040B-113A-49A6-917D-3D065BD5CE79}"/>
            </a:ext>
          </a:extLst>
        </xdr:cNvPr>
        <xdr:cNvSpPr txBox="1"/>
      </xdr:nvSpPr>
      <xdr:spPr>
        <a:xfrm>
          <a:off x="5804685" y="6804986"/>
          <a:ext cx="1057835" cy="164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40C3685F-9DFC-4292-92B7-7D19D70606DF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Set-22</a:t>
          </a:fld>
          <a:endParaRPr lang="pt-BR" sz="32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9</xdr:col>
      <xdr:colOff>425861</xdr:colOff>
      <xdr:row>39</xdr:row>
      <xdr:rowOff>29419</xdr:rowOff>
    </xdr:from>
    <xdr:to>
      <xdr:col>11</xdr:col>
      <xdr:colOff>225948</xdr:colOff>
      <xdr:row>40</xdr:row>
      <xdr:rowOff>21799</xdr:rowOff>
    </xdr:to>
    <xdr:sp macro="" textlink="Dinamica!D14">
      <xdr:nvSpPr>
        <xdr:cNvPr id="151" name="CaixaDeTexto 150">
          <a:extLst>
            <a:ext uri="{FF2B5EF4-FFF2-40B4-BE49-F238E27FC236}">
              <a16:creationId xmlns:a16="http://schemas.microsoft.com/office/drawing/2014/main" id="{8164C535-99F3-47D4-B8C5-D764EB218C8C}"/>
            </a:ext>
          </a:extLst>
        </xdr:cNvPr>
        <xdr:cNvSpPr txBox="1"/>
      </xdr:nvSpPr>
      <xdr:spPr>
        <a:xfrm>
          <a:off x="5912261" y="7053674"/>
          <a:ext cx="1019287" cy="172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F75C3CB4-7D2F-4746-9C22-0AF1644294D2}" type="TxLink">
            <a:rPr lang="en-US" sz="16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Ruim</a:t>
          </a:fld>
          <a:endParaRPr lang="en-US" sz="2400" b="1">
            <a:solidFill>
              <a:schemeClr val="bg1"/>
            </a:solidFill>
            <a:ea typeface="Roboto" panose="02000000000000000000" pitchFamily="2" charset="0"/>
          </a:endParaRPr>
        </a:p>
      </xdr:txBody>
    </xdr:sp>
    <xdr:clientData/>
  </xdr:twoCellAnchor>
  <xdr:twoCellAnchor>
    <xdr:from>
      <xdr:col>9</xdr:col>
      <xdr:colOff>442896</xdr:colOff>
      <xdr:row>40</xdr:row>
      <xdr:rowOff>141397</xdr:rowOff>
    </xdr:from>
    <xdr:to>
      <xdr:col>12</xdr:col>
      <xdr:colOff>446928</xdr:colOff>
      <xdr:row>41</xdr:row>
      <xdr:rowOff>133328</xdr:rowOff>
    </xdr:to>
    <xdr:sp macro="" textlink="Dinamica!E14">
      <xdr:nvSpPr>
        <xdr:cNvPr id="152" name="CaixaDeTexto 151">
          <a:extLst>
            <a:ext uri="{FF2B5EF4-FFF2-40B4-BE49-F238E27FC236}">
              <a16:creationId xmlns:a16="http://schemas.microsoft.com/office/drawing/2014/main" id="{AB41C755-E971-4641-B3B7-3B64876CF270}"/>
            </a:ext>
          </a:extLst>
        </xdr:cNvPr>
        <xdr:cNvSpPr txBox="1"/>
      </xdr:nvSpPr>
      <xdr:spPr>
        <a:xfrm>
          <a:off x="5929296" y="7345761"/>
          <a:ext cx="1832832" cy="172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DCAA3A9-4388-4C95-B4A1-4B85C6AA2632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Patri.Liq X Receita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8</xdr:col>
      <xdr:colOff>104029</xdr:colOff>
      <xdr:row>39</xdr:row>
      <xdr:rowOff>44660</xdr:rowOff>
    </xdr:from>
    <xdr:to>
      <xdr:col>9</xdr:col>
      <xdr:colOff>500268</xdr:colOff>
      <xdr:row>40</xdr:row>
      <xdr:rowOff>37039</xdr:rowOff>
    </xdr:to>
    <xdr:sp macro="" textlink="Dinamica!B10">
      <xdr:nvSpPr>
        <xdr:cNvPr id="154" name="CaixaDeTexto 153">
          <a:extLst>
            <a:ext uri="{FF2B5EF4-FFF2-40B4-BE49-F238E27FC236}">
              <a16:creationId xmlns:a16="http://schemas.microsoft.com/office/drawing/2014/main" id="{853293B5-D7B7-46C2-9690-1345015A020F}"/>
            </a:ext>
          </a:extLst>
        </xdr:cNvPr>
        <xdr:cNvSpPr txBox="1"/>
      </xdr:nvSpPr>
      <xdr:spPr>
        <a:xfrm>
          <a:off x="4980829" y="7068915"/>
          <a:ext cx="1005839" cy="1724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Recomendação:</a:t>
          </a:r>
        </a:p>
      </xdr:txBody>
    </xdr:sp>
    <xdr:clientData/>
  </xdr:twoCellAnchor>
  <xdr:twoCellAnchor>
    <xdr:from>
      <xdr:col>8</xdr:col>
      <xdr:colOff>134509</xdr:colOff>
      <xdr:row>36</xdr:row>
      <xdr:rowOff>49509</xdr:rowOff>
    </xdr:from>
    <xdr:to>
      <xdr:col>9</xdr:col>
      <xdr:colOff>81168</xdr:colOff>
      <xdr:row>37</xdr:row>
      <xdr:rowOff>118089</xdr:rowOff>
    </xdr:to>
    <xdr:sp macro="" textlink="Dinamica!B10">
      <xdr:nvSpPr>
        <xdr:cNvPr id="155" name="CaixaDeTexto 154">
          <a:extLst>
            <a:ext uri="{FF2B5EF4-FFF2-40B4-BE49-F238E27FC236}">
              <a16:creationId xmlns:a16="http://schemas.microsoft.com/office/drawing/2014/main" id="{028C2F49-9523-4522-937E-81D7858EE3C7}"/>
            </a:ext>
          </a:extLst>
        </xdr:cNvPr>
        <xdr:cNvSpPr txBox="1"/>
      </xdr:nvSpPr>
      <xdr:spPr>
        <a:xfrm>
          <a:off x="5011309" y="6533436"/>
          <a:ext cx="556259" cy="248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0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Setor:</a:t>
          </a:r>
        </a:p>
      </xdr:txBody>
    </xdr:sp>
    <xdr:clientData/>
  </xdr:twoCellAnchor>
  <xdr:twoCellAnchor>
    <xdr:from>
      <xdr:col>8</xdr:col>
      <xdr:colOff>111649</xdr:colOff>
      <xdr:row>40</xdr:row>
      <xdr:rowOff>148569</xdr:rowOff>
    </xdr:from>
    <xdr:to>
      <xdr:col>9</xdr:col>
      <xdr:colOff>477409</xdr:colOff>
      <xdr:row>41</xdr:row>
      <xdr:rowOff>133329</xdr:rowOff>
    </xdr:to>
    <xdr:sp macro="" textlink="Dinamica!B10">
      <xdr:nvSpPr>
        <xdr:cNvPr id="156" name="CaixaDeTexto 155">
          <a:extLst>
            <a:ext uri="{FF2B5EF4-FFF2-40B4-BE49-F238E27FC236}">
              <a16:creationId xmlns:a16="http://schemas.microsoft.com/office/drawing/2014/main" id="{5DDCD741-A34D-4019-84E5-7FAF81905389}"/>
            </a:ext>
          </a:extLst>
        </xdr:cNvPr>
        <xdr:cNvSpPr txBox="1"/>
      </xdr:nvSpPr>
      <xdr:spPr>
        <a:xfrm>
          <a:off x="4988449" y="7352933"/>
          <a:ext cx="97536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Melhor Cluster:</a:t>
          </a:r>
        </a:p>
      </xdr:txBody>
    </xdr:sp>
    <xdr:clientData/>
  </xdr:twoCellAnchor>
  <xdr:twoCellAnchor>
    <xdr:from>
      <xdr:col>8</xdr:col>
      <xdr:colOff>119268</xdr:colOff>
      <xdr:row>35</xdr:row>
      <xdr:rowOff>14179</xdr:rowOff>
    </xdr:from>
    <xdr:to>
      <xdr:col>14</xdr:col>
      <xdr:colOff>73548</xdr:colOff>
      <xdr:row>35</xdr:row>
      <xdr:rowOff>44659</xdr:rowOff>
    </xdr:to>
    <xdr:cxnSp macro="">
      <xdr:nvCxnSpPr>
        <xdr:cNvPr id="157" name="Conector reto 156">
          <a:extLst>
            <a:ext uri="{FF2B5EF4-FFF2-40B4-BE49-F238E27FC236}">
              <a16:creationId xmlns:a16="http://schemas.microsoft.com/office/drawing/2014/main" id="{52C14EEA-E540-414E-A3EF-2EB4B38C5AD6}"/>
            </a:ext>
          </a:extLst>
        </xdr:cNvPr>
        <xdr:cNvCxnSpPr/>
      </xdr:nvCxnSpPr>
      <xdr:spPr>
        <a:xfrm flipV="1">
          <a:off x="4996068" y="6317997"/>
          <a:ext cx="3611880" cy="3048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294528</xdr:colOff>
      <xdr:row>44</xdr:row>
      <xdr:rowOff>156188</xdr:rowOff>
    </xdr:from>
    <xdr:to>
      <xdr:col>13</xdr:col>
      <xdr:colOff>164988</xdr:colOff>
      <xdr:row>47</xdr:row>
      <xdr:rowOff>87608</xdr:rowOff>
    </xdr:to>
    <xdr:pic>
      <xdr:nvPicPr>
        <xdr:cNvPr id="158" name="Gráfico 157" descr="Selo seguir com preenchimento sólido">
          <a:extLst>
            <a:ext uri="{FF2B5EF4-FFF2-40B4-BE49-F238E27FC236}">
              <a16:creationId xmlns:a16="http://schemas.microsoft.com/office/drawing/2014/main" id="{8516556A-5E3B-4655-95B3-AE5C603EE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609728" y="8080988"/>
          <a:ext cx="480060" cy="471747"/>
        </a:xfrm>
        <a:prstGeom prst="rect">
          <a:avLst/>
        </a:prstGeom>
      </xdr:spPr>
    </xdr:pic>
    <xdr:clientData/>
  </xdr:twoCellAnchor>
  <xdr:twoCellAnchor editAs="oneCell">
    <xdr:from>
      <xdr:col>13</xdr:col>
      <xdr:colOff>241188</xdr:colOff>
      <xdr:row>45</xdr:row>
      <xdr:rowOff>28159</xdr:rowOff>
    </xdr:from>
    <xdr:to>
      <xdr:col>13</xdr:col>
      <xdr:colOff>599328</xdr:colOff>
      <xdr:row>47</xdr:row>
      <xdr:rowOff>20539</xdr:rowOff>
    </xdr:to>
    <xdr:pic>
      <xdr:nvPicPr>
        <xdr:cNvPr id="159" name="Imagem 158" descr="Símbolo de interface do botão quadrado preto de expansão - ícones de setas  grátis">
          <a:extLst>
            <a:ext uri="{FF2B5EF4-FFF2-40B4-BE49-F238E27FC236}">
              <a16:creationId xmlns:a16="http://schemas.microsoft.com/office/drawing/2014/main" id="{B360E660-1FA0-48C7-BD13-F71124141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5988" y="8133068"/>
          <a:ext cx="358140" cy="352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119268</xdr:colOff>
      <xdr:row>42</xdr:row>
      <xdr:rowOff>37039</xdr:rowOff>
    </xdr:from>
    <xdr:to>
      <xdr:col>10</xdr:col>
      <xdr:colOff>507888</xdr:colOff>
      <xdr:row>43</xdr:row>
      <xdr:rowOff>29419</xdr:rowOff>
    </xdr:to>
    <xdr:sp macro="" textlink="Dinamica!B10">
      <xdr:nvSpPr>
        <xdr:cNvPr id="160" name="CaixaDeTexto 159">
          <a:extLst>
            <a:ext uri="{FF2B5EF4-FFF2-40B4-BE49-F238E27FC236}">
              <a16:creationId xmlns:a16="http://schemas.microsoft.com/office/drawing/2014/main" id="{705683DA-D093-4036-981F-04C4A4F9E795}"/>
            </a:ext>
          </a:extLst>
        </xdr:cNvPr>
        <xdr:cNvSpPr txBox="1"/>
      </xdr:nvSpPr>
      <xdr:spPr>
        <a:xfrm>
          <a:off x="4996068" y="7601621"/>
          <a:ext cx="1607820" cy="172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de Receita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10</xdr:col>
      <xdr:colOff>454548</xdr:colOff>
      <xdr:row>42</xdr:row>
      <xdr:rowOff>37039</xdr:rowOff>
    </xdr:from>
    <xdr:to>
      <xdr:col>12</xdr:col>
      <xdr:colOff>264048</xdr:colOff>
      <xdr:row>43</xdr:row>
      <xdr:rowOff>44658</xdr:rowOff>
    </xdr:to>
    <xdr:sp macro="" textlink="Dinamica!H14">
      <xdr:nvSpPr>
        <xdr:cNvPr id="161" name="CaixaDeTexto 160">
          <a:extLst>
            <a:ext uri="{FF2B5EF4-FFF2-40B4-BE49-F238E27FC236}">
              <a16:creationId xmlns:a16="http://schemas.microsoft.com/office/drawing/2014/main" id="{2F94A017-7985-43BD-A25B-F470C981AE96}"/>
            </a:ext>
          </a:extLst>
        </xdr:cNvPr>
        <xdr:cNvSpPr txBox="1"/>
      </xdr:nvSpPr>
      <xdr:spPr>
        <a:xfrm>
          <a:off x="6550548" y="7601621"/>
          <a:ext cx="1028700" cy="187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737CF75C-D543-40BC-828D-42F4537BB66D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45%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8</xdr:col>
      <xdr:colOff>119268</xdr:colOff>
      <xdr:row>37</xdr:row>
      <xdr:rowOff>148569</xdr:rowOff>
    </xdr:from>
    <xdr:to>
      <xdr:col>9</xdr:col>
      <xdr:colOff>485028</xdr:colOff>
      <xdr:row>38</xdr:row>
      <xdr:rowOff>133329</xdr:rowOff>
    </xdr:to>
    <xdr:sp macro="" textlink="Dinamica!B10">
      <xdr:nvSpPr>
        <xdr:cNvPr id="162" name="CaixaDeTexto 161">
          <a:extLst>
            <a:ext uri="{FF2B5EF4-FFF2-40B4-BE49-F238E27FC236}">
              <a16:creationId xmlns:a16="http://schemas.microsoft.com/office/drawing/2014/main" id="{7E4F9084-5FE8-4420-B649-02652F944DF8}"/>
            </a:ext>
          </a:extLst>
        </xdr:cNvPr>
        <xdr:cNvSpPr txBox="1"/>
      </xdr:nvSpPr>
      <xdr:spPr>
        <a:xfrm>
          <a:off x="4996068" y="6812605"/>
          <a:ext cx="97536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Data Balanço:</a:t>
          </a:r>
        </a:p>
      </xdr:txBody>
    </xdr:sp>
    <xdr:clientData/>
  </xdr:twoCellAnchor>
  <xdr:twoCellAnchor>
    <xdr:from>
      <xdr:col>8</xdr:col>
      <xdr:colOff>96408</xdr:colOff>
      <xdr:row>43</xdr:row>
      <xdr:rowOff>118088</xdr:rowOff>
    </xdr:from>
    <xdr:to>
      <xdr:col>10</xdr:col>
      <xdr:colOff>553608</xdr:colOff>
      <xdr:row>44</xdr:row>
      <xdr:rowOff>102848</xdr:rowOff>
    </xdr:to>
    <xdr:sp macro="" textlink="Dinamica!B10">
      <xdr:nvSpPr>
        <xdr:cNvPr id="163" name="CaixaDeTexto 162">
          <a:extLst>
            <a:ext uri="{FF2B5EF4-FFF2-40B4-BE49-F238E27FC236}">
              <a16:creationId xmlns:a16="http://schemas.microsoft.com/office/drawing/2014/main" id="{3A5268E7-6A72-46D6-8A1D-2A0E62ED5217}"/>
            </a:ext>
          </a:extLst>
        </xdr:cNvPr>
        <xdr:cNvSpPr txBox="1"/>
      </xdr:nvSpPr>
      <xdr:spPr>
        <a:xfrm>
          <a:off x="4973208" y="7862779"/>
          <a:ext cx="167640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Dividendos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10</xdr:col>
      <xdr:colOff>439308</xdr:colOff>
      <xdr:row>43</xdr:row>
      <xdr:rowOff>102848</xdr:rowOff>
    </xdr:from>
    <xdr:to>
      <xdr:col>12</xdr:col>
      <xdr:colOff>248808</xdr:colOff>
      <xdr:row>44</xdr:row>
      <xdr:rowOff>110467</xdr:rowOff>
    </xdr:to>
    <xdr:sp macro="" textlink="Dinamica!L14">
      <xdr:nvSpPr>
        <xdr:cNvPr id="164" name="CaixaDeTexto 163">
          <a:extLst>
            <a:ext uri="{FF2B5EF4-FFF2-40B4-BE49-F238E27FC236}">
              <a16:creationId xmlns:a16="http://schemas.microsoft.com/office/drawing/2014/main" id="{707B2D85-7C72-4130-BAEE-A0141F9B94A9}"/>
            </a:ext>
          </a:extLst>
        </xdr:cNvPr>
        <xdr:cNvSpPr txBox="1"/>
      </xdr:nvSpPr>
      <xdr:spPr>
        <a:xfrm>
          <a:off x="6535308" y="7847539"/>
          <a:ext cx="1028700" cy="187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B90DBD3-C5A5-470F-B96E-3BBB9CCD0CD6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60%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15</xdr:col>
      <xdr:colOff>407037</xdr:colOff>
      <xdr:row>32</xdr:row>
      <xdr:rowOff>83127</xdr:rowOff>
    </xdr:from>
    <xdr:to>
      <xdr:col>21</xdr:col>
      <xdr:colOff>577365</xdr:colOff>
      <xdr:row>47</xdr:row>
      <xdr:rowOff>110020</xdr:rowOff>
    </xdr:to>
    <xdr:sp macro="" textlink="">
      <xdr:nvSpPr>
        <xdr:cNvPr id="165" name="Retângulo: Cantos Arredondados 164">
          <a:extLst>
            <a:ext uri="{FF2B5EF4-FFF2-40B4-BE49-F238E27FC236}">
              <a16:creationId xmlns:a16="http://schemas.microsoft.com/office/drawing/2014/main" id="{CA8B55EE-6B4E-49AC-AFB9-983BE88BEBCA}"/>
            </a:ext>
          </a:extLst>
        </xdr:cNvPr>
        <xdr:cNvSpPr/>
      </xdr:nvSpPr>
      <xdr:spPr>
        <a:xfrm>
          <a:off x="9551037" y="5846618"/>
          <a:ext cx="3827928" cy="2728529"/>
        </a:xfrm>
        <a:prstGeom prst="roundRect">
          <a:avLst/>
        </a:prstGeom>
        <a:gradFill flip="none" rotWithShape="1">
          <a:gsLst>
            <a:gs pos="57000">
              <a:srgbClr val="3E013D"/>
            </a:gs>
            <a:gs pos="7000">
              <a:srgbClr val="5A106F"/>
            </a:gs>
          </a:gsLst>
          <a:lin ang="162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497131</xdr:colOff>
      <xdr:row>32</xdr:row>
      <xdr:rowOff>112711</xdr:rowOff>
    </xdr:from>
    <xdr:to>
      <xdr:col>19</xdr:col>
      <xdr:colOff>553608</xdr:colOff>
      <xdr:row>34</xdr:row>
      <xdr:rowOff>133329</xdr:rowOff>
    </xdr:to>
    <xdr:sp macro="" textlink="">
      <xdr:nvSpPr>
        <xdr:cNvPr id="166" name="CaixaDeTexto 165">
          <a:extLst>
            <a:ext uri="{FF2B5EF4-FFF2-40B4-BE49-F238E27FC236}">
              <a16:creationId xmlns:a16="http://schemas.microsoft.com/office/drawing/2014/main" id="{53E97656-D0F1-400E-97AA-C5441557E679}"/>
            </a:ext>
          </a:extLst>
        </xdr:cNvPr>
        <xdr:cNvSpPr txBox="1"/>
      </xdr:nvSpPr>
      <xdr:spPr>
        <a:xfrm>
          <a:off x="10860331" y="5876202"/>
          <a:ext cx="1275677" cy="380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2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ARZZ</a:t>
          </a:r>
        </a:p>
      </xdr:txBody>
    </xdr:sp>
    <xdr:clientData/>
  </xdr:twoCellAnchor>
  <xdr:twoCellAnchor>
    <xdr:from>
      <xdr:col>16</xdr:col>
      <xdr:colOff>400311</xdr:colOff>
      <xdr:row>35</xdr:row>
      <xdr:rowOff>179497</xdr:rowOff>
    </xdr:from>
    <xdr:to>
      <xdr:col>19</xdr:col>
      <xdr:colOff>423920</xdr:colOff>
      <xdr:row>37</xdr:row>
      <xdr:rowOff>37039</xdr:rowOff>
    </xdr:to>
    <xdr:sp macro="" textlink="Dinamica!B15">
      <xdr:nvSpPr>
        <xdr:cNvPr id="167" name="CaixaDeTexto 166">
          <a:extLst>
            <a:ext uri="{FF2B5EF4-FFF2-40B4-BE49-F238E27FC236}">
              <a16:creationId xmlns:a16="http://schemas.microsoft.com/office/drawing/2014/main" id="{8750C730-0988-40DA-9666-BB8F824C9FE2}"/>
            </a:ext>
          </a:extLst>
        </xdr:cNvPr>
        <xdr:cNvSpPr txBox="1"/>
      </xdr:nvSpPr>
      <xdr:spPr>
        <a:xfrm>
          <a:off x="10153911" y="6483315"/>
          <a:ext cx="1852409" cy="217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F2CEDCFC-78D3-4746-9B5F-E45D0CD93DAB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Têxtil e Vestuário</a:t>
          </a:fld>
          <a:endParaRPr lang="pt-BR" sz="36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17</xdr:col>
      <xdr:colOff>104925</xdr:colOff>
      <xdr:row>37</xdr:row>
      <xdr:rowOff>102850</xdr:rowOff>
    </xdr:from>
    <xdr:to>
      <xdr:col>18</xdr:col>
      <xdr:colOff>553160</xdr:colOff>
      <xdr:row>38</xdr:row>
      <xdr:rowOff>87609</xdr:rowOff>
    </xdr:to>
    <xdr:sp macro="" textlink="Dinamica!C15">
      <xdr:nvSpPr>
        <xdr:cNvPr id="168" name="CaixaDeTexto 167">
          <a:extLst>
            <a:ext uri="{FF2B5EF4-FFF2-40B4-BE49-F238E27FC236}">
              <a16:creationId xmlns:a16="http://schemas.microsoft.com/office/drawing/2014/main" id="{EA81F6E8-C7FA-46B1-AAC3-5F57B6BA6740}"/>
            </a:ext>
          </a:extLst>
        </xdr:cNvPr>
        <xdr:cNvSpPr txBox="1"/>
      </xdr:nvSpPr>
      <xdr:spPr>
        <a:xfrm>
          <a:off x="10468125" y="6766886"/>
          <a:ext cx="1057835" cy="164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B81D0C3-301C-44DC-88B8-ABA79B73AB1B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Set-22</a:t>
          </a:fld>
          <a:endParaRPr lang="pt-BR" sz="32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17</xdr:col>
      <xdr:colOff>212501</xdr:colOff>
      <xdr:row>38</xdr:row>
      <xdr:rowOff>171429</xdr:rowOff>
    </xdr:from>
    <xdr:to>
      <xdr:col>19</xdr:col>
      <xdr:colOff>12588</xdr:colOff>
      <xdr:row>39</xdr:row>
      <xdr:rowOff>163808</xdr:rowOff>
    </xdr:to>
    <xdr:sp macro="" textlink="Dinamica!D15">
      <xdr:nvSpPr>
        <xdr:cNvPr id="169" name="CaixaDeTexto 168">
          <a:extLst>
            <a:ext uri="{FF2B5EF4-FFF2-40B4-BE49-F238E27FC236}">
              <a16:creationId xmlns:a16="http://schemas.microsoft.com/office/drawing/2014/main" id="{234C236F-7C5F-4E22-BF1B-EC12C7A645F2}"/>
            </a:ext>
          </a:extLst>
        </xdr:cNvPr>
        <xdr:cNvSpPr txBox="1"/>
      </xdr:nvSpPr>
      <xdr:spPr>
        <a:xfrm>
          <a:off x="10575701" y="7015574"/>
          <a:ext cx="1019287" cy="172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3955C078-0D22-474D-8B59-277847B365AF}" type="TxLink">
            <a:rPr lang="en-US" sz="16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Boa</a:t>
          </a:fld>
          <a:endParaRPr lang="en-US" sz="2400" b="1">
            <a:solidFill>
              <a:schemeClr val="bg1"/>
            </a:solidFill>
            <a:ea typeface="Roboto" panose="02000000000000000000" pitchFamily="2" charset="0"/>
          </a:endParaRPr>
        </a:p>
      </xdr:txBody>
    </xdr:sp>
    <xdr:clientData/>
  </xdr:twoCellAnchor>
  <xdr:twoCellAnchor>
    <xdr:from>
      <xdr:col>17</xdr:col>
      <xdr:colOff>229536</xdr:colOff>
      <xdr:row>40</xdr:row>
      <xdr:rowOff>103297</xdr:rowOff>
    </xdr:from>
    <xdr:to>
      <xdr:col>20</xdr:col>
      <xdr:colOff>233568</xdr:colOff>
      <xdr:row>41</xdr:row>
      <xdr:rowOff>95228</xdr:rowOff>
    </xdr:to>
    <xdr:sp macro="" textlink="Dinamica!E15">
      <xdr:nvSpPr>
        <xdr:cNvPr id="170" name="CaixaDeTexto 169">
          <a:extLst>
            <a:ext uri="{FF2B5EF4-FFF2-40B4-BE49-F238E27FC236}">
              <a16:creationId xmlns:a16="http://schemas.microsoft.com/office/drawing/2014/main" id="{26774C73-2247-4F62-B980-625EA17544D7}"/>
            </a:ext>
          </a:extLst>
        </xdr:cNvPr>
        <xdr:cNvSpPr txBox="1"/>
      </xdr:nvSpPr>
      <xdr:spPr>
        <a:xfrm>
          <a:off x="10592736" y="7307661"/>
          <a:ext cx="1832832" cy="172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A86D348-BF2E-48E6-BF22-C7D4098FB0D8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Patri.Liq X Receita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15</xdr:col>
      <xdr:colOff>500269</xdr:colOff>
      <xdr:row>39</xdr:row>
      <xdr:rowOff>6560</xdr:rowOff>
    </xdr:from>
    <xdr:to>
      <xdr:col>17</xdr:col>
      <xdr:colOff>286908</xdr:colOff>
      <xdr:row>39</xdr:row>
      <xdr:rowOff>179048</xdr:rowOff>
    </xdr:to>
    <xdr:sp macro="" textlink="Dinamica!B10">
      <xdr:nvSpPr>
        <xdr:cNvPr id="172" name="CaixaDeTexto 171">
          <a:extLst>
            <a:ext uri="{FF2B5EF4-FFF2-40B4-BE49-F238E27FC236}">
              <a16:creationId xmlns:a16="http://schemas.microsoft.com/office/drawing/2014/main" id="{24F33F44-526C-4161-8D6A-2F15C7919AC8}"/>
            </a:ext>
          </a:extLst>
        </xdr:cNvPr>
        <xdr:cNvSpPr txBox="1"/>
      </xdr:nvSpPr>
      <xdr:spPr>
        <a:xfrm>
          <a:off x="9644269" y="7030815"/>
          <a:ext cx="1005839" cy="1724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Recomendação:</a:t>
          </a:r>
        </a:p>
      </xdr:txBody>
    </xdr:sp>
    <xdr:clientData/>
  </xdr:twoCellAnchor>
  <xdr:twoCellAnchor>
    <xdr:from>
      <xdr:col>15</xdr:col>
      <xdr:colOff>530749</xdr:colOff>
      <xdr:row>36</xdr:row>
      <xdr:rowOff>14180</xdr:rowOff>
    </xdr:from>
    <xdr:to>
      <xdr:col>16</xdr:col>
      <xdr:colOff>477408</xdr:colOff>
      <xdr:row>37</xdr:row>
      <xdr:rowOff>79989</xdr:rowOff>
    </xdr:to>
    <xdr:sp macro="" textlink="Dinamica!B10">
      <xdr:nvSpPr>
        <xdr:cNvPr id="173" name="CaixaDeTexto 172">
          <a:extLst>
            <a:ext uri="{FF2B5EF4-FFF2-40B4-BE49-F238E27FC236}">
              <a16:creationId xmlns:a16="http://schemas.microsoft.com/office/drawing/2014/main" id="{47F0CE1F-09B2-4C17-94EB-D8F18E4F42BF}"/>
            </a:ext>
          </a:extLst>
        </xdr:cNvPr>
        <xdr:cNvSpPr txBox="1"/>
      </xdr:nvSpPr>
      <xdr:spPr>
        <a:xfrm>
          <a:off x="9674749" y="6498107"/>
          <a:ext cx="556259" cy="2459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0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Setor:</a:t>
          </a:r>
        </a:p>
      </xdr:txBody>
    </xdr:sp>
    <xdr:clientData/>
  </xdr:twoCellAnchor>
  <xdr:twoCellAnchor>
    <xdr:from>
      <xdr:col>15</xdr:col>
      <xdr:colOff>507889</xdr:colOff>
      <xdr:row>40</xdr:row>
      <xdr:rowOff>110469</xdr:rowOff>
    </xdr:from>
    <xdr:to>
      <xdr:col>17</xdr:col>
      <xdr:colOff>264049</xdr:colOff>
      <xdr:row>41</xdr:row>
      <xdr:rowOff>95229</xdr:rowOff>
    </xdr:to>
    <xdr:sp macro="" textlink="Dinamica!B10">
      <xdr:nvSpPr>
        <xdr:cNvPr id="174" name="CaixaDeTexto 173">
          <a:extLst>
            <a:ext uri="{FF2B5EF4-FFF2-40B4-BE49-F238E27FC236}">
              <a16:creationId xmlns:a16="http://schemas.microsoft.com/office/drawing/2014/main" id="{2EFD2533-DA00-4C84-9A93-085E705D45B0}"/>
            </a:ext>
          </a:extLst>
        </xdr:cNvPr>
        <xdr:cNvSpPr txBox="1"/>
      </xdr:nvSpPr>
      <xdr:spPr>
        <a:xfrm>
          <a:off x="9651889" y="7314833"/>
          <a:ext cx="97536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Melhor Cluster:</a:t>
          </a:r>
        </a:p>
      </xdr:txBody>
    </xdr:sp>
    <xdr:clientData/>
  </xdr:twoCellAnchor>
  <xdr:twoCellAnchor>
    <xdr:from>
      <xdr:col>15</xdr:col>
      <xdr:colOff>515508</xdr:colOff>
      <xdr:row>34</xdr:row>
      <xdr:rowOff>156188</xdr:rowOff>
    </xdr:from>
    <xdr:to>
      <xdr:col>21</xdr:col>
      <xdr:colOff>469788</xdr:colOff>
      <xdr:row>35</xdr:row>
      <xdr:rowOff>6559</xdr:rowOff>
    </xdr:to>
    <xdr:cxnSp macro="">
      <xdr:nvCxnSpPr>
        <xdr:cNvPr id="175" name="Conector reto 174">
          <a:extLst>
            <a:ext uri="{FF2B5EF4-FFF2-40B4-BE49-F238E27FC236}">
              <a16:creationId xmlns:a16="http://schemas.microsoft.com/office/drawing/2014/main" id="{8C2D933D-89CB-4A1D-AA46-E0EDCF0FC4F2}"/>
            </a:ext>
          </a:extLst>
        </xdr:cNvPr>
        <xdr:cNvCxnSpPr/>
      </xdr:nvCxnSpPr>
      <xdr:spPr>
        <a:xfrm flipV="1">
          <a:off x="9659508" y="6279897"/>
          <a:ext cx="3611880" cy="3048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81168</xdr:colOff>
      <xdr:row>44</xdr:row>
      <xdr:rowOff>118088</xdr:rowOff>
    </xdr:from>
    <xdr:to>
      <xdr:col>20</xdr:col>
      <xdr:colOff>561228</xdr:colOff>
      <xdr:row>47</xdr:row>
      <xdr:rowOff>49508</xdr:rowOff>
    </xdr:to>
    <xdr:pic>
      <xdr:nvPicPr>
        <xdr:cNvPr id="176" name="Gráfico 175" descr="Selo seguir com preenchimento sólido">
          <a:extLst>
            <a:ext uri="{FF2B5EF4-FFF2-40B4-BE49-F238E27FC236}">
              <a16:creationId xmlns:a16="http://schemas.microsoft.com/office/drawing/2014/main" id="{E9FBDBA4-28EB-4425-A3C7-EB694B55B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2273168" y="8042888"/>
          <a:ext cx="480060" cy="471747"/>
        </a:xfrm>
        <a:prstGeom prst="rect">
          <a:avLst/>
        </a:prstGeom>
      </xdr:spPr>
    </xdr:pic>
    <xdr:clientData/>
  </xdr:twoCellAnchor>
  <xdr:twoCellAnchor editAs="oneCell">
    <xdr:from>
      <xdr:col>21</xdr:col>
      <xdr:colOff>27828</xdr:colOff>
      <xdr:row>44</xdr:row>
      <xdr:rowOff>170168</xdr:rowOff>
    </xdr:from>
    <xdr:to>
      <xdr:col>21</xdr:col>
      <xdr:colOff>385968</xdr:colOff>
      <xdr:row>46</xdr:row>
      <xdr:rowOff>162548</xdr:rowOff>
    </xdr:to>
    <xdr:pic>
      <xdr:nvPicPr>
        <xdr:cNvPr id="177" name="Imagem 176" descr="Símbolo de interface do botão quadrado preto de expansão - ícones de setas  grátis">
          <a:extLst>
            <a:ext uri="{FF2B5EF4-FFF2-40B4-BE49-F238E27FC236}">
              <a16:creationId xmlns:a16="http://schemas.microsoft.com/office/drawing/2014/main" id="{E81CA731-4C7D-4710-8986-EC38CD9E1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9428" y="8094968"/>
          <a:ext cx="358140" cy="352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515508</xdr:colOff>
      <xdr:row>41</xdr:row>
      <xdr:rowOff>179048</xdr:rowOff>
    </xdr:from>
    <xdr:to>
      <xdr:col>18</xdr:col>
      <xdr:colOff>294528</xdr:colOff>
      <xdr:row>42</xdr:row>
      <xdr:rowOff>171428</xdr:rowOff>
    </xdr:to>
    <xdr:sp macro="" textlink="Dinamica!B10">
      <xdr:nvSpPr>
        <xdr:cNvPr id="178" name="CaixaDeTexto 177">
          <a:extLst>
            <a:ext uri="{FF2B5EF4-FFF2-40B4-BE49-F238E27FC236}">
              <a16:creationId xmlns:a16="http://schemas.microsoft.com/office/drawing/2014/main" id="{2A406D59-9D7A-4409-AB7D-5FDFD209BA57}"/>
            </a:ext>
          </a:extLst>
        </xdr:cNvPr>
        <xdr:cNvSpPr txBox="1"/>
      </xdr:nvSpPr>
      <xdr:spPr>
        <a:xfrm>
          <a:off x="9659508" y="7563521"/>
          <a:ext cx="1607820" cy="172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de Receita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18</xdr:col>
      <xdr:colOff>241188</xdr:colOff>
      <xdr:row>41</xdr:row>
      <xdr:rowOff>179048</xdr:rowOff>
    </xdr:from>
    <xdr:to>
      <xdr:col>20</xdr:col>
      <xdr:colOff>50688</xdr:colOff>
      <xdr:row>43</xdr:row>
      <xdr:rowOff>6558</xdr:rowOff>
    </xdr:to>
    <xdr:sp macro="" textlink="Dinamica!H15">
      <xdr:nvSpPr>
        <xdr:cNvPr id="179" name="CaixaDeTexto 178">
          <a:extLst>
            <a:ext uri="{FF2B5EF4-FFF2-40B4-BE49-F238E27FC236}">
              <a16:creationId xmlns:a16="http://schemas.microsoft.com/office/drawing/2014/main" id="{C388AD7F-AAD9-45F7-B086-D6C57B8DC43A}"/>
            </a:ext>
          </a:extLst>
        </xdr:cNvPr>
        <xdr:cNvSpPr txBox="1"/>
      </xdr:nvSpPr>
      <xdr:spPr>
        <a:xfrm>
          <a:off x="11213988" y="7563521"/>
          <a:ext cx="1028700" cy="187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F946494-49E9-4855-99CB-CCD5DFBDC22F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33%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15</xdr:col>
      <xdr:colOff>515508</xdr:colOff>
      <xdr:row>37</xdr:row>
      <xdr:rowOff>110469</xdr:rowOff>
    </xdr:from>
    <xdr:to>
      <xdr:col>17</xdr:col>
      <xdr:colOff>271668</xdr:colOff>
      <xdr:row>38</xdr:row>
      <xdr:rowOff>95229</xdr:rowOff>
    </xdr:to>
    <xdr:sp macro="" textlink="Dinamica!B10">
      <xdr:nvSpPr>
        <xdr:cNvPr id="180" name="CaixaDeTexto 179">
          <a:extLst>
            <a:ext uri="{FF2B5EF4-FFF2-40B4-BE49-F238E27FC236}">
              <a16:creationId xmlns:a16="http://schemas.microsoft.com/office/drawing/2014/main" id="{4340ED74-92A1-4B0D-98BD-9545F004515C}"/>
            </a:ext>
          </a:extLst>
        </xdr:cNvPr>
        <xdr:cNvSpPr txBox="1"/>
      </xdr:nvSpPr>
      <xdr:spPr>
        <a:xfrm>
          <a:off x="9659508" y="6774505"/>
          <a:ext cx="97536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Data Balanço:</a:t>
          </a:r>
        </a:p>
      </xdr:txBody>
    </xdr:sp>
    <xdr:clientData/>
  </xdr:twoCellAnchor>
  <xdr:twoCellAnchor>
    <xdr:from>
      <xdr:col>15</xdr:col>
      <xdr:colOff>492648</xdr:colOff>
      <xdr:row>43</xdr:row>
      <xdr:rowOff>79988</xdr:rowOff>
    </xdr:from>
    <xdr:to>
      <xdr:col>18</xdr:col>
      <xdr:colOff>340248</xdr:colOff>
      <xdr:row>44</xdr:row>
      <xdr:rowOff>64748</xdr:rowOff>
    </xdr:to>
    <xdr:sp macro="" textlink="Dinamica!B10">
      <xdr:nvSpPr>
        <xdr:cNvPr id="181" name="CaixaDeTexto 180">
          <a:extLst>
            <a:ext uri="{FF2B5EF4-FFF2-40B4-BE49-F238E27FC236}">
              <a16:creationId xmlns:a16="http://schemas.microsoft.com/office/drawing/2014/main" id="{C47DF0A5-AE8D-4B8B-A5D3-F7F1BD77E475}"/>
            </a:ext>
          </a:extLst>
        </xdr:cNvPr>
        <xdr:cNvSpPr txBox="1"/>
      </xdr:nvSpPr>
      <xdr:spPr>
        <a:xfrm>
          <a:off x="9636648" y="7824679"/>
          <a:ext cx="167640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Dividendos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18</xdr:col>
      <xdr:colOff>225948</xdr:colOff>
      <xdr:row>43</xdr:row>
      <xdr:rowOff>64748</xdr:rowOff>
    </xdr:from>
    <xdr:to>
      <xdr:col>20</xdr:col>
      <xdr:colOff>35448</xdr:colOff>
      <xdr:row>44</xdr:row>
      <xdr:rowOff>72367</xdr:rowOff>
    </xdr:to>
    <xdr:sp macro="" textlink="Dinamica!L15">
      <xdr:nvSpPr>
        <xdr:cNvPr id="182" name="CaixaDeTexto 181">
          <a:extLst>
            <a:ext uri="{FF2B5EF4-FFF2-40B4-BE49-F238E27FC236}">
              <a16:creationId xmlns:a16="http://schemas.microsoft.com/office/drawing/2014/main" id="{4C975C45-DC8F-4F12-B370-4F5015942D51}"/>
            </a:ext>
          </a:extLst>
        </xdr:cNvPr>
        <xdr:cNvSpPr txBox="1"/>
      </xdr:nvSpPr>
      <xdr:spPr>
        <a:xfrm>
          <a:off x="11198748" y="7809439"/>
          <a:ext cx="1028700" cy="187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4BE58892-F690-4D1D-BEF5-874565911CC4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53%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0</xdr:col>
      <xdr:colOff>346364</xdr:colOff>
      <xdr:row>52</xdr:row>
      <xdr:rowOff>102892</xdr:rowOff>
    </xdr:from>
    <xdr:to>
      <xdr:col>6</xdr:col>
      <xdr:colOff>516692</xdr:colOff>
      <xdr:row>67</xdr:row>
      <xdr:rowOff>129785</xdr:rowOff>
    </xdr:to>
    <xdr:sp macro="" textlink="">
      <xdr:nvSpPr>
        <xdr:cNvPr id="183" name="Retângulo: Cantos Arredondados 182">
          <a:extLst>
            <a:ext uri="{FF2B5EF4-FFF2-40B4-BE49-F238E27FC236}">
              <a16:creationId xmlns:a16="http://schemas.microsoft.com/office/drawing/2014/main" id="{31794E81-E6B0-4528-B3C6-BB10BD056E92}"/>
            </a:ext>
          </a:extLst>
        </xdr:cNvPr>
        <xdr:cNvSpPr/>
      </xdr:nvSpPr>
      <xdr:spPr>
        <a:xfrm>
          <a:off x="346364" y="9468565"/>
          <a:ext cx="3827928" cy="2728529"/>
        </a:xfrm>
        <a:prstGeom prst="roundRect">
          <a:avLst/>
        </a:prstGeom>
        <a:gradFill flip="none" rotWithShape="1">
          <a:gsLst>
            <a:gs pos="57000">
              <a:srgbClr val="3E013D"/>
            </a:gs>
            <a:gs pos="7000">
              <a:srgbClr val="5A106F"/>
            </a:gs>
          </a:gsLst>
          <a:lin ang="162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436458</xdr:colOff>
      <xdr:row>52</xdr:row>
      <xdr:rowOff>132476</xdr:rowOff>
    </xdr:from>
    <xdr:to>
      <xdr:col>4</xdr:col>
      <xdr:colOff>492935</xdr:colOff>
      <xdr:row>54</xdr:row>
      <xdr:rowOff>153094</xdr:rowOff>
    </xdr:to>
    <xdr:sp macro="" textlink="">
      <xdr:nvSpPr>
        <xdr:cNvPr id="184" name="CaixaDeTexto 183">
          <a:extLst>
            <a:ext uri="{FF2B5EF4-FFF2-40B4-BE49-F238E27FC236}">
              <a16:creationId xmlns:a16="http://schemas.microsoft.com/office/drawing/2014/main" id="{13F0E5C3-F423-43ED-B977-EA275CB67691}"/>
            </a:ext>
          </a:extLst>
        </xdr:cNvPr>
        <xdr:cNvSpPr txBox="1"/>
      </xdr:nvSpPr>
      <xdr:spPr>
        <a:xfrm>
          <a:off x="1655658" y="9498149"/>
          <a:ext cx="1275677" cy="380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2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WEGE</a:t>
          </a:r>
        </a:p>
        <a:p>
          <a:pPr algn="ctr"/>
          <a:endParaRPr lang="pt-BR" sz="32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</xdr:col>
      <xdr:colOff>339638</xdr:colOff>
      <xdr:row>56</xdr:row>
      <xdr:rowOff>19153</xdr:rowOff>
    </xdr:from>
    <xdr:to>
      <xdr:col>4</xdr:col>
      <xdr:colOff>363247</xdr:colOff>
      <xdr:row>57</xdr:row>
      <xdr:rowOff>54034</xdr:rowOff>
    </xdr:to>
    <xdr:sp macro="" textlink="Dinamica!B16">
      <xdr:nvSpPr>
        <xdr:cNvPr id="185" name="CaixaDeTexto 184">
          <a:extLst>
            <a:ext uri="{FF2B5EF4-FFF2-40B4-BE49-F238E27FC236}">
              <a16:creationId xmlns:a16="http://schemas.microsoft.com/office/drawing/2014/main" id="{56F782C9-59F5-4CD1-AED5-9466F0840A25}"/>
            </a:ext>
          </a:extLst>
        </xdr:cNvPr>
        <xdr:cNvSpPr txBox="1"/>
      </xdr:nvSpPr>
      <xdr:spPr>
        <a:xfrm>
          <a:off x="949238" y="10105262"/>
          <a:ext cx="1852409" cy="214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7829B028-04EF-46A8-8A0A-2E37F6881459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Emp. Adm. Part. - Máqs., Equip., Veíc. e Peças</a:t>
          </a:fld>
          <a:endParaRPr lang="pt-BR" sz="36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2</xdr:col>
      <xdr:colOff>44252</xdr:colOff>
      <xdr:row>57</xdr:row>
      <xdr:rowOff>122615</xdr:rowOff>
    </xdr:from>
    <xdr:to>
      <xdr:col>3</xdr:col>
      <xdr:colOff>492487</xdr:colOff>
      <xdr:row>58</xdr:row>
      <xdr:rowOff>107374</xdr:rowOff>
    </xdr:to>
    <xdr:sp macro="" textlink="Dinamica!C16">
      <xdr:nvSpPr>
        <xdr:cNvPr id="186" name="CaixaDeTexto 185">
          <a:extLst>
            <a:ext uri="{FF2B5EF4-FFF2-40B4-BE49-F238E27FC236}">
              <a16:creationId xmlns:a16="http://schemas.microsoft.com/office/drawing/2014/main" id="{DCDBC462-7D52-4B48-B618-1CF56FBED08E}"/>
            </a:ext>
          </a:extLst>
        </xdr:cNvPr>
        <xdr:cNvSpPr txBox="1"/>
      </xdr:nvSpPr>
      <xdr:spPr>
        <a:xfrm>
          <a:off x="1263452" y="10388833"/>
          <a:ext cx="1057835" cy="164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7E79CAB9-87BA-46F1-A66B-EDF283F2A75D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Set-22</a:t>
          </a:fld>
          <a:endParaRPr lang="pt-BR" sz="32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2</xdr:col>
      <xdr:colOff>151828</xdr:colOff>
      <xdr:row>59</xdr:row>
      <xdr:rowOff>11085</xdr:rowOff>
    </xdr:from>
    <xdr:to>
      <xdr:col>3</xdr:col>
      <xdr:colOff>561515</xdr:colOff>
      <xdr:row>60</xdr:row>
      <xdr:rowOff>3465</xdr:rowOff>
    </xdr:to>
    <xdr:sp macro="" textlink="Dinamica!D16">
      <xdr:nvSpPr>
        <xdr:cNvPr id="187" name="CaixaDeTexto 186">
          <a:extLst>
            <a:ext uri="{FF2B5EF4-FFF2-40B4-BE49-F238E27FC236}">
              <a16:creationId xmlns:a16="http://schemas.microsoft.com/office/drawing/2014/main" id="{519115AB-8B49-4CF0-9174-E0068CAEBCEF}"/>
            </a:ext>
          </a:extLst>
        </xdr:cNvPr>
        <xdr:cNvSpPr txBox="1"/>
      </xdr:nvSpPr>
      <xdr:spPr>
        <a:xfrm>
          <a:off x="1371028" y="10637521"/>
          <a:ext cx="1019287" cy="172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CC7EA9FD-AD0B-4442-A5D2-C5AF7ADE10CF}" type="TxLink">
            <a:rPr lang="en-US" sz="16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Boa</a:t>
          </a:fld>
          <a:endParaRPr lang="en-US" sz="2400" b="1">
            <a:solidFill>
              <a:schemeClr val="bg1"/>
            </a:solidFill>
            <a:ea typeface="Roboto" panose="02000000000000000000" pitchFamily="2" charset="0"/>
          </a:endParaRPr>
        </a:p>
      </xdr:txBody>
    </xdr:sp>
    <xdr:clientData/>
  </xdr:twoCellAnchor>
  <xdr:twoCellAnchor>
    <xdr:from>
      <xdr:col>2</xdr:col>
      <xdr:colOff>168863</xdr:colOff>
      <xdr:row>60</xdr:row>
      <xdr:rowOff>123063</xdr:rowOff>
    </xdr:from>
    <xdr:to>
      <xdr:col>5</xdr:col>
      <xdr:colOff>172895</xdr:colOff>
      <xdr:row>61</xdr:row>
      <xdr:rowOff>114993</xdr:rowOff>
    </xdr:to>
    <xdr:sp macro="" textlink="Dinamica!E16">
      <xdr:nvSpPr>
        <xdr:cNvPr id="188" name="CaixaDeTexto 187">
          <a:extLst>
            <a:ext uri="{FF2B5EF4-FFF2-40B4-BE49-F238E27FC236}">
              <a16:creationId xmlns:a16="http://schemas.microsoft.com/office/drawing/2014/main" id="{8332023C-9AF0-4CA8-B6FF-ABC8DB825EF4}"/>
            </a:ext>
          </a:extLst>
        </xdr:cNvPr>
        <xdr:cNvSpPr txBox="1"/>
      </xdr:nvSpPr>
      <xdr:spPr>
        <a:xfrm>
          <a:off x="1388063" y="10929608"/>
          <a:ext cx="1832832" cy="172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7CFA1A4F-3435-4AA3-9913-B6759F40355F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Patri.Liq X Receita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0</xdr:col>
      <xdr:colOff>439596</xdr:colOff>
      <xdr:row>59</xdr:row>
      <xdr:rowOff>26326</xdr:rowOff>
    </xdr:from>
    <xdr:to>
      <xdr:col>2</xdr:col>
      <xdr:colOff>226235</xdr:colOff>
      <xdr:row>60</xdr:row>
      <xdr:rowOff>18705</xdr:rowOff>
    </xdr:to>
    <xdr:sp macro="" textlink="Dinamica!B10">
      <xdr:nvSpPr>
        <xdr:cNvPr id="190" name="CaixaDeTexto 189">
          <a:extLst>
            <a:ext uri="{FF2B5EF4-FFF2-40B4-BE49-F238E27FC236}">
              <a16:creationId xmlns:a16="http://schemas.microsoft.com/office/drawing/2014/main" id="{EE95FF7D-3B15-4141-8323-E1E84CC0DCF7}"/>
            </a:ext>
          </a:extLst>
        </xdr:cNvPr>
        <xdr:cNvSpPr txBox="1"/>
      </xdr:nvSpPr>
      <xdr:spPr>
        <a:xfrm>
          <a:off x="439596" y="10652762"/>
          <a:ext cx="1005839" cy="1724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Recomendação:</a:t>
          </a:r>
        </a:p>
      </xdr:txBody>
    </xdr:sp>
    <xdr:clientData/>
  </xdr:twoCellAnchor>
  <xdr:twoCellAnchor>
    <xdr:from>
      <xdr:col>0</xdr:col>
      <xdr:colOff>470076</xdr:colOff>
      <xdr:row>56</xdr:row>
      <xdr:rowOff>31174</xdr:rowOff>
    </xdr:from>
    <xdr:to>
      <xdr:col>1</xdr:col>
      <xdr:colOff>416735</xdr:colOff>
      <xdr:row>57</xdr:row>
      <xdr:rowOff>99754</xdr:rowOff>
    </xdr:to>
    <xdr:sp macro="" textlink="Dinamica!B10">
      <xdr:nvSpPr>
        <xdr:cNvPr id="191" name="CaixaDeTexto 190">
          <a:extLst>
            <a:ext uri="{FF2B5EF4-FFF2-40B4-BE49-F238E27FC236}">
              <a16:creationId xmlns:a16="http://schemas.microsoft.com/office/drawing/2014/main" id="{70CEDE44-7183-4738-9FD6-11A3C07A527C}"/>
            </a:ext>
          </a:extLst>
        </xdr:cNvPr>
        <xdr:cNvSpPr txBox="1"/>
      </xdr:nvSpPr>
      <xdr:spPr>
        <a:xfrm>
          <a:off x="470076" y="10117283"/>
          <a:ext cx="556259" cy="248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0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Setor:</a:t>
          </a:r>
        </a:p>
      </xdr:txBody>
    </xdr:sp>
    <xdr:clientData/>
  </xdr:twoCellAnchor>
  <xdr:twoCellAnchor>
    <xdr:from>
      <xdr:col>0</xdr:col>
      <xdr:colOff>447216</xdr:colOff>
      <xdr:row>60</xdr:row>
      <xdr:rowOff>130235</xdr:rowOff>
    </xdr:from>
    <xdr:to>
      <xdr:col>2</xdr:col>
      <xdr:colOff>203376</xdr:colOff>
      <xdr:row>61</xdr:row>
      <xdr:rowOff>114994</xdr:rowOff>
    </xdr:to>
    <xdr:sp macro="" textlink="Dinamica!B10">
      <xdr:nvSpPr>
        <xdr:cNvPr id="192" name="CaixaDeTexto 191">
          <a:extLst>
            <a:ext uri="{FF2B5EF4-FFF2-40B4-BE49-F238E27FC236}">
              <a16:creationId xmlns:a16="http://schemas.microsoft.com/office/drawing/2014/main" id="{2360AFDE-2FEB-4AEF-8A22-7EDC238385B6}"/>
            </a:ext>
          </a:extLst>
        </xdr:cNvPr>
        <xdr:cNvSpPr txBox="1"/>
      </xdr:nvSpPr>
      <xdr:spPr>
        <a:xfrm>
          <a:off x="447216" y="10936780"/>
          <a:ext cx="97536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Melhor Cluster:</a:t>
          </a:r>
        </a:p>
      </xdr:txBody>
    </xdr:sp>
    <xdr:clientData/>
  </xdr:twoCellAnchor>
  <xdr:twoCellAnchor>
    <xdr:from>
      <xdr:col>0</xdr:col>
      <xdr:colOff>454835</xdr:colOff>
      <xdr:row>54</xdr:row>
      <xdr:rowOff>175953</xdr:rowOff>
    </xdr:from>
    <xdr:to>
      <xdr:col>6</xdr:col>
      <xdr:colOff>409115</xdr:colOff>
      <xdr:row>55</xdr:row>
      <xdr:rowOff>26324</xdr:rowOff>
    </xdr:to>
    <xdr:cxnSp macro="">
      <xdr:nvCxnSpPr>
        <xdr:cNvPr id="193" name="Conector reto 192">
          <a:extLst>
            <a:ext uri="{FF2B5EF4-FFF2-40B4-BE49-F238E27FC236}">
              <a16:creationId xmlns:a16="http://schemas.microsoft.com/office/drawing/2014/main" id="{62C701C8-CD6B-4314-9337-148D6DD14E73}"/>
            </a:ext>
          </a:extLst>
        </xdr:cNvPr>
        <xdr:cNvCxnSpPr/>
      </xdr:nvCxnSpPr>
      <xdr:spPr>
        <a:xfrm flipV="1">
          <a:off x="454835" y="9901844"/>
          <a:ext cx="3611880" cy="3048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20495</xdr:colOff>
      <xdr:row>64</xdr:row>
      <xdr:rowOff>137853</xdr:rowOff>
    </xdr:from>
    <xdr:to>
      <xdr:col>5</xdr:col>
      <xdr:colOff>500555</xdr:colOff>
      <xdr:row>67</xdr:row>
      <xdr:rowOff>69273</xdr:rowOff>
    </xdr:to>
    <xdr:pic>
      <xdr:nvPicPr>
        <xdr:cNvPr id="194" name="Gráfico 193" descr="Selo seguir com preenchimento sólido">
          <a:extLst>
            <a:ext uri="{FF2B5EF4-FFF2-40B4-BE49-F238E27FC236}">
              <a16:creationId xmlns:a16="http://schemas.microsoft.com/office/drawing/2014/main" id="{FD5E1E3A-CF42-4EFF-9235-BE12FFA0A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068495" y="11664835"/>
          <a:ext cx="480060" cy="471747"/>
        </a:xfrm>
        <a:prstGeom prst="rect">
          <a:avLst/>
        </a:prstGeom>
      </xdr:spPr>
    </xdr:pic>
    <xdr:clientData/>
  </xdr:twoCellAnchor>
  <xdr:twoCellAnchor editAs="oneCell">
    <xdr:from>
      <xdr:col>5</xdr:col>
      <xdr:colOff>576755</xdr:colOff>
      <xdr:row>65</xdr:row>
      <xdr:rowOff>9824</xdr:rowOff>
    </xdr:from>
    <xdr:to>
      <xdr:col>6</xdr:col>
      <xdr:colOff>325295</xdr:colOff>
      <xdr:row>67</xdr:row>
      <xdr:rowOff>2204</xdr:rowOff>
    </xdr:to>
    <xdr:pic>
      <xdr:nvPicPr>
        <xdr:cNvPr id="195" name="Imagem 194" descr="Símbolo de interface do botão quadrado preto de expansão - ícones de setas  grátis">
          <a:extLst>
            <a:ext uri="{FF2B5EF4-FFF2-40B4-BE49-F238E27FC236}">
              <a16:creationId xmlns:a16="http://schemas.microsoft.com/office/drawing/2014/main" id="{0227B539-14D9-4255-9C1F-A258F3EFE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4755" y="11716915"/>
          <a:ext cx="358140" cy="352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454835</xdr:colOff>
      <xdr:row>62</xdr:row>
      <xdr:rowOff>18704</xdr:rowOff>
    </xdr:from>
    <xdr:to>
      <xdr:col>3</xdr:col>
      <xdr:colOff>233855</xdr:colOff>
      <xdr:row>63</xdr:row>
      <xdr:rowOff>11084</xdr:rowOff>
    </xdr:to>
    <xdr:sp macro="" textlink="Dinamica!B10">
      <xdr:nvSpPr>
        <xdr:cNvPr id="196" name="CaixaDeTexto 195">
          <a:extLst>
            <a:ext uri="{FF2B5EF4-FFF2-40B4-BE49-F238E27FC236}">
              <a16:creationId xmlns:a16="http://schemas.microsoft.com/office/drawing/2014/main" id="{B73B2A18-9015-4793-8213-593E729DF6F6}"/>
            </a:ext>
          </a:extLst>
        </xdr:cNvPr>
        <xdr:cNvSpPr txBox="1"/>
      </xdr:nvSpPr>
      <xdr:spPr>
        <a:xfrm>
          <a:off x="454835" y="11185468"/>
          <a:ext cx="1607820" cy="172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de Receita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3</xdr:col>
      <xdr:colOff>180515</xdr:colOff>
      <xdr:row>62</xdr:row>
      <xdr:rowOff>18704</xdr:rowOff>
    </xdr:from>
    <xdr:to>
      <xdr:col>4</xdr:col>
      <xdr:colOff>599615</xdr:colOff>
      <xdr:row>63</xdr:row>
      <xdr:rowOff>26323</xdr:rowOff>
    </xdr:to>
    <xdr:sp macro="" textlink="Dinamica!H16">
      <xdr:nvSpPr>
        <xdr:cNvPr id="197" name="CaixaDeTexto 196">
          <a:extLst>
            <a:ext uri="{FF2B5EF4-FFF2-40B4-BE49-F238E27FC236}">
              <a16:creationId xmlns:a16="http://schemas.microsoft.com/office/drawing/2014/main" id="{5547DDC6-D781-48C4-905C-EB208CF59A23}"/>
            </a:ext>
          </a:extLst>
        </xdr:cNvPr>
        <xdr:cNvSpPr txBox="1"/>
      </xdr:nvSpPr>
      <xdr:spPr>
        <a:xfrm>
          <a:off x="2009315" y="11185468"/>
          <a:ext cx="1028700" cy="187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7C81CED1-FA07-4CB2-B559-8B8C9763FA08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47%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0</xdr:col>
      <xdr:colOff>454835</xdr:colOff>
      <xdr:row>57</xdr:row>
      <xdr:rowOff>130234</xdr:rowOff>
    </xdr:from>
    <xdr:to>
      <xdr:col>2</xdr:col>
      <xdr:colOff>210995</xdr:colOff>
      <xdr:row>58</xdr:row>
      <xdr:rowOff>114994</xdr:rowOff>
    </xdr:to>
    <xdr:sp macro="" textlink="Dinamica!B10">
      <xdr:nvSpPr>
        <xdr:cNvPr id="198" name="CaixaDeTexto 197">
          <a:extLst>
            <a:ext uri="{FF2B5EF4-FFF2-40B4-BE49-F238E27FC236}">
              <a16:creationId xmlns:a16="http://schemas.microsoft.com/office/drawing/2014/main" id="{360669C3-A7A6-42F2-BA16-731E429C71B2}"/>
            </a:ext>
          </a:extLst>
        </xdr:cNvPr>
        <xdr:cNvSpPr txBox="1"/>
      </xdr:nvSpPr>
      <xdr:spPr>
        <a:xfrm>
          <a:off x="454835" y="10396452"/>
          <a:ext cx="97536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Data Balanço:</a:t>
          </a:r>
        </a:p>
      </xdr:txBody>
    </xdr:sp>
    <xdr:clientData/>
  </xdr:twoCellAnchor>
  <xdr:twoCellAnchor>
    <xdr:from>
      <xdr:col>0</xdr:col>
      <xdr:colOff>431975</xdr:colOff>
      <xdr:row>63</xdr:row>
      <xdr:rowOff>99753</xdr:rowOff>
    </xdr:from>
    <xdr:to>
      <xdr:col>3</xdr:col>
      <xdr:colOff>279575</xdr:colOff>
      <xdr:row>64</xdr:row>
      <xdr:rowOff>84513</xdr:rowOff>
    </xdr:to>
    <xdr:sp macro="" textlink="Dinamica!B10">
      <xdr:nvSpPr>
        <xdr:cNvPr id="199" name="CaixaDeTexto 198">
          <a:extLst>
            <a:ext uri="{FF2B5EF4-FFF2-40B4-BE49-F238E27FC236}">
              <a16:creationId xmlns:a16="http://schemas.microsoft.com/office/drawing/2014/main" id="{718BFC10-639F-4772-8C36-27C5231978AE}"/>
            </a:ext>
          </a:extLst>
        </xdr:cNvPr>
        <xdr:cNvSpPr txBox="1"/>
      </xdr:nvSpPr>
      <xdr:spPr>
        <a:xfrm>
          <a:off x="431975" y="11446626"/>
          <a:ext cx="167640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Dividendos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3</xdr:col>
      <xdr:colOff>165275</xdr:colOff>
      <xdr:row>63</xdr:row>
      <xdr:rowOff>84513</xdr:rowOff>
    </xdr:from>
    <xdr:to>
      <xdr:col>4</xdr:col>
      <xdr:colOff>584375</xdr:colOff>
      <xdr:row>64</xdr:row>
      <xdr:rowOff>92132</xdr:rowOff>
    </xdr:to>
    <xdr:sp macro="" textlink="Dinamica!L16">
      <xdr:nvSpPr>
        <xdr:cNvPr id="200" name="CaixaDeTexto 199">
          <a:extLst>
            <a:ext uri="{FF2B5EF4-FFF2-40B4-BE49-F238E27FC236}">
              <a16:creationId xmlns:a16="http://schemas.microsoft.com/office/drawing/2014/main" id="{26FB2538-B8E4-4D96-8987-CDE705EBFD63}"/>
            </a:ext>
          </a:extLst>
        </xdr:cNvPr>
        <xdr:cNvSpPr txBox="1"/>
      </xdr:nvSpPr>
      <xdr:spPr>
        <a:xfrm>
          <a:off x="1994075" y="11431386"/>
          <a:ext cx="1028700" cy="187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E3DDF516-10AF-463C-8C10-DB5B6540C3C7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29%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8</xdr:col>
      <xdr:colOff>66215</xdr:colOff>
      <xdr:row>52</xdr:row>
      <xdr:rowOff>107373</xdr:rowOff>
    </xdr:from>
    <xdr:to>
      <xdr:col>14</xdr:col>
      <xdr:colOff>236543</xdr:colOff>
      <xdr:row>67</xdr:row>
      <xdr:rowOff>134266</xdr:rowOff>
    </xdr:to>
    <xdr:sp macro="" textlink="">
      <xdr:nvSpPr>
        <xdr:cNvPr id="201" name="Retângulo: Cantos Arredondados 200">
          <a:extLst>
            <a:ext uri="{FF2B5EF4-FFF2-40B4-BE49-F238E27FC236}">
              <a16:creationId xmlns:a16="http://schemas.microsoft.com/office/drawing/2014/main" id="{278AE828-E1A1-4B3D-8EFD-8E7B73EEC94D}"/>
            </a:ext>
          </a:extLst>
        </xdr:cNvPr>
        <xdr:cNvSpPr/>
      </xdr:nvSpPr>
      <xdr:spPr>
        <a:xfrm>
          <a:off x="4943015" y="9473046"/>
          <a:ext cx="3827928" cy="2728529"/>
        </a:xfrm>
        <a:prstGeom prst="roundRect">
          <a:avLst/>
        </a:prstGeom>
        <a:gradFill flip="none" rotWithShape="1">
          <a:gsLst>
            <a:gs pos="57000">
              <a:srgbClr val="3E013D"/>
            </a:gs>
            <a:gs pos="7000">
              <a:srgbClr val="5A106F"/>
            </a:gs>
          </a:gsLst>
          <a:lin ang="162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156309</xdr:colOff>
      <xdr:row>52</xdr:row>
      <xdr:rowOff>136957</xdr:rowOff>
    </xdr:from>
    <xdr:to>
      <xdr:col>12</xdr:col>
      <xdr:colOff>212786</xdr:colOff>
      <xdr:row>54</xdr:row>
      <xdr:rowOff>157575</xdr:rowOff>
    </xdr:to>
    <xdr:sp macro="" textlink="">
      <xdr:nvSpPr>
        <xdr:cNvPr id="202" name="CaixaDeTexto 201">
          <a:extLst>
            <a:ext uri="{FF2B5EF4-FFF2-40B4-BE49-F238E27FC236}">
              <a16:creationId xmlns:a16="http://schemas.microsoft.com/office/drawing/2014/main" id="{F723D2DD-969D-4E84-980B-547A2ACD0EE2}"/>
            </a:ext>
          </a:extLst>
        </xdr:cNvPr>
        <xdr:cNvSpPr txBox="1"/>
      </xdr:nvSpPr>
      <xdr:spPr>
        <a:xfrm>
          <a:off x="6252309" y="9502630"/>
          <a:ext cx="1275677" cy="380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2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ELET</a:t>
          </a:r>
        </a:p>
        <a:p>
          <a:pPr algn="ctr"/>
          <a:endParaRPr lang="pt-BR" sz="32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9</xdr:col>
      <xdr:colOff>59489</xdr:colOff>
      <xdr:row>56</xdr:row>
      <xdr:rowOff>23634</xdr:rowOff>
    </xdr:from>
    <xdr:to>
      <xdr:col>12</xdr:col>
      <xdr:colOff>83098</xdr:colOff>
      <xdr:row>57</xdr:row>
      <xdr:rowOff>58515</xdr:rowOff>
    </xdr:to>
    <xdr:sp macro="" textlink="Dinamica!B17">
      <xdr:nvSpPr>
        <xdr:cNvPr id="203" name="CaixaDeTexto 202">
          <a:extLst>
            <a:ext uri="{FF2B5EF4-FFF2-40B4-BE49-F238E27FC236}">
              <a16:creationId xmlns:a16="http://schemas.microsoft.com/office/drawing/2014/main" id="{53E0D856-4E84-4BE9-8C5E-577BD020A2EE}"/>
            </a:ext>
          </a:extLst>
        </xdr:cNvPr>
        <xdr:cNvSpPr txBox="1"/>
      </xdr:nvSpPr>
      <xdr:spPr>
        <a:xfrm>
          <a:off x="5545889" y="10109743"/>
          <a:ext cx="1852409" cy="214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22C5F6A6-59B4-483C-AFA7-1C056D1A0F5C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Emp. Adm. Part. - Energia Elétrica</a:t>
          </a:fld>
          <a:endParaRPr lang="pt-BR" sz="36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9</xdr:col>
      <xdr:colOff>373703</xdr:colOff>
      <xdr:row>57</xdr:row>
      <xdr:rowOff>127096</xdr:rowOff>
    </xdr:from>
    <xdr:to>
      <xdr:col>11</xdr:col>
      <xdr:colOff>212338</xdr:colOff>
      <xdr:row>58</xdr:row>
      <xdr:rowOff>111855</xdr:rowOff>
    </xdr:to>
    <xdr:sp macro="" textlink="Dinamica!C17">
      <xdr:nvSpPr>
        <xdr:cNvPr id="204" name="CaixaDeTexto 203">
          <a:extLst>
            <a:ext uri="{FF2B5EF4-FFF2-40B4-BE49-F238E27FC236}">
              <a16:creationId xmlns:a16="http://schemas.microsoft.com/office/drawing/2014/main" id="{07CEB1CC-7219-4F0E-9C41-E116DBB006A6}"/>
            </a:ext>
          </a:extLst>
        </xdr:cNvPr>
        <xdr:cNvSpPr txBox="1"/>
      </xdr:nvSpPr>
      <xdr:spPr>
        <a:xfrm>
          <a:off x="5860103" y="10393314"/>
          <a:ext cx="1057835" cy="164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5597EA8-F58A-4959-BC50-702A9ACCE7F4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Set-22</a:t>
          </a:fld>
          <a:endParaRPr lang="pt-BR" sz="32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9</xdr:col>
      <xdr:colOff>481279</xdr:colOff>
      <xdr:row>59</xdr:row>
      <xdr:rowOff>15566</xdr:rowOff>
    </xdr:from>
    <xdr:to>
      <xdr:col>11</xdr:col>
      <xdr:colOff>281366</xdr:colOff>
      <xdr:row>60</xdr:row>
      <xdr:rowOff>7946</xdr:rowOff>
    </xdr:to>
    <xdr:sp macro="" textlink="Dinamica!D17">
      <xdr:nvSpPr>
        <xdr:cNvPr id="205" name="CaixaDeTexto 204">
          <a:extLst>
            <a:ext uri="{FF2B5EF4-FFF2-40B4-BE49-F238E27FC236}">
              <a16:creationId xmlns:a16="http://schemas.microsoft.com/office/drawing/2014/main" id="{7C269A4F-C9B0-4A82-A3D2-926F2C40CA26}"/>
            </a:ext>
          </a:extLst>
        </xdr:cNvPr>
        <xdr:cNvSpPr txBox="1"/>
      </xdr:nvSpPr>
      <xdr:spPr>
        <a:xfrm>
          <a:off x="5967679" y="10642002"/>
          <a:ext cx="1019287" cy="172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A5EA0B2-C8B5-47E3-BAE5-4ED0FA34CCB9}" type="TxLink">
            <a:rPr lang="en-US" sz="16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Média</a:t>
          </a:fld>
          <a:endParaRPr lang="en-US" sz="2400" b="1">
            <a:solidFill>
              <a:schemeClr val="bg1"/>
            </a:solidFill>
            <a:ea typeface="Roboto" panose="02000000000000000000" pitchFamily="2" charset="0"/>
          </a:endParaRPr>
        </a:p>
      </xdr:txBody>
    </xdr:sp>
    <xdr:clientData/>
  </xdr:twoCellAnchor>
  <xdr:twoCellAnchor>
    <xdr:from>
      <xdr:col>9</xdr:col>
      <xdr:colOff>498314</xdr:colOff>
      <xdr:row>60</xdr:row>
      <xdr:rowOff>127544</xdr:rowOff>
    </xdr:from>
    <xdr:to>
      <xdr:col>12</xdr:col>
      <xdr:colOff>502346</xdr:colOff>
      <xdr:row>61</xdr:row>
      <xdr:rowOff>119474</xdr:rowOff>
    </xdr:to>
    <xdr:sp macro="" textlink="Dinamica!E17">
      <xdr:nvSpPr>
        <xdr:cNvPr id="206" name="CaixaDeTexto 205">
          <a:extLst>
            <a:ext uri="{FF2B5EF4-FFF2-40B4-BE49-F238E27FC236}">
              <a16:creationId xmlns:a16="http://schemas.microsoft.com/office/drawing/2014/main" id="{3305880B-4745-42D8-B30B-8C56F921A1D5}"/>
            </a:ext>
          </a:extLst>
        </xdr:cNvPr>
        <xdr:cNvSpPr txBox="1"/>
      </xdr:nvSpPr>
      <xdr:spPr>
        <a:xfrm>
          <a:off x="5984714" y="10934089"/>
          <a:ext cx="1832832" cy="172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6A9760F-A046-4D23-9503-0F890C131465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Patri.Liq X Ativo.Circu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8</xdr:col>
      <xdr:colOff>159447</xdr:colOff>
      <xdr:row>59</xdr:row>
      <xdr:rowOff>30807</xdr:rowOff>
    </xdr:from>
    <xdr:to>
      <xdr:col>9</xdr:col>
      <xdr:colOff>555686</xdr:colOff>
      <xdr:row>60</xdr:row>
      <xdr:rowOff>23186</xdr:rowOff>
    </xdr:to>
    <xdr:sp macro="" textlink="Dinamica!B10">
      <xdr:nvSpPr>
        <xdr:cNvPr id="208" name="CaixaDeTexto 207">
          <a:extLst>
            <a:ext uri="{FF2B5EF4-FFF2-40B4-BE49-F238E27FC236}">
              <a16:creationId xmlns:a16="http://schemas.microsoft.com/office/drawing/2014/main" id="{34C16896-3516-479C-8CB4-DFB709E70E71}"/>
            </a:ext>
          </a:extLst>
        </xdr:cNvPr>
        <xdr:cNvSpPr txBox="1"/>
      </xdr:nvSpPr>
      <xdr:spPr>
        <a:xfrm>
          <a:off x="5036247" y="10657243"/>
          <a:ext cx="1005839" cy="1724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Recomendação:</a:t>
          </a:r>
        </a:p>
      </xdr:txBody>
    </xdr:sp>
    <xdr:clientData/>
  </xdr:twoCellAnchor>
  <xdr:twoCellAnchor>
    <xdr:from>
      <xdr:col>8</xdr:col>
      <xdr:colOff>189927</xdr:colOff>
      <xdr:row>56</xdr:row>
      <xdr:rowOff>35655</xdr:rowOff>
    </xdr:from>
    <xdr:to>
      <xdr:col>9</xdr:col>
      <xdr:colOff>136586</xdr:colOff>
      <xdr:row>57</xdr:row>
      <xdr:rowOff>104235</xdr:rowOff>
    </xdr:to>
    <xdr:sp macro="" textlink="Dinamica!B10">
      <xdr:nvSpPr>
        <xdr:cNvPr id="209" name="CaixaDeTexto 208">
          <a:extLst>
            <a:ext uri="{FF2B5EF4-FFF2-40B4-BE49-F238E27FC236}">
              <a16:creationId xmlns:a16="http://schemas.microsoft.com/office/drawing/2014/main" id="{8FB372D5-1C67-43AB-B832-8668DA1B0A8A}"/>
            </a:ext>
          </a:extLst>
        </xdr:cNvPr>
        <xdr:cNvSpPr txBox="1"/>
      </xdr:nvSpPr>
      <xdr:spPr>
        <a:xfrm>
          <a:off x="5066727" y="10121764"/>
          <a:ext cx="556259" cy="248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0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Setor:</a:t>
          </a:r>
        </a:p>
      </xdr:txBody>
    </xdr:sp>
    <xdr:clientData/>
  </xdr:twoCellAnchor>
  <xdr:twoCellAnchor>
    <xdr:from>
      <xdr:col>8</xdr:col>
      <xdr:colOff>167067</xdr:colOff>
      <xdr:row>60</xdr:row>
      <xdr:rowOff>134716</xdr:rowOff>
    </xdr:from>
    <xdr:to>
      <xdr:col>9</xdr:col>
      <xdr:colOff>532827</xdr:colOff>
      <xdr:row>61</xdr:row>
      <xdr:rowOff>119475</xdr:rowOff>
    </xdr:to>
    <xdr:sp macro="" textlink="Dinamica!B10">
      <xdr:nvSpPr>
        <xdr:cNvPr id="210" name="CaixaDeTexto 209">
          <a:extLst>
            <a:ext uri="{FF2B5EF4-FFF2-40B4-BE49-F238E27FC236}">
              <a16:creationId xmlns:a16="http://schemas.microsoft.com/office/drawing/2014/main" id="{E93DCB19-2530-4DCD-B3E6-D6B304104BB8}"/>
            </a:ext>
          </a:extLst>
        </xdr:cNvPr>
        <xdr:cNvSpPr txBox="1"/>
      </xdr:nvSpPr>
      <xdr:spPr>
        <a:xfrm>
          <a:off x="5043867" y="10941261"/>
          <a:ext cx="97536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Melhor Cluster:</a:t>
          </a:r>
        </a:p>
      </xdr:txBody>
    </xdr:sp>
    <xdr:clientData/>
  </xdr:twoCellAnchor>
  <xdr:twoCellAnchor>
    <xdr:from>
      <xdr:col>8</xdr:col>
      <xdr:colOff>174686</xdr:colOff>
      <xdr:row>55</xdr:row>
      <xdr:rowOff>325</xdr:rowOff>
    </xdr:from>
    <xdr:to>
      <xdr:col>14</xdr:col>
      <xdr:colOff>128966</xdr:colOff>
      <xdr:row>55</xdr:row>
      <xdr:rowOff>30805</xdr:rowOff>
    </xdr:to>
    <xdr:cxnSp macro="">
      <xdr:nvCxnSpPr>
        <xdr:cNvPr id="211" name="Conector reto 210">
          <a:extLst>
            <a:ext uri="{FF2B5EF4-FFF2-40B4-BE49-F238E27FC236}">
              <a16:creationId xmlns:a16="http://schemas.microsoft.com/office/drawing/2014/main" id="{0A856A7D-FE47-46C1-A91E-3E9FEECAC3BF}"/>
            </a:ext>
          </a:extLst>
        </xdr:cNvPr>
        <xdr:cNvCxnSpPr/>
      </xdr:nvCxnSpPr>
      <xdr:spPr>
        <a:xfrm flipV="1">
          <a:off x="5051486" y="9906325"/>
          <a:ext cx="3611880" cy="3048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349946</xdr:colOff>
      <xdr:row>64</xdr:row>
      <xdr:rowOff>142334</xdr:rowOff>
    </xdr:from>
    <xdr:to>
      <xdr:col>13</xdr:col>
      <xdr:colOff>220406</xdr:colOff>
      <xdr:row>67</xdr:row>
      <xdr:rowOff>73754</xdr:rowOff>
    </xdr:to>
    <xdr:pic>
      <xdr:nvPicPr>
        <xdr:cNvPr id="212" name="Gráfico 211" descr="Selo seguir com preenchimento sólido">
          <a:extLst>
            <a:ext uri="{FF2B5EF4-FFF2-40B4-BE49-F238E27FC236}">
              <a16:creationId xmlns:a16="http://schemas.microsoft.com/office/drawing/2014/main" id="{758AC600-14F1-4408-8124-80D979D89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665146" y="11669316"/>
          <a:ext cx="480060" cy="471747"/>
        </a:xfrm>
        <a:prstGeom prst="rect">
          <a:avLst/>
        </a:prstGeom>
      </xdr:spPr>
    </xdr:pic>
    <xdr:clientData/>
  </xdr:twoCellAnchor>
  <xdr:twoCellAnchor editAs="oneCell">
    <xdr:from>
      <xdr:col>13</xdr:col>
      <xdr:colOff>296606</xdr:colOff>
      <xdr:row>65</xdr:row>
      <xdr:rowOff>14305</xdr:rowOff>
    </xdr:from>
    <xdr:to>
      <xdr:col>14</xdr:col>
      <xdr:colOff>45146</xdr:colOff>
      <xdr:row>67</xdr:row>
      <xdr:rowOff>6685</xdr:rowOff>
    </xdr:to>
    <xdr:pic>
      <xdr:nvPicPr>
        <xdr:cNvPr id="213" name="Imagem 212" descr="Símbolo de interface do botão quadrado preto de expansão - ícones de setas  grátis">
          <a:extLst>
            <a:ext uri="{FF2B5EF4-FFF2-40B4-BE49-F238E27FC236}">
              <a16:creationId xmlns:a16="http://schemas.microsoft.com/office/drawing/2014/main" id="{F86D0341-33F7-4548-ABCD-09818F652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1406" y="11721396"/>
          <a:ext cx="358140" cy="352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174686</xdr:colOff>
      <xdr:row>62</xdr:row>
      <xdr:rowOff>23185</xdr:rowOff>
    </xdr:from>
    <xdr:to>
      <xdr:col>10</xdr:col>
      <xdr:colOff>563306</xdr:colOff>
      <xdr:row>63</xdr:row>
      <xdr:rowOff>15565</xdr:rowOff>
    </xdr:to>
    <xdr:sp macro="" textlink="Dinamica!B10">
      <xdr:nvSpPr>
        <xdr:cNvPr id="214" name="CaixaDeTexto 213">
          <a:extLst>
            <a:ext uri="{FF2B5EF4-FFF2-40B4-BE49-F238E27FC236}">
              <a16:creationId xmlns:a16="http://schemas.microsoft.com/office/drawing/2014/main" id="{D2791102-B324-4162-BB94-3AB3267FEB04}"/>
            </a:ext>
          </a:extLst>
        </xdr:cNvPr>
        <xdr:cNvSpPr txBox="1"/>
      </xdr:nvSpPr>
      <xdr:spPr>
        <a:xfrm>
          <a:off x="5051486" y="11189949"/>
          <a:ext cx="1607820" cy="172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de Receita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10</xdr:col>
      <xdr:colOff>509966</xdr:colOff>
      <xdr:row>62</xdr:row>
      <xdr:rowOff>23185</xdr:rowOff>
    </xdr:from>
    <xdr:to>
      <xdr:col>12</xdr:col>
      <xdr:colOff>319466</xdr:colOff>
      <xdr:row>63</xdr:row>
      <xdr:rowOff>30804</xdr:rowOff>
    </xdr:to>
    <xdr:sp macro="" textlink="Dinamica!H17">
      <xdr:nvSpPr>
        <xdr:cNvPr id="215" name="CaixaDeTexto 214">
          <a:extLst>
            <a:ext uri="{FF2B5EF4-FFF2-40B4-BE49-F238E27FC236}">
              <a16:creationId xmlns:a16="http://schemas.microsoft.com/office/drawing/2014/main" id="{0F5E944B-D1A3-475C-8266-A69DC1373CF2}"/>
            </a:ext>
          </a:extLst>
        </xdr:cNvPr>
        <xdr:cNvSpPr txBox="1"/>
      </xdr:nvSpPr>
      <xdr:spPr>
        <a:xfrm>
          <a:off x="6605966" y="11189949"/>
          <a:ext cx="1028700" cy="187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84F4D55-4BA6-49B3-BE66-5022D2C28576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-100%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8</xdr:col>
      <xdr:colOff>174686</xdr:colOff>
      <xdr:row>57</xdr:row>
      <xdr:rowOff>134715</xdr:rowOff>
    </xdr:from>
    <xdr:to>
      <xdr:col>9</xdr:col>
      <xdr:colOff>540446</xdr:colOff>
      <xdr:row>58</xdr:row>
      <xdr:rowOff>119475</xdr:rowOff>
    </xdr:to>
    <xdr:sp macro="" textlink="Dinamica!B10">
      <xdr:nvSpPr>
        <xdr:cNvPr id="216" name="CaixaDeTexto 215">
          <a:extLst>
            <a:ext uri="{FF2B5EF4-FFF2-40B4-BE49-F238E27FC236}">
              <a16:creationId xmlns:a16="http://schemas.microsoft.com/office/drawing/2014/main" id="{B33598E1-C085-4D08-B654-660E4563EC74}"/>
            </a:ext>
          </a:extLst>
        </xdr:cNvPr>
        <xdr:cNvSpPr txBox="1"/>
      </xdr:nvSpPr>
      <xdr:spPr>
        <a:xfrm>
          <a:off x="5051486" y="10400933"/>
          <a:ext cx="97536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Data Balanço:</a:t>
          </a:r>
        </a:p>
      </xdr:txBody>
    </xdr:sp>
    <xdr:clientData/>
  </xdr:twoCellAnchor>
  <xdr:twoCellAnchor>
    <xdr:from>
      <xdr:col>8</xdr:col>
      <xdr:colOff>151826</xdr:colOff>
      <xdr:row>63</xdr:row>
      <xdr:rowOff>104234</xdr:rowOff>
    </xdr:from>
    <xdr:to>
      <xdr:col>10</xdr:col>
      <xdr:colOff>609026</xdr:colOff>
      <xdr:row>64</xdr:row>
      <xdr:rowOff>88994</xdr:rowOff>
    </xdr:to>
    <xdr:sp macro="" textlink="Dinamica!B10">
      <xdr:nvSpPr>
        <xdr:cNvPr id="217" name="CaixaDeTexto 216">
          <a:extLst>
            <a:ext uri="{FF2B5EF4-FFF2-40B4-BE49-F238E27FC236}">
              <a16:creationId xmlns:a16="http://schemas.microsoft.com/office/drawing/2014/main" id="{29A05E4F-4E8A-4D3C-959A-9EE44DC0E38D}"/>
            </a:ext>
          </a:extLst>
        </xdr:cNvPr>
        <xdr:cNvSpPr txBox="1"/>
      </xdr:nvSpPr>
      <xdr:spPr>
        <a:xfrm>
          <a:off x="5028626" y="11451107"/>
          <a:ext cx="167640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Dividendos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10</xdr:col>
      <xdr:colOff>494726</xdr:colOff>
      <xdr:row>63</xdr:row>
      <xdr:rowOff>88994</xdr:rowOff>
    </xdr:from>
    <xdr:to>
      <xdr:col>12</xdr:col>
      <xdr:colOff>304226</xdr:colOff>
      <xdr:row>64</xdr:row>
      <xdr:rowOff>96613</xdr:rowOff>
    </xdr:to>
    <xdr:sp macro="" textlink="Dinamica!L17">
      <xdr:nvSpPr>
        <xdr:cNvPr id="218" name="CaixaDeTexto 217">
          <a:extLst>
            <a:ext uri="{FF2B5EF4-FFF2-40B4-BE49-F238E27FC236}">
              <a16:creationId xmlns:a16="http://schemas.microsoft.com/office/drawing/2014/main" id="{95D4E23D-E8F8-4C9A-8120-4F46F8C3FD1E}"/>
            </a:ext>
          </a:extLst>
        </xdr:cNvPr>
        <xdr:cNvSpPr txBox="1"/>
      </xdr:nvSpPr>
      <xdr:spPr>
        <a:xfrm>
          <a:off x="6590726" y="11435867"/>
          <a:ext cx="1028700" cy="187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41AFFB2-FA7C-4BA3-B129-63CA8EA0106D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-3%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15</xdr:col>
      <xdr:colOff>462455</xdr:colOff>
      <xdr:row>52</xdr:row>
      <xdr:rowOff>69273</xdr:rowOff>
    </xdr:from>
    <xdr:to>
      <xdr:col>22</xdr:col>
      <xdr:colOff>23183</xdr:colOff>
      <xdr:row>67</xdr:row>
      <xdr:rowOff>96166</xdr:rowOff>
    </xdr:to>
    <xdr:sp macro="" textlink="">
      <xdr:nvSpPr>
        <xdr:cNvPr id="219" name="Retângulo: Cantos Arredondados 218">
          <a:extLst>
            <a:ext uri="{FF2B5EF4-FFF2-40B4-BE49-F238E27FC236}">
              <a16:creationId xmlns:a16="http://schemas.microsoft.com/office/drawing/2014/main" id="{A46E77B1-E57C-45B1-BA2A-0037BB47AE15}"/>
            </a:ext>
          </a:extLst>
        </xdr:cNvPr>
        <xdr:cNvSpPr/>
      </xdr:nvSpPr>
      <xdr:spPr>
        <a:xfrm>
          <a:off x="9606455" y="9434946"/>
          <a:ext cx="3827928" cy="2728529"/>
        </a:xfrm>
        <a:prstGeom prst="roundRect">
          <a:avLst/>
        </a:prstGeom>
        <a:gradFill flip="none" rotWithShape="1">
          <a:gsLst>
            <a:gs pos="57000">
              <a:srgbClr val="3E013D"/>
            </a:gs>
            <a:gs pos="7000">
              <a:srgbClr val="5A106F"/>
            </a:gs>
          </a:gsLst>
          <a:lin ang="162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552549</xdr:colOff>
      <xdr:row>52</xdr:row>
      <xdr:rowOff>98857</xdr:rowOff>
    </xdr:from>
    <xdr:to>
      <xdr:col>19</xdr:col>
      <xdr:colOff>609026</xdr:colOff>
      <xdr:row>54</xdr:row>
      <xdr:rowOff>119475</xdr:rowOff>
    </xdr:to>
    <xdr:sp macro="" textlink="">
      <xdr:nvSpPr>
        <xdr:cNvPr id="220" name="CaixaDeTexto 219">
          <a:extLst>
            <a:ext uri="{FF2B5EF4-FFF2-40B4-BE49-F238E27FC236}">
              <a16:creationId xmlns:a16="http://schemas.microsoft.com/office/drawing/2014/main" id="{DAAECF44-290A-46BA-A752-9DEEBD77A316}"/>
            </a:ext>
          </a:extLst>
        </xdr:cNvPr>
        <xdr:cNvSpPr txBox="1"/>
      </xdr:nvSpPr>
      <xdr:spPr>
        <a:xfrm>
          <a:off x="10915749" y="9464530"/>
          <a:ext cx="1275677" cy="380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2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AMER</a:t>
          </a:r>
        </a:p>
        <a:p>
          <a:pPr algn="ctr"/>
          <a:endParaRPr lang="pt-BR" sz="32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16</xdr:col>
      <xdr:colOff>455729</xdr:colOff>
      <xdr:row>55</xdr:row>
      <xdr:rowOff>165643</xdr:rowOff>
    </xdr:from>
    <xdr:to>
      <xdr:col>19</xdr:col>
      <xdr:colOff>479338</xdr:colOff>
      <xdr:row>57</xdr:row>
      <xdr:rowOff>23185</xdr:rowOff>
    </xdr:to>
    <xdr:sp macro="" textlink="Dinamica!B18">
      <xdr:nvSpPr>
        <xdr:cNvPr id="221" name="CaixaDeTexto 220">
          <a:extLst>
            <a:ext uri="{FF2B5EF4-FFF2-40B4-BE49-F238E27FC236}">
              <a16:creationId xmlns:a16="http://schemas.microsoft.com/office/drawing/2014/main" id="{EB251A5C-F8B5-4E2B-9A12-66200E383E75}"/>
            </a:ext>
          </a:extLst>
        </xdr:cNvPr>
        <xdr:cNvSpPr txBox="1"/>
      </xdr:nvSpPr>
      <xdr:spPr>
        <a:xfrm>
          <a:off x="10209329" y="10071643"/>
          <a:ext cx="1852409" cy="217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80D523A0-7492-40AC-8825-2E8F645ABDD0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Comércio (Atacado e Varejo)</a:t>
          </a:fld>
          <a:endParaRPr lang="pt-BR" sz="36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17</xdr:col>
      <xdr:colOff>160343</xdr:colOff>
      <xdr:row>57</xdr:row>
      <xdr:rowOff>88996</xdr:rowOff>
    </xdr:from>
    <xdr:to>
      <xdr:col>18</xdr:col>
      <xdr:colOff>608578</xdr:colOff>
      <xdr:row>58</xdr:row>
      <xdr:rowOff>73755</xdr:rowOff>
    </xdr:to>
    <xdr:sp macro="" textlink="Dinamica!C18">
      <xdr:nvSpPr>
        <xdr:cNvPr id="222" name="CaixaDeTexto 221">
          <a:extLst>
            <a:ext uri="{FF2B5EF4-FFF2-40B4-BE49-F238E27FC236}">
              <a16:creationId xmlns:a16="http://schemas.microsoft.com/office/drawing/2014/main" id="{8ABD2F21-2F43-41C7-8EFD-BB84CAC253BF}"/>
            </a:ext>
          </a:extLst>
        </xdr:cNvPr>
        <xdr:cNvSpPr txBox="1"/>
      </xdr:nvSpPr>
      <xdr:spPr>
        <a:xfrm>
          <a:off x="10523543" y="10355214"/>
          <a:ext cx="1057835" cy="164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A4A8B5D-7275-456F-AABF-80A4032839FC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Set-22</a:t>
          </a:fld>
          <a:endParaRPr lang="pt-BR" sz="32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17</xdr:col>
      <xdr:colOff>267919</xdr:colOff>
      <xdr:row>58</xdr:row>
      <xdr:rowOff>157575</xdr:rowOff>
    </xdr:from>
    <xdr:to>
      <xdr:col>19</xdr:col>
      <xdr:colOff>68006</xdr:colOff>
      <xdr:row>59</xdr:row>
      <xdr:rowOff>149955</xdr:rowOff>
    </xdr:to>
    <xdr:sp macro="" textlink="Dinamica!D18">
      <xdr:nvSpPr>
        <xdr:cNvPr id="223" name="CaixaDeTexto 222">
          <a:extLst>
            <a:ext uri="{FF2B5EF4-FFF2-40B4-BE49-F238E27FC236}">
              <a16:creationId xmlns:a16="http://schemas.microsoft.com/office/drawing/2014/main" id="{0CA15E5E-55E8-4DC3-9841-316CC58B2759}"/>
            </a:ext>
          </a:extLst>
        </xdr:cNvPr>
        <xdr:cNvSpPr txBox="1"/>
      </xdr:nvSpPr>
      <xdr:spPr>
        <a:xfrm>
          <a:off x="10631119" y="10603902"/>
          <a:ext cx="1019287" cy="172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379295AB-39BD-4887-9296-28D87923F7BE}" type="TxLink">
            <a:rPr lang="en-US" sz="16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Boa</a:t>
          </a:fld>
          <a:endParaRPr lang="en-US" sz="2400" b="1">
            <a:solidFill>
              <a:schemeClr val="bg1"/>
            </a:solidFill>
            <a:ea typeface="Roboto" panose="02000000000000000000" pitchFamily="2" charset="0"/>
          </a:endParaRPr>
        </a:p>
      </xdr:txBody>
    </xdr:sp>
    <xdr:clientData/>
  </xdr:twoCellAnchor>
  <xdr:twoCellAnchor>
    <xdr:from>
      <xdr:col>17</xdr:col>
      <xdr:colOff>284954</xdr:colOff>
      <xdr:row>60</xdr:row>
      <xdr:rowOff>89444</xdr:rowOff>
    </xdr:from>
    <xdr:to>
      <xdr:col>20</xdr:col>
      <xdr:colOff>288986</xdr:colOff>
      <xdr:row>61</xdr:row>
      <xdr:rowOff>81374</xdr:rowOff>
    </xdr:to>
    <xdr:sp macro="" textlink="Dinamica!E18">
      <xdr:nvSpPr>
        <xdr:cNvPr id="224" name="CaixaDeTexto 223">
          <a:extLst>
            <a:ext uri="{FF2B5EF4-FFF2-40B4-BE49-F238E27FC236}">
              <a16:creationId xmlns:a16="http://schemas.microsoft.com/office/drawing/2014/main" id="{3271E1C1-0F4E-4642-9DE2-87E912F9FEFF}"/>
            </a:ext>
          </a:extLst>
        </xdr:cNvPr>
        <xdr:cNvSpPr txBox="1"/>
      </xdr:nvSpPr>
      <xdr:spPr>
        <a:xfrm>
          <a:off x="10648154" y="10895989"/>
          <a:ext cx="1832832" cy="172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451E5A00-0BB4-4380-932E-B2D0BB81C5B3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Patri.Liq X Ativos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15</xdr:col>
      <xdr:colOff>555687</xdr:colOff>
      <xdr:row>58</xdr:row>
      <xdr:rowOff>172816</xdr:rowOff>
    </xdr:from>
    <xdr:to>
      <xdr:col>17</xdr:col>
      <xdr:colOff>342326</xdr:colOff>
      <xdr:row>59</xdr:row>
      <xdr:rowOff>165195</xdr:rowOff>
    </xdr:to>
    <xdr:sp macro="" textlink="Dinamica!B10">
      <xdr:nvSpPr>
        <xdr:cNvPr id="226" name="CaixaDeTexto 225">
          <a:extLst>
            <a:ext uri="{FF2B5EF4-FFF2-40B4-BE49-F238E27FC236}">
              <a16:creationId xmlns:a16="http://schemas.microsoft.com/office/drawing/2014/main" id="{D11137A5-DE72-453D-8CD7-9798D7CAE82B}"/>
            </a:ext>
          </a:extLst>
        </xdr:cNvPr>
        <xdr:cNvSpPr txBox="1"/>
      </xdr:nvSpPr>
      <xdr:spPr>
        <a:xfrm>
          <a:off x="9699687" y="10619143"/>
          <a:ext cx="1005839" cy="1724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Recomendação:</a:t>
          </a:r>
        </a:p>
      </xdr:txBody>
    </xdr:sp>
    <xdr:clientData/>
  </xdr:twoCellAnchor>
  <xdr:twoCellAnchor>
    <xdr:from>
      <xdr:col>15</xdr:col>
      <xdr:colOff>586167</xdr:colOff>
      <xdr:row>56</xdr:row>
      <xdr:rowOff>326</xdr:rowOff>
    </xdr:from>
    <xdr:to>
      <xdr:col>16</xdr:col>
      <xdr:colOff>532826</xdr:colOff>
      <xdr:row>57</xdr:row>
      <xdr:rowOff>66135</xdr:rowOff>
    </xdr:to>
    <xdr:sp macro="" textlink="Dinamica!B10">
      <xdr:nvSpPr>
        <xdr:cNvPr id="227" name="CaixaDeTexto 226">
          <a:extLst>
            <a:ext uri="{FF2B5EF4-FFF2-40B4-BE49-F238E27FC236}">
              <a16:creationId xmlns:a16="http://schemas.microsoft.com/office/drawing/2014/main" id="{0A8B9130-42AE-4B03-A2FC-DB25C7BCA16C}"/>
            </a:ext>
          </a:extLst>
        </xdr:cNvPr>
        <xdr:cNvSpPr txBox="1"/>
      </xdr:nvSpPr>
      <xdr:spPr>
        <a:xfrm>
          <a:off x="9730167" y="10086435"/>
          <a:ext cx="556259" cy="2459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0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Setor:</a:t>
          </a:r>
        </a:p>
      </xdr:txBody>
    </xdr:sp>
    <xdr:clientData/>
  </xdr:twoCellAnchor>
  <xdr:twoCellAnchor>
    <xdr:from>
      <xdr:col>15</xdr:col>
      <xdr:colOff>563307</xdr:colOff>
      <xdr:row>60</xdr:row>
      <xdr:rowOff>96616</xdr:rowOff>
    </xdr:from>
    <xdr:to>
      <xdr:col>17</xdr:col>
      <xdr:colOff>319467</xdr:colOff>
      <xdr:row>61</xdr:row>
      <xdr:rowOff>81375</xdr:rowOff>
    </xdr:to>
    <xdr:sp macro="" textlink="Dinamica!B10">
      <xdr:nvSpPr>
        <xdr:cNvPr id="228" name="CaixaDeTexto 227">
          <a:extLst>
            <a:ext uri="{FF2B5EF4-FFF2-40B4-BE49-F238E27FC236}">
              <a16:creationId xmlns:a16="http://schemas.microsoft.com/office/drawing/2014/main" id="{75A13068-0512-40B6-9DD9-A75FE078BEAE}"/>
            </a:ext>
          </a:extLst>
        </xdr:cNvPr>
        <xdr:cNvSpPr txBox="1"/>
      </xdr:nvSpPr>
      <xdr:spPr>
        <a:xfrm>
          <a:off x="9707307" y="10903161"/>
          <a:ext cx="97536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Melhor Cluster:</a:t>
          </a:r>
        </a:p>
      </xdr:txBody>
    </xdr:sp>
    <xdr:clientData/>
  </xdr:twoCellAnchor>
  <xdr:twoCellAnchor>
    <xdr:from>
      <xdr:col>15</xdr:col>
      <xdr:colOff>570926</xdr:colOff>
      <xdr:row>54</xdr:row>
      <xdr:rowOff>142334</xdr:rowOff>
    </xdr:from>
    <xdr:to>
      <xdr:col>21</xdr:col>
      <xdr:colOff>525206</xdr:colOff>
      <xdr:row>54</xdr:row>
      <xdr:rowOff>172814</xdr:rowOff>
    </xdr:to>
    <xdr:cxnSp macro="">
      <xdr:nvCxnSpPr>
        <xdr:cNvPr id="229" name="Conector reto 228">
          <a:extLst>
            <a:ext uri="{FF2B5EF4-FFF2-40B4-BE49-F238E27FC236}">
              <a16:creationId xmlns:a16="http://schemas.microsoft.com/office/drawing/2014/main" id="{81FDC4BC-D79B-4827-846D-A15519D0B11D}"/>
            </a:ext>
          </a:extLst>
        </xdr:cNvPr>
        <xdr:cNvCxnSpPr/>
      </xdr:nvCxnSpPr>
      <xdr:spPr>
        <a:xfrm flipV="1">
          <a:off x="9714926" y="9868225"/>
          <a:ext cx="3611880" cy="3048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136586</xdr:colOff>
      <xdr:row>64</xdr:row>
      <xdr:rowOff>104234</xdr:rowOff>
    </xdr:from>
    <xdr:to>
      <xdr:col>21</xdr:col>
      <xdr:colOff>7046</xdr:colOff>
      <xdr:row>67</xdr:row>
      <xdr:rowOff>35654</xdr:rowOff>
    </xdr:to>
    <xdr:pic>
      <xdr:nvPicPr>
        <xdr:cNvPr id="230" name="Gráfico 229" descr="Selo seguir com preenchimento sólido">
          <a:extLst>
            <a:ext uri="{FF2B5EF4-FFF2-40B4-BE49-F238E27FC236}">
              <a16:creationId xmlns:a16="http://schemas.microsoft.com/office/drawing/2014/main" id="{D9FC0E0C-6C4B-4B58-804A-5F7232EE0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2328586" y="11631216"/>
          <a:ext cx="480060" cy="471747"/>
        </a:xfrm>
        <a:prstGeom prst="rect">
          <a:avLst/>
        </a:prstGeom>
      </xdr:spPr>
    </xdr:pic>
    <xdr:clientData/>
  </xdr:twoCellAnchor>
  <xdr:twoCellAnchor editAs="oneCell">
    <xdr:from>
      <xdr:col>21</xdr:col>
      <xdr:colOff>83246</xdr:colOff>
      <xdr:row>64</xdr:row>
      <xdr:rowOff>156314</xdr:rowOff>
    </xdr:from>
    <xdr:to>
      <xdr:col>21</xdr:col>
      <xdr:colOff>441386</xdr:colOff>
      <xdr:row>66</xdr:row>
      <xdr:rowOff>148694</xdr:rowOff>
    </xdr:to>
    <xdr:pic>
      <xdr:nvPicPr>
        <xdr:cNvPr id="231" name="Imagem 230" descr="Símbolo de interface do botão quadrado preto de expansão - ícones de setas  grátis">
          <a:extLst>
            <a:ext uri="{FF2B5EF4-FFF2-40B4-BE49-F238E27FC236}">
              <a16:creationId xmlns:a16="http://schemas.microsoft.com/office/drawing/2014/main" id="{797D2057-2E27-4293-8C86-06C0A5EBC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4846" y="11683296"/>
          <a:ext cx="358140" cy="352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570926</xdr:colOff>
      <xdr:row>61</xdr:row>
      <xdr:rowOff>165194</xdr:rowOff>
    </xdr:from>
    <xdr:to>
      <xdr:col>18</xdr:col>
      <xdr:colOff>349946</xdr:colOff>
      <xdr:row>62</xdr:row>
      <xdr:rowOff>157574</xdr:rowOff>
    </xdr:to>
    <xdr:sp macro="" textlink="Dinamica!B10">
      <xdr:nvSpPr>
        <xdr:cNvPr id="232" name="CaixaDeTexto 231">
          <a:extLst>
            <a:ext uri="{FF2B5EF4-FFF2-40B4-BE49-F238E27FC236}">
              <a16:creationId xmlns:a16="http://schemas.microsoft.com/office/drawing/2014/main" id="{81EA104D-160D-47F2-881F-345B14665BBC}"/>
            </a:ext>
          </a:extLst>
        </xdr:cNvPr>
        <xdr:cNvSpPr txBox="1"/>
      </xdr:nvSpPr>
      <xdr:spPr>
        <a:xfrm>
          <a:off x="9714926" y="11151849"/>
          <a:ext cx="1607820" cy="172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de Receita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18</xdr:col>
      <xdr:colOff>296606</xdr:colOff>
      <xdr:row>61</xdr:row>
      <xdr:rowOff>165194</xdr:rowOff>
    </xdr:from>
    <xdr:to>
      <xdr:col>20</xdr:col>
      <xdr:colOff>106106</xdr:colOff>
      <xdr:row>62</xdr:row>
      <xdr:rowOff>172813</xdr:rowOff>
    </xdr:to>
    <xdr:sp macro="" textlink="Dinamica!H18">
      <xdr:nvSpPr>
        <xdr:cNvPr id="233" name="CaixaDeTexto 232">
          <a:extLst>
            <a:ext uri="{FF2B5EF4-FFF2-40B4-BE49-F238E27FC236}">
              <a16:creationId xmlns:a16="http://schemas.microsoft.com/office/drawing/2014/main" id="{7E1BCD95-B490-4149-AF0A-3B6358F9050B}"/>
            </a:ext>
          </a:extLst>
        </xdr:cNvPr>
        <xdr:cNvSpPr txBox="1"/>
      </xdr:nvSpPr>
      <xdr:spPr>
        <a:xfrm>
          <a:off x="11269406" y="11151849"/>
          <a:ext cx="1028700" cy="187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2E1C049-04C3-432F-99C2-31E6311A6348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100%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15</xdr:col>
      <xdr:colOff>570926</xdr:colOff>
      <xdr:row>57</xdr:row>
      <xdr:rowOff>96615</xdr:rowOff>
    </xdr:from>
    <xdr:to>
      <xdr:col>17</xdr:col>
      <xdr:colOff>327086</xdr:colOff>
      <xdr:row>58</xdr:row>
      <xdr:rowOff>81375</xdr:rowOff>
    </xdr:to>
    <xdr:sp macro="" textlink="Dinamica!B10">
      <xdr:nvSpPr>
        <xdr:cNvPr id="234" name="CaixaDeTexto 233">
          <a:extLst>
            <a:ext uri="{FF2B5EF4-FFF2-40B4-BE49-F238E27FC236}">
              <a16:creationId xmlns:a16="http://schemas.microsoft.com/office/drawing/2014/main" id="{649E4428-8B4A-4350-8949-0F09FC90D6F9}"/>
            </a:ext>
          </a:extLst>
        </xdr:cNvPr>
        <xdr:cNvSpPr txBox="1"/>
      </xdr:nvSpPr>
      <xdr:spPr>
        <a:xfrm>
          <a:off x="9714926" y="10362833"/>
          <a:ext cx="97536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Data Balanço:</a:t>
          </a:r>
        </a:p>
      </xdr:txBody>
    </xdr:sp>
    <xdr:clientData/>
  </xdr:twoCellAnchor>
  <xdr:twoCellAnchor>
    <xdr:from>
      <xdr:col>15</xdr:col>
      <xdr:colOff>548066</xdr:colOff>
      <xdr:row>63</xdr:row>
      <xdr:rowOff>66134</xdr:rowOff>
    </xdr:from>
    <xdr:to>
      <xdr:col>18</xdr:col>
      <xdr:colOff>395666</xdr:colOff>
      <xdr:row>64</xdr:row>
      <xdr:rowOff>50894</xdr:rowOff>
    </xdr:to>
    <xdr:sp macro="" textlink="Dinamica!B10">
      <xdr:nvSpPr>
        <xdr:cNvPr id="235" name="CaixaDeTexto 234">
          <a:extLst>
            <a:ext uri="{FF2B5EF4-FFF2-40B4-BE49-F238E27FC236}">
              <a16:creationId xmlns:a16="http://schemas.microsoft.com/office/drawing/2014/main" id="{DAECABD7-6AB3-490A-9E68-A3D6E105EF08}"/>
            </a:ext>
          </a:extLst>
        </xdr:cNvPr>
        <xdr:cNvSpPr txBox="1"/>
      </xdr:nvSpPr>
      <xdr:spPr>
        <a:xfrm>
          <a:off x="9692066" y="11413007"/>
          <a:ext cx="167640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Dividendos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18</xdr:col>
      <xdr:colOff>281366</xdr:colOff>
      <xdr:row>63</xdr:row>
      <xdr:rowOff>50894</xdr:rowOff>
    </xdr:from>
    <xdr:to>
      <xdr:col>20</xdr:col>
      <xdr:colOff>90866</xdr:colOff>
      <xdr:row>64</xdr:row>
      <xdr:rowOff>58513</xdr:rowOff>
    </xdr:to>
    <xdr:sp macro="" textlink="Dinamica!L18">
      <xdr:nvSpPr>
        <xdr:cNvPr id="236" name="CaixaDeTexto 235">
          <a:extLst>
            <a:ext uri="{FF2B5EF4-FFF2-40B4-BE49-F238E27FC236}">
              <a16:creationId xmlns:a16="http://schemas.microsoft.com/office/drawing/2014/main" id="{162BF873-E851-4215-92AC-4DA4B7459DA0}"/>
            </a:ext>
          </a:extLst>
        </xdr:cNvPr>
        <xdr:cNvSpPr txBox="1"/>
      </xdr:nvSpPr>
      <xdr:spPr>
        <a:xfrm>
          <a:off x="11254166" y="11397767"/>
          <a:ext cx="1028700" cy="187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B08DB762-B023-4D71-B7E3-2FC6DA645348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53%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0</xdr:col>
      <xdr:colOff>346364</xdr:colOff>
      <xdr:row>73</xdr:row>
      <xdr:rowOff>33619</xdr:rowOff>
    </xdr:from>
    <xdr:to>
      <xdr:col>6</xdr:col>
      <xdr:colOff>516692</xdr:colOff>
      <xdr:row>88</xdr:row>
      <xdr:rowOff>60512</xdr:rowOff>
    </xdr:to>
    <xdr:sp macro="" textlink="">
      <xdr:nvSpPr>
        <xdr:cNvPr id="237" name="Retângulo: Cantos Arredondados 236">
          <a:extLst>
            <a:ext uri="{FF2B5EF4-FFF2-40B4-BE49-F238E27FC236}">
              <a16:creationId xmlns:a16="http://schemas.microsoft.com/office/drawing/2014/main" id="{A523EA61-4B44-4075-8C9E-FE5B7733A27A}"/>
            </a:ext>
          </a:extLst>
        </xdr:cNvPr>
        <xdr:cNvSpPr/>
      </xdr:nvSpPr>
      <xdr:spPr>
        <a:xfrm>
          <a:off x="346364" y="13181583"/>
          <a:ext cx="3827928" cy="2728529"/>
        </a:xfrm>
        <a:prstGeom prst="roundRect">
          <a:avLst/>
        </a:prstGeom>
        <a:gradFill flip="none" rotWithShape="1">
          <a:gsLst>
            <a:gs pos="57000">
              <a:srgbClr val="3E013D"/>
            </a:gs>
            <a:gs pos="7000">
              <a:srgbClr val="5A106F"/>
            </a:gs>
          </a:gsLst>
          <a:lin ang="162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436458</xdr:colOff>
      <xdr:row>73</xdr:row>
      <xdr:rowOff>63203</xdr:rowOff>
    </xdr:from>
    <xdr:to>
      <xdr:col>4</xdr:col>
      <xdr:colOff>492935</xdr:colOff>
      <xdr:row>75</xdr:row>
      <xdr:rowOff>83821</xdr:rowOff>
    </xdr:to>
    <xdr:sp macro="" textlink="">
      <xdr:nvSpPr>
        <xdr:cNvPr id="238" name="CaixaDeTexto 237">
          <a:extLst>
            <a:ext uri="{FF2B5EF4-FFF2-40B4-BE49-F238E27FC236}">
              <a16:creationId xmlns:a16="http://schemas.microsoft.com/office/drawing/2014/main" id="{A80F5EFB-2BF9-49FB-B0DE-FB5B43FD366E}"/>
            </a:ext>
          </a:extLst>
        </xdr:cNvPr>
        <xdr:cNvSpPr txBox="1"/>
      </xdr:nvSpPr>
      <xdr:spPr>
        <a:xfrm>
          <a:off x="1655658" y="13211167"/>
          <a:ext cx="1275677" cy="380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2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AZUL</a:t>
          </a:r>
        </a:p>
        <a:p>
          <a:pPr algn="ctr"/>
          <a:endParaRPr lang="pt-BR" sz="32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</xdr:col>
      <xdr:colOff>339638</xdr:colOff>
      <xdr:row>76</xdr:row>
      <xdr:rowOff>129989</xdr:rowOff>
    </xdr:from>
    <xdr:to>
      <xdr:col>4</xdr:col>
      <xdr:colOff>363247</xdr:colOff>
      <xdr:row>77</xdr:row>
      <xdr:rowOff>164870</xdr:rowOff>
    </xdr:to>
    <xdr:sp macro="" textlink="Dinamica!B19">
      <xdr:nvSpPr>
        <xdr:cNvPr id="239" name="CaixaDeTexto 238">
          <a:extLst>
            <a:ext uri="{FF2B5EF4-FFF2-40B4-BE49-F238E27FC236}">
              <a16:creationId xmlns:a16="http://schemas.microsoft.com/office/drawing/2014/main" id="{176B2431-2A03-4A10-ADE8-9C2921BB6210}"/>
            </a:ext>
          </a:extLst>
        </xdr:cNvPr>
        <xdr:cNvSpPr txBox="1"/>
      </xdr:nvSpPr>
      <xdr:spPr>
        <a:xfrm>
          <a:off x="949238" y="13818280"/>
          <a:ext cx="1852409" cy="214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C7E4D81D-07A5-415A-8917-15460355F4B6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Emp. Adm. Part. - Serviços Transporte e Logística</a:t>
          </a:fld>
          <a:endParaRPr lang="pt-BR" sz="36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2</xdr:col>
      <xdr:colOff>44252</xdr:colOff>
      <xdr:row>78</xdr:row>
      <xdr:rowOff>53342</xdr:rowOff>
    </xdr:from>
    <xdr:to>
      <xdr:col>3</xdr:col>
      <xdr:colOff>492487</xdr:colOff>
      <xdr:row>79</xdr:row>
      <xdr:rowOff>38101</xdr:rowOff>
    </xdr:to>
    <xdr:sp macro="" textlink="Dinamica!C19">
      <xdr:nvSpPr>
        <xdr:cNvPr id="240" name="CaixaDeTexto 239">
          <a:extLst>
            <a:ext uri="{FF2B5EF4-FFF2-40B4-BE49-F238E27FC236}">
              <a16:creationId xmlns:a16="http://schemas.microsoft.com/office/drawing/2014/main" id="{3333DD29-EDCF-4F85-80A1-A9113A3FD39E}"/>
            </a:ext>
          </a:extLst>
        </xdr:cNvPr>
        <xdr:cNvSpPr txBox="1"/>
      </xdr:nvSpPr>
      <xdr:spPr>
        <a:xfrm>
          <a:off x="1263452" y="14101851"/>
          <a:ext cx="1057835" cy="164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F6E8941-81DB-46AE-881E-2DA6EF2751AA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Set-22</a:t>
          </a:fld>
          <a:endParaRPr lang="pt-BR" sz="32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2</xdr:col>
      <xdr:colOff>151828</xdr:colOff>
      <xdr:row>79</xdr:row>
      <xdr:rowOff>121921</xdr:rowOff>
    </xdr:from>
    <xdr:to>
      <xdr:col>3</xdr:col>
      <xdr:colOff>561515</xdr:colOff>
      <xdr:row>80</xdr:row>
      <xdr:rowOff>114301</xdr:rowOff>
    </xdr:to>
    <xdr:sp macro="" textlink="Dinamica!D19">
      <xdr:nvSpPr>
        <xdr:cNvPr id="241" name="CaixaDeTexto 240">
          <a:extLst>
            <a:ext uri="{FF2B5EF4-FFF2-40B4-BE49-F238E27FC236}">
              <a16:creationId xmlns:a16="http://schemas.microsoft.com/office/drawing/2014/main" id="{874B8595-163D-47D6-9398-5B5F42C546EC}"/>
            </a:ext>
          </a:extLst>
        </xdr:cNvPr>
        <xdr:cNvSpPr txBox="1"/>
      </xdr:nvSpPr>
      <xdr:spPr>
        <a:xfrm>
          <a:off x="1371028" y="14350539"/>
          <a:ext cx="1019287" cy="172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A8F66D2-C72B-4E3F-865D-F74A9CC5227B}" type="TxLink">
            <a:rPr lang="en-US" sz="16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Ruim</a:t>
          </a:fld>
          <a:endParaRPr lang="en-US" sz="2400" b="1">
            <a:solidFill>
              <a:schemeClr val="bg1"/>
            </a:solidFill>
            <a:ea typeface="Roboto" panose="02000000000000000000" pitchFamily="2" charset="0"/>
          </a:endParaRPr>
        </a:p>
      </xdr:txBody>
    </xdr:sp>
    <xdr:clientData/>
  </xdr:twoCellAnchor>
  <xdr:twoCellAnchor>
    <xdr:from>
      <xdr:col>2</xdr:col>
      <xdr:colOff>168863</xdr:colOff>
      <xdr:row>81</xdr:row>
      <xdr:rowOff>53790</xdr:rowOff>
    </xdr:from>
    <xdr:to>
      <xdr:col>5</xdr:col>
      <xdr:colOff>172895</xdr:colOff>
      <xdr:row>82</xdr:row>
      <xdr:rowOff>45721</xdr:rowOff>
    </xdr:to>
    <xdr:sp macro="" textlink="Dinamica!E19">
      <xdr:nvSpPr>
        <xdr:cNvPr id="242" name="CaixaDeTexto 241">
          <a:extLst>
            <a:ext uri="{FF2B5EF4-FFF2-40B4-BE49-F238E27FC236}">
              <a16:creationId xmlns:a16="http://schemas.microsoft.com/office/drawing/2014/main" id="{295FA417-E874-4AFC-AAB8-8D64647FB455}"/>
            </a:ext>
          </a:extLst>
        </xdr:cNvPr>
        <xdr:cNvSpPr txBox="1"/>
      </xdr:nvSpPr>
      <xdr:spPr>
        <a:xfrm>
          <a:off x="1388063" y="14642626"/>
          <a:ext cx="1832832" cy="172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FF3CC76D-16F2-40C0-91BC-1EDA5D6A891F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Nenhum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0</xdr:col>
      <xdr:colOff>439596</xdr:colOff>
      <xdr:row>79</xdr:row>
      <xdr:rowOff>137162</xdr:rowOff>
    </xdr:from>
    <xdr:to>
      <xdr:col>2</xdr:col>
      <xdr:colOff>226235</xdr:colOff>
      <xdr:row>80</xdr:row>
      <xdr:rowOff>129541</xdr:rowOff>
    </xdr:to>
    <xdr:sp macro="" textlink="Dinamica!B10">
      <xdr:nvSpPr>
        <xdr:cNvPr id="244" name="CaixaDeTexto 243">
          <a:extLst>
            <a:ext uri="{FF2B5EF4-FFF2-40B4-BE49-F238E27FC236}">
              <a16:creationId xmlns:a16="http://schemas.microsoft.com/office/drawing/2014/main" id="{B54E391E-39AF-4089-AA62-B760D085EFAF}"/>
            </a:ext>
          </a:extLst>
        </xdr:cNvPr>
        <xdr:cNvSpPr txBox="1"/>
      </xdr:nvSpPr>
      <xdr:spPr>
        <a:xfrm>
          <a:off x="439596" y="14365780"/>
          <a:ext cx="1005839" cy="1724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Recomendação:</a:t>
          </a:r>
        </a:p>
      </xdr:txBody>
    </xdr:sp>
    <xdr:clientData/>
  </xdr:twoCellAnchor>
  <xdr:twoCellAnchor>
    <xdr:from>
      <xdr:col>0</xdr:col>
      <xdr:colOff>470076</xdr:colOff>
      <xdr:row>76</xdr:row>
      <xdr:rowOff>142010</xdr:rowOff>
    </xdr:from>
    <xdr:to>
      <xdr:col>1</xdr:col>
      <xdr:colOff>416735</xdr:colOff>
      <xdr:row>78</xdr:row>
      <xdr:rowOff>30481</xdr:rowOff>
    </xdr:to>
    <xdr:sp macro="" textlink="Dinamica!B10">
      <xdr:nvSpPr>
        <xdr:cNvPr id="245" name="CaixaDeTexto 244">
          <a:extLst>
            <a:ext uri="{FF2B5EF4-FFF2-40B4-BE49-F238E27FC236}">
              <a16:creationId xmlns:a16="http://schemas.microsoft.com/office/drawing/2014/main" id="{46CA5453-7702-455D-B9B9-83623555C5D4}"/>
            </a:ext>
          </a:extLst>
        </xdr:cNvPr>
        <xdr:cNvSpPr txBox="1"/>
      </xdr:nvSpPr>
      <xdr:spPr>
        <a:xfrm>
          <a:off x="470076" y="13830301"/>
          <a:ext cx="556259" cy="248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0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Setor:</a:t>
          </a:r>
        </a:p>
      </xdr:txBody>
    </xdr:sp>
    <xdr:clientData/>
  </xdr:twoCellAnchor>
  <xdr:twoCellAnchor>
    <xdr:from>
      <xdr:col>0</xdr:col>
      <xdr:colOff>447216</xdr:colOff>
      <xdr:row>81</xdr:row>
      <xdr:rowOff>60962</xdr:rowOff>
    </xdr:from>
    <xdr:to>
      <xdr:col>2</xdr:col>
      <xdr:colOff>203376</xdr:colOff>
      <xdr:row>82</xdr:row>
      <xdr:rowOff>45722</xdr:rowOff>
    </xdr:to>
    <xdr:sp macro="" textlink="Dinamica!B10">
      <xdr:nvSpPr>
        <xdr:cNvPr id="246" name="CaixaDeTexto 245">
          <a:extLst>
            <a:ext uri="{FF2B5EF4-FFF2-40B4-BE49-F238E27FC236}">
              <a16:creationId xmlns:a16="http://schemas.microsoft.com/office/drawing/2014/main" id="{D4132A3D-F9BA-4E90-BE39-1A6081D714BE}"/>
            </a:ext>
          </a:extLst>
        </xdr:cNvPr>
        <xdr:cNvSpPr txBox="1"/>
      </xdr:nvSpPr>
      <xdr:spPr>
        <a:xfrm>
          <a:off x="447216" y="14649798"/>
          <a:ext cx="97536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Melhor Cluster:</a:t>
          </a:r>
        </a:p>
      </xdr:txBody>
    </xdr:sp>
    <xdr:clientData/>
  </xdr:twoCellAnchor>
  <xdr:twoCellAnchor>
    <xdr:from>
      <xdr:col>0</xdr:col>
      <xdr:colOff>454835</xdr:colOff>
      <xdr:row>75</xdr:row>
      <xdr:rowOff>106680</xdr:rowOff>
    </xdr:from>
    <xdr:to>
      <xdr:col>6</xdr:col>
      <xdr:colOff>409115</xdr:colOff>
      <xdr:row>75</xdr:row>
      <xdr:rowOff>137160</xdr:rowOff>
    </xdr:to>
    <xdr:cxnSp macro="">
      <xdr:nvCxnSpPr>
        <xdr:cNvPr id="247" name="Conector reto 246">
          <a:extLst>
            <a:ext uri="{FF2B5EF4-FFF2-40B4-BE49-F238E27FC236}">
              <a16:creationId xmlns:a16="http://schemas.microsoft.com/office/drawing/2014/main" id="{E717C74A-6AA0-4D01-80BD-1A646E325E13}"/>
            </a:ext>
          </a:extLst>
        </xdr:cNvPr>
        <xdr:cNvCxnSpPr/>
      </xdr:nvCxnSpPr>
      <xdr:spPr>
        <a:xfrm flipV="1">
          <a:off x="454835" y="13614862"/>
          <a:ext cx="3611880" cy="3048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20495</xdr:colOff>
      <xdr:row>85</xdr:row>
      <xdr:rowOff>68580</xdr:rowOff>
    </xdr:from>
    <xdr:to>
      <xdr:col>5</xdr:col>
      <xdr:colOff>500555</xdr:colOff>
      <xdr:row>88</xdr:row>
      <xdr:rowOff>0</xdr:rowOff>
    </xdr:to>
    <xdr:pic>
      <xdr:nvPicPr>
        <xdr:cNvPr id="248" name="Gráfico 247" descr="Selo seguir com preenchimento sólido">
          <a:extLst>
            <a:ext uri="{FF2B5EF4-FFF2-40B4-BE49-F238E27FC236}">
              <a16:creationId xmlns:a16="http://schemas.microsoft.com/office/drawing/2014/main" id="{1610E675-3173-4971-9F44-D3A2FD907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068495" y="15377853"/>
          <a:ext cx="480060" cy="471747"/>
        </a:xfrm>
        <a:prstGeom prst="rect">
          <a:avLst/>
        </a:prstGeom>
      </xdr:spPr>
    </xdr:pic>
    <xdr:clientData/>
  </xdr:twoCellAnchor>
  <xdr:twoCellAnchor editAs="oneCell">
    <xdr:from>
      <xdr:col>5</xdr:col>
      <xdr:colOff>576755</xdr:colOff>
      <xdr:row>85</xdr:row>
      <xdr:rowOff>120660</xdr:rowOff>
    </xdr:from>
    <xdr:to>
      <xdr:col>6</xdr:col>
      <xdr:colOff>325295</xdr:colOff>
      <xdr:row>87</xdr:row>
      <xdr:rowOff>113040</xdr:rowOff>
    </xdr:to>
    <xdr:pic>
      <xdr:nvPicPr>
        <xdr:cNvPr id="249" name="Imagem 248" descr="Símbolo de interface do botão quadrado preto de expansão - ícones de setas  grátis">
          <a:extLst>
            <a:ext uri="{FF2B5EF4-FFF2-40B4-BE49-F238E27FC236}">
              <a16:creationId xmlns:a16="http://schemas.microsoft.com/office/drawing/2014/main" id="{78E3D4C1-60C0-48BE-9EE2-1FD3597D6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4755" y="15429933"/>
          <a:ext cx="358140" cy="352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454835</xdr:colOff>
      <xdr:row>82</xdr:row>
      <xdr:rowOff>129541</xdr:rowOff>
    </xdr:from>
    <xdr:to>
      <xdr:col>3</xdr:col>
      <xdr:colOff>233855</xdr:colOff>
      <xdr:row>83</xdr:row>
      <xdr:rowOff>121920</xdr:rowOff>
    </xdr:to>
    <xdr:sp macro="" textlink="Dinamica!B10">
      <xdr:nvSpPr>
        <xdr:cNvPr id="250" name="CaixaDeTexto 249">
          <a:extLst>
            <a:ext uri="{FF2B5EF4-FFF2-40B4-BE49-F238E27FC236}">
              <a16:creationId xmlns:a16="http://schemas.microsoft.com/office/drawing/2014/main" id="{CB881C4E-BF3B-485F-94AF-A9A859F06A91}"/>
            </a:ext>
          </a:extLst>
        </xdr:cNvPr>
        <xdr:cNvSpPr txBox="1"/>
      </xdr:nvSpPr>
      <xdr:spPr>
        <a:xfrm>
          <a:off x="454835" y="14898486"/>
          <a:ext cx="1607820" cy="172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de Receita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3</xdr:col>
      <xdr:colOff>180515</xdr:colOff>
      <xdr:row>82</xdr:row>
      <xdr:rowOff>129541</xdr:rowOff>
    </xdr:from>
    <xdr:to>
      <xdr:col>4</xdr:col>
      <xdr:colOff>599615</xdr:colOff>
      <xdr:row>83</xdr:row>
      <xdr:rowOff>137159</xdr:rowOff>
    </xdr:to>
    <xdr:sp macro="" textlink="Dinamica!H19">
      <xdr:nvSpPr>
        <xdr:cNvPr id="251" name="CaixaDeTexto 250">
          <a:extLst>
            <a:ext uri="{FF2B5EF4-FFF2-40B4-BE49-F238E27FC236}">
              <a16:creationId xmlns:a16="http://schemas.microsoft.com/office/drawing/2014/main" id="{DB322998-CFDF-42FB-A7E5-0F9FB58E5097}"/>
            </a:ext>
          </a:extLst>
        </xdr:cNvPr>
        <xdr:cNvSpPr txBox="1"/>
      </xdr:nvSpPr>
      <xdr:spPr>
        <a:xfrm>
          <a:off x="2009315" y="14898486"/>
          <a:ext cx="1028700" cy="187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8E5AA307-7CB0-46EF-A6DE-461D7113DF38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-100%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0</xdr:col>
      <xdr:colOff>454835</xdr:colOff>
      <xdr:row>78</xdr:row>
      <xdr:rowOff>60961</xdr:rowOff>
    </xdr:from>
    <xdr:to>
      <xdr:col>2</xdr:col>
      <xdr:colOff>210995</xdr:colOff>
      <xdr:row>79</xdr:row>
      <xdr:rowOff>45721</xdr:rowOff>
    </xdr:to>
    <xdr:sp macro="" textlink="Dinamica!B10">
      <xdr:nvSpPr>
        <xdr:cNvPr id="252" name="CaixaDeTexto 251">
          <a:extLst>
            <a:ext uri="{FF2B5EF4-FFF2-40B4-BE49-F238E27FC236}">
              <a16:creationId xmlns:a16="http://schemas.microsoft.com/office/drawing/2014/main" id="{2B84C574-9798-4886-BB9B-824BD63DD7CF}"/>
            </a:ext>
          </a:extLst>
        </xdr:cNvPr>
        <xdr:cNvSpPr txBox="1"/>
      </xdr:nvSpPr>
      <xdr:spPr>
        <a:xfrm>
          <a:off x="454835" y="14109470"/>
          <a:ext cx="97536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Data Balanço:</a:t>
          </a:r>
        </a:p>
      </xdr:txBody>
    </xdr:sp>
    <xdr:clientData/>
  </xdr:twoCellAnchor>
  <xdr:twoCellAnchor>
    <xdr:from>
      <xdr:col>0</xdr:col>
      <xdr:colOff>431975</xdr:colOff>
      <xdr:row>84</xdr:row>
      <xdr:rowOff>30480</xdr:rowOff>
    </xdr:from>
    <xdr:to>
      <xdr:col>3</xdr:col>
      <xdr:colOff>279575</xdr:colOff>
      <xdr:row>85</xdr:row>
      <xdr:rowOff>15240</xdr:rowOff>
    </xdr:to>
    <xdr:sp macro="" textlink="Dinamica!B10">
      <xdr:nvSpPr>
        <xdr:cNvPr id="253" name="CaixaDeTexto 252">
          <a:extLst>
            <a:ext uri="{FF2B5EF4-FFF2-40B4-BE49-F238E27FC236}">
              <a16:creationId xmlns:a16="http://schemas.microsoft.com/office/drawing/2014/main" id="{2E7CBB1C-A635-4D9D-BFC3-1FEBAEE6291F}"/>
            </a:ext>
          </a:extLst>
        </xdr:cNvPr>
        <xdr:cNvSpPr txBox="1"/>
      </xdr:nvSpPr>
      <xdr:spPr>
        <a:xfrm>
          <a:off x="431975" y="15159644"/>
          <a:ext cx="167640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Dividendos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3</xdr:col>
      <xdr:colOff>165275</xdr:colOff>
      <xdr:row>84</xdr:row>
      <xdr:rowOff>15240</xdr:rowOff>
    </xdr:from>
    <xdr:to>
      <xdr:col>4</xdr:col>
      <xdr:colOff>584375</xdr:colOff>
      <xdr:row>85</xdr:row>
      <xdr:rowOff>22859</xdr:rowOff>
    </xdr:to>
    <xdr:sp macro="" textlink="Dinamica!L19">
      <xdr:nvSpPr>
        <xdr:cNvPr id="254" name="CaixaDeTexto 253">
          <a:extLst>
            <a:ext uri="{FF2B5EF4-FFF2-40B4-BE49-F238E27FC236}">
              <a16:creationId xmlns:a16="http://schemas.microsoft.com/office/drawing/2014/main" id="{FE28F4B0-8DA7-402B-891C-F12D5BB9DB03}"/>
            </a:ext>
          </a:extLst>
        </xdr:cNvPr>
        <xdr:cNvSpPr txBox="1"/>
      </xdr:nvSpPr>
      <xdr:spPr>
        <a:xfrm>
          <a:off x="1994075" y="15144404"/>
          <a:ext cx="1028700" cy="187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BFC55ADB-FE40-44DA-9EE3-B5C1367C6AA7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100%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8</xdr:col>
      <xdr:colOff>66215</xdr:colOff>
      <xdr:row>73</xdr:row>
      <xdr:rowOff>38100</xdr:rowOff>
    </xdr:from>
    <xdr:to>
      <xdr:col>14</xdr:col>
      <xdr:colOff>236543</xdr:colOff>
      <xdr:row>88</xdr:row>
      <xdr:rowOff>64993</xdr:rowOff>
    </xdr:to>
    <xdr:sp macro="" textlink="">
      <xdr:nvSpPr>
        <xdr:cNvPr id="255" name="Retângulo: Cantos Arredondados 254">
          <a:extLst>
            <a:ext uri="{FF2B5EF4-FFF2-40B4-BE49-F238E27FC236}">
              <a16:creationId xmlns:a16="http://schemas.microsoft.com/office/drawing/2014/main" id="{80875BA5-0804-41EB-AF19-512E98360E5C}"/>
            </a:ext>
          </a:extLst>
        </xdr:cNvPr>
        <xdr:cNvSpPr/>
      </xdr:nvSpPr>
      <xdr:spPr>
        <a:xfrm>
          <a:off x="4943015" y="13186064"/>
          <a:ext cx="3827928" cy="2728529"/>
        </a:xfrm>
        <a:prstGeom prst="roundRect">
          <a:avLst/>
        </a:prstGeom>
        <a:gradFill flip="none" rotWithShape="1">
          <a:gsLst>
            <a:gs pos="57000">
              <a:srgbClr val="3E013D"/>
            </a:gs>
            <a:gs pos="7000">
              <a:srgbClr val="5A106F"/>
            </a:gs>
          </a:gsLst>
          <a:lin ang="162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156309</xdr:colOff>
      <xdr:row>73</xdr:row>
      <xdr:rowOff>67684</xdr:rowOff>
    </xdr:from>
    <xdr:to>
      <xdr:col>12</xdr:col>
      <xdr:colOff>212786</xdr:colOff>
      <xdr:row>75</xdr:row>
      <xdr:rowOff>88302</xdr:rowOff>
    </xdr:to>
    <xdr:sp macro="" textlink="">
      <xdr:nvSpPr>
        <xdr:cNvPr id="256" name="CaixaDeTexto 255">
          <a:extLst>
            <a:ext uri="{FF2B5EF4-FFF2-40B4-BE49-F238E27FC236}">
              <a16:creationId xmlns:a16="http://schemas.microsoft.com/office/drawing/2014/main" id="{BCE65214-7D87-4971-85E9-B30020458C49}"/>
            </a:ext>
          </a:extLst>
        </xdr:cNvPr>
        <xdr:cNvSpPr txBox="1"/>
      </xdr:nvSpPr>
      <xdr:spPr>
        <a:xfrm>
          <a:off x="6252309" y="13215648"/>
          <a:ext cx="1275677" cy="380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2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CASH</a:t>
          </a:r>
        </a:p>
        <a:p>
          <a:pPr algn="ctr"/>
          <a:endParaRPr lang="pt-BR" sz="32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9</xdr:col>
      <xdr:colOff>59489</xdr:colOff>
      <xdr:row>76</xdr:row>
      <xdr:rowOff>134470</xdr:rowOff>
    </xdr:from>
    <xdr:to>
      <xdr:col>12</xdr:col>
      <xdr:colOff>83098</xdr:colOff>
      <xdr:row>77</xdr:row>
      <xdr:rowOff>169351</xdr:rowOff>
    </xdr:to>
    <xdr:sp macro="" textlink="Dinamica!B20">
      <xdr:nvSpPr>
        <xdr:cNvPr id="257" name="CaixaDeTexto 256">
          <a:extLst>
            <a:ext uri="{FF2B5EF4-FFF2-40B4-BE49-F238E27FC236}">
              <a16:creationId xmlns:a16="http://schemas.microsoft.com/office/drawing/2014/main" id="{CCC2CA55-A08B-44C2-9823-D21CFD667C1F}"/>
            </a:ext>
          </a:extLst>
        </xdr:cNvPr>
        <xdr:cNvSpPr txBox="1"/>
      </xdr:nvSpPr>
      <xdr:spPr>
        <a:xfrm>
          <a:off x="5545889" y="13822761"/>
          <a:ext cx="1852409" cy="214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3878EEF6-FEE3-491C-A267-37F0D9F8F7F6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Comunicação e Informática</a:t>
          </a:fld>
          <a:endParaRPr lang="pt-BR" sz="36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9</xdr:col>
      <xdr:colOff>373703</xdr:colOff>
      <xdr:row>78</xdr:row>
      <xdr:rowOff>57823</xdr:rowOff>
    </xdr:from>
    <xdr:to>
      <xdr:col>11</xdr:col>
      <xdr:colOff>212338</xdr:colOff>
      <xdr:row>79</xdr:row>
      <xdr:rowOff>42582</xdr:rowOff>
    </xdr:to>
    <xdr:sp macro="" textlink="Dinamica!C20">
      <xdr:nvSpPr>
        <xdr:cNvPr id="258" name="CaixaDeTexto 257">
          <a:extLst>
            <a:ext uri="{FF2B5EF4-FFF2-40B4-BE49-F238E27FC236}">
              <a16:creationId xmlns:a16="http://schemas.microsoft.com/office/drawing/2014/main" id="{86CC75D6-E6D4-4772-BBDE-6CEAD36A53D3}"/>
            </a:ext>
          </a:extLst>
        </xdr:cNvPr>
        <xdr:cNvSpPr txBox="1"/>
      </xdr:nvSpPr>
      <xdr:spPr>
        <a:xfrm>
          <a:off x="5860103" y="14106332"/>
          <a:ext cx="1057835" cy="164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9921578-C97E-4934-B0D5-A515E7A86E0C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Set-22</a:t>
          </a:fld>
          <a:endParaRPr lang="pt-BR" sz="32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9</xdr:col>
      <xdr:colOff>481279</xdr:colOff>
      <xdr:row>79</xdr:row>
      <xdr:rowOff>126402</xdr:rowOff>
    </xdr:from>
    <xdr:to>
      <xdr:col>11</xdr:col>
      <xdr:colOff>281366</xdr:colOff>
      <xdr:row>80</xdr:row>
      <xdr:rowOff>118782</xdr:rowOff>
    </xdr:to>
    <xdr:sp macro="" textlink="Dinamica!D20">
      <xdr:nvSpPr>
        <xdr:cNvPr id="259" name="CaixaDeTexto 258">
          <a:extLst>
            <a:ext uri="{FF2B5EF4-FFF2-40B4-BE49-F238E27FC236}">
              <a16:creationId xmlns:a16="http://schemas.microsoft.com/office/drawing/2014/main" id="{8013C59A-5ED7-4DD8-ABB6-3B195006DE0B}"/>
            </a:ext>
          </a:extLst>
        </xdr:cNvPr>
        <xdr:cNvSpPr txBox="1"/>
      </xdr:nvSpPr>
      <xdr:spPr>
        <a:xfrm>
          <a:off x="5967679" y="14355020"/>
          <a:ext cx="1019287" cy="172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D92ECEE-3032-4306-A5B6-2E8A0AB4FF76}" type="TxLink">
            <a:rPr lang="en-US" sz="16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Média</a:t>
          </a:fld>
          <a:endParaRPr lang="en-US" sz="2400" b="1">
            <a:solidFill>
              <a:schemeClr val="bg1"/>
            </a:solidFill>
            <a:ea typeface="Roboto" panose="02000000000000000000" pitchFamily="2" charset="0"/>
          </a:endParaRPr>
        </a:p>
      </xdr:txBody>
    </xdr:sp>
    <xdr:clientData/>
  </xdr:twoCellAnchor>
  <xdr:twoCellAnchor>
    <xdr:from>
      <xdr:col>9</xdr:col>
      <xdr:colOff>498314</xdr:colOff>
      <xdr:row>81</xdr:row>
      <xdr:rowOff>58271</xdr:rowOff>
    </xdr:from>
    <xdr:to>
      <xdr:col>12</xdr:col>
      <xdr:colOff>502346</xdr:colOff>
      <xdr:row>82</xdr:row>
      <xdr:rowOff>50202</xdr:rowOff>
    </xdr:to>
    <xdr:sp macro="" textlink="Dinamica!E20">
      <xdr:nvSpPr>
        <xdr:cNvPr id="260" name="CaixaDeTexto 259">
          <a:extLst>
            <a:ext uri="{FF2B5EF4-FFF2-40B4-BE49-F238E27FC236}">
              <a16:creationId xmlns:a16="http://schemas.microsoft.com/office/drawing/2014/main" id="{76A3C4A7-48D4-45A5-810C-BEA84DCA9DDC}"/>
            </a:ext>
          </a:extLst>
        </xdr:cNvPr>
        <xdr:cNvSpPr txBox="1"/>
      </xdr:nvSpPr>
      <xdr:spPr>
        <a:xfrm>
          <a:off x="5984714" y="14647107"/>
          <a:ext cx="1832832" cy="172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6ABD8DC-EAD1-4181-B672-1E3C913F4A88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Patri.Liq X Receita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8</xdr:col>
      <xdr:colOff>159447</xdr:colOff>
      <xdr:row>79</xdr:row>
      <xdr:rowOff>141643</xdr:rowOff>
    </xdr:from>
    <xdr:to>
      <xdr:col>9</xdr:col>
      <xdr:colOff>555686</xdr:colOff>
      <xdr:row>80</xdr:row>
      <xdr:rowOff>134022</xdr:rowOff>
    </xdr:to>
    <xdr:sp macro="" textlink="Dinamica!B10">
      <xdr:nvSpPr>
        <xdr:cNvPr id="262" name="CaixaDeTexto 261">
          <a:extLst>
            <a:ext uri="{FF2B5EF4-FFF2-40B4-BE49-F238E27FC236}">
              <a16:creationId xmlns:a16="http://schemas.microsoft.com/office/drawing/2014/main" id="{FAFACDF6-47A8-4F25-A7BC-6FB5D6399E04}"/>
            </a:ext>
          </a:extLst>
        </xdr:cNvPr>
        <xdr:cNvSpPr txBox="1"/>
      </xdr:nvSpPr>
      <xdr:spPr>
        <a:xfrm>
          <a:off x="5036247" y="14370261"/>
          <a:ext cx="1005839" cy="1724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Recomendação:</a:t>
          </a:r>
        </a:p>
      </xdr:txBody>
    </xdr:sp>
    <xdr:clientData/>
  </xdr:twoCellAnchor>
  <xdr:twoCellAnchor>
    <xdr:from>
      <xdr:col>8</xdr:col>
      <xdr:colOff>189927</xdr:colOff>
      <xdr:row>76</xdr:row>
      <xdr:rowOff>146491</xdr:rowOff>
    </xdr:from>
    <xdr:to>
      <xdr:col>9</xdr:col>
      <xdr:colOff>136586</xdr:colOff>
      <xdr:row>78</xdr:row>
      <xdr:rowOff>34962</xdr:rowOff>
    </xdr:to>
    <xdr:sp macro="" textlink="Dinamica!B10">
      <xdr:nvSpPr>
        <xdr:cNvPr id="263" name="CaixaDeTexto 262">
          <a:extLst>
            <a:ext uri="{FF2B5EF4-FFF2-40B4-BE49-F238E27FC236}">
              <a16:creationId xmlns:a16="http://schemas.microsoft.com/office/drawing/2014/main" id="{303CE9DD-096D-44D7-9090-BAD1F0E5677C}"/>
            </a:ext>
          </a:extLst>
        </xdr:cNvPr>
        <xdr:cNvSpPr txBox="1"/>
      </xdr:nvSpPr>
      <xdr:spPr>
        <a:xfrm>
          <a:off x="5066727" y="13834782"/>
          <a:ext cx="556259" cy="248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0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Setor:</a:t>
          </a:r>
        </a:p>
      </xdr:txBody>
    </xdr:sp>
    <xdr:clientData/>
  </xdr:twoCellAnchor>
  <xdr:twoCellAnchor>
    <xdr:from>
      <xdr:col>8</xdr:col>
      <xdr:colOff>167067</xdr:colOff>
      <xdr:row>81</xdr:row>
      <xdr:rowOff>65443</xdr:rowOff>
    </xdr:from>
    <xdr:to>
      <xdr:col>9</xdr:col>
      <xdr:colOff>532827</xdr:colOff>
      <xdr:row>82</xdr:row>
      <xdr:rowOff>50203</xdr:rowOff>
    </xdr:to>
    <xdr:sp macro="" textlink="Dinamica!B10">
      <xdr:nvSpPr>
        <xdr:cNvPr id="264" name="CaixaDeTexto 263">
          <a:extLst>
            <a:ext uri="{FF2B5EF4-FFF2-40B4-BE49-F238E27FC236}">
              <a16:creationId xmlns:a16="http://schemas.microsoft.com/office/drawing/2014/main" id="{DE0A4934-1B3E-49AF-8D9D-B476A404F404}"/>
            </a:ext>
          </a:extLst>
        </xdr:cNvPr>
        <xdr:cNvSpPr txBox="1"/>
      </xdr:nvSpPr>
      <xdr:spPr>
        <a:xfrm>
          <a:off x="5043867" y="14654279"/>
          <a:ext cx="97536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Melhor Cluster:</a:t>
          </a:r>
        </a:p>
      </xdr:txBody>
    </xdr:sp>
    <xdr:clientData/>
  </xdr:twoCellAnchor>
  <xdr:twoCellAnchor>
    <xdr:from>
      <xdr:col>8</xdr:col>
      <xdr:colOff>174686</xdr:colOff>
      <xdr:row>75</xdr:row>
      <xdr:rowOff>111161</xdr:rowOff>
    </xdr:from>
    <xdr:to>
      <xdr:col>14</xdr:col>
      <xdr:colOff>128966</xdr:colOff>
      <xdr:row>75</xdr:row>
      <xdr:rowOff>141641</xdr:rowOff>
    </xdr:to>
    <xdr:cxnSp macro="">
      <xdr:nvCxnSpPr>
        <xdr:cNvPr id="265" name="Conector reto 264">
          <a:extLst>
            <a:ext uri="{FF2B5EF4-FFF2-40B4-BE49-F238E27FC236}">
              <a16:creationId xmlns:a16="http://schemas.microsoft.com/office/drawing/2014/main" id="{9EFE0D55-C968-4476-8BA2-0039F9796DC8}"/>
            </a:ext>
          </a:extLst>
        </xdr:cNvPr>
        <xdr:cNvCxnSpPr/>
      </xdr:nvCxnSpPr>
      <xdr:spPr>
        <a:xfrm flipV="1">
          <a:off x="5051486" y="13619343"/>
          <a:ext cx="3611880" cy="3048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349946</xdr:colOff>
      <xdr:row>85</xdr:row>
      <xdr:rowOff>73061</xdr:rowOff>
    </xdr:from>
    <xdr:to>
      <xdr:col>13</xdr:col>
      <xdr:colOff>220406</xdr:colOff>
      <xdr:row>88</xdr:row>
      <xdr:rowOff>4481</xdr:rowOff>
    </xdr:to>
    <xdr:pic>
      <xdr:nvPicPr>
        <xdr:cNvPr id="266" name="Gráfico 265" descr="Selo seguir com preenchimento sólido">
          <a:extLst>
            <a:ext uri="{FF2B5EF4-FFF2-40B4-BE49-F238E27FC236}">
              <a16:creationId xmlns:a16="http://schemas.microsoft.com/office/drawing/2014/main" id="{A246B5B2-5763-4A52-BA35-FCE740129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665146" y="15382334"/>
          <a:ext cx="480060" cy="471747"/>
        </a:xfrm>
        <a:prstGeom prst="rect">
          <a:avLst/>
        </a:prstGeom>
      </xdr:spPr>
    </xdr:pic>
    <xdr:clientData/>
  </xdr:twoCellAnchor>
  <xdr:twoCellAnchor editAs="oneCell">
    <xdr:from>
      <xdr:col>13</xdr:col>
      <xdr:colOff>296606</xdr:colOff>
      <xdr:row>85</xdr:row>
      <xdr:rowOff>125141</xdr:rowOff>
    </xdr:from>
    <xdr:to>
      <xdr:col>14</xdr:col>
      <xdr:colOff>45146</xdr:colOff>
      <xdr:row>87</xdr:row>
      <xdr:rowOff>117521</xdr:rowOff>
    </xdr:to>
    <xdr:pic>
      <xdr:nvPicPr>
        <xdr:cNvPr id="267" name="Imagem 266" descr="Símbolo de interface do botão quadrado preto de expansão - ícones de setas  grátis">
          <a:extLst>
            <a:ext uri="{FF2B5EF4-FFF2-40B4-BE49-F238E27FC236}">
              <a16:creationId xmlns:a16="http://schemas.microsoft.com/office/drawing/2014/main" id="{0C568202-231B-4266-866E-005846EED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1406" y="15434414"/>
          <a:ext cx="358140" cy="352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174686</xdr:colOff>
      <xdr:row>82</xdr:row>
      <xdr:rowOff>134022</xdr:rowOff>
    </xdr:from>
    <xdr:to>
      <xdr:col>10</xdr:col>
      <xdr:colOff>563306</xdr:colOff>
      <xdr:row>83</xdr:row>
      <xdr:rowOff>126401</xdr:rowOff>
    </xdr:to>
    <xdr:sp macro="" textlink="Dinamica!B10">
      <xdr:nvSpPr>
        <xdr:cNvPr id="268" name="CaixaDeTexto 267">
          <a:extLst>
            <a:ext uri="{FF2B5EF4-FFF2-40B4-BE49-F238E27FC236}">
              <a16:creationId xmlns:a16="http://schemas.microsoft.com/office/drawing/2014/main" id="{A5BF0ECB-6BDB-433F-85B2-71F97D018110}"/>
            </a:ext>
          </a:extLst>
        </xdr:cNvPr>
        <xdr:cNvSpPr txBox="1"/>
      </xdr:nvSpPr>
      <xdr:spPr>
        <a:xfrm>
          <a:off x="5051486" y="14902967"/>
          <a:ext cx="1607820" cy="172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de Receita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10</xdr:col>
      <xdr:colOff>509966</xdr:colOff>
      <xdr:row>82</xdr:row>
      <xdr:rowOff>134022</xdr:rowOff>
    </xdr:from>
    <xdr:to>
      <xdr:col>12</xdr:col>
      <xdr:colOff>319466</xdr:colOff>
      <xdr:row>83</xdr:row>
      <xdr:rowOff>141640</xdr:rowOff>
    </xdr:to>
    <xdr:sp macro="" textlink="Dinamica!H20">
      <xdr:nvSpPr>
        <xdr:cNvPr id="269" name="CaixaDeTexto 268">
          <a:extLst>
            <a:ext uri="{FF2B5EF4-FFF2-40B4-BE49-F238E27FC236}">
              <a16:creationId xmlns:a16="http://schemas.microsoft.com/office/drawing/2014/main" id="{3F2F234F-5A34-4E1F-8FFD-3E39AA6E0576}"/>
            </a:ext>
          </a:extLst>
        </xdr:cNvPr>
        <xdr:cNvSpPr txBox="1"/>
      </xdr:nvSpPr>
      <xdr:spPr>
        <a:xfrm>
          <a:off x="6605966" y="14902967"/>
          <a:ext cx="1028700" cy="187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BAC7CE1-B076-480D-9953-F98C570BE474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-100%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8</xdr:col>
      <xdr:colOff>174686</xdr:colOff>
      <xdr:row>78</xdr:row>
      <xdr:rowOff>65442</xdr:rowOff>
    </xdr:from>
    <xdr:to>
      <xdr:col>9</xdr:col>
      <xdr:colOff>540446</xdr:colOff>
      <xdr:row>79</xdr:row>
      <xdr:rowOff>50202</xdr:rowOff>
    </xdr:to>
    <xdr:sp macro="" textlink="Dinamica!B10">
      <xdr:nvSpPr>
        <xdr:cNvPr id="270" name="CaixaDeTexto 269">
          <a:extLst>
            <a:ext uri="{FF2B5EF4-FFF2-40B4-BE49-F238E27FC236}">
              <a16:creationId xmlns:a16="http://schemas.microsoft.com/office/drawing/2014/main" id="{04CEF08F-19BD-4449-8F3C-692C99C8F719}"/>
            </a:ext>
          </a:extLst>
        </xdr:cNvPr>
        <xdr:cNvSpPr txBox="1"/>
      </xdr:nvSpPr>
      <xdr:spPr>
        <a:xfrm>
          <a:off x="5051486" y="14113951"/>
          <a:ext cx="97536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Data Balanço:</a:t>
          </a:r>
        </a:p>
      </xdr:txBody>
    </xdr:sp>
    <xdr:clientData/>
  </xdr:twoCellAnchor>
  <xdr:twoCellAnchor>
    <xdr:from>
      <xdr:col>8</xdr:col>
      <xdr:colOff>151826</xdr:colOff>
      <xdr:row>84</xdr:row>
      <xdr:rowOff>34961</xdr:rowOff>
    </xdr:from>
    <xdr:to>
      <xdr:col>10</xdr:col>
      <xdr:colOff>609026</xdr:colOff>
      <xdr:row>85</xdr:row>
      <xdr:rowOff>19721</xdr:rowOff>
    </xdr:to>
    <xdr:sp macro="" textlink="Dinamica!B10">
      <xdr:nvSpPr>
        <xdr:cNvPr id="271" name="CaixaDeTexto 270">
          <a:extLst>
            <a:ext uri="{FF2B5EF4-FFF2-40B4-BE49-F238E27FC236}">
              <a16:creationId xmlns:a16="http://schemas.microsoft.com/office/drawing/2014/main" id="{05F6D739-F7C0-4375-A127-DE378F593FF9}"/>
            </a:ext>
          </a:extLst>
        </xdr:cNvPr>
        <xdr:cNvSpPr txBox="1"/>
      </xdr:nvSpPr>
      <xdr:spPr>
        <a:xfrm>
          <a:off x="5028626" y="15164125"/>
          <a:ext cx="167640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Dividendos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10</xdr:col>
      <xdr:colOff>494726</xdr:colOff>
      <xdr:row>84</xdr:row>
      <xdr:rowOff>19721</xdr:rowOff>
    </xdr:from>
    <xdr:to>
      <xdr:col>12</xdr:col>
      <xdr:colOff>304226</xdr:colOff>
      <xdr:row>85</xdr:row>
      <xdr:rowOff>27340</xdr:rowOff>
    </xdr:to>
    <xdr:sp macro="" textlink="Dinamica!L20">
      <xdr:nvSpPr>
        <xdr:cNvPr id="272" name="CaixaDeTexto 271">
          <a:extLst>
            <a:ext uri="{FF2B5EF4-FFF2-40B4-BE49-F238E27FC236}">
              <a16:creationId xmlns:a16="http://schemas.microsoft.com/office/drawing/2014/main" id="{9F8F928B-B56A-4F1B-A345-BF9418DFEF13}"/>
            </a:ext>
          </a:extLst>
        </xdr:cNvPr>
        <xdr:cNvSpPr txBox="1"/>
      </xdr:nvSpPr>
      <xdr:spPr>
        <a:xfrm>
          <a:off x="6590726" y="15148885"/>
          <a:ext cx="1028700" cy="187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A5347C28-71EC-41A7-9751-70735418CCC7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-100%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15</xdr:col>
      <xdr:colOff>462455</xdr:colOff>
      <xdr:row>73</xdr:row>
      <xdr:rowOff>0</xdr:rowOff>
    </xdr:from>
    <xdr:to>
      <xdr:col>22</xdr:col>
      <xdr:colOff>23183</xdr:colOff>
      <xdr:row>88</xdr:row>
      <xdr:rowOff>26893</xdr:rowOff>
    </xdr:to>
    <xdr:sp macro="" textlink="">
      <xdr:nvSpPr>
        <xdr:cNvPr id="273" name="Retângulo: Cantos Arredondados 272">
          <a:extLst>
            <a:ext uri="{FF2B5EF4-FFF2-40B4-BE49-F238E27FC236}">
              <a16:creationId xmlns:a16="http://schemas.microsoft.com/office/drawing/2014/main" id="{31394A59-3225-47BB-A7CC-70F654246A0A}"/>
            </a:ext>
          </a:extLst>
        </xdr:cNvPr>
        <xdr:cNvSpPr/>
      </xdr:nvSpPr>
      <xdr:spPr>
        <a:xfrm>
          <a:off x="9606455" y="13147964"/>
          <a:ext cx="3827928" cy="2728529"/>
        </a:xfrm>
        <a:prstGeom prst="roundRect">
          <a:avLst/>
        </a:prstGeom>
        <a:gradFill flip="none" rotWithShape="1">
          <a:gsLst>
            <a:gs pos="57000">
              <a:srgbClr val="3E013D"/>
            </a:gs>
            <a:gs pos="7000">
              <a:srgbClr val="5A106F"/>
            </a:gs>
          </a:gsLst>
          <a:lin ang="162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552549</xdr:colOff>
      <xdr:row>73</xdr:row>
      <xdr:rowOff>29584</xdr:rowOff>
    </xdr:from>
    <xdr:to>
      <xdr:col>19</xdr:col>
      <xdr:colOff>609026</xdr:colOff>
      <xdr:row>75</xdr:row>
      <xdr:rowOff>50202</xdr:rowOff>
    </xdr:to>
    <xdr:sp macro="" textlink="">
      <xdr:nvSpPr>
        <xdr:cNvPr id="274" name="CaixaDeTexto 273">
          <a:extLst>
            <a:ext uri="{FF2B5EF4-FFF2-40B4-BE49-F238E27FC236}">
              <a16:creationId xmlns:a16="http://schemas.microsoft.com/office/drawing/2014/main" id="{A0631418-EAE7-484B-9582-131093F43400}"/>
            </a:ext>
          </a:extLst>
        </xdr:cNvPr>
        <xdr:cNvSpPr txBox="1"/>
      </xdr:nvSpPr>
      <xdr:spPr>
        <a:xfrm>
          <a:off x="10915749" y="13177548"/>
          <a:ext cx="1275677" cy="380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2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LWSA</a:t>
          </a:r>
        </a:p>
        <a:p>
          <a:pPr algn="ctr"/>
          <a:endParaRPr lang="pt-BR" sz="32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16</xdr:col>
      <xdr:colOff>455729</xdr:colOff>
      <xdr:row>76</xdr:row>
      <xdr:rowOff>96370</xdr:rowOff>
    </xdr:from>
    <xdr:to>
      <xdr:col>19</xdr:col>
      <xdr:colOff>479338</xdr:colOff>
      <xdr:row>77</xdr:row>
      <xdr:rowOff>134021</xdr:rowOff>
    </xdr:to>
    <xdr:sp macro="" textlink="Dinamica!B21">
      <xdr:nvSpPr>
        <xdr:cNvPr id="275" name="CaixaDeTexto 274">
          <a:extLst>
            <a:ext uri="{FF2B5EF4-FFF2-40B4-BE49-F238E27FC236}">
              <a16:creationId xmlns:a16="http://schemas.microsoft.com/office/drawing/2014/main" id="{ED821DE2-ADAF-4E70-8703-D0BA733B0E88}"/>
            </a:ext>
          </a:extLst>
        </xdr:cNvPr>
        <xdr:cNvSpPr txBox="1"/>
      </xdr:nvSpPr>
      <xdr:spPr>
        <a:xfrm>
          <a:off x="10209329" y="13784661"/>
          <a:ext cx="1852409" cy="217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331B8178-77EC-4C4D-B937-EA3962199D92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Comunicação e Informática</a:t>
          </a:fld>
          <a:endParaRPr lang="pt-BR" sz="36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17</xdr:col>
      <xdr:colOff>160343</xdr:colOff>
      <xdr:row>78</xdr:row>
      <xdr:rowOff>19723</xdr:rowOff>
    </xdr:from>
    <xdr:to>
      <xdr:col>18</xdr:col>
      <xdr:colOff>608578</xdr:colOff>
      <xdr:row>79</xdr:row>
      <xdr:rowOff>4482</xdr:rowOff>
    </xdr:to>
    <xdr:sp macro="" textlink="Dinamica!C21">
      <xdr:nvSpPr>
        <xdr:cNvPr id="276" name="CaixaDeTexto 275">
          <a:extLst>
            <a:ext uri="{FF2B5EF4-FFF2-40B4-BE49-F238E27FC236}">
              <a16:creationId xmlns:a16="http://schemas.microsoft.com/office/drawing/2014/main" id="{CEBD181F-A660-4057-B7D6-810C3E31F9CC}"/>
            </a:ext>
          </a:extLst>
        </xdr:cNvPr>
        <xdr:cNvSpPr txBox="1"/>
      </xdr:nvSpPr>
      <xdr:spPr>
        <a:xfrm>
          <a:off x="10523543" y="14068232"/>
          <a:ext cx="1057835" cy="164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C1164617-02DC-443E-8DC5-F2D39A944415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Set-22</a:t>
          </a:fld>
          <a:endParaRPr lang="pt-BR" sz="32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17</xdr:col>
      <xdr:colOff>267919</xdr:colOff>
      <xdr:row>79</xdr:row>
      <xdr:rowOff>88302</xdr:rowOff>
    </xdr:from>
    <xdr:to>
      <xdr:col>19</xdr:col>
      <xdr:colOff>68006</xdr:colOff>
      <xdr:row>80</xdr:row>
      <xdr:rowOff>80682</xdr:rowOff>
    </xdr:to>
    <xdr:sp macro="" textlink="Dinamica!D21">
      <xdr:nvSpPr>
        <xdr:cNvPr id="277" name="CaixaDeTexto 276">
          <a:extLst>
            <a:ext uri="{FF2B5EF4-FFF2-40B4-BE49-F238E27FC236}">
              <a16:creationId xmlns:a16="http://schemas.microsoft.com/office/drawing/2014/main" id="{4661D140-9553-4E87-8901-5C3E6AB9DC56}"/>
            </a:ext>
          </a:extLst>
        </xdr:cNvPr>
        <xdr:cNvSpPr txBox="1"/>
      </xdr:nvSpPr>
      <xdr:spPr>
        <a:xfrm>
          <a:off x="10631119" y="14316920"/>
          <a:ext cx="1019287" cy="172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AA97F7AC-E917-41F0-A904-53955CC34674}" type="TxLink">
            <a:rPr lang="en-US" sz="16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Boa</a:t>
          </a:fld>
          <a:endParaRPr lang="en-US" sz="2400" b="1">
            <a:solidFill>
              <a:schemeClr val="bg1"/>
            </a:solidFill>
            <a:ea typeface="Roboto" panose="02000000000000000000" pitchFamily="2" charset="0"/>
          </a:endParaRPr>
        </a:p>
      </xdr:txBody>
    </xdr:sp>
    <xdr:clientData/>
  </xdr:twoCellAnchor>
  <xdr:twoCellAnchor>
    <xdr:from>
      <xdr:col>17</xdr:col>
      <xdr:colOff>284954</xdr:colOff>
      <xdr:row>81</xdr:row>
      <xdr:rowOff>20171</xdr:rowOff>
    </xdr:from>
    <xdr:to>
      <xdr:col>20</xdr:col>
      <xdr:colOff>288986</xdr:colOff>
      <xdr:row>82</xdr:row>
      <xdr:rowOff>12102</xdr:rowOff>
    </xdr:to>
    <xdr:sp macro="" textlink="Dinamica!E21">
      <xdr:nvSpPr>
        <xdr:cNvPr id="278" name="CaixaDeTexto 277">
          <a:extLst>
            <a:ext uri="{FF2B5EF4-FFF2-40B4-BE49-F238E27FC236}">
              <a16:creationId xmlns:a16="http://schemas.microsoft.com/office/drawing/2014/main" id="{EDDD8ABD-C96D-4807-86E1-4F1DAA1477A2}"/>
            </a:ext>
          </a:extLst>
        </xdr:cNvPr>
        <xdr:cNvSpPr txBox="1"/>
      </xdr:nvSpPr>
      <xdr:spPr>
        <a:xfrm>
          <a:off x="10648154" y="14609007"/>
          <a:ext cx="1832832" cy="172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464035EB-A7FD-463C-B9C4-7E2F9558A1FB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Patri.Liq X Ativos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15</xdr:col>
      <xdr:colOff>555687</xdr:colOff>
      <xdr:row>79</xdr:row>
      <xdr:rowOff>103543</xdr:rowOff>
    </xdr:from>
    <xdr:to>
      <xdr:col>17</xdr:col>
      <xdr:colOff>342326</xdr:colOff>
      <xdr:row>80</xdr:row>
      <xdr:rowOff>95922</xdr:rowOff>
    </xdr:to>
    <xdr:sp macro="" textlink="Dinamica!B10">
      <xdr:nvSpPr>
        <xdr:cNvPr id="280" name="CaixaDeTexto 279">
          <a:extLst>
            <a:ext uri="{FF2B5EF4-FFF2-40B4-BE49-F238E27FC236}">
              <a16:creationId xmlns:a16="http://schemas.microsoft.com/office/drawing/2014/main" id="{99F3BFD5-F2F0-4234-82F9-64606E6689A6}"/>
            </a:ext>
          </a:extLst>
        </xdr:cNvPr>
        <xdr:cNvSpPr txBox="1"/>
      </xdr:nvSpPr>
      <xdr:spPr>
        <a:xfrm>
          <a:off x="9699687" y="14332161"/>
          <a:ext cx="1005839" cy="1724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Recomendação:</a:t>
          </a:r>
        </a:p>
      </xdr:txBody>
    </xdr:sp>
    <xdr:clientData/>
  </xdr:twoCellAnchor>
  <xdr:twoCellAnchor>
    <xdr:from>
      <xdr:col>15</xdr:col>
      <xdr:colOff>586167</xdr:colOff>
      <xdr:row>76</xdr:row>
      <xdr:rowOff>111162</xdr:rowOff>
    </xdr:from>
    <xdr:to>
      <xdr:col>16</xdr:col>
      <xdr:colOff>532826</xdr:colOff>
      <xdr:row>77</xdr:row>
      <xdr:rowOff>176971</xdr:rowOff>
    </xdr:to>
    <xdr:sp macro="" textlink="Dinamica!B10">
      <xdr:nvSpPr>
        <xdr:cNvPr id="281" name="CaixaDeTexto 280">
          <a:extLst>
            <a:ext uri="{FF2B5EF4-FFF2-40B4-BE49-F238E27FC236}">
              <a16:creationId xmlns:a16="http://schemas.microsoft.com/office/drawing/2014/main" id="{18CEB79B-7A57-4924-ACD1-944B27403AE3}"/>
            </a:ext>
          </a:extLst>
        </xdr:cNvPr>
        <xdr:cNvSpPr txBox="1"/>
      </xdr:nvSpPr>
      <xdr:spPr>
        <a:xfrm>
          <a:off x="9730167" y="13799453"/>
          <a:ext cx="556259" cy="2459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0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Setor:</a:t>
          </a:r>
        </a:p>
      </xdr:txBody>
    </xdr:sp>
    <xdr:clientData/>
  </xdr:twoCellAnchor>
  <xdr:twoCellAnchor>
    <xdr:from>
      <xdr:col>15</xdr:col>
      <xdr:colOff>563307</xdr:colOff>
      <xdr:row>81</xdr:row>
      <xdr:rowOff>27343</xdr:rowOff>
    </xdr:from>
    <xdr:to>
      <xdr:col>17</xdr:col>
      <xdr:colOff>319467</xdr:colOff>
      <xdr:row>82</xdr:row>
      <xdr:rowOff>12103</xdr:rowOff>
    </xdr:to>
    <xdr:sp macro="" textlink="Dinamica!B10">
      <xdr:nvSpPr>
        <xdr:cNvPr id="282" name="CaixaDeTexto 281">
          <a:extLst>
            <a:ext uri="{FF2B5EF4-FFF2-40B4-BE49-F238E27FC236}">
              <a16:creationId xmlns:a16="http://schemas.microsoft.com/office/drawing/2014/main" id="{40F73807-F069-474F-B86A-9E895D4CA074}"/>
            </a:ext>
          </a:extLst>
        </xdr:cNvPr>
        <xdr:cNvSpPr txBox="1"/>
      </xdr:nvSpPr>
      <xdr:spPr>
        <a:xfrm>
          <a:off x="9707307" y="14616179"/>
          <a:ext cx="97536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Melhor Cluster:</a:t>
          </a:r>
        </a:p>
      </xdr:txBody>
    </xdr:sp>
    <xdr:clientData/>
  </xdr:twoCellAnchor>
  <xdr:twoCellAnchor>
    <xdr:from>
      <xdr:col>15</xdr:col>
      <xdr:colOff>570926</xdr:colOff>
      <xdr:row>75</xdr:row>
      <xdr:rowOff>73061</xdr:rowOff>
    </xdr:from>
    <xdr:to>
      <xdr:col>21</xdr:col>
      <xdr:colOff>525206</xdr:colOff>
      <xdr:row>75</xdr:row>
      <xdr:rowOff>103541</xdr:rowOff>
    </xdr:to>
    <xdr:cxnSp macro="">
      <xdr:nvCxnSpPr>
        <xdr:cNvPr id="283" name="Conector reto 282">
          <a:extLst>
            <a:ext uri="{FF2B5EF4-FFF2-40B4-BE49-F238E27FC236}">
              <a16:creationId xmlns:a16="http://schemas.microsoft.com/office/drawing/2014/main" id="{B4BBE332-1F51-4D99-B5AA-69FD13EF85B5}"/>
            </a:ext>
          </a:extLst>
        </xdr:cNvPr>
        <xdr:cNvCxnSpPr/>
      </xdr:nvCxnSpPr>
      <xdr:spPr>
        <a:xfrm flipV="1">
          <a:off x="9714926" y="13581243"/>
          <a:ext cx="3611880" cy="3048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136586</xdr:colOff>
      <xdr:row>85</xdr:row>
      <xdr:rowOff>34961</xdr:rowOff>
    </xdr:from>
    <xdr:to>
      <xdr:col>21</xdr:col>
      <xdr:colOff>7046</xdr:colOff>
      <xdr:row>87</xdr:row>
      <xdr:rowOff>146490</xdr:rowOff>
    </xdr:to>
    <xdr:pic>
      <xdr:nvPicPr>
        <xdr:cNvPr id="284" name="Gráfico 283" descr="Selo seguir com preenchimento sólido">
          <a:extLst>
            <a:ext uri="{FF2B5EF4-FFF2-40B4-BE49-F238E27FC236}">
              <a16:creationId xmlns:a16="http://schemas.microsoft.com/office/drawing/2014/main" id="{A1A86CFA-4DEA-49BE-B963-FA6CDD04C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2328586" y="15344234"/>
          <a:ext cx="480060" cy="471747"/>
        </a:xfrm>
        <a:prstGeom prst="rect">
          <a:avLst/>
        </a:prstGeom>
      </xdr:spPr>
    </xdr:pic>
    <xdr:clientData/>
  </xdr:twoCellAnchor>
  <xdr:twoCellAnchor editAs="oneCell">
    <xdr:from>
      <xdr:col>21</xdr:col>
      <xdr:colOff>83246</xdr:colOff>
      <xdr:row>85</xdr:row>
      <xdr:rowOff>87041</xdr:rowOff>
    </xdr:from>
    <xdr:to>
      <xdr:col>21</xdr:col>
      <xdr:colOff>441386</xdr:colOff>
      <xdr:row>87</xdr:row>
      <xdr:rowOff>79421</xdr:rowOff>
    </xdr:to>
    <xdr:pic>
      <xdr:nvPicPr>
        <xdr:cNvPr id="285" name="Imagem 284" descr="Símbolo de interface do botão quadrado preto de expansão - ícones de setas  grátis">
          <a:extLst>
            <a:ext uri="{FF2B5EF4-FFF2-40B4-BE49-F238E27FC236}">
              <a16:creationId xmlns:a16="http://schemas.microsoft.com/office/drawing/2014/main" id="{B4B7786E-C52F-4ADA-9BE1-EF453BB6D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4846" y="15396314"/>
          <a:ext cx="358140" cy="352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570926</xdr:colOff>
      <xdr:row>82</xdr:row>
      <xdr:rowOff>95922</xdr:rowOff>
    </xdr:from>
    <xdr:to>
      <xdr:col>18</xdr:col>
      <xdr:colOff>349946</xdr:colOff>
      <xdr:row>83</xdr:row>
      <xdr:rowOff>88301</xdr:rowOff>
    </xdr:to>
    <xdr:sp macro="" textlink="Dinamica!B10">
      <xdr:nvSpPr>
        <xdr:cNvPr id="286" name="CaixaDeTexto 285">
          <a:extLst>
            <a:ext uri="{FF2B5EF4-FFF2-40B4-BE49-F238E27FC236}">
              <a16:creationId xmlns:a16="http://schemas.microsoft.com/office/drawing/2014/main" id="{38FA2E25-6E2A-46F9-9F2C-6091BC6C6CE5}"/>
            </a:ext>
          </a:extLst>
        </xdr:cNvPr>
        <xdr:cNvSpPr txBox="1"/>
      </xdr:nvSpPr>
      <xdr:spPr>
        <a:xfrm>
          <a:off x="9714926" y="14864867"/>
          <a:ext cx="1607820" cy="172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de Receita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18</xdr:col>
      <xdr:colOff>296606</xdr:colOff>
      <xdr:row>82</xdr:row>
      <xdr:rowOff>95922</xdr:rowOff>
    </xdr:from>
    <xdr:to>
      <xdr:col>20</xdr:col>
      <xdr:colOff>106106</xdr:colOff>
      <xdr:row>83</xdr:row>
      <xdr:rowOff>103540</xdr:rowOff>
    </xdr:to>
    <xdr:sp macro="" textlink="Dinamica!H21">
      <xdr:nvSpPr>
        <xdr:cNvPr id="287" name="CaixaDeTexto 286">
          <a:extLst>
            <a:ext uri="{FF2B5EF4-FFF2-40B4-BE49-F238E27FC236}">
              <a16:creationId xmlns:a16="http://schemas.microsoft.com/office/drawing/2014/main" id="{B400B368-8DC2-4EFC-A775-EB821B5DEFC2}"/>
            </a:ext>
          </a:extLst>
        </xdr:cNvPr>
        <xdr:cNvSpPr txBox="1"/>
      </xdr:nvSpPr>
      <xdr:spPr>
        <a:xfrm>
          <a:off x="11269406" y="14864867"/>
          <a:ext cx="1028700" cy="187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4E702A70-DFA1-4175-B7D5-9B8AB1E9A8F1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66%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15</xdr:col>
      <xdr:colOff>570926</xdr:colOff>
      <xdr:row>78</xdr:row>
      <xdr:rowOff>27342</xdr:rowOff>
    </xdr:from>
    <xdr:to>
      <xdr:col>17</xdr:col>
      <xdr:colOff>327086</xdr:colOff>
      <xdr:row>79</xdr:row>
      <xdr:rowOff>12102</xdr:rowOff>
    </xdr:to>
    <xdr:sp macro="" textlink="Dinamica!B10">
      <xdr:nvSpPr>
        <xdr:cNvPr id="288" name="CaixaDeTexto 287">
          <a:extLst>
            <a:ext uri="{FF2B5EF4-FFF2-40B4-BE49-F238E27FC236}">
              <a16:creationId xmlns:a16="http://schemas.microsoft.com/office/drawing/2014/main" id="{EA60D010-AD2F-4F88-928B-0014279C287D}"/>
            </a:ext>
          </a:extLst>
        </xdr:cNvPr>
        <xdr:cNvSpPr txBox="1"/>
      </xdr:nvSpPr>
      <xdr:spPr>
        <a:xfrm>
          <a:off x="9714926" y="14075851"/>
          <a:ext cx="97536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Data Balanço:</a:t>
          </a:r>
        </a:p>
      </xdr:txBody>
    </xdr:sp>
    <xdr:clientData/>
  </xdr:twoCellAnchor>
  <xdr:twoCellAnchor>
    <xdr:from>
      <xdr:col>15</xdr:col>
      <xdr:colOff>548066</xdr:colOff>
      <xdr:row>83</xdr:row>
      <xdr:rowOff>176970</xdr:rowOff>
    </xdr:from>
    <xdr:to>
      <xdr:col>18</xdr:col>
      <xdr:colOff>395666</xdr:colOff>
      <xdr:row>84</xdr:row>
      <xdr:rowOff>161730</xdr:rowOff>
    </xdr:to>
    <xdr:sp macro="" textlink="Dinamica!B10">
      <xdr:nvSpPr>
        <xdr:cNvPr id="289" name="CaixaDeTexto 288">
          <a:extLst>
            <a:ext uri="{FF2B5EF4-FFF2-40B4-BE49-F238E27FC236}">
              <a16:creationId xmlns:a16="http://schemas.microsoft.com/office/drawing/2014/main" id="{AEADC90C-0AFF-4F39-8D1E-7BFDD6C4A6AF}"/>
            </a:ext>
          </a:extLst>
        </xdr:cNvPr>
        <xdr:cNvSpPr txBox="1"/>
      </xdr:nvSpPr>
      <xdr:spPr>
        <a:xfrm>
          <a:off x="9692066" y="15126025"/>
          <a:ext cx="1676400" cy="16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Previsão</a:t>
          </a:r>
          <a:r>
            <a:rPr lang="pt-BR" sz="900" b="1" baseline="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 Dividendos (1 ano):</a:t>
          </a:r>
          <a:endParaRPr lang="pt-BR" sz="9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18</xdr:col>
      <xdr:colOff>281366</xdr:colOff>
      <xdr:row>83</xdr:row>
      <xdr:rowOff>161730</xdr:rowOff>
    </xdr:from>
    <xdr:to>
      <xdr:col>20</xdr:col>
      <xdr:colOff>90866</xdr:colOff>
      <xdr:row>84</xdr:row>
      <xdr:rowOff>169349</xdr:rowOff>
    </xdr:to>
    <xdr:sp macro="" textlink="Dinamica!L21">
      <xdr:nvSpPr>
        <xdr:cNvPr id="290" name="CaixaDeTexto 289">
          <a:extLst>
            <a:ext uri="{FF2B5EF4-FFF2-40B4-BE49-F238E27FC236}">
              <a16:creationId xmlns:a16="http://schemas.microsoft.com/office/drawing/2014/main" id="{36DF2A08-1558-4F0D-BBF4-A4F563B8DC4D}"/>
            </a:ext>
          </a:extLst>
        </xdr:cNvPr>
        <xdr:cNvSpPr txBox="1"/>
      </xdr:nvSpPr>
      <xdr:spPr>
        <a:xfrm>
          <a:off x="11254166" y="15110785"/>
          <a:ext cx="1028700" cy="187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67F19CB-A36B-47A3-B010-74AE1F1907EE}" type="TxLink">
            <a:rPr lang="en-US" sz="1100" b="1" i="0" u="none" strike="noStrike">
              <a:solidFill>
                <a:schemeClr val="bg1"/>
              </a:solidFill>
              <a:latin typeface="Calibri"/>
              <a:ea typeface="Roboto" panose="02000000000000000000" pitchFamily="2" charset="0"/>
              <a:cs typeface="Calibri"/>
            </a:rPr>
            <a:t>-100%</a:t>
          </a:fld>
          <a:endParaRPr lang="pt-BR" sz="2400" b="1">
            <a:solidFill>
              <a:schemeClr val="bg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 editAs="oneCell">
    <xdr:from>
      <xdr:col>12</xdr:col>
      <xdr:colOff>38100</xdr:colOff>
      <xdr:row>15</xdr:row>
      <xdr:rowOff>160020</xdr:rowOff>
    </xdr:from>
    <xdr:to>
      <xdr:col>13</xdr:col>
      <xdr:colOff>495300</xdr:colOff>
      <xdr:row>21</xdr:row>
      <xdr:rowOff>129540</xdr:rowOff>
    </xdr:to>
    <xdr:pic>
      <xdr:nvPicPr>
        <xdr:cNvPr id="297" name="Imagem 296" descr="Bradesco Saúde - Santa Casa de Areado">
          <a:extLst>
            <a:ext uri="{FF2B5EF4-FFF2-40B4-BE49-F238E27FC236}">
              <a16:creationId xmlns:a16="http://schemas.microsoft.com/office/drawing/2014/main" id="{557E009A-F37B-42F7-A555-BEE1FDB51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2903220"/>
          <a:ext cx="106680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472440</xdr:colOff>
      <xdr:row>15</xdr:row>
      <xdr:rowOff>144780</xdr:rowOff>
    </xdr:from>
    <xdr:to>
      <xdr:col>21</xdr:col>
      <xdr:colOff>320040</xdr:colOff>
      <xdr:row>21</xdr:row>
      <xdr:rowOff>114300</xdr:rowOff>
    </xdr:to>
    <xdr:pic>
      <xdr:nvPicPr>
        <xdr:cNvPr id="298" name="Imagem 297" descr="Santander Brasil - Home | Facebook">
          <a:extLst>
            <a:ext uri="{FF2B5EF4-FFF2-40B4-BE49-F238E27FC236}">
              <a16:creationId xmlns:a16="http://schemas.microsoft.com/office/drawing/2014/main" id="{35995815-8C7C-32F5-7AA6-0C5FD4893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4840" y="2887980"/>
          <a:ext cx="106680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322729</xdr:colOff>
      <xdr:row>35</xdr:row>
      <xdr:rowOff>116542</xdr:rowOff>
    </xdr:from>
    <xdr:to>
      <xdr:col>6</xdr:col>
      <xdr:colOff>295388</xdr:colOff>
      <xdr:row>42</xdr:row>
      <xdr:rowOff>29519</xdr:rowOff>
    </xdr:to>
    <xdr:pic>
      <xdr:nvPicPr>
        <xdr:cNvPr id="300" name="Imagem 299" descr="Logo Petrobras – Logos PNG">
          <a:extLst>
            <a:ext uri="{FF2B5EF4-FFF2-40B4-BE49-F238E27FC236}">
              <a16:creationId xmlns:a16="http://schemas.microsoft.com/office/drawing/2014/main" id="{A5AB3366-A370-445F-9203-F0905087D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1129" y="6391836"/>
          <a:ext cx="1191859" cy="1168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564776</xdr:colOff>
      <xdr:row>36</xdr:row>
      <xdr:rowOff>107577</xdr:rowOff>
    </xdr:from>
    <xdr:to>
      <xdr:col>14</xdr:col>
      <xdr:colOff>53788</xdr:colOff>
      <xdr:row>39</xdr:row>
      <xdr:rowOff>151585</xdr:rowOff>
    </xdr:to>
    <xdr:pic>
      <xdr:nvPicPr>
        <xdr:cNvPr id="301" name="Imagem 300">
          <a:extLst>
            <a:ext uri="{FF2B5EF4-FFF2-40B4-BE49-F238E27FC236}">
              <a16:creationId xmlns:a16="http://schemas.microsoft.com/office/drawing/2014/main" id="{89C24B42-BB40-A66D-7DF0-556BA6CFE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0376" y="6562165"/>
          <a:ext cx="1317812" cy="581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493060</xdr:colOff>
      <xdr:row>35</xdr:row>
      <xdr:rowOff>143437</xdr:rowOff>
    </xdr:from>
    <xdr:to>
      <xdr:col>21</xdr:col>
      <xdr:colOff>331694</xdr:colOff>
      <xdr:row>41</xdr:row>
      <xdr:rowOff>105024</xdr:rowOff>
    </xdr:to>
    <xdr:pic>
      <xdr:nvPicPr>
        <xdr:cNvPr id="303" name="Imagem 302" descr="Arezzo - Jaraguá do Sul Park Shopping">
          <a:extLst>
            <a:ext uri="{FF2B5EF4-FFF2-40B4-BE49-F238E27FC236}">
              <a16:creationId xmlns:a16="http://schemas.microsoft.com/office/drawing/2014/main" id="{4101C0D5-551E-43B2-83DF-47584D31C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5460" y="6418731"/>
          <a:ext cx="1057834" cy="1037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215153</xdr:colOff>
      <xdr:row>56</xdr:row>
      <xdr:rowOff>62752</xdr:rowOff>
    </xdr:from>
    <xdr:to>
      <xdr:col>6</xdr:col>
      <xdr:colOff>255656</xdr:colOff>
      <xdr:row>61</xdr:row>
      <xdr:rowOff>14930</xdr:rowOff>
    </xdr:to>
    <xdr:pic>
      <xdr:nvPicPr>
        <xdr:cNvPr id="304" name="Imagem 303" descr="WEG Logo – PNG e Vetor – Download de Logo">
          <a:extLst>
            <a:ext uri="{FF2B5EF4-FFF2-40B4-BE49-F238E27FC236}">
              <a16:creationId xmlns:a16="http://schemas.microsoft.com/office/drawing/2014/main" id="{311D9DA3-4CB8-1DE2-8B5E-5DA640B18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3553" y="10103223"/>
          <a:ext cx="1259703" cy="848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555811</xdr:colOff>
      <xdr:row>56</xdr:row>
      <xdr:rowOff>0</xdr:rowOff>
    </xdr:from>
    <xdr:to>
      <xdr:col>14</xdr:col>
      <xdr:colOff>67382</xdr:colOff>
      <xdr:row>60</xdr:row>
      <xdr:rowOff>161365</xdr:rowOff>
    </xdr:to>
    <xdr:pic>
      <xdr:nvPicPr>
        <xdr:cNvPr id="305" name="Imagem 304">
          <a:extLst>
            <a:ext uri="{FF2B5EF4-FFF2-40B4-BE49-F238E27FC236}">
              <a16:creationId xmlns:a16="http://schemas.microsoft.com/office/drawing/2014/main" id="{0B0B8072-893B-BE1A-32B9-0CC237564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1411" y="10040471"/>
          <a:ext cx="1340371" cy="878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591671</xdr:colOff>
      <xdr:row>55</xdr:row>
      <xdr:rowOff>152401</xdr:rowOff>
    </xdr:from>
    <xdr:to>
      <xdr:col>21</xdr:col>
      <xdr:colOff>418329</xdr:colOff>
      <xdr:row>61</xdr:row>
      <xdr:rowOff>102116</xdr:rowOff>
    </xdr:to>
    <xdr:pic>
      <xdr:nvPicPr>
        <xdr:cNvPr id="307" name="Imagem 306" descr="AMERICANAS | Ana Couto">
          <a:extLst>
            <a:ext uri="{FF2B5EF4-FFF2-40B4-BE49-F238E27FC236}">
              <a16:creationId xmlns:a16="http://schemas.microsoft.com/office/drawing/2014/main" id="{3B4867EE-4932-41CD-B741-EC5214344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4071" y="10013577"/>
          <a:ext cx="1045858" cy="1025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431074</xdr:colOff>
      <xdr:row>77</xdr:row>
      <xdr:rowOff>89753</xdr:rowOff>
    </xdr:from>
    <xdr:to>
      <xdr:col>6</xdr:col>
      <xdr:colOff>505185</xdr:colOff>
      <xdr:row>81</xdr:row>
      <xdr:rowOff>10885</xdr:rowOff>
    </xdr:to>
    <xdr:pic>
      <xdr:nvPicPr>
        <xdr:cNvPr id="308" name="Imagem 307" descr="Azul Logo – Azul Linhas Aéreas Logo – PNG e Vetor – Download de Logo">
          <a:extLst>
            <a:ext uri="{FF2B5EF4-FFF2-40B4-BE49-F238E27FC236}">
              <a16:creationId xmlns:a16="http://schemas.microsoft.com/office/drawing/2014/main" id="{963F7576-0209-95F6-C427-17F57C37F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9874" y="14339153"/>
          <a:ext cx="1902911" cy="661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161365</xdr:colOff>
      <xdr:row>76</xdr:row>
      <xdr:rowOff>152401</xdr:rowOff>
    </xdr:from>
    <xdr:to>
      <xdr:col>13</xdr:col>
      <xdr:colOff>576831</xdr:colOff>
      <xdr:row>82</xdr:row>
      <xdr:rowOff>80683</xdr:rowOff>
    </xdr:to>
    <xdr:pic>
      <xdr:nvPicPr>
        <xdr:cNvPr id="309" name="Imagem 308" descr="Méliuz - Cupons de Desconto e Cashback">
          <a:extLst>
            <a:ext uri="{FF2B5EF4-FFF2-40B4-BE49-F238E27FC236}">
              <a16:creationId xmlns:a16="http://schemas.microsoft.com/office/drawing/2014/main" id="{3D22E79A-5C48-1E54-AB89-B3F2A0EEB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6565" y="13778754"/>
          <a:ext cx="1025066" cy="10040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546847</xdr:colOff>
      <xdr:row>76</xdr:row>
      <xdr:rowOff>134471</xdr:rowOff>
    </xdr:from>
    <xdr:to>
      <xdr:col>21</xdr:col>
      <xdr:colOff>396640</xdr:colOff>
      <xdr:row>82</xdr:row>
      <xdr:rowOff>107577</xdr:rowOff>
    </xdr:to>
    <xdr:pic>
      <xdr:nvPicPr>
        <xdr:cNvPr id="311" name="Imagem 310" descr="Locaweb (@locaweb) / Twitter">
          <a:extLst>
            <a:ext uri="{FF2B5EF4-FFF2-40B4-BE49-F238E27FC236}">
              <a16:creationId xmlns:a16="http://schemas.microsoft.com/office/drawing/2014/main" id="{C4C62570-265A-4179-9509-C35C904BA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9247" y="13760824"/>
          <a:ext cx="1068993" cy="104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10663-6C04-4991-9214-FE0E333CB275}">
  <sheetPr codeName="Planilha5"/>
  <dimension ref="A1:X95"/>
  <sheetViews>
    <sheetView tabSelected="1" topLeftCell="A37" zoomScale="85" zoomScaleNormal="85" workbookViewId="0">
      <selection activeCell="Q95" sqref="Q95"/>
    </sheetView>
  </sheetViews>
  <sheetFormatPr defaultRowHeight="14.4" x14ac:dyDescent="0.3"/>
  <cols>
    <col min="1" max="23" width="8.88671875" style="3"/>
    <col min="24" max="24" width="2.88671875" style="3" customWidth="1"/>
    <col min="25" max="16384" width="8.88671875" style="3"/>
  </cols>
  <sheetData>
    <row r="1" spans="1:2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W38"/>
  <sheetViews>
    <sheetView zoomScale="70" zoomScaleNormal="70" workbookViewId="0">
      <selection activeCell="G40" sqref="G40"/>
    </sheetView>
  </sheetViews>
  <sheetFormatPr defaultRowHeight="14.4" x14ac:dyDescent="0.3"/>
  <cols>
    <col min="1" max="16384" width="8.88671875" style="3"/>
  </cols>
  <sheetData>
    <row r="1" spans="1:2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1222-9CBB-4988-895E-CA7F4E4943E9}">
  <sheetPr codeName="Planilha2" filterMode="1"/>
  <dimension ref="A1:T325"/>
  <sheetViews>
    <sheetView topLeftCell="G1" workbookViewId="0">
      <selection activeCell="R19" sqref="R19"/>
    </sheetView>
  </sheetViews>
  <sheetFormatPr defaultRowHeight="14.4" x14ac:dyDescent="0.3"/>
  <cols>
    <col min="1" max="1" width="59.6640625" bestFit="1" customWidth="1"/>
    <col min="2" max="2" width="7" bestFit="1" customWidth="1"/>
    <col min="3" max="3" width="46.88671875" bestFit="1" customWidth="1"/>
    <col min="4" max="4" width="10.5546875" bestFit="1" customWidth="1"/>
    <col min="5" max="5" width="16.44140625" bestFit="1" customWidth="1"/>
    <col min="7" max="7" width="18" bestFit="1" customWidth="1"/>
    <col min="9" max="9" width="13.88671875" bestFit="1" customWidth="1"/>
    <col min="10" max="10" width="18" bestFit="1" customWidth="1"/>
    <col min="13" max="15" width="11.33203125" bestFit="1" customWidth="1"/>
    <col min="16" max="16" width="12.33203125" bestFit="1" customWidth="1"/>
    <col min="17" max="17" width="13.33203125" bestFit="1" customWidth="1"/>
    <col min="18" max="18" width="15.77734375" bestFit="1" customWidth="1"/>
    <col min="19" max="19" width="17.21875" bestFit="1" customWidth="1"/>
    <col min="20" max="20" width="20.441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706</v>
      </c>
      <c r="F1" t="s">
        <v>707</v>
      </c>
      <c r="G1" t="s">
        <v>708</v>
      </c>
      <c r="H1" t="s">
        <v>709</v>
      </c>
      <c r="I1" t="s">
        <v>710</v>
      </c>
      <c r="J1" t="s">
        <v>711</v>
      </c>
      <c r="K1" t="s">
        <v>712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713</v>
      </c>
      <c r="S1" t="s">
        <v>716</v>
      </c>
      <c r="T1" t="s">
        <v>718</v>
      </c>
    </row>
    <row r="2" spans="1:20" hidden="1" x14ac:dyDescent="0.3">
      <c r="A2" t="s">
        <v>10</v>
      </c>
      <c r="B2" t="s">
        <v>11</v>
      </c>
      <c r="C2" t="s">
        <v>12</v>
      </c>
      <c r="D2" s="2">
        <v>44834</v>
      </c>
      <c r="E2">
        <v>2274107</v>
      </c>
      <c r="F2">
        <v>168641</v>
      </c>
      <c r="G2">
        <v>612828</v>
      </c>
      <c r="H2">
        <v>3110720</v>
      </c>
      <c r="I2">
        <v>-3110720</v>
      </c>
      <c r="J2">
        <v>-327337</v>
      </c>
      <c r="K2">
        <v>833635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t="str">
        <f>IF(SUM(L2:Q2)=6,"Boa",IF(SUM(L2:Q2)&lt;6,"Ruim",IF(SUM(L2:Q2)&gt;6,"Média")))</f>
        <v>Boa</v>
      </c>
      <c r="S2">
        <f>IF(L2=1,1,IF(M2=1,2,IF(N2=1,3,IF(O2=1,4,IF(P2=1,5,IF(Q2=1,6,0))))))</f>
        <v>1</v>
      </c>
      <c r="T2" t="str">
        <f>IF(S2=0,"Nenhum",IF(S2=1,"Patri.Liq X Receita",IF(S2=2,"Receita X Dividendo",IF(S2=3,"Patri.Liq X Ativos",IF(S2=4,"Patri.Liq X Passivos",IF(S2=5,"Patri.Liq X Passivo.Circu",IF(S2=6,"Patri.Liq X Ativo.Circu","")))))))</f>
        <v>Patri.Liq X Receita</v>
      </c>
    </row>
    <row r="3" spans="1:20" hidden="1" x14ac:dyDescent="0.3">
      <c r="A3" t="s">
        <v>13</v>
      </c>
      <c r="B3" t="s">
        <v>14</v>
      </c>
      <c r="C3" t="s">
        <v>12</v>
      </c>
      <c r="D3" s="2">
        <v>44834</v>
      </c>
      <c r="E3">
        <v>15968552</v>
      </c>
      <c r="F3">
        <v>526909</v>
      </c>
      <c r="G3">
        <v>8573565</v>
      </c>
      <c r="H3">
        <v>42271004</v>
      </c>
      <c r="I3">
        <v>-42271004</v>
      </c>
      <c r="J3">
        <v>-10490632</v>
      </c>
      <c r="K3">
        <v>3771433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 t="str">
        <f>IF(SUM(L3:Q3)=6,"Boa",IF(SUM(L3:Q3)&lt;6,"Ruim",IF(SUM(L3:Q3)&gt;6,"Média")))</f>
        <v>Média</v>
      </c>
      <c r="S3">
        <f>IF(L3=1,1,IF(M3=1,2,IF(N3=1,3,IF(O3=1,4,IF(P3=1,5,IF(Q3=1,6,0))))))</f>
        <v>0</v>
      </c>
      <c r="T3" t="str">
        <f t="shared" ref="T3:T66" si="0">IF(S3=0,"Nenhum",IF(S3=1,"Patri.Liq X Receita",IF(S3=2,"Receita X Dividendo",IF(S3=3,"Patri.Liq X Ativos",IF(S3=4,"Patri.Liq X Passivos",IF(S3=5,"Patri.Liq X Passivo.Circu",IF(S3=6,"Patri.Liq X Ativo.Circu","")))))))</f>
        <v>Nenhum</v>
      </c>
    </row>
    <row r="4" spans="1:20" hidden="1" x14ac:dyDescent="0.3">
      <c r="A4" t="s">
        <v>15</v>
      </c>
      <c r="B4" t="s">
        <v>16</v>
      </c>
      <c r="C4" t="s">
        <v>12</v>
      </c>
      <c r="D4" s="2">
        <v>44834</v>
      </c>
      <c r="E4">
        <v>839303</v>
      </c>
      <c r="F4">
        <v>91533</v>
      </c>
      <c r="G4">
        <v>217051</v>
      </c>
      <c r="H4">
        <v>940358</v>
      </c>
      <c r="I4">
        <v>-940358</v>
      </c>
      <c r="J4">
        <v>-76553</v>
      </c>
      <c r="K4">
        <v>401927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 t="str">
        <f>IF(SUM(L4:Q4)=6,"Boa",IF(SUM(L4:Q4)&lt;6,"Ruim",IF(SUM(L4:Q4)&gt;6,"Média")))</f>
        <v>Boa</v>
      </c>
      <c r="S4">
        <f>IF(L4=1,1,IF(M4=1,2,IF(N4=1,3,IF(O4=1,4,IF(P4=1,5,IF(Q4=1,6,0))))))</f>
        <v>1</v>
      </c>
      <c r="T4" t="str">
        <f t="shared" si="0"/>
        <v>Patri.Liq X Receita</v>
      </c>
    </row>
    <row r="5" spans="1:20" hidden="1" x14ac:dyDescent="0.3">
      <c r="A5" t="s">
        <v>17</v>
      </c>
      <c r="B5" t="s">
        <v>18</v>
      </c>
      <c r="C5" t="s">
        <v>12</v>
      </c>
      <c r="D5" s="2">
        <v>44834</v>
      </c>
      <c r="E5">
        <v>1676446</v>
      </c>
      <c r="F5">
        <v>486288</v>
      </c>
      <c r="G5">
        <v>462727</v>
      </c>
      <c r="H5">
        <v>5366048</v>
      </c>
      <c r="I5">
        <v>-5366048</v>
      </c>
      <c r="J5">
        <v>-763257</v>
      </c>
      <c r="K5">
        <v>2668028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 t="str">
        <f>IF(SUM(L5:Q5)=6,"Boa",IF(SUM(L5:Q5)&lt;6,"Ruim",IF(SUM(L5:Q5)&gt;6,"Média")))</f>
        <v>Boa</v>
      </c>
      <c r="S5">
        <f>IF(L5=1,1,IF(M5=1,2,IF(N5=1,3,IF(O5=1,4,IF(P5=1,5,IF(Q5=1,6,0))))))</f>
        <v>1</v>
      </c>
      <c r="T5" t="str">
        <f t="shared" si="0"/>
        <v>Patri.Liq X Receita</v>
      </c>
    </row>
    <row r="6" spans="1:20" hidden="1" x14ac:dyDescent="0.3">
      <c r="A6" t="s">
        <v>19</v>
      </c>
      <c r="B6" t="s">
        <v>20</v>
      </c>
      <c r="C6" t="s">
        <v>12</v>
      </c>
      <c r="D6" s="2">
        <v>44834</v>
      </c>
      <c r="E6">
        <v>29036</v>
      </c>
      <c r="F6">
        <v>47917</v>
      </c>
      <c r="G6">
        <v>506</v>
      </c>
      <c r="H6">
        <v>108800</v>
      </c>
      <c r="I6">
        <v>-108800</v>
      </c>
      <c r="J6">
        <v>-40306</v>
      </c>
      <c r="K6">
        <v>70994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 t="str">
        <f>IF(SUM(L6:Q6)=6,"Boa",IF(SUM(L6:Q6)&lt;6,"Ruim",IF(SUM(L6:Q6)&gt;6,"Média")))</f>
        <v>Boa</v>
      </c>
      <c r="S6">
        <f>IF(L6=1,1,IF(M6=1,2,IF(N6=1,3,IF(O6=1,4,IF(P6=1,5,IF(Q6=1,6,0))))))</f>
        <v>1</v>
      </c>
      <c r="T6" t="str">
        <f t="shared" si="0"/>
        <v>Patri.Liq X Receita</v>
      </c>
    </row>
    <row r="7" spans="1:20" hidden="1" x14ac:dyDescent="0.3">
      <c r="A7" t="s">
        <v>25</v>
      </c>
      <c r="B7" t="s">
        <v>26</v>
      </c>
      <c r="C7" t="s">
        <v>12</v>
      </c>
      <c r="D7" s="2">
        <v>44834</v>
      </c>
      <c r="E7">
        <v>0</v>
      </c>
      <c r="F7">
        <v>0</v>
      </c>
      <c r="G7">
        <v>17</v>
      </c>
      <c r="H7">
        <v>14141</v>
      </c>
      <c r="I7">
        <v>-14141</v>
      </c>
      <c r="J7">
        <v>-78393</v>
      </c>
      <c r="K7">
        <v>1505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tr">
        <f>IF(SUM(L7:Q7)=6,"Boa",IF(SUM(L7:Q7)&lt;6,"Ruim",IF(SUM(L7:Q7)&gt;6,"Média")))</f>
        <v>Ruim</v>
      </c>
      <c r="S7">
        <f>IF(L7=1,1,IF(M7=1,2,IF(N7=1,3,IF(O7=1,4,IF(P7=1,5,IF(Q7=1,6,0))))))</f>
        <v>0</v>
      </c>
      <c r="T7" t="str">
        <f t="shared" si="0"/>
        <v>Nenhum</v>
      </c>
    </row>
    <row r="8" spans="1:20" hidden="1" x14ac:dyDescent="0.3">
      <c r="A8" t="s">
        <v>21</v>
      </c>
      <c r="B8" t="s">
        <v>22</v>
      </c>
      <c r="C8" t="s">
        <v>12</v>
      </c>
      <c r="D8" s="2">
        <v>44834</v>
      </c>
      <c r="E8">
        <v>5452022</v>
      </c>
      <c r="F8">
        <v>1529634</v>
      </c>
      <c r="G8">
        <v>1168559</v>
      </c>
      <c r="H8">
        <v>17671072</v>
      </c>
      <c r="I8">
        <v>-17671072</v>
      </c>
      <c r="J8">
        <v>-3167817</v>
      </c>
      <c r="K8">
        <v>5704830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  <c r="R8" t="str">
        <f>IF(SUM(L8:Q8)=6,"Boa",IF(SUM(L8:Q8)&lt;6,"Ruim",IF(SUM(L8:Q8)&gt;6,"Média")))</f>
        <v>Ruim</v>
      </c>
      <c r="S8">
        <f>IF(L8=1,1,IF(M8=1,2,IF(N8=1,3,IF(O8=1,4,IF(P8=1,5,IF(Q8=1,6,0))))))</f>
        <v>0</v>
      </c>
      <c r="T8" t="str">
        <f t="shared" si="0"/>
        <v>Nenhum</v>
      </c>
    </row>
    <row r="9" spans="1:20" hidden="1" x14ac:dyDescent="0.3">
      <c r="A9" t="s">
        <v>23</v>
      </c>
      <c r="B9" t="s">
        <v>24</v>
      </c>
      <c r="C9" t="s">
        <v>12</v>
      </c>
      <c r="D9" s="2">
        <v>44834</v>
      </c>
      <c r="E9">
        <v>4788889</v>
      </c>
      <c r="F9">
        <v>1111347</v>
      </c>
      <c r="G9">
        <v>922596</v>
      </c>
      <c r="H9">
        <v>15275816</v>
      </c>
      <c r="I9">
        <v>-15275816</v>
      </c>
      <c r="J9">
        <v>-3542513</v>
      </c>
      <c r="K9">
        <v>5274430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tr">
        <f>IF(SUM(L9:Q9)=6,"Boa",IF(SUM(L9:Q9)&lt;6,"Ruim",IF(SUM(L9:Q9)&gt;6,"Média")))</f>
        <v>Ruim</v>
      </c>
      <c r="S9">
        <f>IF(L9=1,1,IF(M9=1,2,IF(N9=1,3,IF(O9=1,4,IF(P9=1,5,IF(Q9=1,6,0))))))</f>
        <v>0</v>
      </c>
      <c r="T9" t="str">
        <f t="shared" si="0"/>
        <v>Nenhum</v>
      </c>
    </row>
    <row r="10" spans="1:20" hidden="1" x14ac:dyDescent="0.3">
      <c r="A10" t="s">
        <v>27</v>
      </c>
      <c r="B10" t="s">
        <v>28</v>
      </c>
      <c r="C10" t="s">
        <v>29</v>
      </c>
      <c r="D10" s="2">
        <v>44834</v>
      </c>
      <c r="E10">
        <v>414981</v>
      </c>
      <c r="F10">
        <v>189069</v>
      </c>
      <c r="G10">
        <v>154893</v>
      </c>
      <c r="H10">
        <v>836063</v>
      </c>
      <c r="I10">
        <v>-836063</v>
      </c>
      <c r="J10">
        <v>-241265</v>
      </c>
      <c r="K10">
        <v>625854</v>
      </c>
      <c r="L10">
        <v>2</v>
      </c>
      <c r="M10">
        <v>2</v>
      </c>
      <c r="N10">
        <v>0</v>
      </c>
      <c r="O10">
        <v>0</v>
      </c>
      <c r="P10">
        <v>1</v>
      </c>
      <c r="Q10">
        <v>2</v>
      </c>
      <c r="R10" t="str">
        <f>IF(SUM(L10:Q10)=6,"Boa",IF(SUM(L10:Q10)&lt;6,"Ruim",IF(SUM(L10:Q10)&gt;6,"Média")))</f>
        <v>Média</v>
      </c>
      <c r="S10">
        <f>IF(L10=1,1,IF(M10=1,2,IF(N10=1,3,IF(O10=1,4,IF(P10=1,5,IF(Q10=1,6,0))))))</f>
        <v>5</v>
      </c>
      <c r="T10" t="str">
        <f t="shared" si="0"/>
        <v>Patri.Liq X Passivo.Circu</v>
      </c>
    </row>
    <row r="11" spans="1:20" hidden="1" x14ac:dyDescent="0.3">
      <c r="A11" t="s">
        <v>30</v>
      </c>
      <c r="B11" t="s">
        <v>31</v>
      </c>
      <c r="C11" t="s">
        <v>29</v>
      </c>
      <c r="D11" s="2">
        <v>44834</v>
      </c>
      <c r="E11">
        <v>107672</v>
      </c>
      <c r="F11">
        <v>47200</v>
      </c>
      <c r="G11">
        <v>54359</v>
      </c>
      <c r="H11">
        <v>165489</v>
      </c>
      <c r="I11">
        <v>-165489</v>
      </c>
      <c r="J11">
        <v>-47022</v>
      </c>
      <c r="K11">
        <v>51666</v>
      </c>
      <c r="L11">
        <v>2</v>
      </c>
      <c r="M11">
        <v>2</v>
      </c>
      <c r="N11">
        <v>0</v>
      </c>
      <c r="O11">
        <v>0</v>
      </c>
      <c r="P11">
        <v>1</v>
      </c>
      <c r="Q11">
        <v>2</v>
      </c>
      <c r="R11" t="str">
        <f>IF(SUM(L11:Q11)=6,"Boa",IF(SUM(L11:Q11)&lt;6,"Ruim",IF(SUM(L11:Q11)&gt;6,"Média")))</f>
        <v>Média</v>
      </c>
      <c r="S11">
        <f>IF(L11=1,1,IF(M11=1,2,IF(N11=1,3,IF(O11=1,4,IF(P11=1,5,IF(Q11=1,6,0))))))</f>
        <v>5</v>
      </c>
      <c r="T11" t="str">
        <f t="shared" si="0"/>
        <v>Patri.Liq X Passivo.Circu</v>
      </c>
    </row>
    <row r="12" spans="1:20" hidden="1" x14ac:dyDescent="0.3">
      <c r="A12" t="s">
        <v>42</v>
      </c>
      <c r="B12" t="s">
        <v>43</v>
      </c>
      <c r="C12" t="s">
        <v>29</v>
      </c>
      <c r="D12" s="2">
        <v>44834</v>
      </c>
      <c r="E12">
        <v>1059710</v>
      </c>
      <c r="F12">
        <v>40240</v>
      </c>
      <c r="G12">
        <v>0</v>
      </c>
      <c r="H12">
        <v>1709218</v>
      </c>
      <c r="I12">
        <v>-1709218</v>
      </c>
      <c r="J12">
        <v>-225230</v>
      </c>
      <c r="K12">
        <v>50757</v>
      </c>
      <c r="L12">
        <v>2</v>
      </c>
      <c r="M12">
        <v>0</v>
      </c>
      <c r="N12">
        <v>0</v>
      </c>
      <c r="O12">
        <v>0</v>
      </c>
      <c r="P12">
        <v>1</v>
      </c>
      <c r="Q12">
        <v>2</v>
      </c>
      <c r="R12" t="str">
        <f>IF(SUM(L12:Q12)=6,"Boa",IF(SUM(L12:Q12)&lt;6,"Ruim",IF(SUM(L12:Q12)&gt;6,"Média")))</f>
        <v>Ruim</v>
      </c>
      <c r="S12">
        <f>IF(L12=1,1,IF(M12=1,2,IF(N12=1,3,IF(O12=1,4,IF(P12=1,5,IF(Q12=1,6,0))))))</f>
        <v>5</v>
      </c>
      <c r="T12" t="str">
        <f t="shared" si="0"/>
        <v>Patri.Liq X Passivo.Circu</v>
      </c>
    </row>
    <row r="13" spans="1:20" hidden="1" x14ac:dyDescent="0.3">
      <c r="A13" t="s">
        <v>32</v>
      </c>
      <c r="B13" t="s">
        <v>33</v>
      </c>
      <c r="C13" t="s">
        <v>29</v>
      </c>
      <c r="D13" s="2">
        <v>44834</v>
      </c>
      <c r="E13">
        <v>44282089</v>
      </c>
      <c r="F13">
        <v>15242067</v>
      </c>
      <c r="G13">
        <v>9842093</v>
      </c>
      <c r="H13">
        <v>93720992</v>
      </c>
      <c r="I13">
        <v>-93720992</v>
      </c>
      <c r="J13">
        <v>-15395744</v>
      </c>
      <c r="K13">
        <v>13452041</v>
      </c>
      <c r="L13">
        <v>0</v>
      </c>
      <c r="M13">
        <v>0</v>
      </c>
      <c r="N13">
        <v>1</v>
      </c>
      <c r="O13">
        <v>1</v>
      </c>
      <c r="P13">
        <v>2</v>
      </c>
      <c r="Q13">
        <v>1</v>
      </c>
      <c r="R13" t="str">
        <f>IF(SUM(L13:Q13)=6,"Boa",IF(SUM(L13:Q13)&lt;6,"Ruim",IF(SUM(L13:Q13)&gt;6,"Média")))</f>
        <v>Ruim</v>
      </c>
      <c r="S13">
        <f>IF(L13=1,1,IF(M13=1,2,IF(N13=1,3,IF(O13=1,4,IF(P13=1,5,IF(Q13=1,6,0))))))</f>
        <v>3</v>
      </c>
      <c r="T13" t="str">
        <f t="shared" si="0"/>
        <v>Patri.Liq X Ativos</v>
      </c>
    </row>
    <row r="14" spans="1:20" hidden="1" x14ac:dyDescent="0.3">
      <c r="A14" t="s">
        <v>34</v>
      </c>
      <c r="B14" t="s">
        <v>35</v>
      </c>
      <c r="C14" t="s">
        <v>29</v>
      </c>
      <c r="D14" s="2">
        <v>44834</v>
      </c>
      <c r="E14">
        <v>6592032</v>
      </c>
      <c r="F14">
        <v>2963425</v>
      </c>
      <c r="G14">
        <v>3738053</v>
      </c>
      <c r="H14">
        <v>11082845</v>
      </c>
      <c r="I14">
        <v>-11082845</v>
      </c>
      <c r="J14">
        <v>-2253029</v>
      </c>
      <c r="K14">
        <v>4683365</v>
      </c>
      <c r="L14">
        <v>2</v>
      </c>
      <c r="M14">
        <v>0</v>
      </c>
      <c r="N14">
        <v>0</v>
      </c>
      <c r="O14">
        <v>0</v>
      </c>
      <c r="P14">
        <v>1</v>
      </c>
      <c r="Q14">
        <v>2</v>
      </c>
      <c r="R14" t="str">
        <f>IF(SUM(L14:Q14)=6,"Boa",IF(SUM(L14:Q14)&lt;6,"Ruim",IF(SUM(L14:Q14)&gt;6,"Média")))</f>
        <v>Ruim</v>
      </c>
      <c r="S14">
        <f>IF(L14=1,1,IF(M14=1,2,IF(N14=1,3,IF(O14=1,4,IF(P14=1,5,IF(Q14=1,6,0))))))</f>
        <v>5</v>
      </c>
      <c r="T14" t="str">
        <f t="shared" si="0"/>
        <v>Patri.Liq X Passivo.Circu</v>
      </c>
    </row>
    <row r="15" spans="1:20" hidden="1" x14ac:dyDescent="0.3">
      <c r="A15" t="s">
        <v>36</v>
      </c>
      <c r="B15" t="s">
        <v>37</v>
      </c>
      <c r="C15" t="s">
        <v>29</v>
      </c>
      <c r="D15" s="2">
        <v>44834</v>
      </c>
      <c r="E15">
        <v>6832400</v>
      </c>
      <c r="F15">
        <v>5179175</v>
      </c>
      <c r="G15">
        <v>2379408</v>
      </c>
      <c r="H15">
        <v>48906622</v>
      </c>
      <c r="I15">
        <v>-48906622</v>
      </c>
      <c r="J15">
        <v>-11360540</v>
      </c>
      <c r="K15">
        <v>7987065</v>
      </c>
      <c r="L15">
        <v>0</v>
      </c>
      <c r="M15">
        <v>1</v>
      </c>
      <c r="N15">
        <v>1</v>
      </c>
      <c r="O15">
        <v>1</v>
      </c>
      <c r="P15">
        <v>0</v>
      </c>
      <c r="Q15">
        <v>0</v>
      </c>
      <c r="R15" t="str">
        <f>IF(SUM(L15:Q15)=6,"Boa",IF(SUM(L15:Q15)&lt;6,"Ruim",IF(SUM(L15:Q15)&gt;6,"Média")))</f>
        <v>Ruim</v>
      </c>
      <c r="S15">
        <f>IF(L15=1,1,IF(M15=1,2,IF(N15=1,3,IF(O15=1,4,IF(P15=1,5,IF(Q15=1,6,0))))))</f>
        <v>2</v>
      </c>
      <c r="T15" t="str">
        <f t="shared" si="0"/>
        <v>Receita X Dividendo</v>
      </c>
    </row>
    <row r="16" spans="1:20" hidden="1" x14ac:dyDescent="0.3">
      <c r="A16" t="s">
        <v>38</v>
      </c>
      <c r="B16" t="s">
        <v>39</v>
      </c>
      <c r="C16" t="s">
        <v>29</v>
      </c>
      <c r="D16" s="2">
        <v>44834</v>
      </c>
      <c r="E16">
        <v>621997</v>
      </c>
      <c r="F16">
        <v>4388024</v>
      </c>
      <c r="G16">
        <v>353865</v>
      </c>
      <c r="H16">
        <v>22242372</v>
      </c>
      <c r="I16">
        <v>-22242372</v>
      </c>
      <c r="J16">
        <v>-7022969</v>
      </c>
      <c r="K16">
        <v>9658449</v>
      </c>
      <c r="L16">
        <v>1</v>
      </c>
      <c r="M16">
        <v>1</v>
      </c>
      <c r="N16">
        <v>2</v>
      </c>
      <c r="O16">
        <v>2</v>
      </c>
      <c r="P16">
        <v>0</v>
      </c>
      <c r="Q16">
        <v>0</v>
      </c>
      <c r="R16" t="str">
        <f>IF(SUM(L16:Q16)=6,"Boa",IF(SUM(L16:Q16)&lt;6,"Ruim",IF(SUM(L16:Q16)&gt;6,"Média")))</f>
        <v>Boa</v>
      </c>
      <c r="S16">
        <f>IF(L16=1,1,IF(M16=1,2,IF(N16=1,3,IF(O16=1,4,IF(P16=1,5,IF(Q16=1,6,0))))))</f>
        <v>1</v>
      </c>
      <c r="T16" t="str">
        <f t="shared" si="0"/>
        <v>Patri.Liq X Receita</v>
      </c>
    </row>
    <row r="17" spans="1:20" hidden="1" x14ac:dyDescent="0.3">
      <c r="A17" t="s">
        <v>40</v>
      </c>
      <c r="B17" t="s">
        <v>41</v>
      </c>
      <c r="C17" t="s">
        <v>29</v>
      </c>
      <c r="D17" s="2">
        <v>44834</v>
      </c>
      <c r="E17">
        <v>1456994</v>
      </c>
      <c r="F17">
        <v>908647</v>
      </c>
      <c r="G17">
        <v>0</v>
      </c>
      <c r="H17">
        <v>3994231</v>
      </c>
      <c r="I17">
        <v>-3994231</v>
      </c>
      <c r="J17">
        <v>-851383</v>
      </c>
      <c r="K17">
        <v>998163</v>
      </c>
      <c r="L17">
        <v>2</v>
      </c>
      <c r="M17">
        <v>0</v>
      </c>
      <c r="N17">
        <v>0</v>
      </c>
      <c r="O17">
        <v>0</v>
      </c>
      <c r="P17">
        <v>1</v>
      </c>
      <c r="Q17">
        <v>2</v>
      </c>
      <c r="R17" t="str">
        <f>IF(SUM(L17:Q17)=6,"Boa",IF(SUM(L17:Q17)&lt;6,"Ruim",IF(SUM(L17:Q17)&gt;6,"Média")))</f>
        <v>Ruim</v>
      </c>
      <c r="S17">
        <f>IF(L17=1,1,IF(M17=1,2,IF(N17=1,3,IF(O17=1,4,IF(P17=1,5,IF(Q17=1,6,0))))))</f>
        <v>5</v>
      </c>
      <c r="T17" t="str">
        <f t="shared" si="0"/>
        <v>Patri.Liq X Passivo.Circu</v>
      </c>
    </row>
    <row r="18" spans="1:20" x14ac:dyDescent="0.3">
      <c r="A18" t="s">
        <v>71</v>
      </c>
      <c r="B18" t="s">
        <v>72</v>
      </c>
      <c r="C18" t="s">
        <v>46</v>
      </c>
      <c r="D18" s="2">
        <v>44834</v>
      </c>
      <c r="E18">
        <v>147128770</v>
      </c>
      <c r="F18">
        <v>5366354</v>
      </c>
      <c r="G18">
        <v>56891824</v>
      </c>
      <c r="H18">
        <v>2187760894</v>
      </c>
      <c r="I18">
        <v>-2187760894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 t="str">
        <f>IF(SUM(L18:Q18)=6,"Boa",IF(SUM(L18:Q18)&lt;6,"Ruim",IF(SUM(L18:Q18)&gt;6,"Média")))</f>
        <v>Ruim</v>
      </c>
      <c r="S18">
        <f>IF(L18=1,1,IF(M18=1,2,IF(N18=1,3,IF(O18=1,4,IF(P18=1,5,IF(Q18=1,6,0))))))</f>
        <v>1</v>
      </c>
      <c r="T18" t="str">
        <f t="shared" si="0"/>
        <v>Patri.Liq X Receita</v>
      </c>
    </row>
    <row r="19" spans="1:20" x14ac:dyDescent="0.3">
      <c r="A19" t="s">
        <v>69</v>
      </c>
      <c r="B19" t="s">
        <v>70</v>
      </c>
      <c r="C19" t="s">
        <v>46</v>
      </c>
      <c r="D19" s="2">
        <v>44834</v>
      </c>
      <c r="E19">
        <v>156884124</v>
      </c>
      <c r="F19">
        <v>5379715</v>
      </c>
      <c r="G19">
        <v>74888763</v>
      </c>
      <c r="H19">
        <v>1571322962</v>
      </c>
      <c r="I19">
        <v>-1571322962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 t="str">
        <f>IF(SUM(L19:Q19)=6,"Boa",IF(SUM(L19:Q19)&lt;6,"Ruim",IF(SUM(L19:Q19)&gt;6,"Média")))</f>
        <v>Ruim</v>
      </c>
      <c r="S19">
        <f>IF(L19=1,1,IF(M19=1,2,IF(N19=1,3,IF(O19=1,4,IF(P19=1,5,IF(Q19=1,6,0))))))</f>
        <v>1</v>
      </c>
      <c r="T19" t="str">
        <f t="shared" si="0"/>
        <v>Patri.Liq X Receita</v>
      </c>
    </row>
    <row r="20" spans="1:20" x14ac:dyDescent="0.3">
      <c r="A20" t="s">
        <v>57</v>
      </c>
      <c r="B20" t="s">
        <v>58</v>
      </c>
      <c r="C20" t="s">
        <v>46</v>
      </c>
      <c r="D20" s="2">
        <v>44834</v>
      </c>
      <c r="E20">
        <v>82397289</v>
      </c>
      <c r="F20">
        <v>0</v>
      </c>
      <c r="G20">
        <v>29936263</v>
      </c>
      <c r="H20">
        <v>1021825556</v>
      </c>
      <c r="I20">
        <v>-1021825556</v>
      </c>
      <c r="J20">
        <v>-627385020</v>
      </c>
      <c r="K20">
        <v>576825931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 t="str">
        <f>IF(SUM(L20:Q20)=6,"Boa",IF(SUM(L20:Q20)&lt;6,"Ruim",IF(SUM(L20:Q20)&gt;6,"Média")))</f>
        <v>Ruim</v>
      </c>
      <c r="S20">
        <f>IF(L20=1,1,IF(M20=1,2,IF(N20=1,3,IF(O20=1,4,IF(P20=1,5,IF(Q20=1,6,0))))))</f>
        <v>3</v>
      </c>
      <c r="T20" t="str">
        <f t="shared" si="0"/>
        <v>Patri.Liq X Ativos</v>
      </c>
    </row>
    <row r="21" spans="1:20" x14ac:dyDescent="0.3">
      <c r="A21" t="s">
        <v>44</v>
      </c>
      <c r="B21" t="s">
        <v>45</v>
      </c>
      <c r="C21" t="s">
        <v>46</v>
      </c>
      <c r="D21" s="2">
        <v>44834</v>
      </c>
      <c r="E21">
        <v>42261953</v>
      </c>
      <c r="F21">
        <v>342134</v>
      </c>
      <c r="G21">
        <v>19590061</v>
      </c>
      <c r="H21">
        <v>368817598</v>
      </c>
      <c r="I21">
        <v>-368817598</v>
      </c>
      <c r="J21">
        <v>-326555645</v>
      </c>
      <c r="K21">
        <v>339788148</v>
      </c>
      <c r="L21">
        <v>2</v>
      </c>
      <c r="M21">
        <v>2</v>
      </c>
      <c r="N21">
        <v>1</v>
      </c>
      <c r="O21">
        <v>1</v>
      </c>
      <c r="P21">
        <v>0</v>
      </c>
      <c r="Q21">
        <v>0</v>
      </c>
      <c r="R21" t="str">
        <f>IF(SUM(L21:Q21)=6,"Boa",IF(SUM(L21:Q21)&lt;6,"Ruim",IF(SUM(L21:Q21)&gt;6,"Média")))</f>
        <v>Boa</v>
      </c>
      <c r="S21">
        <f>IF(L21=1,1,IF(M21=1,2,IF(N21=1,3,IF(O21=1,4,IF(P21=1,5,IF(Q21=1,6,0))))))</f>
        <v>3</v>
      </c>
      <c r="T21" t="str">
        <f t="shared" si="0"/>
        <v>Patri.Liq X Ativos</v>
      </c>
    </row>
    <row r="22" spans="1:20" x14ac:dyDescent="0.3">
      <c r="A22" t="s">
        <v>47</v>
      </c>
      <c r="B22" t="s">
        <v>48</v>
      </c>
      <c r="C22" t="s">
        <v>46</v>
      </c>
      <c r="D22" s="2">
        <v>44834</v>
      </c>
      <c r="E22">
        <v>158498000</v>
      </c>
      <c r="F22">
        <v>8358000</v>
      </c>
      <c r="G22">
        <v>71298000</v>
      </c>
      <c r="H22">
        <v>217787000</v>
      </c>
      <c r="I22">
        <v>-217787000</v>
      </c>
      <c r="J22">
        <v>-18186000</v>
      </c>
      <c r="K22">
        <v>29797000</v>
      </c>
      <c r="L22">
        <v>1</v>
      </c>
      <c r="M22">
        <v>1</v>
      </c>
      <c r="N22">
        <v>0</v>
      </c>
      <c r="O22">
        <v>0</v>
      </c>
      <c r="P22">
        <v>2</v>
      </c>
      <c r="Q22">
        <v>2</v>
      </c>
      <c r="R22" t="str">
        <f>IF(SUM(L22:Q22)=6,"Boa",IF(SUM(L22:Q22)&lt;6,"Ruim",IF(SUM(L22:Q22)&gt;6,"Média")))</f>
        <v>Boa</v>
      </c>
      <c r="S22">
        <f>IF(L22=1,1,IF(M22=1,2,IF(N22=1,3,IF(O22=1,4,IF(P22=1,5,IF(Q22=1,6,0))))))</f>
        <v>1</v>
      </c>
      <c r="T22" t="str">
        <f t="shared" si="0"/>
        <v>Patri.Liq X Receita</v>
      </c>
    </row>
    <row r="23" spans="1:20" x14ac:dyDescent="0.3">
      <c r="A23" t="s">
        <v>75</v>
      </c>
      <c r="B23" t="s">
        <v>76</v>
      </c>
      <c r="C23" t="s">
        <v>46</v>
      </c>
      <c r="D23" s="2">
        <v>44834</v>
      </c>
      <c r="E23">
        <v>9004729</v>
      </c>
      <c r="F23">
        <v>235576</v>
      </c>
      <c r="G23">
        <v>4064466</v>
      </c>
      <c r="H23">
        <v>112857119</v>
      </c>
      <c r="I23">
        <v>-112857119</v>
      </c>
      <c r="J23">
        <v>0</v>
      </c>
      <c r="K23">
        <v>0</v>
      </c>
      <c r="L23">
        <v>0</v>
      </c>
      <c r="M23">
        <v>0</v>
      </c>
      <c r="N23">
        <v>2</v>
      </c>
      <c r="O23">
        <v>2</v>
      </c>
      <c r="P23">
        <v>0</v>
      </c>
      <c r="Q23">
        <v>0</v>
      </c>
      <c r="R23" t="str">
        <f>IF(SUM(L23:Q23)=6,"Boa",IF(SUM(L23:Q23)&lt;6,"Ruim",IF(SUM(L23:Q23)&gt;6,"Média")))</f>
        <v>Ruim</v>
      </c>
      <c r="S23">
        <f>IF(L23=1,1,IF(M23=1,2,IF(N23=1,3,IF(O23=1,4,IF(P23=1,5,IF(Q23=1,6,0))))))</f>
        <v>0</v>
      </c>
      <c r="T23" t="str">
        <f t="shared" si="0"/>
        <v>Nenhum</v>
      </c>
    </row>
    <row r="24" spans="1:20" x14ac:dyDescent="0.3">
      <c r="A24" t="s">
        <v>81</v>
      </c>
      <c r="B24" t="s">
        <v>82</v>
      </c>
      <c r="C24" t="s">
        <v>46</v>
      </c>
      <c r="D24" s="2">
        <v>44834</v>
      </c>
      <c r="E24">
        <v>8589190</v>
      </c>
      <c r="F24">
        <v>775326</v>
      </c>
      <c r="G24">
        <v>1697008</v>
      </c>
      <c r="H24">
        <v>63769068</v>
      </c>
      <c r="I24">
        <v>-63769068</v>
      </c>
      <c r="J24">
        <v>0</v>
      </c>
      <c r="K24">
        <v>0</v>
      </c>
      <c r="L24">
        <v>0</v>
      </c>
      <c r="M24">
        <v>0</v>
      </c>
      <c r="N24">
        <v>2</v>
      </c>
      <c r="O24">
        <v>2</v>
      </c>
      <c r="P24">
        <v>0</v>
      </c>
      <c r="Q24">
        <v>0</v>
      </c>
      <c r="R24" t="str">
        <f>IF(SUM(L24:Q24)=6,"Boa",IF(SUM(L24:Q24)&lt;6,"Ruim",IF(SUM(L24:Q24)&gt;6,"Média")))</f>
        <v>Ruim</v>
      </c>
      <c r="S24">
        <f>IF(L24=1,1,IF(M24=1,2,IF(N24=1,3,IF(O24=1,4,IF(P24=1,5,IF(Q24=1,6,0))))))</f>
        <v>0</v>
      </c>
      <c r="T24" t="str">
        <f t="shared" si="0"/>
        <v>Nenhum</v>
      </c>
    </row>
    <row r="25" spans="1:20" x14ac:dyDescent="0.3">
      <c r="A25" t="s">
        <v>53</v>
      </c>
      <c r="B25" t="s">
        <v>54</v>
      </c>
      <c r="C25" t="s">
        <v>46</v>
      </c>
      <c r="D25" s="2">
        <v>44834</v>
      </c>
      <c r="E25">
        <v>7791628</v>
      </c>
      <c r="F25">
        <v>0</v>
      </c>
      <c r="G25">
        <v>1347622</v>
      </c>
      <c r="H25">
        <v>55785140</v>
      </c>
      <c r="I25">
        <v>-55785140</v>
      </c>
      <c r="J25">
        <v>-28011789</v>
      </c>
      <c r="K25">
        <v>31158542</v>
      </c>
      <c r="L25">
        <v>0</v>
      </c>
      <c r="M25">
        <v>0</v>
      </c>
      <c r="N25">
        <v>2</v>
      </c>
      <c r="O25">
        <v>2</v>
      </c>
      <c r="P25">
        <v>1</v>
      </c>
      <c r="Q25">
        <v>1</v>
      </c>
      <c r="R25" t="str">
        <f>IF(SUM(L25:Q25)=6,"Boa",IF(SUM(L25:Q25)&lt;6,"Ruim",IF(SUM(L25:Q25)&gt;6,"Média")))</f>
        <v>Boa</v>
      </c>
      <c r="S25">
        <f>IF(L25=1,1,IF(M25=1,2,IF(N25=1,3,IF(O25=1,4,IF(P25=1,5,IF(Q25=1,6,0))))))</f>
        <v>5</v>
      </c>
      <c r="T25" t="str">
        <f t="shared" si="0"/>
        <v>Patri.Liq X Passivo.Circu</v>
      </c>
    </row>
    <row r="26" spans="1:20" x14ac:dyDescent="0.3">
      <c r="A26" t="s">
        <v>63</v>
      </c>
      <c r="B26" t="s">
        <v>64</v>
      </c>
      <c r="C26" t="s">
        <v>46</v>
      </c>
      <c r="D26" s="2">
        <v>44834</v>
      </c>
      <c r="E26">
        <v>5070725</v>
      </c>
      <c r="F26">
        <v>118020</v>
      </c>
      <c r="G26">
        <v>445763</v>
      </c>
      <c r="H26">
        <v>52140478</v>
      </c>
      <c r="I26">
        <v>-52140478</v>
      </c>
      <c r="J26">
        <v>0</v>
      </c>
      <c r="K26">
        <v>0</v>
      </c>
      <c r="L26">
        <v>0</v>
      </c>
      <c r="M26">
        <v>0</v>
      </c>
      <c r="N26">
        <v>2</v>
      </c>
      <c r="O26">
        <v>2</v>
      </c>
      <c r="P26">
        <v>0</v>
      </c>
      <c r="Q26">
        <v>0</v>
      </c>
      <c r="R26" t="str">
        <f>IF(SUM(L26:Q26)=6,"Boa",IF(SUM(L26:Q26)&lt;6,"Ruim",IF(SUM(L26:Q26)&gt;6,"Média")))</f>
        <v>Ruim</v>
      </c>
      <c r="S26">
        <f>IF(L26=1,1,IF(M26=1,2,IF(N26=1,3,IF(O26=1,4,IF(P26=1,5,IF(Q26=1,6,0))))))</f>
        <v>0</v>
      </c>
      <c r="T26" t="str">
        <f t="shared" si="0"/>
        <v>Nenhum</v>
      </c>
    </row>
    <row r="27" spans="1:20" x14ac:dyDescent="0.3">
      <c r="A27" t="s">
        <v>49</v>
      </c>
      <c r="B27" t="s">
        <v>50</v>
      </c>
      <c r="C27" t="s">
        <v>46</v>
      </c>
      <c r="D27" s="2">
        <v>44834</v>
      </c>
      <c r="E27">
        <v>3839062</v>
      </c>
      <c r="F27">
        <v>0</v>
      </c>
      <c r="G27">
        <v>426960</v>
      </c>
      <c r="H27">
        <v>45790518</v>
      </c>
      <c r="I27">
        <v>-45790518</v>
      </c>
      <c r="J27">
        <v>-19863540</v>
      </c>
      <c r="K27">
        <v>20528246</v>
      </c>
      <c r="L27">
        <v>0</v>
      </c>
      <c r="M27">
        <v>0</v>
      </c>
      <c r="N27">
        <v>2</v>
      </c>
      <c r="O27">
        <v>2</v>
      </c>
      <c r="P27">
        <v>1</v>
      </c>
      <c r="Q27">
        <v>1</v>
      </c>
      <c r="R27" t="str">
        <f>IF(SUM(L27:Q27)=6,"Boa",IF(SUM(L27:Q27)&lt;6,"Ruim",IF(SUM(L27:Q27)&gt;6,"Média")))</f>
        <v>Boa</v>
      </c>
      <c r="S27">
        <f>IF(L27=1,1,IF(M27=1,2,IF(N27=1,3,IF(O27=1,4,IF(P27=1,5,IF(Q27=1,6,0))))))</f>
        <v>5</v>
      </c>
      <c r="T27" t="str">
        <f t="shared" si="0"/>
        <v>Patri.Liq X Passivo.Circu</v>
      </c>
    </row>
    <row r="28" spans="1:20" x14ac:dyDescent="0.3">
      <c r="A28" t="s">
        <v>83</v>
      </c>
      <c r="B28" t="s">
        <v>84</v>
      </c>
      <c r="C28" t="s">
        <v>46</v>
      </c>
      <c r="D28" s="2">
        <v>44834</v>
      </c>
      <c r="E28">
        <v>2131886</v>
      </c>
      <c r="F28">
        <v>74593</v>
      </c>
      <c r="G28">
        <v>1056424</v>
      </c>
      <c r="H28">
        <v>38922484</v>
      </c>
      <c r="I28">
        <v>-38922484</v>
      </c>
      <c r="J28">
        <v>0</v>
      </c>
      <c r="K28">
        <v>0</v>
      </c>
      <c r="L28">
        <v>0</v>
      </c>
      <c r="M28">
        <v>0</v>
      </c>
      <c r="N28">
        <v>2</v>
      </c>
      <c r="O28">
        <v>2</v>
      </c>
      <c r="P28">
        <v>0</v>
      </c>
      <c r="Q28">
        <v>0</v>
      </c>
      <c r="R28" t="str">
        <f>IF(SUM(L28:Q28)=6,"Boa",IF(SUM(L28:Q28)&lt;6,"Ruim",IF(SUM(L28:Q28)&gt;6,"Média")))</f>
        <v>Ruim</v>
      </c>
      <c r="S28">
        <f>IF(L28=1,1,IF(M28=1,2,IF(N28=1,3,IF(O28=1,4,IF(P28=1,5,IF(Q28=1,6,0))))))</f>
        <v>0</v>
      </c>
      <c r="T28" t="str">
        <f t="shared" si="0"/>
        <v>Nenhum</v>
      </c>
    </row>
    <row r="29" spans="1:20" x14ac:dyDescent="0.3">
      <c r="A29" t="s">
        <v>61</v>
      </c>
      <c r="B29" t="s">
        <v>62</v>
      </c>
      <c r="C29" t="s">
        <v>46</v>
      </c>
      <c r="D29" s="2">
        <v>44834</v>
      </c>
      <c r="E29">
        <v>2009403</v>
      </c>
      <c r="F29">
        <v>82513</v>
      </c>
      <c r="G29">
        <v>350300</v>
      </c>
      <c r="H29">
        <v>38869646</v>
      </c>
      <c r="I29">
        <v>-38869646</v>
      </c>
      <c r="J29">
        <v>0</v>
      </c>
      <c r="K29">
        <v>0</v>
      </c>
      <c r="L29">
        <v>0</v>
      </c>
      <c r="M29">
        <v>0</v>
      </c>
      <c r="N29">
        <v>2</v>
      </c>
      <c r="O29">
        <v>2</v>
      </c>
      <c r="P29">
        <v>0</v>
      </c>
      <c r="Q29">
        <v>0</v>
      </c>
      <c r="R29" t="str">
        <f>IF(SUM(L29:Q29)=6,"Boa",IF(SUM(L29:Q29)&lt;6,"Ruim",IF(SUM(L29:Q29)&gt;6,"Média")))</f>
        <v>Ruim</v>
      </c>
      <c r="S29">
        <f>IF(L29=1,1,IF(M29=1,2,IF(N29=1,3,IF(O29=1,4,IF(P29=1,5,IF(Q29=1,6,0))))))</f>
        <v>0</v>
      </c>
      <c r="T29" t="str">
        <f t="shared" si="0"/>
        <v>Nenhum</v>
      </c>
    </row>
    <row r="30" spans="1:20" x14ac:dyDescent="0.3">
      <c r="A30" t="s">
        <v>67</v>
      </c>
      <c r="B30" t="s">
        <v>68</v>
      </c>
      <c r="C30" t="s">
        <v>46</v>
      </c>
      <c r="D30" s="2">
        <v>44834</v>
      </c>
      <c r="E30">
        <v>4881812</v>
      </c>
      <c r="F30">
        <v>251455</v>
      </c>
      <c r="G30">
        <v>1314588</v>
      </c>
      <c r="H30">
        <v>33975030</v>
      </c>
      <c r="I30">
        <v>-33975030</v>
      </c>
      <c r="J30">
        <v>0</v>
      </c>
      <c r="K30">
        <v>0</v>
      </c>
      <c r="L30">
        <v>0</v>
      </c>
      <c r="M30">
        <v>0</v>
      </c>
      <c r="N30">
        <v>2</v>
      </c>
      <c r="O30">
        <v>2</v>
      </c>
      <c r="P30">
        <v>0</v>
      </c>
      <c r="Q30">
        <v>0</v>
      </c>
      <c r="R30" t="str">
        <f>IF(SUM(L30:Q30)=6,"Boa",IF(SUM(L30:Q30)&lt;6,"Ruim",IF(SUM(L30:Q30)&gt;6,"Média")))</f>
        <v>Ruim</v>
      </c>
      <c r="S30">
        <f>IF(L30=1,1,IF(M30=1,2,IF(N30=1,3,IF(O30=1,4,IF(P30=1,5,IF(Q30=1,6,0))))))</f>
        <v>0</v>
      </c>
      <c r="T30" t="str">
        <f t="shared" si="0"/>
        <v>Nenhum</v>
      </c>
    </row>
    <row r="31" spans="1:20" x14ac:dyDescent="0.3">
      <c r="A31" t="s">
        <v>65</v>
      </c>
      <c r="B31" t="s">
        <v>66</v>
      </c>
      <c r="C31" t="s">
        <v>46</v>
      </c>
      <c r="D31" s="2">
        <v>44834</v>
      </c>
      <c r="E31">
        <v>1676116</v>
      </c>
      <c r="F31">
        <v>20247</v>
      </c>
      <c r="G31">
        <v>848205</v>
      </c>
      <c r="H31">
        <v>26564786</v>
      </c>
      <c r="I31">
        <v>-26564786</v>
      </c>
      <c r="J31">
        <v>0</v>
      </c>
      <c r="K31">
        <v>0</v>
      </c>
      <c r="L31">
        <v>0</v>
      </c>
      <c r="M31">
        <v>0</v>
      </c>
      <c r="N31">
        <v>2</v>
      </c>
      <c r="O31">
        <v>2</v>
      </c>
      <c r="P31">
        <v>0</v>
      </c>
      <c r="Q31">
        <v>0</v>
      </c>
      <c r="R31" t="str">
        <f>IF(SUM(L31:Q31)=6,"Boa",IF(SUM(L31:Q31)&lt;6,"Ruim",IF(SUM(L31:Q31)&gt;6,"Média")))</f>
        <v>Ruim</v>
      </c>
      <c r="S31">
        <f>IF(L31=1,1,IF(M31=1,2,IF(N31=1,3,IF(O31=1,4,IF(P31=1,5,IF(Q31=1,6,0))))))</f>
        <v>0</v>
      </c>
      <c r="T31" t="str">
        <f t="shared" si="0"/>
        <v>Nenhum</v>
      </c>
    </row>
    <row r="32" spans="1:20" x14ac:dyDescent="0.3">
      <c r="A32" t="s">
        <v>73</v>
      </c>
      <c r="B32" t="s">
        <v>74</v>
      </c>
      <c r="C32" t="s">
        <v>46</v>
      </c>
      <c r="D32" s="2">
        <v>44834</v>
      </c>
      <c r="E32">
        <v>1699347</v>
      </c>
      <c r="F32">
        <v>48116</v>
      </c>
      <c r="G32">
        <v>149597</v>
      </c>
      <c r="H32">
        <v>15280953</v>
      </c>
      <c r="I32">
        <v>-15280953</v>
      </c>
      <c r="J32">
        <v>0</v>
      </c>
      <c r="K32">
        <v>0</v>
      </c>
      <c r="L32">
        <v>0</v>
      </c>
      <c r="M32">
        <v>0</v>
      </c>
      <c r="N32">
        <v>2</v>
      </c>
      <c r="O32">
        <v>2</v>
      </c>
      <c r="P32">
        <v>0</v>
      </c>
      <c r="Q32">
        <v>0</v>
      </c>
      <c r="R32" t="str">
        <f>IF(SUM(L32:Q32)=6,"Boa",IF(SUM(L32:Q32)&lt;6,"Ruim",IF(SUM(L32:Q32)&gt;6,"Média")))</f>
        <v>Ruim</v>
      </c>
      <c r="S32">
        <f>IF(L32=1,1,IF(M32=1,2,IF(N32=1,3,IF(O32=1,4,IF(P32=1,5,IF(Q32=1,6,0))))))</f>
        <v>0</v>
      </c>
      <c r="T32" t="str">
        <f t="shared" si="0"/>
        <v>Nenhum</v>
      </c>
    </row>
    <row r="33" spans="1:20" x14ac:dyDescent="0.3">
      <c r="A33" t="s">
        <v>55</v>
      </c>
      <c r="B33" t="s">
        <v>56</v>
      </c>
      <c r="C33" t="s">
        <v>46</v>
      </c>
      <c r="D33" s="2">
        <v>44834</v>
      </c>
      <c r="E33">
        <v>857607</v>
      </c>
      <c r="F33">
        <v>0</v>
      </c>
      <c r="G33">
        <v>0</v>
      </c>
      <c r="H33">
        <v>15112910</v>
      </c>
      <c r="I33">
        <v>-15112910</v>
      </c>
      <c r="J33">
        <v>-6165074</v>
      </c>
      <c r="K33">
        <v>3516835</v>
      </c>
      <c r="L33">
        <v>0</v>
      </c>
      <c r="M33">
        <v>0</v>
      </c>
      <c r="N33">
        <v>2</v>
      </c>
      <c r="O33">
        <v>2</v>
      </c>
      <c r="P33">
        <v>1</v>
      </c>
      <c r="Q33">
        <v>1</v>
      </c>
      <c r="R33" t="str">
        <f>IF(SUM(L33:Q33)=6,"Boa",IF(SUM(L33:Q33)&lt;6,"Ruim",IF(SUM(L33:Q33)&gt;6,"Média")))</f>
        <v>Boa</v>
      </c>
      <c r="S33">
        <f>IF(L33=1,1,IF(M33=1,2,IF(N33=1,3,IF(O33=1,4,IF(P33=1,5,IF(Q33=1,6,0))))))</f>
        <v>5</v>
      </c>
      <c r="T33" t="str">
        <f t="shared" si="0"/>
        <v>Patri.Liq X Passivo.Circu</v>
      </c>
    </row>
    <row r="34" spans="1:20" x14ac:dyDescent="0.3">
      <c r="A34" t="s">
        <v>79</v>
      </c>
      <c r="B34" t="s">
        <v>80</v>
      </c>
      <c r="C34" t="s">
        <v>46</v>
      </c>
      <c r="D34" s="2">
        <v>44834</v>
      </c>
      <c r="E34">
        <v>1227452</v>
      </c>
      <c r="F34">
        <v>76313</v>
      </c>
      <c r="G34">
        <v>478002</v>
      </c>
      <c r="H34">
        <v>14400075</v>
      </c>
      <c r="I34">
        <v>-14400075</v>
      </c>
      <c r="J34">
        <v>0</v>
      </c>
      <c r="K34">
        <v>0</v>
      </c>
      <c r="L34">
        <v>0</v>
      </c>
      <c r="M34">
        <v>0</v>
      </c>
      <c r="N34">
        <v>2</v>
      </c>
      <c r="O34">
        <v>2</v>
      </c>
      <c r="P34">
        <v>0</v>
      </c>
      <c r="Q34">
        <v>0</v>
      </c>
      <c r="R34" t="str">
        <f>IF(SUM(L34:Q34)=6,"Boa",IF(SUM(L34:Q34)&lt;6,"Ruim",IF(SUM(L34:Q34)&gt;6,"Média")))</f>
        <v>Ruim</v>
      </c>
      <c r="S34">
        <f>IF(L34=1,1,IF(M34=1,2,IF(N34=1,3,IF(O34=1,4,IF(P34=1,5,IF(Q34=1,6,0))))))</f>
        <v>0</v>
      </c>
      <c r="T34" t="str">
        <f t="shared" si="0"/>
        <v>Nenhum</v>
      </c>
    </row>
    <row r="35" spans="1:20" x14ac:dyDescent="0.3">
      <c r="A35" t="s">
        <v>85</v>
      </c>
      <c r="B35" t="s">
        <v>86</v>
      </c>
      <c r="C35" t="s">
        <v>46</v>
      </c>
      <c r="D35" s="2">
        <v>44834</v>
      </c>
      <c r="E35">
        <v>1057518</v>
      </c>
      <c r="F35">
        <v>17528</v>
      </c>
      <c r="G35">
        <v>534458</v>
      </c>
      <c r="H35">
        <v>9529014</v>
      </c>
      <c r="I35">
        <v>-9529014</v>
      </c>
      <c r="J35">
        <v>0</v>
      </c>
      <c r="K35">
        <v>0</v>
      </c>
      <c r="L35">
        <v>0</v>
      </c>
      <c r="M35">
        <v>0</v>
      </c>
      <c r="N35">
        <v>2</v>
      </c>
      <c r="O35">
        <v>2</v>
      </c>
      <c r="P35">
        <v>0</v>
      </c>
      <c r="Q35">
        <v>0</v>
      </c>
      <c r="R35" t="str">
        <f>IF(SUM(L35:Q35)=6,"Boa",IF(SUM(L35:Q35)&lt;6,"Ruim",IF(SUM(L35:Q35)&gt;6,"Média")))</f>
        <v>Ruim</v>
      </c>
      <c r="S35">
        <f>IF(L35=1,1,IF(M35=1,2,IF(N35=1,3,IF(O35=1,4,IF(P35=1,5,IF(Q35=1,6,0))))))</f>
        <v>0</v>
      </c>
      <c r="T35" t="str">
        <f t="shared" si="0"/>
        <v>Nenhum</v>
      </c>
    </row>
    <row r="36" spans="1:20" x14ac:dyDescent="0.3">
      <c r="A36" t="s">
        <v>51</v>
      </c>
      <c r="B36" t="s">
        <v>52</v>
      </c>
      <c r="C36" t="s">
        <v>46</v>
      </c>
      <c r="D36" s="2">
        <v>44834</v>
      </c>
      <c r="E36">
        <v>582335</v>
      </c>
      <c r="F36">
        <v>0</v>
      </c>
      <c r="G36">
        <v>43871</v>
      </c>
      <c r="H36">
        <v>8055549</v>
      </c>
      <c r="I36">
        <v>-8055549</v>
      </c>
      <c r="J36">
        <v>-5117111</v>
      </c>
      <c r="K36">
        <v>4389913</v>
      </c>
      <c r="L36">
        <v>0</v>
      </c>
      <c r="M36">
        <v>0</v>
      </c>
      <c r="N36">
        <v>2</v>
      </c>
      <c r="O36">
        <v>2</v>
      </c>
      <c r="P36">
        <v>1</v>
      </c>
      <c r="Q36">
        <v>1</v>
      </c>
      <c r="R36" t="str">
        <f>IF(SUM(L36:Q36)=6,"Boa",IF(SUM(L36:Q36)&lt;6,"Ruim",IF(SUM(L36:Q36)&gt;6,"Média")))</f>
        <v>Boa</v>
      </c>
      <c r="S36">
        <f>IF(L36=1,1,IF(M36=1,2,IF(N36=1,3,IF(O36=1,4,IF(P36=1,5,IF(Q36=1,6,0))))))</f>
        <v>5</v>
      </c>
      <c r="T36" t="str">
        <f t="shared" si="0"/>
        <v>Patri.Liq X Passivo.Circu</v>
      </c>
    </row>
    <row r="37" spans="1:20" x14ac:dyDescent="0.3">
      <c r="A37" t="s">
        <v>87</v>
      </c>
      <c r="B37" t="s">
        <v>88</v>
      </c>
      <c r="C37" t="s">
        <v>46</v>
      </c>
      <c r="D37" s="2">
        <v>44834</v>
      </c>
      <c r="E37">
        <v>251336</v>
      </c>
      <c r="F37">
        <v>0</v>
      </c>
      <c r="G37">
        <v>115804</v>
      </c>
      <c r="H37">
        <v>312367</v>
      </c>
      <c r="I37">
        <v>-312367</v>
      </c>
      <c r="J37">
        <v>0</v>
      </c>
      <c r="K37">
        <v>0</v>
      </c>
      <c r="L37">
        <v>0</v>
      </c>
      <c r="M37">
        <v>0</v>
      </c>
      <c r="N37">
        <v>2</v>
      </c>
      <c r="O37">
        <v>2</v>
      </c>
      <c r="P37">
        <v>0</v>
      </c>
      <c r="Q37">
        <v>0</v>
      </c>
      <c r="R37" t="str">
        <f>IF(SUM(L37:Q37)=6,"Boa",IF(SUM(L37:Q37)&lt;6,"Ruim",IF(SUM(L37:Q37)&gt;6,"Média")))</f>
        <v>Ruim</v>
      </c>
      <c r="S37">
        <f>IF(L37=1,1,IF(M37=1,2,IF(N37=1,3,IF(O37=1,4,IF(P37=1,5,IF(Q37=1,6,0))))))</f>
        <v>0</v>
      </c>
      <c r="T37" t="str">
        <f t="shared" si="0"/>
        <v>Nenhum</v>
      </c>
    </row>
    <row r="38" spans="1:20" x14ac:dyDescent="0.3">
      <c r="A38" t="s">
        <v>77</v>
      </c>
      <c r="B38" t="s">
        <v>78</v>
      </c>
      <c r="C38" t="s">
        <v>46</v>
      </c>
      <c r="D38" s="2">
        <v>44834</v>
      </c>
      <c r="E38">
        <v>134104</v>
      </c>
      <c r="F38">
        <v>475</v>
      </c>
      <c r="G38">
        <v>33168</v>
      </c>
      <c r="H38">
        <v>272689</v>
      </c>
      <c r="I38">
        <v>-272689</v>
      </c>
      <c r="J38">
        <v>0</v>
      </c>
      <c r="K38">
        <v>0</v>
      </c>
      <c r="L38">
        <v>0</v>
      </c>
      <c r="M38">
        <v>0</v>
      </c>
      <c r="N38">
        <v>2</v>
      </c>
      <c r="O38">
        <v>2</v>
      </c>
      <c r="P38">
        <v>0</v>
      </c>
      <c r="Q38">
        <v>0</v>
      </c>
      <c r="R38" t="str">
        <f>IF(SUM(L38:Q38)=6,"Boa",IF(SUM(L38:Q38)&lt;6,"Ruim",IF(SUM(L38:Q38)&gt;6,"Média")))</f>
        <v>Ruim</v>
      </c>
      <c r="S38">
        <f>IF(L38=1,1,IF(M38=1,2,IF(N38=1,3,IF(O38=1,4,IF(P38=1,5,IF(Q38=1,6,0))))))</f>
        <v>0</v>
      </c>
      <c r="T38" t="str">
        <f t="shared" si="0"/>
        <v>Nenhum</v>
      </c>
    </row>
    <row r="39" spans="1:20" x14ac:dyDescent="0.3">
      <c r="A39" t="s">
        <v>89</v>
      </c>
      <c r="B39" t="s">
        <v>90</v>
      </c>
      <c r="C39" t="s">
        <v>46</v>
      </c>
      <c r="D39" s="2">
        <v>44834</v>
      </c>
      <c r="E39">
        <v>148692</v>
      </c>
      <c r="F39">
        <v>0</v>
      </c>
      <c r="G39">
        <v>25366</v>
      </c>
      <c r="H39">
        <v>150530</v>
      </c>
      <c r="I39">
        <v>-150530</v>
      </c>
      <c r="J39">
        <v>0</v>
      </c>
      <c r="K39">
        <v>0</v>
      </c>
      <c r="L39">
        <v>0</v>
      </c>
      <c r="M39">
        <v>0</v>
      </c>
      <c r="N39">
        <v>2</v>
      </c>
      <c r="O39">
        <v>2</v>
      </c>
      <c r="P39">
        <v>0</v>
      </c>
      <c r="Q39">
        <v>0</v>
      </c>
      <c r="R39" t="str">
        <f>IF(SUM(L39:Q39)=6,"Boa",IF(SUM(L39:Q39)&lt;6,"Ruim",IF(SUM(L39:Q39)&gt;6,"Média")))</f>
        <v>Ruim</v>
      </c>
      <c r="S39">
        <f>IF(L39=1,1,IF(M39=1,2,IF(N39=1,3,IF(O39=1,4,IF(P39=1,5,IF(Q39=1,6,0))))))</f>
        <v>0</v>
      </c>
      <c r="T39" t="str">
        <f t="shared" si="0"/>
        <v>Nenhum</v>
      </c>
    </row>
    <row r="40" spans="1:20" x14ac:dyDescent="0.3">
      <c r="A40" t="s">
        <v>59</v>
      </c>
      <c r="B40" t="s">
        <v>60</v>
      </c>
      <c r="C40" t="s">
        <v>46</v>
      </c>
      <c r="D40" s="2">
        <v>44834</v>
      </c>
      <c r="E40">
        <v>13938</v>
      </c>
      <c r="F40">
        <v>0</v>
      </c>
      <c r="G40">
        <v>0</v>
      </c>
      <c r="H40">
        <v>15539</v>
      </c>
      <c r="I40">
        <v>-15539</v>
      </c>
      <c r="J40">
        <v>-1601</v>
      </c>
      <c r="K40">
        <v>7956</v>
      </c>
      <c r="L40">
        <v>0</v>
      </c>
      <c r="M40">
        <v>0</v>
      </c>
      <c r="N40">
        <v>2</v>
      </c>
      <c r="O40">
        <v>2</v>
      </c>
      <c r="P40">
        <v>1</v>
      </c>
      <c r="Q40">
        <v>1</v>
      </c>
      <c r="R40" t="str">
        <f>IF(SUM(L40:Q40)=6,"Boa",IF(SUM(L40:Q40)&lt;6,"Ruim",IF(SUM(L40:Q40)&gt;6,"Média")))</f>
        <v>Boa</v>
      </c>
      <c r="S40">
        <f>IF(L40=1,1,IF(M40=1,2,IF(N40=1,3,IF(O40=1,4,IF(P40=1,5,IF(Q40=1,6,0))))))</f>
        <v>5</v>
      </c>
      <c r="T40" t="str">
        <f t="shared" si="0"/>
        <v>Patri.Liq X Passivo.Circu</v>
      </c>
    </row>
    <row r="41" spans="1:20" hidden="1" x14ac:dyDescent="0.3">
      <c r="A41" t="s">
        <v>91</v>
      </c>
      <c r="B41" t="s">
        <v>92</v>
      </c>
      <c r="C41" t="s">
        <v>93</v>
      </c>
      <c r="D41" s="2">
        <v>44834</v>
      </c>
      <c r="E41">
        <v>90178032</v>
      </c>
      <c r="F41">
        <v>9734297</v>
      </c>
      <c r="G41">
        <v>31191640</v>
      </c>
      <c r="H41">
        <v>134894333</v>
      </c>
      <c r="I41">
        <v>-134894333</v>
      </c>
      <c r="J41">
        <v>-22378920</v>
      </c>
      <c r="K41">
        <v>17868169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tr">
        <f>IF(SUM(L41:Q41)=6,"Boa",IF(SUM(L41:Q41)&lt;6,"Ruim",IF(SUM(L41:Q41)&gt;6,"Média")))</f>
        <v>Ruim</v>
      </c>
      <c r="S41">
        <f>IF(L41=1,1,IF(M41=1,2,IF(N41=1,3,IF(O41=1,4,IF(P41=1,5,IF(Q41=1,6,0))))))</f>
        <v>0</v>
      </c>
      <c r="T41" t="str">
        <f t="shared" si="0"/>
        <v>Nenhum</v>
      </c>
    </row>
    <row r="42" spans="1:20" hidden="1" x14ac:dyDescent="0.3">
      <c r="A42" t="s">
        <v>94</v>
      </c>
      <c r="B42" t="s">
        <v>95</v>
      </c>
      <c r="C42" t="s">
        <v>96</v>
      </c>
      <c r="D42" s="2">
        <v>44834</v>
      </c>
      <c r="E42">
        <v>20417543</v>
      </c>
      <c r="F42">
        <v>2392032</v>
      </c>
      <c r="G42">
        <v>1737922</v>
      </c>
      <c r="H42">
        <v>49419685</v>
      </c>
      <c r="I42">
        <v>-49419685</v>
      </c>
      <c r="J42">
        <v>-12527899</v>
      </c>
      <c r="K42">
        <v>16773535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t="str">
        <f>IF(SUM(L42:Q42)=6,"Boa",IF(SUM(L42:Q42)&lt;6,"Ruim",IF(SUM(L42:Q42)&gt;6,"Média")))</f>
        <v>Ruim</v>
      </c>
      <c r="S42">
        <f>IF(L42=1,1,IF(M42=1,2,IF(N42=1,3,IF(O42=1,4,IF(P42=1,5,IF(Q42=1,6,0))))))</f>
        <v>0</v>
      </c>
      <c r="T42" t="str">
        <f t="shared" si="0"/>
        <v>Nenhum</v>
      </c>
    </row>
    <row r="43" spans="1:20" hidden="1" x14ac:dyDescent="0.3">
      <c r="A43" t="s">
        <v>97</v>
      </c>
      <c r="B43" t="s">
        <v>98</v>
      </c>
      <c r="C43" t="s">
        <v>99</v>
      </c>
      <c r="D43" s="2">
        <v>44834</v>
      </c>
      <c r="E43">
        <v>206103</v>
      </c>
      <c r="F43">
        <v>5935</v>
      </c>
      <c r="G43">
        <v>26602</v>
      </c>
      <c r="H43">
        <v>228968</v>
      </c>
      <c r="I43">
        <v>-228968</v>
      </c>
      <c r="J43">
        <v>-5029</v>
      </c>
      <c r="K43">
        <v>181142</v>
      </c>
      <c r="L43">
        <v>2</v>
      </c>
      <c r="M43">
        <v>0</v>
      </c>
      <c r="N43">
        <v>2</v>
      </c>
      <c r="O43">
        <v>2</v>
      </c>
      <c r="P43">
        <v>2</v>
      </c>
      <c r="Q43">
        <v>2</v>
      </c>
      <c r="R43" t="str">
        <f>IF(SUM(L43:Q43)=6,"Boa",IF(SUM(L43:Q43)&lt;6,"Ruim",IF(SUM(L43:Q43)&gt;6,"Média")))</f>
        <v>Média</v>
      </c>
      <c r="S43">
        <f>IF(L43=1,1,IF(M43=1,2,IF(N43=1,3,IF(O43=1,4,IF(P43=1,5,IF(Q43=1,6,0))))))</f>
        <v>0</v>
      </c>
      <c r="T43" t="str">
        <f t="shared" si="0"/>
        <v>Nenhum</v>
      </c>
    </row>
    <row r="44" spans="1:20" hidden="1" x14ac:dyDescent="0.3">
      <c r="A44" t="s">
        <v>104</v>
      </c>
      <c r="B44" t="s">
        <v>105</v>
      </c>
      <c r="C44" t="s">
        <v>99</v>
      </c>
      <c r="D44" s="2">
        <v>44834</v>
      </c>
      <c r="E44">
        <v>0</v>
      </c>
      <c r="F44">
        <v>9600</v>
      </c>
      <c r="G44">
        <v>28460</v>
      </c>
      <c r="H44">
        <v>139486</v>
      </c>
      <c r="I44">
        <v>-139486</v>
      </c>
      <c r="J44">
        <v>-533508</v>
      </c>
      <c r="K44">
        <v>29680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t="str">
        <f>IF(SUM(L44:Q44)=6,"Boa",IF(SUM(L44:Q44)&lt;6,"Ruim",IF(SUM(L44:Q44)&gt;6,"Média")))</f>
        <v>Ruim</v>
      </c>
      <c r="S44">
        <f>IF(L44=1,1,IF(M44=1,2,IF(N44=1,3,IF(O44=1,4,IF(P44=1,5,IF(Q44=1,6,0))))))</f>
        <v>0</v>
      </c>
      <c r="T44" t="str">
        <f t="shared" si="0"/>
        <v>Nenhum</v>
      </c>
    </row>
    <row r="45" spans="1:20" hidden="1" x14ac:dyDescent="0.3">
      <c r="A45" t="s">
        <v>100</v>
      </c>
      <c r="B45" t="s">
        <v>101</v>
      </c>
      <c r="C45" t="s">
        <v>99</v>
      </c>
      <c r="D45" s="2">
        <v>44834</v>
      </c>
      <c r="E45">
        <v>4147929</v>
      </c>
      <c r="F45">
        <v>280854</v>
      </c>
      <c r="G45">
        <v>0</v>
      </c>
      <c r="H45">
        <v>7249059</v>
      </c>
      <c r="I45">
        <v>-7249059</v>
      </c>
      <c r="J45">
        <v>-589642</v>
      </c>
      <c r="K45">
        <v>2478668</v>
      </c>
      <c r="L45">
        <v>1</v>
      </c>
      <c r="M45">
        <v>0</v>
      </c>
      <c r="N45">
        <v>1</v>
      </c>
      <c r="O45">
        <v>1</v>
      </c>
      <c r="P45">
        <v>1</v>
      </c>
      <c r="Q45">
        <v>1</v>
      </c>
      <c r="R45" t="str">
        <f>IF(SUM(L45:Q45)=6,"Boa",IF(SUM(L45:Q45)&lt;6,"Ruim",IF(SUM(L45:Q45)&gt;6,"Média")))</f>
        <v>Ruim</v>
      </c>
      <c r="S45">
        <f>IF(L45=1,1,IF(M45=1,2,IF(N45=1,3,IF(O45=1,4,IF(P45=1,5,IF(Q45=1,6,0))))))</f>
        <v>1</v>
      </c>
      <c r="T45" t="str">
        <f t="shared" si="0"/>
        <v>Patri.Liq X Receita</v>
      </c>
    </row>
    <row r="46" spans="1:20" hidden="1" x14ac:dyDescent="0.3">
      <c r="A46" t="s">
        <v>102</v>
      </c>
      <c r="B46" t="s">
        <v>103</v>
      </c>
      <c r="C46" t="s">
        <v>99</v>
      </c>
      <c r="D46" s="2">
        <v>44834</v>
      </c>
      <c r="E46">
        <v>141721</v>
      </c>
      <c r="F46">
        <v>28245</v>
      </c>
      <c r="G46">
        <v>0</v>
      </c>
      <c r="H46">
        <v>600261</v>
      </c>
      <c r="I46">
        <v>-600261</v>
      </c>
      <c r="J46">
        <v>-258916</v>
      </c>
      <c r="K46">
        <v>281355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t="str">
        <f>IF(SUM(L46:Q46)=6,"Boa",IF(SUM(L46:Q46)&lt;6,"Ruim",IF(SUM(L46:Q46)&gt;6,"Média")))</f>
        <v>Ruim</v>
      </c>
      <c r="S46">
        <f>IF(L46=1,1,IF(M46=1,2,IF(N46=1,3,IF(O46=1,4,IF(P46=1,5,IF(Q46=1,6,0))))))</f>
        <v>0</v>
      </c>
      <c r="T46" t="str">
        <f t="shared" si="0"/>
        <v>Nenhum</v>
      </c>
    </row>
    <row r="47" spans="1:20" hidden="1" x14ac:dyDescent="0.3">
      <c r="A47" t="s">
        <v>109</v>
      </c>
      <c r="B47" t="s">
        <v>110</v>
      </c>
      <c r="C47" t="s">
        <v>108</v>
      </c>
      <c r="D47" s="2">
        <v>44834</v>
      </c>
      <c r="E47">
        <v>14705555</v>
      </c>
      <c r="F47">
        <v>4730024</v>
      </c>
      <c r="G47">
        <v>625070</v>
      </c>
      <c r="H47">
        <v>44959154</v>
      </c>
      <c r="I47">
        <v>-44959154</v>
      </c>
      <c r="J47">
        <v>-10687814</v>
      </c>
      <c r="K47">
        <v>20109144</v>
      </c>
      <c r="L47">
        <v>2</v>
      </c>
      <c r="M47">
        <v>0</v>
      </c>
      <c r="N47">
        <v>1</v>
      </c>
      <c r="O47">
        <v>1</v>
      </c>
      <c r="P47">
        <v>1</v>
      </c>
      <c r="Q47">
        <v>1</v>
      </c>
      <c r="R47" t="str">
        <f>IF(SUM(L47:Q47)=6,"Boa",IF(SUM(L47:Q47)&lt;6,"Ruim",IF(SUM(L47:Q47)&gt;6,"Média")))</f>
        <v>Boa</v>
      </c>
      <c r="S47">
        <f>IF(L47=1,1,IF(M47=1,2,IF(N47=1,3,IF(O47=1,4,IF(P47=1,5,IF(Q47=1,6,0))))))</f>
        <v>3</v>
      </c>
      <c r="T47" t="str">
        <f t="shared" si="0"/>
        <v>Patri.Liq X Ativos</v>
      </c>
    </row>
    <row r="48" spans="1:20" hidden="1" x14ac:dyDescent="0.3">
      <c r="A48" t="s">
        <v>119</v>
      </c>
      <c r="B48" t="s">
        <v>120</v>
      </c>
      <c r="C48" t="s">
        <v>108</v>
      </c>
      <c r="D48" s="2">
        <v>44834</v>
      </c>
      <c r="E48">
        <v>13539000</v>
      </c>
      <c r="F48">
        <v>4272000</v>
      </c>
      <c r="G48">
        <v>7724000</v>
      </c>
      <c r="H48">
        <v>29850000</v>
      </c>
      <c r="I48">
        <v>-29850000</v>
      </c>
      <c r="J48">
        <v>-5208000</v>
      </c>
      <c r="K48">
        <v>7371000</v>
      </c>
      <c r="L48">
        <v>2</v>
      </c>
      <c r="M48">
        <v>0</v>
      </c>
      <c r="N48">
        <v>1</v>
      </c>
      <c r="O48">
        <v>1</v>
      </c>
      <c r="P48">
        <v>1</v>
      </c>
      <c r="Q48">
        <v>1</v>
      </c>
      <c r="R48" t="str">
        <f>IF(SUM(L48:Q48)=6,"Boa",IF(SUM(L48:Q48)&lt;6,"Ruim",IF(SUM(L48:Q48)&gt;6,"Média")))</f>
        <v>Boa</v>
      </c>
      <c r="S48">
        <f>IF(L48=1,1,IF(M48=1,2,IF(N48=1,3,IF(O48=1,4,IF(P48=1,5,IF(Q48=1,6,0))))))</f>
        <v>3</v>
      </c>
      <c r="T48" t="str">
        <f t="shared" si="0"/>
        <v>Patri.Liq X Ativos</v>
      </c>
    </row>
    <row r="49" spans="1:20" hidden="1" x14ac:dyDescent="0.3">
      <c r="A49" t="s">
        <v>141</v>
      </c>
      <c r="B49" t="s">
        <v>142</v>
      </c>
      <c r="C49" t="s">
        <v>108</v>
      </c>
      <c r="D49" s="2">
        <v>44834</v>
      </c>
      <c r="E49">
        <v>846554</v>
      </c>
      <c r="F49">
        <v>3037</v>
      </c>
      <c r="G49">
        <v>0</v>
      </c>
      <c r="H49">
        <v>847551</v>
      </c>
      <c r="I49">
        <v>-847551</v>
      </c>
      <c r="J49">
        <v>-997</v>
      </c>
      <c r="K49">
        <v>16907</v>
      </c>
      <c r="L49">
        <v>2</v>
      </c>
      <c r="M49">
        <v>0</v>
      </c>
      <c r="N49">
        <v>0</v>
      </c>
      <c r="O49">
        <v>0</v>
      </c>
      <c r="P49">
        <v>0</v>
      </c>
      <c r="Q49">
        <v>0</v>
      </c>
      <c r="R49" t="str">
        <f>IF(SUM(L49:Q49)=6,"Boa",IF(SUM(L49:Q49)&lt;6,"Ruim",IF(SUM(L49:Q49)&gt;6,"Média")))</f>
        <v>Ruim</v>
      </c>
      <c r="S49">
        <f>IF(L49=1,1,IF(M49=1,2,IF(N49=1,3,IF(O49=1,4,IF(P49=1,5,IF(Q49=1,6,0))))))</f>
        <v>0</v>
      </c>
      <c r="T49" t="str">
        <f t="shared" si="0"/>
        <v>Nenhum</v>
      </c>
    </row>
    <row r="50" spans="1:20" hidden="1" x14ac:dyDescent="0.3">
      <c r="A50" t="s">
        <v>133</v>
      </c>
      <c r="B50" t="s">
        <v>134</v>
      </c>
      <c r="C50" t="s">
        <v>108</v>
      </c>
      <c r="D50" s="2">
        <v>44834</v>
      </c>
      <c r="E50">
        <v>1090998</v>
      </c>
      <c r="F50">
        <v>1015535</v>
      </c>
      <c r="G50">
        <v>137662</v>
      </c>
      <c r="H50">
        <v>2564323</v>
      </c>
      <c r="I50">
        <v>-2564323</v>
      </c>
      <c r="J50">
        <v>-805964</v>
      </c>
      <c r="K50">
        <v>1366575</v>
      </c>
      <c r="L50">
        <v>2</v>
      </c>
      <c r="M50">
        <v>0</v>
      </c>
      <c r="N50">
        <v>0</v>
      </c>
      <c r="O50">
        <v>0</v>
      </c>
      <c r="P50">
        <v>0</v>
      </c>
      <c r="Q50">
        <v>0</v>
      </c>
      <c r="R50" t="str">
        <f>IF(SUM(L50:Q50)=6,"Boa",IF(SUM(L50:Q50)&lt;6,"Ruim",IF(SUM(L50:Q50)&gt;6,"Média")))</f>
        <v>Ruim</v>
      </c>
      <c r="S50">
        <f>IF(L50=1,1,IF(M50=1,2,IF(N50=1,3,IF(O50=1,4,IF(P50=1,5,IF(Q50=1,6,0))))))</f>
        <v>0</v>
      </c>
      <c r="T50" t="str">
        <f t="shared" si="0"/>
        <v>Nenhum</v>
      </c>
    </row>
    <row r="51" spans="1:20" hidden="1" x14ac:dyDescent="0.3">
      <c r="A51" t="s">
        <v>145</v>
      </c>
      <c r="B51" t="s">
        <v>146</v>
      </c>
      <c r="C51" t="s">
        <v>108</v>
      </c>
      <c r="D51" s="2">
        <v>44834</v>
      </c>
      <c r="E51">
        <v>383688</v>
      </c>
      <c r="F51">
        <v>36687</v>
      </c>
      <c r="G51">
        <v>0</v>
      </c>
      <c r="H51">
        <v>436437</v>
      </c>
      <c r="I51">
        <v>-436437</v>
      </c>
      <c r="J51">
        <v>-45709</v>
      </c>
      <c r="K51">
        <v>367676</v>
      </c>
      <c r="L51">
        <v>2</v>
      </c>
      <c r="M51">
        <v>0</v>
      </c>
      <c r="N51">
        <v>0</v>
      </c>
      <c r="O51">
        <v>0</v>
      </c>
      <c r="P51">
        <v>0</v>
      </c>
      <c r="Q51">
        <v>0</v>
      </c>
      <c r="R51" t="str">
        <f>IF(SUM(L51:Q51)=6,"Boa",IF(SUM(L51:Q51)&lt;6,"Ruim",IF(SUM(L51:Q51)&gt;6,"Média")))</f>
        <v>Ruim</v>
      </c>
      <c r="S51">
        <f>IF(L51=1,1,IF(M51=1,2,IF(N51=1,3,IF(O51=1,4,IF(P51=1,5,IF(Q51=1,6,0))))))</f>
        <v>0</v>
      </c>
      <c r="T51" t="str">
        <f t="shared" si="0"/>
        <v>Nenhum</v>
      </c>
    </row>
    <row r="52" spans="1:20" hidden="1" x14ac:dyDescent="0.3">
      <c r="A52" t="s">
        <v>153</v>
      </c>
      <c r="B52" t="s">
        <v>154</v>
      </c>
      <c r="C52" t="s">
        <v>108</v>
      </c>
      <c r="D52" s="2">
        <v>44834</v>
      </c>
      <c r="E52">
        <v>0</v>
      </c>
      <c r="F52">
        <v>0</v>
      </c>
      <c r="G52">
        <v>0</v>
      </c>
      <c r="H52">
        <v>25035</v>
      </c>
      <c r="I52">
        <v>-25035</v>
      </c>
      <c r="J52">
        <v>-41159</v>
      </c>
      <c r="K52">
        <v>3971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t="str">
        <f>IF(SUM(L52:Q52)=6,"Boa",IF(SUM(L52:Q52)&lt;6,"Ruim",IF(SUM(L52:Q52)&gt;6,"Média")))</f>
        <v>Ruim</v>
      </c>
      <c r="S52">
        <f>IF(L52=1,1,IF(M52=1,2,IF(N52=1,3,IF(O52=1,4,IF(P52=1,5,IF(Q52=1,6,0))))))</f>
        <v>0</v>
      </c>
      <c r="T52" t="str">
        <f t="shared" si="0"/>
        <v>Nenhum</v>
      </c>
    </row>
    <row r="53" spans="1:20" hidden="1" x14ac:dyDescent="0.3">
      <c r="A53" t="s">
        <v>139</v>
      </c>
      <c r="B53" t="s">
        <v>140</v>
      </c>
      <c r="C53" t="s">
        <v>108</v>
      </c>
      <c r="D53" s="2">
        <v>44834</v>
      </c>
      <c r="E53">
        <v>809426</v>
      </c>
      <c r="F53">
        <v>133025</v>
      </c>
      <c r="G53">
        <v>281581</v>
      </c>
      <c r="H53">
        <v>1120446</v>
      </c>
      <c r="I53">
        <v>-1120446</v>
      </c>
      <c r="J53">
        <v>-196110</v>
      </c>
      <c r="K53">
        <v>464065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 t="str">
        <f>IF(SUM(L53:Q53)=6,"Boa",IF(SUM(L53:Q53)&lt;6,"Ruim",IF(SUM(L53:Q53)&gt;6,"Média")))</f>
        <v>Ruim</v>
      </c>
      <c r="S53">
        <f>IF(L53=1,1,IF(M53=1,2,IF(N53=1,3,IF(O53=1,4,IF(P53=1,5,IF(Q53=1,6,0))))))</f>
        <v>0</v>
      </c>
      <c r="T53" t="str">
        <f t="shared" si="0"/>
        <v>Nenhum</v>
      </c>
    </row>
    <row r="54" spans="1:20" hidden="1" x14ac:dyDescent="0.3">
      <c r="A54" t="s">
        <v>135</v>
      </c>
      <c r="B54" t="s">
        <v>136</v>
      </c>
      <c r="C54" t="s">
        <v>108</v>
      </c>
      <c r="D54" s="2">
        <v>44834</v>
      </c>
      <c r="E54">
        <v>2317739</v>
      </c>
      <c r="F54">
        <v>14681</v>
      </c>
      <c r="G54">
        <v>159770</v>
      </c>
      <c r="H54">
        <v>2518645</v>
      </c>
      <c r="I54">
        <v>-2518645</v>
      </c>
      <c r="J54">
        <v>-44452</v>
      </c>
      <c r="K54">
        <v>68612</v>
      </c>
      <c r="L54">
        <v>2</v>
      </c>
      <c r="M54">
        <v>0</v>
      </c>
      <c r="N54">
        <v>0</v>
      </c>
      <c r="O54">
        <v>0</v>
      </c>
      <c r="P54">
        <v>0</v>
      </c>
      <c r="Q54">
        <v>0</v>
      </c>
      <c r="R54" t="str">
        <f>IF(SUM(L54:Q54)=6,"Boa",IF(SUM(L54:Q54)&lt;6,"Ruim",IF(SUM(L54:Q54)&gt;6,"Média")))</f>
        <v>Ruim</v>
      </c>
      <c r="S54">
        <f>IF(L54=1,1,IF(M54=1,2,IF(N54=1,3,IF(O54=1,4,IF(P54=1,5,IF(Q54=1,6,0))))))</f>
        <v>0</v>
      </c>
      <c r="T54" t="str">
        <f t="shared" si="0"/>
        <v>Nenhum</v>
      </c>
    </row>
    <row r="55" spans="1:20" hidden="1" x14ac:dyDescent="0.3">
      <c r="A55" t="s">
        <v>125</v>
      </c>
      <c r="B55" t="s">
        <v>126</v>
      </c>
      <c r="C55" t="s">
        <v>108</v>
      </c>
      <c r="D55" s="2">
        <v>44834</v>
      </c>
      <c r="E55">
        <v>2134790</v>
      </c>
      <c r="F55">
        <v>984767</v>
      </c>
      <c r="G55">
        <v>829455</v>
      </c>
      <c r="H55">
        <v>3930498</v>
      </c>
      <c r="I55">
        <v>-3930498</v>
      </c>
      <c r="J55">
        <v>-1140840</v>
      </c>
      <c r="K55">
        <v>2745988</v>
      </c>
      <c r="L55">
        <v>2</v>
      </c>
      <c r="M55">
        <v>0</v>
      </c>
      <c r="N55">
        <v>0</v>
      </c>
      <c r="O55">
        <v>0</v>
      </c>
      <c r="P55">
        <v>0</v>
      </c>
      <c r="Q55">
        <v>0</v>
      </c>
      <c r="R55" t="str">
        <f>IF(SUM(L55:Q55)=6,"Boa",IF(SUM(L55:Q55)&lt;6,"Ruim",IF(SUM(L55:Q55)&gt;6,"Média")))</f>
        <v>Ruim</v>
      </c>
      <c r="S55">
        <f>IF(L55=1,1,IF(M55=1,2,IF(N55=1,3,IF(O55=1,4,IF(P55=1,5,IF(Q55=1,6,0))))))</f>
        <v>0</v>
      </c>
      <c r="T55" t="str">
        <f t="shared" si="0"/>
        <v>Nenhum</v>
      </c>
    </row>
    <row r="56" spans="1:20" hidden="1" x14ac:dyDescent="0.3">
      <c r="A56" t="s">
        <v>137</v>
      </c>
      <c r="B56" t="s">
        <v>138</v>
      </c>
      <c r="C56" t="s">
        <v>108</v>
      </c>
      <c r="D56" s="2">
        <v>44834</v>
      </c>
      <c r="E56">
        <v>520369</v>
      </c>
      <c r="F56">
        <v>454576</v>
      </c>
      <c r="G56">
        <v>100366</v>
      </c>
      <c r="H56">
        <v>1938115</v>
      </c>
      <c r="I56">
        <v>-1938115</v>
      </c>
      <c r="J56">
        <v>-637103</v>
      </c>
      <c r="K56">
        <v>767779</v>
      </c>
      <c r="L56">
        <v>2</v>
      </c>
      <c r="M56">
        <v>0</v>
      </c>
      <c r="N56">
        <v>0</v>
      </c>
      <c r="O56">
        <v>0</v>
      </c>
      <c r="P56">
        <v>0</v>
      </c>
      <c r="Q56">
        <v>0</v>
      </c>
      <c r="R56" t="str">
        <f>IF(SUM(L56:Q56)=6,"Boa",IF(SUM(L56:Q56)&lt;6,"Ruim",IF(SUM(L56:Q56)&gt;6,"Média")))</f>
        <v>Ruim</v>
      </c>
      <c r="S56">
        <f>IF(L56=1,1,IF(M56=1,2,IF(N56=1,3,IF(O56=1,4,IF(P56=1,5,IF(Q56=1,6,0))))))</f>
        <v>0</v>
      </c>
      <c r="T56" t="str">
        <f t="shared" si="0"/>
        <v>Nenhum</v>
      </c>
    </row>
    <row r="57" spans="1:20" hidden="1" x14ac:dyDescent="0.3">
      <c r="A57" t="s">
        <v>121</v>
      </c>
      <c r="B57" t="s">
        <v>122</v>
      </c>
      <c r="C57" t="s">
        <v>108</v>
      </c>
      <c r="D57" s="2">
        <v>44834</v>
      </c>
      <c r="E57">
        <v>9790803</v>
      </c>
      <c r="F57">
        <v>2337042</v>
      </c>
      <c r="G57">
        <v>739560</v>
      </c>
      <c r="H57">
        <v>16674905</v>
      </c>
      <c r="I57">
        <v>-16674905</v>
      </c>
      <c r="J57">
        <v>-3927835</v>
      </c>
      <c r="K57">
        <v>8427009</v>
      </c>
      <c r="L57">
        <v>2</v>
      </c>
      <c r="M57">
        <v>0</v>
      </c>
      <c r="N57">
        <v>0</v>
      </c>
      <c r="O57">
        <v>0</v>
      </c>
      <c r="P57">
        <v>1</v>
      </c>
      <c r="Q57">
        <v>1</v>
      </c>
      <c r="R57" t="str">
        <f>IF(SUM(L57:Q57)=6,"Boa",IF(SUM(L57:Q57)&lt;6,"Ruim",IF(SUM(L57:Q57)&gt;6,"Média")))</f>
        <v>Ruim</v>
      </c>
      <c r="S57">
        <f>IF(L57=1,1,IF(M57=1,2,IF(N57=1,3,IF(O57=1,4,IF(P57=1,5,IF(Q57=1,6,0))))))</f>
        <v>5</v>
      </c>
      <c r="T57" t="str">
        <f t="shared" si="0"/>
        <v>Patri.Liq X Passivo.Circu</v>
      </c>
    </row>
    <row r="58" spans="1:20" hidden="1" x14ac:dyDescent="0.3">
      <c r="A58" t="s">
        <v>117</v>
      </c>
      <c r="B58" t="s">
        <v>118</v>
      </c>
      <c r="C58" t="s">
        <v>108</v>
      </c>
      <c r="D58" s="2">
        <v>44834</v>
      </c>
      <c r="E58">
        <v>10805289</v>
      </c>
      <c r="F58">
        <v>6967633</v>
      </c>
      <c r="G58">
        <v>1935358</v>
      </c>
      <c r="H58">
        <v>32064163</v>
      </c>
      <c r="I58">
        <v>-32064163</v>
      </c>
      <c r="J58">
        <v>-10181479</v>
      </c>
      <c r="K58">
        <v>16699839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 t="str">
        <f>IF(SUM(L58:Q58)=6,"Boa",IF(SUM(L58:Q58)&lt;6,"Ruim",IF(SUM(L58:Q58)&gt;6,"Média")))</f>
        <v>Ruim</v>
      </c>
      <c r="S58">
        <f>IF(L58=1,1,IF(M58=1,2,IF(N58=1,3,IF(O58=1,4,IF(P58=1,5,IF(Q58=1,6,0))))))</f>
        <v>1</v>
      </c>
      <c r="T58" t="str">
        <f t="shared" si="0"/>
        <v>Patri.Liq X Receita</v>
      </c>
    </row>
    <row r="59" spans="1:20" hidden="1" x14ac:dyDescent="0.3">
      <c r="A59" t="s">
        <v>131</v>
      </c>
      <c r="B59" t="s">
        <v>132</v>
      </c>
      <c r="C59" t="s">
        <v>108</v>
      </c>
      <c r="D59" s="2">
        <v>44834</v>
      </c>
      <c r="E59">
        <v>973981</v>
      </c>
      <c r="F59">
        <v>511999</v>
      </c>
      <c r="G59">
        <v>18710</v>
      </c>
      <c r="H59">
        <v>2964036</v>
      </c>
      <c r="I59">
        <v>-2964036</v>
      </c>
      <c r="J59">
        <v>-1074813</v>
      </c>
      <c r="K59">
        <v>887952</v>
      </c>
      <c r="L59">
        <v>2</v>
      </c>
      <c r="M59">
        <v>0</v>
      </c>
      <c r="N59">
        <v>0</v>
      </c>
      <c r="O59">
        <v>0</v>
      </c>
      <c r="P59">
        <v>0</v>
      </c>
      <c r="Q59">
        <v>0</v>
      </c>
      <c r="R59" t="str">
        <f>IF(SUM(L59:Q59)=6,"Boa",IF(SUM(L59:Q59)&lt;6,"Ruim",IF(SUM(L59:Q59)&gt;6,"Média")))</f>
        <v>Ruim</v>
      </c>
      <c r="S59">
        <f>IF(L59=1,1,IF(M59=1,2,IF(N59=1,3,IF(O59=1,4,IF(P59=1,5,IF(Q59=1,6,0))))))</f>
        <v>0</v>
      </c>
      <c r="T59" t="str">
        <f t="shared" si="0"/>
        <v>Nenhum</v>
      </c>
    </row>
    <row r="60" spans="1:20" hidden="1" x14ac:dyDescent="0.3">
      <c r="A60" t="s">
        <v>143</v>
      </c>
      <c r="B60" t="s">
        <v>144</v>
      </c>
      <c r="C60" t="s">
        <v>108</v>
      </c>
      <c r="D60" s="2">
        <v>44834</v>
      </c>
      <c r="E60">
        <v>570425</v>
      </c>
      <c r="F60">
        <v>0</v>
      </c>
      <c r="G60">
        <v>0</v>
      </c>
      <c r="H60">
        <v>583955</v>
      </c>
      <c r="I60">
        <v>-583955</v>
      </c>
      <c r="J60">
        <v>-3265</v>
      </c>
      <c r="K60">
        <v>60225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t="str">
        <f>IF(SUM(L60:Q60)=6,"Boa",IF(SUM(L60:Q60)&lt;6,"Ruim",IF(SUM(L60:Q60)&gt;6,"Média")))</f>
        <v>Ruim</v>
      </c>
      <c r="S60">
        <f>IF(L60=1,1,IF(M60=1,2,IF(N60=1,3,IF(O60=1,4,IF(P60=1,5,IF(Q60=1,6,0))))))</f>
        <v>0</v>
      </c>
      <c r="T60" t="str">
        <f t="shared" si="0"/>
        <v>Nenhum</v>
      </c>
    </row>
    <row r="61" spans="1:20" hidden="1" x14ac:dyDescent="0.3">
      <c r="A61" t="s">
        <v>127</v>
      </c>
      <c r="B61" t="s">
        <v>128</v>
      </c>
      <c r="C61" t="s">
        <v>108</v>
      </c>
      <c r="D61" s="2">
        <v>44834</v>
      </c>
      <c r="E61">
        <v>1831135</v>
      </c>
      <c r="F61">
        <v>683071</v>
      </c>
      <c r="G61">
        <v>102005</v>
      </c>
      <c r="H61">
        <v>3498472</v>
      </c>
      <c r="I61">
        <v>-3498472</v>
      </c>
      <c r="J61">
        <v>-625362</v>
      </c>
      <c r="K61">
        <v>1030930</v>
      </c>
      <c r="L61">
        <v>2</v>
      </c>
      <c r="M61">
        <v>0</v>
      </c>
      <c r="N61">
        <v>0</v>
      </c>
      <c r="O61">
        <v>0</v>
      </c>
      <c r="P61">
        <v>0</v>
      </c>
      <c r="Q61">
        <v>0</v>
      </c>
      <c r="R61" t="str">
        <f>IF(SUM(L61:Q61)=6,"Boa",IF(SUM(L61:Q61)&lt;6,"Ruim",IF(SUM(L61:Q61)&gt;6,"Média")))</f>
        <v>Ruim</v>
      </c>
      <c r="S61">
        <f>IF(L61=1,1,IF(M61=1,2,IF(N61=1,3,IF(O61=1,4,IF(P61=1,5,IF(Q61=1,6,0))))))</f>
        <v>0</v>
      </c>
      <c r="T61" t="str">
        <f t="shared" si="0"/>
        <v>Nenhum</v>
      </c>
    </row>
    <row r="62" spans="1:20" hidden="1" x14ac:dyDescent="0.3">
      <c r="A62" t="s">
        <v>129</v>
      </c>
      <c r="B62" t="s">
        <v>130</v>
      </c>
      <c r="C62" t="s">
        <v>108</v>
      </c>
      <c r="D62" s="2">
        <v>44834</v>
      </c>
      <c r="E62">
        <v>1205210</v>
      </c>
      <c r="F62">
        <v>1944541</v>
      </c>
      <c r="G62">
        <v>97350</v>
      </c>
      <c r="H62">
        <v>3444283</v>
      </c>
      <c r="I62">
        <v>-3444283</v>
      </c>
      <c r="J62">
        <v>-1796783</v>
      </c>
      <c r="K62">
        <v>2600242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  <c r="R62" t="str">
        <f>IF(SUM(L62:Q62)=6,"Boa",IF(SUM(L62:Q62)&lt;6,"Ruim",IF(SUM(L62:Q62)&gt;6,"Média")))</f>
        <v>Ruim</v>
      </c>
      <c r="S62">
        <f>IF(L62=1,1,IF(M62=1,2,IF(N62=1,3,IF(O62=1,4,IF(P62=1,5,IF(Q62=1,6,0))))))</f>
        <v>0</v>
      </c>
      <c r="T62" t="str">
        <f t="shared" si="0"/>
        <v>Nenhum</v>
      </c>
    </row>
    <row r="63" spans="1:20" hidden="1" x14ac:dyDescent="0.3">
      <c r="A63" t="s">
        <v>123</v>
      </c>
      <c r="B63" t="s">
        <v>124</v>
      </c>
      <c r="C63" t="s">
        <v>108</v>
      </c>
      <c r="D63" s="2">
        <v>44834</v>
      </c>
      <c r="E63">
        <v>5052794</v>
      </c>
      <c r="F63">
        <v>7035404</v>
      </c>
      <c r="G63">
        <v>2050853</v>
      </c>
      <c r="H63">
        <v>16078600</v>
      </c>
      <c r="I63">
        <v>-16078600</v>
      </c>
      <c r="J63">
        <v>-5702022</v>
      </c>
      <c r="K63">
        <v>8670447</v>
      </c>
      <c r="L63">
        <v>1</v>
      </c>
      <c r="M63">
        <v>0</v>
      </c>
      <c r="N63">
        <v>0</v>
      </c>
      <c r="O63">
        <v>0</v>
      </c>
      <c r="P63">
        <v>1</v>
      </c>
      <c r="Q63">
        <v>1</v>
      </c>
      <c r="R63" t="str">
        <f>IF(SUM(L63:Q63)=6,"Boa",IF(SUM(L63:Q63)&lt;6,"Ruim",IF(SUM(L63:Q63)&gt;6,"Média")))</f>
        <v>Ruim</v>
      </c>
      <c r="S63">
        <f>IF(L63=1,1,IF(M63=1,2,IF(N63=1,3,IF(O63=1,4,IF(P63=1,5,IF(Q63=1,6,0))))))</f>
        <v>1</v>
      </c>
      <c r="T63" t="str">
        <f t="shared" si="0"/>
        <v>Patri.Liq X Receita</v>
      </c>
    </row>
    <row r="64" spans="1:20" hidden="1" x14ac:dyDescent="0.3">
      <c r="A64" t="s">
        <v>151</v>
      </c>
      <c r="B64" t="s">
        <v>152</v>
      </c>
      <c r="C64" t="s">
        <v>108</v>
      </c>
      <c r="D64" s="2">
        <v>44834</v>
      </c>
      <c r="E64">
        <v>0</v>
      </c>
      <c r="F64">
        <v>83489</v>
      </c>
      <c r="G64">
        <v>0</v>
      </c>
      <c r="H64">
        <v>73896</v>
      </c>
      <c r="I64">
        <v>-73896</v>
      </c>
      <c r="J64">
        <v>-25263</v>
      </c>
      <c r="K64">
        <v>1461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t="str">
        <f>IF(SUM(L64:Q64)=6,"Boa",IF(SUM(L64:Q64)&lt;6,"Ruim",IF(SUM(L64:Q64)&gt;6,"Média")))</f>
        <v>Ruim</v>
      </c>
      <c r="S64">
        <f>IF(L64=1,1,IF(M64=1,2,IF(N64=1,3,IF(O64=1,4,IF(P64=1,5,IF(Q64=1,6,0))))))</f>
        <v>0</v>
      </c>
      <c r="T64" t="str">
        <f t="shared" si="0"/>
        <v>Nenhum</v>
      </c>
    </row>
    <row r="65" spans="1:20" hidden="1" x14ac:dyDescent="0.3">
      <c r="A65" t="s">
        <v>113</v>
      </c>
      <c r="B65" t="s">
        <v>114</v>
      </c>
      <c r="C65" t="s">
        <v>108</v>
      </c>
      <c r="D65" s="2">
        <v>44834</v>
      </c>
      <c r="E65">
        <v>3595000</v>
      </c>
      <c r="F65">
        <v>13832000</v>
      </c>
      <c r="G65">
        <v>2311000</v>
      </c>
      <c r="H65">
        <v>36422000</v>
      </c>
      <c r="I65">
        <v>-36422000</v>
      </c>
      <c r="J65">
        <v>-13493000</v>
      </c>
      <c r="K65">
        <v>12264000</v>
      </c>
      <c r="L65">
        <v>0</v>
      </c>
      <c r="M65">
        <v>2</v>
      </c>
      <c r="N65">
        <v>1</v>
      </c>
      <c r="O65">
        <v>1</v>
      </c>
      <c r="P65">
        <v>1</v>
      </c>
      <c r="Q65">
        <v>1</v>
      </c>
      <c r="R65" t="str">
        <f>IF(SUM(L65:Q65)=6,"Boa",IF(SUM(L65:Q65)&lt;6,"Ruim",IF(SUM(L65:Q65)&gt;6,"Média")))</f>
        <v>Boa</v>
      </c>
      <c r="S65">
        <f>IF(L65=1,1,IF(M65=1,2,IF(N65=1,3,IF(O65=1,4,IF(P65=1,5,IF(Q65=1,6,0))))))</f>
        <v>3</v>
      </c>
      <c r="T65" t="str">
        <f t="shared" si="0"/>
        <v>Patri.Liq X Ativos</v>
      </c>
    </row>
    <row r="66" spans="1:20" hidden="1" x14ac:dyDescent="0.3">
      <c r="A66" t="s">
        <v>149</v>
      </c>
      <c r="B66" t="s">
        <v>150</v>
      </c>
      <c r="C66" t="s">
        <v>108</v>
      </c>
      <c r="D66" s="2">
        <v>44834</v>
      </c>
      <c r="E66">
        <v>342793</v>
      </c>
      <c r="F66">
        <v>8545</v>
      </c>
      <c r="G66">
        <v>33107</v>
      </c>
      <c r="H66">
        <v>350622</v>
      </c>
      <c r="I66">
        <v>-350622</v>
      </c>
      <c r="J66">
        <v>-7829</v>
      </c>
      <c r="K66">
        <v>49</v>
      </c>
      <c r="L66">
        <v>2</v>
      </c>
      <c r="M66">
        <v>0</v>
      </c>
      <c r="N66">
        <v>0</v>
      </c>
      <c r="O66">
        <v>0</v>
      </c>
      <c r="P66">
        <v>0</v>
      </c>
      <c r="Q66">
        <v>0</v>
      </c>
      <c r="R66" t="str">
        <f>IF(SUM(L66:Q66)=6,"Boa",IF(SUM(L66:Q66)&lt;6,"Ruim",IF(SUM(L66:Q66)&gt;6,"Média")))</f>
        <v>Ruim</v>
      </c>
      <c r="S66">
        <f>IF(L66=1,1,IF(M66=1,2,IF(N66=1,3,IF(O66=1,4,IF(P66=1,5,IF(Q66=1,6,0))))))</f>
        <v>0</v>
      </c>
      <c r="T66" t="str">
        <f t="shared" si="0"/>
        <v>Nenhum</v>
      </c>
    </row>
    <row r="67" spans="1:20" hidden="1" x14ac:dyDescent="0.3">
      <c r="A67" t="s">
        <v>115</v>
      </c>
      <c r="B67" t="s">
        <v>116</v>
      </c>
      <c r="C67" t="s">
        <v>108</v>
      </c>
      <c r="D67" s="2">
        <v>44834</v>
      </c>
      <c r="E67">
        <v>5505000</v>
      </c>
      <c r="F67">
        <v>6984000</v>
      </c>
      <c r="G67">
        <v>0</v>
      </c>
      <c r="H67">
        <v>33783000</v>
      </c>
      <c r="I67">
        <v>-33783000</v>
      </c>
      <c r="J67">
        <v>-18674000</v>
      </c>
      <c r="K67">
        <v>14973000</v>
      </c>
      <c r="L67">
        <v>1</v>
      </c>
      <c r="M67">
        <v>0</v>
      </c>
      <c r="N67">
        <v>1</v>
      </c>
      <c r="O67">
        <v>1</v>
      </c>
      <c r="P67">
        <v>1</v>
      </c>
      <c r="Q67">
        <v>1</v>
      </c>
      <c r="R67" t="str">
        <f>IF(SUM(L67:Q67)=6,"Boa",IF(SUM(L67:Q67)&lt;6,"Ruim",IF(SUM(L67:Q67)&gt;6,"Média")))</f>
        <v>Ruim</v>
      </c>
      <c r="S67">
        <f>IF(L67=1,1,IF(M67=1,2,IF(N67=1,3,IF(O67=1,4,IF(P67=1,5,IF(Q67=1,6,0))))))</f>
        <v>1</v>
      </c>
      <c r="T67" t="str">
        <f t="shared" ref="T67:T130" si="1">IF(S67=0,"Nenhum",IF(S67=1,"Patri.Liq X Receita",IF(S67=2,"Receita X Dividendo",IF(S67=3,"Patri.Liq X Ativos",IF(S67=4,"Patri.Liq X Passivos",IF(S67=5,"Patri.Liq X Passivo.Circu",IF(S67=6,"Patri.Liq X Ativo.Circu","")))))))</f>
        <v>Patri.Liq X Receita</v>
      </c>
    </row>
    <row r="68" spans="1:20" hidden="1" x14ac:dyDescent="0.3">
      <c r="A68" t="s">
        <v>111</v>
      </c>
      <c r="B68" t="s">
        <v>112</v>
      </c>
      <c r="C68" t="s">
        <v>108</v>
      </c>
      <c r="D68" s="2">
        <v>44834</v>
      </c>
      <c r="E68">
        <v>12636000</v>
      </c>
      <c r="F68">
        <v>50498000</v>
      </c>
      <c r="G68">
        <v>6936000</v>
      </c>
      <c r="H68">
        <v>38557000</v>
      </c>
      <c r="I68">
        <v>-38557000</v>
      </c>
      <c r="J68">
        <v>-8701000</v>
      </c>
      <c r="K68">
        <v>19820000</v>
      </c>
      <c r="L68">
        <v>0</v>
      </c>
      <c r="M68">
        <v>2</v>
      </c>
      <c r="N68">
        <v>1</v>
      </c>
      <c r="O68">
        <v>1</v>
      </c>
      <c r="P68">
        <v>1</v>
      </c>
      <c r="Q68">
        <v>1</v>
      </c>
      <c r="R68" t="str">
        <f>IF(SUM(L68:Q68)=6,"Boa",IF(SUM(L68:Q68)&lt;6,"Ruim",IF(SUM(L68:Q68)&gt;6,"Média")))</f>
        <v>Boa</v>
      </c>
      <c r="S68">
        <f>IF(L68=1,1,IF(M68=1,2,IF(N68=1,3,IF(O68=1,4,IF(P68=1,5,IF(Q68=1,6,0))))))</f>
        <v>3</v>
      </c>
      <c r="T68" t="str">
        <f t="shared" si="1"/>
        <v>Patri.Liq X Ativos</v>
      </c>
    </row>
    <row r="69" spans="1:20" hidden="1" x14ac:dyDescent="0.3">
      <c r="A69" t="s">
        <v>106</v>
      </c>
      <c r="B69" t="s">
        <v>107</v>
      </c>
      <c r="C69" t="s">
        <v>108</v>
      </c>
      <c r="D69" s="2">
        <v>44834</v>
      </c>
      <c r="E69">
        <v>1584369659</v>
      </c>
      <c r="F69">
        <v>68044722</v>
      </c>
      <c r="G69">
        <v>325223849</v>
      </c>
      <c r="H69">
        <v>1585992306</v>
      </c>
      <c r="I69">
        <v>-1585992306</v>
      </c>
      <c r="J69">
        <v>-1622647</v>
      </c>
      <c r="K69">
        <v>2945771</v>
      </c>
      <c r="L69">
        <v>0</v>
      </c>
      <c r="M69">
        <v>1</v>
      </c>
      <c r="N69">
        <v>2</v>
      </c>
      <c r="O69">
        <v>2</v>
      </c>
      <c r="P69">
        <v>2</v>
      </c>
      <c r="Q69">
        <v>2</v>
      </c>
      <c r="R69" t="str">
        <f>IF(SUM(L69:Q69)=6,"Boa",IF(SUM(L69:Q69)&lt;6,"Ruim",IF(SUM(L69:Q69)&gt;6,"Média")))</f>
        <v>Média</v>
      </c>
      <c r="S69">
        <f>IF(L69=1,1,IF(M69=1,2,IF(N69=1,3,IF(O69=1,4,IF(P69=1,5,IF(Q69=1,6,0))))))</f>
        <v>2</v>
      </c>
      <c r="T69" t="str">
        <f t="shared" si="1"/>
        <v>Receita X Dividendo</v>
      </c>
    </row>
    <row r="70" spans="1:20" hidden="1" x14ac:dyDescent="0.3">
      <c r="A70" t="s">
        <v>147</v>
      </c>
      <c r="B70" t="s">
        <v>148</v>
      </c>
      <c r="C70" t="s">
        <v>108</v>
      </c>
      <c r="D70" s="2">
        <v>44834</v>
      </c>
      <c r="E70">
        <v>351390</v>
      </c>
      <c r="F70">
        <v>61718</v>
      </c>
      <c r="G70">
        <v>0</v>
      </c>
      <c r="H70">
        <v>425416</v>
      </c>
      <c r="I70">
        <v>-425416</v>
      </c>
      <c r="J70">
        <v>-40822</v>
      </c>
      <c r="K70">
        <v>276525</v>
      </c>
      <c r="L70">
        <v>2</v>
      </c>
      <c r="M70">
        <v>0</v>
      </c>
      <c r="N70">
        <v>0</v>
      </c>
      <c r="O70">
        <v>0</v>
      </c>
      <c r="P70">
        <v>0</v>
      </c>
      <c r="Q70">
        <v>0</v>
      </c>
      <c r="R70" t="str">
        <f>IF(SUM(L70:Q70)=6,"Boa",IF(SUM(L70:Q70)&lt;6,"Ruim",IF(SUM(L70:Q70)&gt;6,"Média")))</f>
        <v>Ruim</v>
      </c>
      <c r="S70">
        <f>IF(L70=1,1,IF(M70=1,2,IF(N70=1,3,IF(O70=1,4,IF(P70=1,5,IF(Q70=1,6,0))))))</f>
        <v>0</v>
      </c>
      <c r="T70" t="str">
        <f t="shared" si="1"/>
        <v>Nenhum</v>
      </c>
    </row>
    <row r="71" spans="1:20" hidden="1" x14ac:dyDescent="0.3">
      <c r="A71" t="s">
        <v>155</v>
      </c>
      <c r="B71" t="s">
        <v>156</v>
      </c>
      <c r="C71" t="s">
        <v>157</v>
      </c>
      <c r="D71" s="2">
        <v>44834</v>
      </c>
      <c r="E71">
        <v>1063707</v>
      </c>
      <c r="F71">
        <v>43920</v>
      </c>
      <c r="G71">
        <v>134218</v>
      </c>
      <c r="H71">
        <v>1118021</v>
      </c>
      <c r="I71">
        <v>-1118021</v>
      </c>
      <c r="J71">
        <v>-33919</v>
      </c>
      <c r="K71">
        <v>536881</v>
      </c>
      <c r="L71">
        <v>1</v>
      </c>
      <c r="M71">
        <v>1</v>
      </c>
      <c r="N71">
        <v>2</v>
      </c>
      <c r="O71">
        <v>2</v>
      </c>
      <c r="P71">
        <v>2</v>
      </c>
      <c r="Q71">
        <v>2</v>
      </c>
      <c r="R71" t="str">
        <f>IF(SUM(L71:Q71)=6,"Boa",IF(SUM(L71:Q71)&lt;6,"Ruim",IF(SUM(L71:Q71)&gt;6,"Média")))</f>
        <v>Média</v>
      </c>
      <c r="S71">
        <f>IF(L71=1,1,IF(M71=1,2,IF(N71=1,3,IF(O71=1,4,IF(P71=1,5,IF(Q71=1,6,0))))))</f>
        <v>1</v>
      </c>
      <c r="T71" t="str">
        <f t="shared" si="1"/>
        <v>Patri.Liq X Receita</v>
      </c>
    </row>
    <row r="72" spans="1:20" hidden="1" x14ac:dyDescent="0.3">
      <c r="A72" t="s">
        <v>158</v>
      </c>
      <c r="B72" t="s">
        <v>159</v>
      </c>
      <c r="C72" t="s">
        <v>157</v>
      </c>
      <c r="D72" s="2">
        <v>44834</v>
      </c>
      <c r="E72">
        <v>172412</v>
      </c>
      <c r="F72">
        <v>174368</v>
      </c>
      <c r="G72">
        <v>46035</v>
      </c>
      <c r="H72">
        <v>368617</v>
      </c>
      <c r="I72">
        <v>-368617</v>
      </c>
      <c r="J72">
        <v>-118992</v>
      </c>
      <c r="K72">
        <v>232188</v>
      </c>
      <c r="L72">
        <v>1</v>
      </c>
      <c r="M72">
        <v>0</v>
      </c>
      <c r="N72">
        <v>2</v>
      </c>
      <c r="O72">
        <v>2</v>
      </c>
      <c r="P72">
        <v>2</v>
      </c>
      <c r="Q72">
        <v>2</v>
      </c>
      <c r="R72" t="str">
        <f>IF(SUM(L72:Q72)=6,"Boa",IF(SUM(L72:Q72)&lt;6,"Ruim",IF(SUM(L72:Q72)&gt;6,"Média")))</f>
        <v>Média</v>
      </c>
      <c r="S72">
        <f>IF(L72=1,1,IF(M72=1,2,IF(N72=1,3,IF(O72=1,4,IF(P72=1,5,IF(Q72=1,6,0))))))</f>
        <v>1</v>
      </c>
      <c r="T72" t="str">
        <f t="shared" si="1"/>
        <v>Patri.Liq X Receita</v>
      </c>
    </row>
    <row r="73" spans="1:20" hidden="1" x14ac:dyDescent="0.3">
      <c r="A73" t="s">
        <v>170</v>
      </c>
      <c r="B73" t="s">
        <v>171</v>
      </c>
      <c r="C73" t="s">
        <v>157</v>
      </c>
      <c r="D73" s="2">
        <v>44834</v>
      </c>
      <c r="E73">
        <v>0</v>
      </c>
      <c r="F73">
        <v>91102</v>
      </c>
      <c r="G73">
        <v>1010</v>
      </c>
      <c r="H73">
        <v>301828</v>
      </c>
      <c r="I73">
        <v>-301828</v>
      </c>
      <c r="J73">
        <v>-408174</v>
      </c>
      <c r="K73">
        <v>163555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t="str">
        <f>IF(SUM(L73:Q73)=6,"Boa",IF(SUM(L73:Q73)&lt;6,"Ruim",IF(SUM(L73:Q73)&gt;6,"Média")))</f>
        <v>Ruim</v>
      </c>
      <c r="S73">
        <f>IF(L73=1,1,IF(M73=1,2,IF(N73=1,3,IF(O73=1,4,IF(P73=1,5,IF(Q73=1,6,0))))))</f>
        <v>0</v>
      </c>
      <c r="T73" t="str">
        <f t="shared" si="1"/>
        <v>Nenhum</v>
      </c>
    </row>
    <row r="74" spans="1:20" hidden="1" x14ac:dyDescent="0.3">
      <c r="A74" t="s">
        <v>160</v>
      </c>
      <c r="B74" t="s">
        <v>161</v>
      </c>
      <c r="C74" t="s">
        <v>157</v>
      </c>
      <c r="D74" s="2">
        <v>44834</v>
      </c>
      <c r="E74">
        <v>2959841</v>
      </c>
      <c r="F74">
        <v>93364</v>
      </c>
      <c r="G74">
        <v>4425</v>
      </c>
      <c r="H74">
        <v>3763469</v>
      </c>
      <c r="I74">
        <v>-3763469</v>
      </c>
      <c r="J74">
        <v>-278676</v>
      </c>
      <c r="K74">
        <v>1373182</v>
      </c>
      <c r="L74">
        <v>2</v>
      </c>
      <c r="M74">
        <v>0</v>
      </c>
      <c r="N74">
        <v>1</v>
      </c>
      <c r="O74">
        <v>1</v>
      </c>
      <c r="P74">
        <v>1</v>
      </c>
      <c r="Q74">
        <v>1</v>
      </c>
      <c r="R74" t="str">
        <f>IF(SUM(L74:Q74)=6,"Boa",IF(SUM(L74:Q74)&lt;6,"Ruim",IF(SUM(L74:Q74)&gt;6,"Média")))</f>
        <v>Boa</v>
      </c>
      <c r="S74">
        <f>IF(L74=1,1,IF(M74=1,2,IF(N74=1,3,IF(O74=1,4,IF(P74=1,5,IF(Q74=1,6,0))))))</f>
        <v>3</v>
      </c>
      <c r="T74" t="str">
        <f t="shared" si="1"/>
        <v>Patri.Liq X Ativos</v>
      </c>
    </row>
    <row r="75" spans="1:20" hidden="1" x14ac:dyDescent="0.3">
      <c r="A75" t="s">
        <v>168</v>
      </c>
      <c r="B75" t="s">
        <v>169</v>
      </c>
      <c r="C75" t="s">
        <v>157</v>
      </c>
      <c r="D75" s="2">
        <v>44834</v>
      </c>
      <c r="E75">
        <v>776485</v>
      </c>
      <c r="F75">
        <v>64411</v>
      </c>
      <c r="G75">
        <v>0</v>
      </c>
      <c r="H75">
        <v>948172</v>
      </c>
      <c r="I75">
        <v>-948172</v>
      </c>
      <c r="J75">
        <v>-57472</v>
      </c>
      <c r="K75">
        <v>458278</v>
      </c>
      <c r="L75">
        <v>1</v>
      </c>
      <c r="M75">
        <v>0</v>
      </c>
      <c r="N75">
        <v>2</v>
      </c>
      <c r="O75">
        <v>2</v>
      </c>
      <c r="P75">
        <v>2</v>
      </c>
      <c r="Q75">
        <v>2</v>
      </c>
      <c r="R75" t="str">
        <f>IF(SUM(L75:Q75)=6,"Boa",IF(SUM(L75:Q75)&lt;6,"Ruim",IF(SUM(L75:Q75)&gt;6,"Média")))</f>
        <v>Média</v>
      </c>
      <c r="S75">
        <f>IF(L75=1,1,IF(M75=1,2,IF(N75=1,3,IF(O75=1,4,IF(P75=1,5,IF(Q75=1,6,0))))))</f>
        <v>1</v>
      </c>
      <c r="T75" t="str">
        <f t="shared" si="1"/>
        <v>Patri.Liq X Receita</v>
      </c>
    </row>
    <row r="76" spans="1:20" hidden="1" x14ac:dyDescent="0.3">
      <c r="A76" t="s">
        <v>162</v>
      </c>
      <c r="B76" t="s">
        <v>163</v>
      </c>
      <c r="C76" t="s">
        <v>157</v>
      </c>
      <c r="D76" s="2">
        <v>44834</v>
      </c>
      <c r="E76">
        <v>1326577</v>
      </c>
      <c r="F76">
        <v>964045</v>
      </c>
      <c r="G76">
        <v>361363</v>
      </c>
      <c r="H76">
        <v>3941134</v>
      </c>
      <c r="I76">
        <v>-3941134</v>
      </c>
      <c r="J76">
        <v>-1787461</v>
      </c>
      <c r="K76">
        <v>3003231</v>
      </c>
      <c r="L76">
        <v>0</v>
      </c>
      <c r="M76">
        <v>2</v>
      </c>
      <c r="N76">
        <v>0</v>
      </c>
      <c r="O76">
        <v>0</v>
      </c>
      <c r="P76">
        <v>0</v>
      </c>
      <c r="Q76">
        <v>0</v>
      </c>
      <c r="R76" t="str">
        <f>IF(SUM(L76:Q76)=6,"Boa",IF(SUM(L76:Q76)&lt;6,"Ruim",IF(SUM(L76:Q76)&gt;6,"Média")))</f>
        <v>Ruim</v>
      </c>
      <c r="S76">
        <f>IF(L76=1,1,IF(M76=1,2,IF(N76=1,3,IF(O76=1,4,IF(P76=1,5,IF(Q76=1,6,0))))))</f>
        <v>0</v>
      </c>
      <c r="T76" t="str">
        <f t="shared" si="1"/>
        <v>Nenhum</v>
      </c>
    </row>
    <row r="77" spans="1:20" hidden="1" x14ac:dyDescent="0.3">
      <c r="A77" t="s">
        <v>164</v>
      </c>
      <c r="B77" t="s">
        <v>165</v>
      </c>
      <c r="C77" t="s">
        <v>157</v>
      </c>
      <c r="D77" s="2">
        <v>44834</v>
      </c>
      <c r="E77">
        <v>783626</v>
      </c>
      <c r="F77">
        <v>74186</v>
      </c>
      <c r="G77">
        <v>46915</v>
      </c>
      <c r="H77">
        <v>1224967</v>
      </c>
      <c r="I77">
        <v>-1224967</v>
      </c>
      <c r="J77">
        <v>-155517</v>
      </c>
      <c r="K77">
        <v>159940</v>
      </c>
      <c r="L77">
        <v>1</v>
      </c>
      <c r="M77">
        <v>0</v>
      </c>
      <c r="N77">
        <v>2</v>
      </c>
      <c r="O77">
        <v>2</v>
      </c>
      <c r="P77">
        <v>2</v>
      </c>
      <c r="Q77">
        <v>2</v>
      </c>
      <c r="R77" t="str">
        <f>IF(SUM(L77:Q77)=6,"Boa",IF(SUM(L77:Q77)&lt;6,"Ruim",IF(SUM(L77:Q77)&gt;6,"Média")))</f>
        <v>Média</v>
      </c>
      <c r="S77">
        <f>IF(L77=1,1,IF(M77=1,2,IF(N77=1,3,IF(O77=1,4,IF(P77=1,5,IF(Q77=1,6,0))))))</f>
        <v>1</v>
      </c>
      <c r="T77" t="str">
        <f t="shared" si="1"/>
        <v>Patri.Liq X Receita</v>
      </c>
    </row>
    <row r="78" spans="1:20" hidden="1" x14ac:dyDescent="0.3">
      <c r="A78" t="s">
        <v>166</v>
      </c>
      <c r="B78" t="s">
        <v>167</v>
      </c>
      <c r="C78" t="s">
        <v>157</v>
      </c>
      <c r="D78" s="2">
        <v>44834</v>
      </c>
      <c r="E78">
        <v>4441635</v>
      </c>
      <c r="F78">
        <v>618589</v>
      </c>
      <c r="G78">
        <v>483214</v>
      </c>
      <c r="H78">
        <v>7079575</v>
      </c>
      <c r="I78">
        <v>-7079575</v>
      </c>
      <c r="J78">
        <v>-491585</v>
      </c>
      <c r="K78">
        <v>2700263</v>
      </c>
      <c r="L78">
        <v>2</v>
      </c>
      <c r="M78">
        <v>2</v>
      </c>
      <c r="N78">
        <v>1</v>
      </c>
      <c r="O78">
        <v>1</v>
      </c>
      <c r="P78">
        <v>1</v>
      </c>
      <c r="Q78">
        <v>1</v>
      </c>
      <c r="R78" t="str">
        <f>IF(SUM(L78:Q78)=6,"Boa",IF(SUM(L78:Q78)&lt;6,"Ruim",IF(SUM(L78:Q78)&gt;6,"Média")))</f>
        <v>Média</v>
      </c>
      <c r="S78">
        <f>IF(L78=1,1,IF(M78=1,2,IF(N78=1,3,IF(O78=1,4,IF(P78=1,5,IF(Q78=1,6,0))))))</f>
        <v>3</v>
      </c>
      <c r="T78" t="str">
        <f t="shared" si="1"/>
        <v>Patri.Liq X Ativos</v>
      </c>
    </row>
    <row r="79" spans="1:20" hidden="1" x14ac:dyDescent="0.3">
      <c r="A79" t="s">
        <v>211</v>
      </c>
      <c r="B79" t="s">
        <v>212</v>
      </c>
      <c r="C79" t="s">
        <v>174</v>
      </c>
      <c r="D79" s="2">
        <v>44834</v>
      </c>
      <c r="E79">
        <v>124647</v>
      </c>
      <c r="F79">
        <v>44</v>
      </c>
      <c r="G79">
        <v>0</v>
      </c>
      <c r="H79">
        <v>318680</v>
      </c>
      <c r="I79">
        <v>-318680</v>
      </c>
      <c r="J79">
        <v>-49543</v>
      </c>
      <c r="K79">
        <v>1554</v>
      </c>
      <c r="L79">
        <v>2</v>
      </c>
      <c r="M79">
        <v>0</v>
      </c>
      <c r="N79">
        <v>1</v>
      </c>
      <c r="O79">
        <v>1</v>
      </c>
      <c r="P79">
        <v>1</v>
      </c>
      <c r="Q79">
        <v>1</v>
      </c>
      <c r="R79" t="str">
        <f>IF(SUM(L79:Q79)=6,"Boa",IF(SUM(L79:Q79)&lt;6,"Ruim",IF(SUM(L79:Q79)&gt;6,"Média")))</f>
        <v>Boa</v>
      </c>
      <c r="S79">
        <f>IF(L79=1,1,IF(M79=1,2,IF(N79=1,3,IF(O79=1,4,IF(P79=1,5,IF(Q79=1,6,0))))))</f>
        <v>3</v>
      </c>
      <c r="T79" t="str">
        <f t="shared" si="1"/>
        <v>Patri.Liq X Ativos</v>
      </c>
    </row>
    <row r="80" spans="1:20" hidden="1" x14ac:dyDescent="0.3">
      <c r="A80" t="s">
        <v>172</v>
      </c>
      <c r="B80" t="s">
        <v>173</v>
      </c>
      <c r="C80" t="s">
        <v>174</v>
      </c>
      <c r="D80" s="2">
        <v>44834</v>
      </c>
      <c r="E80">
        <v>19711</v>
      </c>
      <c r="F80">
        <v>8211</v>
      </c>
      <c r="G80">
        <v>4823</v>
      </c>
      <c r="H80">
        <v>111723</v>
      </c>
      <c r="I80">
        <v>-111723</v>
      </c>
      <c r="J80">
        <v>-662</v>
      </c>
      <c r="K80">
        <v>1153</v>
      </c>
      <c r="L80">
        <v>2</v>
      </c>
      <c r="M80">
        <v>1</v>
      </c>
      <c r="N80">
        <v>1</v>
      </c>
      <c r="O80">
        <v>1</v>
      </c>
      <c r="P80">
        <v>1</v>
      </c>
      <c r="Q80">
        <v>1</v>
      </c>
      <c r="R80" t="str">
        <f>IF(SUM(L80:Q80)=6,"Boa",IF(SUM(L80:Q80)&lt;6,"Ruim",IF(SUM(L80:Q80)&gt;6,"Média")))</f>
        <v>Média</v>
      </c>
      <c r="S80">
        <f>IF(L80=1,1,IF(M80=1,2,IF(N80=1,3,IF(O80=1,4,IF(P80=1,5,IF(Q80=1,6,0))))))</f>
        <v>2</v>
      </c>
      <c r="T80" t="str">
        <f t="shared" si="1"/>
        <v>Receita X Dividendo</v>
      </c>
    </row>
    <row r="81" spans="1:20" hidden="1" x14ac:dyDescent="0.3">
      <c r="A81" t="s">
        <v>213</v>
      </c>
      <c r="B81" t="s">
        <v>214</v>
      </c>
      <c r="C81" t="s">
        <v>174</v>
      </c>
      <c r="D81" s="2">
        <v>44834</v>
      </c>
      <c r="E81">
        <v>843680</v>
      </c>
      <c r="F81">
        <v>50918</v>
      </c>
      <c r="G81">
        <v>0</v>
      </c>
      <c r="H81">
        <v>2570036</v>
      </c>
      <c r="I81">
        <v>-2570036</v>
      </c>
      <c r="J81">
        <v>-643770</v>
      </c>
      <c r="K81">
        <v>431163</v>
      </c>
      <c r="L81">
        <v>2</v>
      </c>
      <c r="M81">
        <v>0</v>
      </c>
      <c r="N81">
        <v>1</v>
      </c>
      <c r="O81">
        <v>1</v>
      </c>
      <c r="P81">
        <v>1</v>
      </c>
      <c r="Q81">
        <v>1</v>
      </c>
      <c r="R81" t="str">
        <f>IF(SUM(L81:Q81)=6,"Boa",IF(SUM(L81:Q81)&lt;6,"Ruim",IF(SUM(L81:Q81)&gt;6,"Média")))</f>
        <v>Boa</v>
      </c>
      <c r="S81">
        <f>IF(L81=1,1,IF(M81=1,2,IF(N81=1,3,IF(O81=1,4,IF(P81=1,5,IF(Q81=1,6,0))))))</f>
        <v>3</v>
      </c>
      <c r="T81" t="str">
        <f t="shared" si="1"/>
        <v>Patri.Liq X Ativos</v>
      </c>
    </row>
    <row r="82" spans="1:20" hidden="1" x14ac:dyDescent="0.3">
      <c r="A82" t="s">
        <v>227</v>
      </c>
      <c r="B82" t="s">
        <v>228</v>
      </c>
      <c r="C82" t="s">
        <v>174</v>
      </c>
      <c r="D82" s="2">
        <v>44834</v>
      </c>
      <c r="E82">
        <v>0</v>
      </c>
      <c r="F82">
        <v>0</v>
      </c>
      <c r="G82">
        <v>0</v>
      </c>
      <c r="H82">
        <v>15710</v>
      </c>
      <c r="I82">
        <v>-15710</v>
      </c>
      <c r="J82">
        <v>-208</v>
      </c>
      <c r="K82">
        <v>399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t="str">
        <f>IF(SUM(L82:Q82)=6,"Boa",IF(SUM(L82:Q82)&lt;6,"Ruim",IF(SUM(L82:Q82)&gt;6,"Média")))</f>
        <v>Ruim</v>
      </c>
      <c r="S82">
        <f>IF(L82=1,1,IF(M82=1,2,IF(N82=1,3,IF(O82=1,4,IF(P82=1,5,IF(Q82=1,6,0))))))</f>
        <v>0</v>
      </c>
      <c r="T82" t="str">
        <f t="shared" si="1"/>
        <v>Nenhum</v>
      </c>
    </row>
    <row r="83" spans="1:20" hidden="1" x14ac:dyDescent="0.3">
      <c r="A83" t="s">
        <v>223</v>
      </c>
      <c r="B83" t="s">
        <v>224</v>
      </c>
      <c r="C83" t="s">
        <v>174</v>
      </c>
      <c r="D83" s="2">
        <v>44834</v>
      </c>
      <c r="E83">
        <v>94414</v>
      </c>
      <c r="F83">
        <v>0</v>
      </c>
      <c r="G83">
        <v>0</v>
      </c>
      <c r="H83">
        <v>104115</v>
      </c>
      <c r="I83">
        <v>-104115</v>
      </c>
      <c r="J83">
        <v>-5535</v>
      </c>
      <c r="K83">
        <v>11308</v>
      </c>
      <c r="L83">
        <v>0</v>
      </c>
      <c r="M83">
        <v>0</v>
      </c>
      <c r="N83">
        <v>1</v>
      </c>
      <c r="O83">
        <v>1</v>
      </c>
      <c r="P83">
        <v>1</v>
      </c>
      <c r="Q83">
        <v>1</v>
      </c>
      <c r="R83" t="str">
        <f>IF(SUM(L83:Q83)=6,"Boa",IF(SUM(L83:Q83)&lt;6,"Ruim",IF(SUM(L83:Q83)&gt;6,"Média")))</f>
        <v>Ruim</v>
      </c>
      <c r="S83">
        <f>IF(L83=1,1,IF(M83=1,2,IF(N83=1,3,IF(O83=1,4,IF(P83=1,5,IF(Q83=1,6,0))))))</f>
        <v>3</v>
      </c>
      <c r="T83" t="str">
        <f t="shared" si="1"/>
        <v>Patri.Liq X Ativos</v>
      </c>
    </row>
    <row r="84" spans="1:20" hidden="1" x14ac:dyDescent="0.3">
      <c r="A84" t="s">
        <v>175</v>
      </c>
      <c r="B84" t="s">
        <v>176</v>
      </c>
      <c r="C84" t="s">
        <v>174</v>
      </c>
      <c r="D84" s="2">
        <v>44834</v>
      </c>
      <c r="E84">
        <v>738300</v>
      </c>
      <c r="F84">
        <v>6244</v>
      </c>
      <c r="G84">
        <v>441858</v>
      </c>
      <c r="H84">
        <v>1342487</v>
      </c>
      <c r="I84">
        <v>-1342487</v>
      </c>
      <c r="J84">
        <v>-66102</v>
      </c>
      <c r="K84">
        <v>197981</v>
      </c>
      <c r="L84">
        <v>2</v>
      </c>
      <c r="M84">
        <v>1</v>
      </c>
      <c r="N84">
        <v>1</v>
      </c>
      <c r="O84">
        <v>1</v>
      </c>
      <c r="P84">
        <v>1</v>
      </c>
      <c r="Q84">
        <v>1</v>
      </c>
      <c r="R84" t="str">
        <f>IF(SUM(L84:Q84)=6,"Boa",IF(SUM(L84:Q84)&lt;6,"Ruim",IF(SUM(L84:Q84)&gt;6,"Média")))</f>
        <v>Média</v>
      </c>
      <c r="S84">
        <f>IF(L84=1,1,IF(M84=1,2,IF(N84=1,3,IF(O84=1,4,IF(P84=1,5,IF(Q84=1,6,0))))))</f>
        <v>2</v>
      </c>
      <c r="T84" t="str">
        <f t="shared" si="1"/>
        <v>Receita X Dividendo</v>
      </c>
    </row>
    <row r="85" spans="1:20" hidden="1" x14ac:dyDescent="0.3">
      <c r="A85" t="s">
        <v>177</v>
      </c>
      <c r="B85" t="s">
        <v>178</v>
      </c>
      <c r="C85" t="s">
        <v>174</v>
      </c>
      <c r="D85" s="2">
        <v>44834</v>
      </c>
      <c r="E85">
        <v>6732790</v>
      </c>
      <c r="F85">
        <v>1957</v>
      </c>
      <c r="G85">
        <v>2812179</v>
      </c>
      <c r="H85">
        <v>10271072</v>
      </c>
      <c r="I85">
        <v>-10271072</v>
      </c>
      <c r="J85">
        <v>-1405255</v>
      </c>
      <c r="K85">
        <v>1508757</v>
      </c>
      <c r="L85">
        <v>1</v>
      </c>
      <c r="M85">
        <v>0</v>
      </c>
      <c r="N85">
        <v>2</v>
      </c>
      <c r="O85">
        <v>2</v>
      </c>
      <c r="P85">
        <v>2</v>
      </c>
      <c r="Q85">
        <v>2</v>
      </c>
      <c r="R85" t="str">
        <f>IF(SUM(L85:Q85)=6,"Boa",IF(SUM(L85:Q85)&lt;6,"Ruim",IF(SUM(L85:Q85)&gt;6,"Média")))</f>
        <v>Média</v>
      </c>
      <c r="S85">
        <f>IF(L85=1,1,IF(M85=1,2,IF(N85=1,3,IF(O85=1,4,IF(P85=1,5,IF(Q85=1,6,0))))))</f>
        <v>1</v>
      </c>
      <c r="T85" t="str">
        <f t="shared" si="1"/>
        <v>Patri.Liq X Receita</v>
      </c>
    </row>
    <row r="86" spans="1:20" hidden="1" x14ac:dyDescent="0.3">
      <c r="A86" t="s">
        <v>179</v>
      </c>
      <c r="B86" t="s">
        <v>180</v>
      </c>
      <c r="C86" t="s">
        <v>174</v>
      </c>
      <c r="D86" s="2">
        <v>44834</v>
      </c>
      <c r="E86">
        <v>5906806</v>
      </c>
      <c r="F86">
        <v>1551414</v>
      </c>
      <c r="G86">
        <v>2579908</v>
      </c>
      <c r="H86">
        <v>12479962</v>
      </c>
      <c r="I86">
        <v>-12479962</v>
      </c>
      <c r="J86">
        <v>-2461858</v>
      </c>
      <c r="K86">
        <v>3778897</v>
      </c>
      <c r="L86">
        <v>0</v>
      </c>
      <c r="M86">
        <v>2</v>
      </c>
      <c r="N86">
        <v>2</v>
      </c>
      <c r="O86">
        <v>2</v>
      </c>
      <c r="P86">
        <v>2</v>
      </c>
      <c r="Q86">
        <v>2</v>
      </c>
      <c r="R86" t="str">
        <f>IF(SUM(L86:Q86)=6,"Boa",IF(SUM(L86:Q86)&lt;6,"Ruim",IF(SUM(L86:Q86)&gt;6,"Média")))</f>
        <v>Média</v>
      </c>
      <c r="S86">
        <f>IF(L86=1,1,IF(M86=1,2,IF(N86=1,3,IF(O86=1,4,IF(P86=1,5,IF(Q86=1,6,0))))))</f>
        <v>0</v>
      </c>
      <c r="T86" t="str">
        <f t="shared" si="1"/>
        <v>Nenhum</v>
      </c>
    </row>
    <row r="87" spans="1:20" hidden="1" x14ac:dyDescent="0.3">
      <c r="A87" t="s">
        <v>181</v>
      </c>
      <c r="B87" t="s">
        <v>182</v>
      </c>
      <c r="C87" t="s">
        <v>174</v>
      </c>
      <c r="D87" s="2">
        <v>44834</v>
      </c>
      <c r="E87">
        <v>1358123</v>
      </c>
      <c r="F87">
        <v>2753</v>
      </c>
      <c r="G87">
        <v>404153</v>
      </c>
      <c r="H87">
        <v>2970429</v>
      </c>
      <c r="I87">
        <v>-2970429</v>
      </c>
      <c r="J87">
        <v>-503864</v>
      </c>
      <c r="K87">
        <v>1166066</v>
      </c>
      <c r="L87">
        <v>2</v>
      </c>
      <c r="M87">
        <v>1</v>
      </c>
      <c r="N87">
        <v>1</v>
      </c>
      <c r="O87">
        <v>1</v>
      </c>
      <c r="P87">
        <v>1</v>
      </c>
      <c r="Q87">
        <v>2</v>
      </c>
      <c r="R87" t="str">
        <f>IF(SUM(L87:Q87)=6,"Boa",IF(SUM(L87:Q87)&lt;6,"Ruim",IF(SUM(L87:Q87)&gt;6,"Média")))</f>
        <v>Média</v>
      </c>
      <c r="S87">
        <f>IF(L87=1,1,IF(M87=1,2,IF(N87=1,3,IF(O87=1,4,IF(P87=1,5,IF(Q87=1,6,0))))))</f>
        <v>2</v>
      </c>
      <c r="T87" t="str">
        <f t="shared" si="1"/>
        <v>Receita X Dividendo</v>
      </c>
    </row>
    <row r="88" spans="1:20" hidden="1" x14ac:dyDescent="0.3">
      <c r="A88" t="s">
        <v>183</v>
      </c>
      <c r="B88" t="s">
        <v>184</v>
      </c>
      <c r="C88" t="s">
        <v>174</v>
      </c>
      <c r="D88" s="2">
        <v>44834</v>
      </c>
      <c r="E88">
        <v>659782</v>
      </c>
      <c r="F88">
        <v>186868</v>
      </c>
      <c r="G88">
        <v>76005</v>
      </c>
      <c r="H88">
        <v>1000140</v>
      </c>
      <c r="I88">
        <v>-1000140</v>
      </c>
      <c r="J88">
        <v>-172807</v>
      </c>
      <c r="K88">
        <v>376848</v>
      </c>
      <c r="L88">
        <v>2</v>
      </c>
      <c r="M88">
        <v>1</v>
      </c>
      <c r="N88">
        <v>1</v>
      </c>
      <c r="O88">
        <v>1</v>
      </c>
      <c r="P88">
        <v>1</v>
      </c>
      <c r="Q88">
        <v>1</v>
      </c>
      <c r="R88" t="str">
        <f>IF(SUM(L88:Q88)=6,"Boa",IF(SUM(L88:Q88)&lt;6,"Ruim",IF(SUM(L88:Q88)&gt;6,"Média")))</f>
        <v>Média</v>
      </c>
      <c r="S88">
        <f>IF(L88=1,1,IF(M88=1,2,IF(N88=1,3,IF(O88=1,4,IF(P88=1,5,IF(Q88=1,6,0))))))</f>
        <v>2</v>
      </c>
      <c r="T88" t="str">
        <f t="shared" si="1"/>
        <v>Receita X Dividendo</v>
      </c>
    </row>
    <row r="89" spans="1:20" hidden="1" x14ac:dyDescent="0.3">
      <c r="A89" t="s">
        <v>185</v>
      </c>
      <c r="B89" t="s">
        <v>186</v>
      </c>
      <c r="C89" t="s">
        <v>174</v>
      </c>
      <c r="D89" s="2">
        <v>44834</v>
      </c>
      <c r="E89">
        <v>2062362</v>
      </c>
      <c r="F89">
        <v>89122</v>
      </c>
      <c r="G89">
        <v>930674</v>
      </c>
      <c r="H89">
        <v>2612120</v>
      </c>
      <c r="I89">
        <v>-2612120</v>
      </c>
      <c r="J89">
        <v>-379965</v>
      </c>
      <c r="K89">
        <v>305903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 t="str">
        <f>IF(SUM(L89:Q89)=6,"Boa",IF(SUM(L89:Q89)&lt;6,"Ruim",IF(SUM(L89:Q89)&gt;6,"Média")))</f>
        <v>Ruim</v>
      </c>
      <c r="S89">
        <f>IF(L89=1,1,IF(M89=1,2,IF(N89=1,3,IF(O89=1,4,IF(P89=1,5,IF(Q89=1,6,0))))))</f>
        <v>1</v>
      </c>
      <c r="T89" t="str">
        <f t="shared" si="1"/>
        <v>Patri.Liq X Receita</v>
      </c>
    </row>
    <row r="90" spans="1:20" hidden="1" x14ac:dyDescent="0.3">
      <c r="A90" t="s">
        <v>215</v>
      </c>
      <c r="B90" t="s">
        <v>216</v>
      </c>
      <c r="C90" t="s">
        <v>174</v>
      </c>
      <c r="D90" s="2">
        <v>44834</v>
      </c>
      <c r="E90">
        <v>1936161</v>
      </c>
      <c r="F90">
        <v>7940</v>
      </c>
      <c r="G90">
        <v>0</v>
      </c>
      <c r="H90">
        <v>2206150</v>
      </c>
      <c r="I90">
        <v>-2206150</v>
      </c>
      <c r="J90">
        <v>-155984</v>
      </c>
      <c r="K90">
        <v>272737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 t="str">
        <f>IF(SUM(L90:Q90)=6,"Boa",IF(SUM(L90:Q90)&lt;6,"Ruim",IF(SUM(L90:Q90)&gt;6,"Média")))</f>
        <v>Ruim</v>
      </c>
      <c r="S90">
        <f>IF(L90=1,1,IF(M90=1,2,IF(N90=1,3,IF(O90=1,4,IF(P90=1,5,IF(Q90=1,6,0))))))</f>
        <v>1</v>
      </c>
      <c r="T90" t="str">
        <f t="shared" si="1"/>
        <v>Patri.Liq X Receita</v>
      </c>
    </row>
    <row r="91" spans="1:20" hidden="1" x14ac:dyDescent="0.3">
      <c r="A91" t="s">
        <v>225</v>
      </c>
      <c r="B91" t="s">
        <v>226</v>
      </c>
      <c r="C91" t="s">
        <v>174</v>
      </c>
      <c r="D91" s="2">
        <v>44834</v>
      </c>
      <c r="E91">
        <v>1741484</v>
      </c>
      <c r="F91">
        <v>0</v>
      </c>
      <c r="G91">
        <v>0</v>
      </c>
      <c r="H91">
        <v>3613578</v>
      </c>
      <c r="I91">
        <v>-3613578</v>
      </c>
      <c r="J91">
        <v>-1260545</v>
      </c>
      <c r="K91">
        <v>976331</v>
      </c>
      <c r="L91">
        <v>0</v>
      </c>
      <c r="M91">
        <v>0</v>
      </c>
      <c r="N91">
        <v>2</v>
      </c>
      <c r="O91">
        <v>2</v>
      </c>
      <c r="P91">
        <v>2</v>
      </c>
      <c r="Q91">
        <v>2</v>
      </c>
      <c r="R91" t="str">
        <f>IF(SUM(L91:Q91)=6,"Boa",IF(SUM(L91:Q91)&lt;6,"Ruim",IF(SUM(L91:Q91)&gt;6,"Média")))</f>
        <v>Média</v>
      </c>
      <c r="S91">
        <f>IF(L91=1,1,IF(M91=1,2,IF(N91=1,3,IF(O91=1,4,IF(P91=1,5,IF(Q91=1,6,0))))))</f>
        <v>0</v>
      </c>
      <c r="T91" t="str">
        <f t="shared" si="1"/>
        <v>Nenhum</v>
      </c>
    </row>
    <row r="92" spans="1:20" hidden="1" x14ac:dyDescent="0.3">
      <c r="A92" t="s">
        <v>187</v>
      </c>
      <c r="B92" t="s">
        <v>188</v>
      </c>
      <c r="C92" t="s">
        <v>174</v>
      </c>
      <c r="D92" s="2">
        <v>44834</v>
      </c>
      <c r="E92">
        <v>1885328</v>
      </c>
      <c r="F92">
        <v>1032</v>
      </c>
      <c r="G92">
        <v>485380</v>
      </c>
      <c r="H92">
        <v>2340593</v>
      </c>
      <c r="I92">
        <v>-2340593</v>
      </c>
      <c r="J92">
        <v>-114313</v>
      </c>
      <c r="K92">
        <v>251245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 t="str">
        <f>IF(SUM(L92:Q92)=6,"Boa",IF(SUM(L92:Q92)&lt;6,"Ruim",IF(SUM(L92:Q92)&gt;6,"Média")))</f>
        <v>Ruim</v>
      </c>
      <c r="S92">
        <f>IF(L92=1,1,IF(M92=1,2,IF(N92=1,3,IF(O92=1,4,IF(P92=1,5,IF(Q92=1,6,0))))))</f>
        <v>1</v>
      </c>
      <c r="T92" t="str">
        <f t="shared" si="1"/>
        <v>Patri.Liq X Receita</v>
      </c>
    </row>
    <row r="93" spans="1:20" hidden="1" x14ac:dyDescent="0.3">
      <c r="A93" t="s">
        <v>189</v>
      </c>
      <c r="B93" t="s">
        <v>190</v>
      </c>
      <c r="C93" t="s">
        <v>174</v>
      </c>
      <c r="D93" s="2">
        <v>44834</v>
      </c>
      <c r="E93">
        <v>1361989</v>
      </c>
      <c r="F93">
        <v>2554</v>
      </c>
      <c r="G93">
        <v>97209</v>
      </c>
      <c r="H93">
        <v>3502909</v>
      </c>
      <c r="I93">
        <v>-3502909</v>
      </c>
      <c r="J93">
        <v>-1555223</v>
      </c>
      <c r="K93">
        <v>113184</v>
      </c>
      <c r="L93">
        <v>2</v>
      </c>
      <c r="M93">
        <v>1</v>
      </c>
      <c r="N93">
        <v>2</v>
      </c>
      <c r="O93">
        <v>2</v>
      </c>
      <c r="P93">
        <v>2</v>
      </c>
      <c r="Q93">
        <v>1</v>
      </c>
      <c r="R93" t="str">
        <f>IF(SUM(L93:Q93)=6,"Boa",IF(SUM(L93:Q93)&lt;6,"Ruim",IF(SUM(L93:Q93)&gt;6,"Média")))</f>
        <v>Média</v>
      </c>
      <c r="S93">
        <f>IF(L93=1,1,IF(M93=1,2,IF(N93=1,3,IF(O93=1,4,IF(P93=1,5,IF(Q93=1,6,0))))))</f>
        <v>2</v>
      </c>
      <c r="T93" t="str">
        <f t="shared" si="1"/>
        <v>Receita X Dividendo</v>
      </c>
    </row>
    <row r="94" spans="1:20" hidden="1" x14ac:dyDescent="0.3">
      <c r="A94" t="s">
        <v>217</v>
      </c>
      <c r="B94" t="s">
        <v>218</v>
      </c>
      <c r="C94" t="s">
        <v>174</v>
      </c>
      <c r="D94" s="2">
        <v>44834</v>
      </c>
      <c r="E94">
        <v>127468</v>
      </c>
      <c r="F94">
        <v>1398</v>
      </c>
      <c r="G94">
        <v>0</v>
      </c>
      <c r="H94">
        <v>567900</v>
      </c>
      <c r="I94">
        <v>-567900</v>
      </c>
      <c r="J94">
        <v>-78154</v>
      </c>
      <c r="K94">
        <v>59129</v>
      </c>
      <c r="L94">
        <v>2</v>
      </c>
      <c r="M94">
        <v>0</v>
      </c>
      <c r="N94">
        <v>1</v>
      </c>
      <c r="O94">
        <v>1</v>
      </c>
      <c r="P94">
        <v>1</v>
      </c>
      <c r="Q94">
        <v>1</v>
      </c>
      <c r="R94" t="str">
        <f>IF(SUM(L94:Q94)=6,"Boa",IF(SUM(L94:Q94)&lt;6,"Ruim",IF(SUM(L94:Q94)&gt;6,"Média")))</f>
        <v>Boa</v>
      </c>
      <c r="S94">
        <f>IF(L94=1,1,IF(M94=1,2,IF(N94=1,3,IF(O94=1,4,IF(P94=1,5,IF(Q94=1,6,0))))))</f>
        <v>3</v>
      </c>
      <c r="T94" t="str">
        <f t="shared" si="1"/>
        <v>Patri.Liq X Ativos</v>
      </c>
    </row>
    <row r="95" spans="1:20" hidden="1" x14ac:dyDescent="0.3">
      <c r="A95" t="s">
        <v>229</v>
      </c>
      <c r="B95" t="s">
        <v>230</v>
      </c>
      <c r="C95" t="s">
        <v>174</v>
      </c>
      <c r="D95" s="2">
        <v>44834</v>
      </c>
      <c r="E95">
        <v>0</v>
      </c>
      <c r="F95">
        <v>1290</v>
      </c>
      <c r="G95">
        <v>0</v>
      </c>
      <c r="H95">
        <v>994534</v>
      </c>
      <c r="I95">
        <v>-994534</v>
      </c>
      <c r="J95">
        <v>-644127</v>
      </c>
      <c r="K95">
        <v>74145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t="str">
        <f>IF(SUM(L95:Q95)=6,"Boa",IF(SUM(L95:Q95)&lt;6,"Ruim",IF(SUM(L95:Q95)&gt;6,"Média")))</f>
        <v>Ruim</v>
      </c>
      <c r="S95">
        <f>IF(L95=1,1,IF(M95=1,2,IF(N95=1,3,IF(O95=1,4,IF(P95=1,5,IF(Q95=1,6,0))))))</f>
        <v>0</v>
      </c>
      <c r="T95" t="str">
        <f t="shared" si="1"/>
        <v>Nenhum</v>
      </c>
    </row>
    <row r="96" spans="1:20" hidden="1" x14ac:dyDescent="0.3">
      <c r="A96" t="s">
        <v>191</v>
      </c>
      <c r="B96" t="s">
        <v>192</v>
      </c>
      <c r="C96" t="s">
        <v>174</v>
      </c>
      <c r="D96" s="2">
        <v>44834</v>
      </c>
      <c r="E96">
        <v>1143126</v>
      </c>
      <c r="F96">
        <v>1767</v>
      </c>
      <c r="G96">
        <v>47754</v>
      </c>
      <c r="H96">
        <v>1159873</v>
      </c>
      <c r="I96">
        <v>-1159873</v>
      </c>
      <c r="J96">
        <v>-8439</v>
      </c>
      <c r="K96">
        <v>208616</v>
      </c>
      <c r="L96">
        <v>2</v>
      </c>
      <c r="M96">
        <v>1</v>
      </c>
      <c r="N96">
        <v>1</v>
      </c>
      <c r="O96">
        <v>1</v>
      </c>
      <c r="P96">
        <v>1</v>
      </c>
      <c r="Q96">
        <v>1</v>
      </c>
      <c r="R96" t="str">
        <f>IF(SUM(L96:Q96)=6,"Boa",IF(SUM(L96:Q96)&lt;6,"Ruim",IF(SUM(L96:Q96)&gt;6,"Média")))</f>
        <v>Média</v>
      </c>
      <c r="S96">
        <f>IF(L96=1,1,IF(M96=1,2,IF(N96=1,3,IF(O96=1,4,IF(P96=1,5,IF(Q96=1,6,0))))))</f>
        <v>2</v>
      </c>
      <c r="T96" t="str">
        <f t="shared" si="1"/>
        <v>Receita X Dividendo</v>
      </c>
    </row>
    <row r="97" spans="1:20" hidden="1" x14ac:dyDescent="0.3">
      <c r="A97" t="s">
        <v>193</v>
      </c>
      <c r="B97" t="s">
        <v>194</v>
      </c>
      <c r="C97" t="s">
        <v>174</v>
      </c>
      <c r="D97" s="2">
        <v>44834</v>
      </c>
      <c r="E97">
        <v>3636247</v>
      </c>
      <c r="F97">
        <v>18802</v>
      </c>
      <c r="G97">
        <v>550072</v>
      </c>
      <c r="H97">
        <v>5664543</v>
      </c>
      <c r="I97">
        <v>-5664543</v>
      </c>
      <c r="J97">
        <v>-330319</v>
      </c>
      <c r="K97">
        <v>461291</v>
      </c>
      <c r="L97">
        <v>1</v>
      </c>
      <c r="M97">
        <v>1</v>
      </c>
      <c r="N97">
        <v>2</v>
      </c>
      <c r="O97">
        <v>2</v>
      </c>
      <c r="P97">
        <v>0</v>
      </c>
      <c r="Q97">
        <v>0</v>
      </c>
      <c r="R97" t="str">
        <f>IF(SUM(L97:Q97)=6,"Boa",IF(SUM(L97:Q97)&lt;6,"Ruim",IF(SUM(L97:Q97)&gt;6,"Média")))</f>
        <v>Boa</v>
      </c>
      <c r="S97">
        <f>IF(L97=1,1,IF(M97=1,2,IF(N97=1,3,IF(O97=1,4,IF(P97=1,5,IF(Q97=1,6,0))))))</f>
        <v>1</v>
      </c>
      <c r="T97" t="str">
        <f t="shared" si="1"/>
        <v>Patri.Liq X Receita</v>
      </c>
    </row>
    <row r="98" spans="1:20" hidden="1" x14ac:dyDescent="0.3">
      <c r="A98" t="s">
        <v>195</v>
      </c>
      <c r="B98" t="s">
        <v>196</v>
      </c>
      <c r="C98" t="s">
        <v>174</v>
      </c>
      <c r="D98" s="2">
        <v>44834</v>
      </c>
      <c r="E98">
        <v>995189</v>
      </c>
      <c r="F98">
        <v>5477</v>
      </c>
      <c r="G98">
        <v>18934</v>
      </c>
      <c r="H98">
        <v>1356164</v>
      </c>
      <c r="I98">
        <v>-1356164</v>
      </c>
      <c r="J98">
        <v>-70262</v>
      </c>
      <c r="K98">
        <v>218228</v>
      </c>
      <c r="L98">
        <v>2</v>
      </c>
      <c r="M98">
        <v>1</v>
      </c>
      <c r="N98">
        <v>1</v>
      </c>
      <c r="O98">
        <v>1</v>
      </c>
      <c r="P98">
        <v>1</v>
      </c>
      <c r="Q98">
        <v>1</v>
      </c>
      <c r="R98" t="str">
        <f>IF(SUM(L98:Q98)=6,"Boa",IF(SUM(L98:Q98)&lt;6,"Ruim",IF(SUM(L98:Q98)&gt;6,"Média")))</f>
        <v>Média</v>
      </c>
      <c r="S98">
        <f>IF(L98=1,1,IF(M98=1,2,IF(N98=1,3,IF(O98=1,4,IF(P98=1,5,IF(Q98=1,6,0))))))</f>
        <v>2</v>
      </c>
      <c r="T98" t="str">
        <f t="shared" si="1"/>
        <v>Receita X Dividendo</v>
      </c>
    </row>
    <row r="99" spans="1:20" hidden="1" x14ac:dyDescent="0.3">
      <c r="A99" t="s">
        <v>219</v>
      </c>
      <c r="B99" t="s">
        <v>220</v>
      </c>
      <c r="C99" t="s">
        <v>174</v>
      </c>
      <c r="D99" s="2">
        <v>44834</v>
      </c>
      <c r="E99">
        <v>1171406</v>
      </c>
      <c r="F99">
        <v>8261</v>
      </c>
      <c r="G99">
        <v>0</v>
      </c>
      <c r="H99">
        <v>1809171</v>
      </c>
      <c r="I99">
        <v>-1809171</v>
      </c>
      <c r="J99">
        <v>-163840</v>
      </c>
      <c r="K99">
        <v>201651</v>
      </c>
      <c r="L99">
        <v>2</v>
      </c>
      <c r="M99">
        <v>0</v>
      </c>
      <c r="N99">
        <v>1</v>
      </c>
      <c r="O99">
        <v>1</v>
      </c>
      <c r="P99">
        <v>1</v>
      </c>
      <c r="Q99">
        <v>1</v>
      </c>
      <c r="R99" t="str">
        <f>IF(SUM(L99:Q99)=6,"Boa",IF(SUM(L99:Q99)&lt;6,"Ruim",IF(SUM(L99:Q99)&gt;6,"Média")))</f>
        <v>Boa</v>
      </c>
      <c r="S99">
        <f>IF(L99=1,1,IF(M99=1,2,IF(N99=1,3,IF(O99=1,4,IF(P99=1,5,IF(Q99=1,6,0))))))</f>
        <v>3</v>
      </c>
      <c r="T99" t="str">
        <f t="shared" si="1"/>
        <v>Patri.Liq X Ativos</v>
      </c>
    </row>
    <row r="100" spans="1:20" hidden="1" x14ac:dyDescent="0.3">
      <c r="A100" t="s">
        <v>197</v>
      </c>
      <c r="B100" t="s">
        <v>198</v>
      </c>
      <c r="C100" t="s">
        <v>174</v>
      </c>
      <c r="D100" s="2">
        <v>44834</v>
      </c>
      <c r="E100">
        <v>6209617</v>
      </c>
      <c r="F100">
        <v>749599</v>
      </c>
      <c r="G100">
        <v>1336607</v>
      </c>
      <c r="H100">
        <v>15196329</v>
      </c>
      <c r="I100">
        <v>-15196329</v>
      </c>
      <c r="J100">
        <v>-2926414</v>
      </c>
      <c r="K100">
        <v>5418266</v>
      </c>
      <c r="L100">
        <v>0</v>
      </c>
      <c r="M100">
        <v>2</v>
      </c>
      <c r="N100">
        <v>2</v>
      </c>
      <c r="O100">
        <v>2</v>
      </c>
      <c r="P100">
        <v>2</v>
      </c>
      <c r="Q100">
        <v>2</v>
      </c>
      <c r="R100" t="str">
        <f>IF(SUM(L100:Q100)=6,"Boa",IF(SUM(L100:Q100)&lt;6,"Ruim",IF(SUM(L100:Q100)&gt;6,"Média")))</f>
        <v>Média</v>
      </c>
      <c r="S100">
        <f>IF(L100=1,1,IF(M100=1,2,IF(N100=1,3,IF(O100=1,4,IF(P100=1,5,IF(Q100=1,6,0))))))</f>
        <v>0</v>
      </c>
      <c r="T100" t="str">
        <f t="shared" si="1"/>
        <v>Nenhum</v>
      </c>
    </row>
    <row r="101" spans="1:20" hidden="1" x14ac:dyDescent="0.3">
      <c r="A101" t="s">
        <v>199</v>
      </c>
      <c r="B101" t="s">
        <v>200</v>
      </c>
      <c r="C101" t="s">
        <v>174</v>
      </c>
      <c r="D101" s="2">
        <v>44834</v>
      </c>
      <c r="E101">
        <v>456086</v>
      </c>
      <c r="F101">
        <v>477806</v>
      </c>
      <c r="G101">
        <v>165366</v>
      </c>
      <c r="H101">
        <v>2007242</v>
      </c>
      <c r="I101">
        <v>-2007242</v>
      </c>
      <c r="J101">
        <v>-713136</v>
      </c>
      <c r="K101">
        <v>798989</v>
      </c>
      <c r="L101">
        <v>0</v>
      </c>
      <c r="M101">
        <v>2</v>
      </c>
      <c r="N101">
        <v>1</v>
      </c>
      <c r="O101">
        <v>1</v>
      </c>
      <c r="P101">
        <v>1</v>
      </c>
      <c r="Q101">
        <v>1</v>
      </c>
      <c r="R101" t="str">
        <f>IF(SUM(L101:Q101)=6,"Boa",IF(SUM(L101:Q101)&lt;6,"Ruim",IF(SUM(L101:Q101)&gt;6,"Média")))</f>
        <v>Boa</v>
      </c>
      <c r="S101">
        <f>IF(L101=1,1,IF(M101=1,2,IF(N101=1,3,IF(O101=1,4,IF(P101=1,5,IF(Q101=1,6,0))))))</f>
        <v>3</v>
      </c>
      <c r="T101" t="str">
        <f t="shared" si="1"/>
        <v>Patri.Liq X Ativos</v>
      </c>
    </row>
    <row r="102" spans="1:20" hidden="1" x14ac:dyDescent="0.3">
      <c r="A102" t="s">
        <v>201</v>
      </c>
      <c r="B102" t="s">
        <v>202</v>
      </c>
      <c r="C102" t="s">
        <v>174</v>
      </c>
      <c r="D102" s="2">
        <v>44834</v>
      </c>
      <c r="E102">
        <v>383684</v>
      </c>
      <c r="F102">
        <v>36536</v>
      </c>
      <c r="G102">
        <v>321756</v>
      </c>
      <c r="H102">
        <v>827644</v>
      </c>
      <c r="I102">
        <v>-827644</v>
      </c>
      <c r="J102">
        <v>-363700</v>
      </c>
      <c r="K102">
        <v>79470</v>
      </c>
      <c r="L102">
        <v>2</v>
      </c>
      <c r="M102">
        <v>1</v>
      </c>
      <c r="N102">
        <v>1</v>
      </c>
      <c r="O102">
        <v>1</v>
      </c>
      <c r="P102">
        <v>1</v>
      </c>
      <c r="Q102">
        <v>1</v>
      </c>
      <c r="R102" t="str">
        <f>IF(SUM(L102:Q102)=6,"Boa",IF(SUM(L102:Q102)&lt;6,"Ruim",IF(SUM(L102:Q102)&gt;6,"Média")))</f>
        <v>Média</v>
      </c>
      <c r="S102">
        <f>IF(L102=1,1,IF(M102=1,2,IF(N102=1,3,IF(O102=1,4,IF(P102=1,5,IF(Q102=1,6,0))))))</f>
        <v>2</v>
      </c>
      <c r="T102" t="str">
        <f t="shared" si="1"/>
        <v>Receita X Dividendo</v>
      </c>
    </row>
    <row r="103" spans="1:20" hidden="1" x14ac:dyDescent="0.3">
      <c r="A103" t="s">
        <v>203</v>
      </c>
      <c r="B103" t="s">
        <v>204</v>
      </c>
      <c r="C103" t="s">
        <v>174</v>
      </c>
      <c r="D103" s="2">
        <v>44834</v>
      </c>
      <c r="E103">
        <v>257316</v>
      </c>
      <c r="F103">
        <v>95766</v>
      </c>
      <c r="G103">
        <v>7452</v>
      </c>
      <c r="H103">
        <v>455674</v>
      </c>
      <c r="I103">
        <v>-455674</v>
      </c>
      <c r="J103">
        <v>-113178</v>
      </c>
      <c r="K103">
        <v>186132</v>
      </c>
      <c r="L103">
        <v>2</v>
      </c>
      <c r="M103">
        <v>1</v>
      </c>
      <c r="N103">
        <v>1</v>
      </c>
      <c r="O103">
        <v>1</v>
      </c>
      <c r="P103">
        <v>1</v>
      </c>
      <c r="Q103">
        <v>1</v>
      </c>
      <c r="R103" t="str">
        <f>IF(SUM(L103:Q103)=6,"Boa",IF(SUM(L103:Q103)&lt;6,"Ruim",IF(SUM(L103:Q103)&gt;6,"Média")))</f>
        <v>Média</v>
      </c>
      <c r="S103">
        <f>IF(L103=1,1,IF(M103=1,2,IF(N103=1,3,IF(O103=1,4,IF(P103=1,5,IF(Q103=1,6,0))))))</f>
        <v>2</v>
      </c>
      <c r="T103" t="str">
        <f t="shared" si="1"/>
        <v>Receita X Dividendo</v>
      </c>
    </row>
    <row r="104" spans="1:20" hidden="1" x14ac:dyDescent="0.3">
      <c r="A104" t="s">
        <v>205</v>
      </c>
      <c r="B104" t="s">
        <v>206</v>
      </c>
      <c r="C104" t="s">
        <v>174</v>
      </c>
      <c r="D104" s="2">
        <v>44834</v>
      </c>
      <c r="E104">
        <v>638829</v>
      </c>
      <c r="F104">
        <v>97</v>
      </c>
      <c r="G104">
        <v>127146</v>
      </c>
      <c r="H104">
        <v>1394000</v>
      </c>
      <c r="I104">
        <v>-1394000</v>
      </c>
      <c r="J104">
        <v>-142827</v>
      </c>
      <c r="K104">
        <v>60809</v>
      </c>
      <c r="L104">
        <v>2</v>
      </c>
      <c r="M104">
        <v>1</v>
      </c>
      <c r="N104">
        <v>1</v>
      </c>
      <c r="O104">
        <v>1</v>
      </c>
      <c r="P104">
        <v>1</v>
      </c>
      <c r="Q104">
        <v>1</v>
      </c>
      <c r="R104" t="str">
        <f>IF(SUM(L104:Q104)=6,"Boa",IF(SUM(L104:Q104)&lt;6,"Ruim",IF(SUM(L104:Q104)&gt;6,"Média")))</f>
        <v>Média</v>
      </c>
      <c r="S104">
        <f>IF(L104=1,1,IF(M104=1,2,IF(N104=1,3,IF(O104=1,4,IF(P104=1,5,IF(Q104=1,6,0))))))</f>
        <v>2</v>
      </c>
      <c r="T104" t="str">
        <f t="shared" si="1"/>
        <v>Receita X Dividendo</v>
      </c>
    </row>
    <row r="105" spans="1:20" hidden="1" x14ac:dyDescent="0.3">
      <c r="A105" t="s">
        <v>231</v>
      </c>
      <c r="B105" t="s">
        <v>232</v>
      </c>
      <c r="C105" t="s">
        <v>174</v>
      </c>
      <c r="D105" s="2">
        <v>44834</v>
      </c>
      <c r="E105">
        <v>0</v>
      </c>
      <c r="F105">
        <v>4406</v>
      </c>
      <c r="G105">
        <v>0</v>
      </c>
      <c r="H105">
        <v>3569682</v>
      </c>
      <c r="I105">
        <v>-3569682</v>
      </c>
      <c r="J105">
        <v>-2199893</v>
      </c>
      <c r="K105">
        <v>128506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t="str">
        <f>IF(SUM(L105:Q105)=6,"Boa",IF(SUM(L105:Q105)&lt;6,"Ruim",IF(SUM(L105:Q105)&gt;6,"Média")))</f>
        <v>Ruim</v>
      </c>
      <c r="S105">
        <f>IF(L105=1,1,IF(M105=1,2,IF(N105=1,3,IF(O105=1,4,IF(P105=1,5,IF(Q105=1,6,0))))))</f>
        <v>0</v>
      </c>
      <c r="T105" t="str">
        <f t="shared" si="1"/>
        <v>Nenhum</v>
      </c>
    </row>
    <row r="106" spans="1:20" hidden="1" x14ac:dyDescent="0.3">
      <c r="A106" t="s">
        <v>207</v>
      </c>
      <c r="B106" t="s">
        <v>208</v>
      </c>
      <c r="C106" t="s">
        <v>174</v>
      </c>
      <c r="D106" s="2">
        <v>44834</v>
      </c>
      <c r="E106">
        <v>57907</v>
      </c>
      <c r="F106">
        <v>37651</v>
      </c>
      <c r="G106">
        <v>8792</v>
      </c>
      <c r="H106">
        <v>90602</v>
      </c>
      <c r="I106">
        <v>-90602</v>
      </c>
      <c r="J106">
        <v>-23309</v>
      </c>
      <c r="K106">
        <v>44591</v>
      </c>
      <c r="L106">
        <v>2</v>
      </c>
      <c r="M106">
        <v>1</v>
      </c>
      <c r="N106">
        <v>1</v>
      </c>
      <c r="O106">
        <v>1</v>
      </c>
      <c r="P106">
        <v>1</v>
      </c>
      <c r="Q106">
        <v>1</v>
      </c>
      <c r="R106" t="str">
        <f>IF(SUM(L106:Q106)=6,"Boa",IF(SUM(L106:Q106)&lt;6,"Ruim",IF(SUM(L106:Q106)&gt;6,"Média")))</f>
        <v>Média</v>
      </c>
      <c r="S106">
        <f>IF(L106=1,1,IF(M106=1,2,IF(N106=1,3,IF(O106=1,4,IF(P106=1,5,IF(Q106=1,6,0))))))</f>
        <v>2</v>
      </c>
      <c r="T106" t="str">
        <f t="shared" si="1"/>
        <v>Receita X Dividendo</v>
      </c>
    </row>
    <row r="107" spans="1:20" hidden="1" x14ac:dyDescent="0.3">
      <c r="A107" t="s">
        <v>221</v>
      </c>
      <c r="B107" t="s">
        <v>222</v>
      </c>
      <c r="C107" t="s">
        <v>174</v>
      </c>
      <c r="D107" s="2">
        <v>44834</v>
      </c>
      <c r="E107">
        <v>575508</v>
      </c>
      <c r="F107">
        <v>7090</v>
      </c>
      <c r="G107">
        <v>0</v>
      </c>
      <c r="H107">
        <v>1421384</v>
      </c>
      <c r="I107">
        <v>-1421384</v>
      </c>
      <c r="J107">
        <v>-315207</v>
      </c>
      <c r="K107">
        <v>112308</v>
      </c>
      <c r="L107">
        <v>2</v>
      </c>
      <c r="M107">
        <v>0</v>
      </c>
      <c r="N107">
        <v>1</v>
      </c>
      <c r="O107">
        <v>1</v>
      </c>
      <c r="P107">
        <v>1</v>
      </c>
      <c r="Q107">
        <v>1</v>
      </c>
      <c r="R107" t="str">
        <f>IF(SUM(L107:Q107)=6,"Boa",IF(SUM(L107:Q107)&lt;6,"Ruim",IF(SUM(L107:Q107)&gt;6,"Média")))</f>
        <v>Boa</v>
      </c>
      <c r="S107">
        <f>IF(L107=1,1,IF(M107=1,2,IF(N107=1,3,IF(O107=1,4,IF(P107=1,5,IF(Q107=1,6,0))))))</f>
        <v>3</v>
      </c>
      <c r="T107" t="str">
        <f t="shared" si="1"/>
        <v>Patri.Liq X Ativos</v>
      </c>
    </row>
    <row r="108" spans="1:20" hidden="1" x14ac:dyDescent="0.3">
      <c r="A108" t="s">
        <v>209</v>
      </c>
      <c r="B108" t="s">
        <v>210</v>
      </c>
      <c r="C108" t="s">
        <v>174</v>
      </c>
      <c r="D108" s="2">
        <v>44834</v>
      </c>
      <c r="E108">
        <v>196055</v>
      </c>
      <c r="F108">
        <v>63276</v>
      </c>
      <c r="G108">
        <v>20449</v>
      </c>
      <c r="H108">
        <v>293762</v>
      </c>
      <c r="I108">
        <v>-293762</v>
      </c>
      <c r="J108">
        <v>-83801</v>
      </c>
      <c r="K108">
        <v>122523</v>
      </c>
      <c r="L108">
        <v>2</v>
      </c>
      <c r="M108">
        <v>1</v>
      </c>
      <c r="N108">
        <v>1</v>
      </c>
      <c r="O108">
        <v>1</v>
      </c>
      <c r="P108">
        <v>1</v>
      </c>
      <c r="Q108">
        <v>1</v>
      </c>
      <c r="R108" t="str">
        <f>IF(SUM(L108:Q108)=6,"Boa",IF(SUM(L108:Q108)&lt;6,"Ruim",IF(SUM(L108:Q108)&gt;6,"Média")))</f>
        <v>Média</v>
      </c>
      <c r="S108">
        <f>IF(L108=1,1,IF(M108=1,2,IF(N108=1,3,IF(O108=1,4,IF(P108=1,5,IF(Q108=1,6,0))))))</f>
        <v>2</v>
      </c>
      <c r="T108" t="str">
        <f t="shared" si="1"/>
        <v>Receita X Dividendo</v>
      </c>
    </row>
    <row r="109" spans="1:20" hidden="1" x14ac:dyDescent="0.3">
      <c r="A109" t="s">
        <v>233</v>
      </c>
      <c r="B109" t="s">
        <v>234</v>
      </c>
      <c r="C109" t="s">
        <v>174</v>
      </c>
      <c r="D109" s="2">
        <v>44834</v>
      </c>
      <c r="E109">
        <v>0</v>
      </c>
      <c r="F109">
        <v>11181</v>
      </c>
      <c r="G109">
        <v>0</v>
      </c>
      <c r="H109">
        <v>81516</v>
      </c>
      <c r="I109">
        <v>-81516</v>
      </c>
      <c r="J109">
        <v>-244119</v>
      </c>
      <c r="K109">
        <v>9184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t="str">
        <f>IF(SUM(L109:Q109)=6,"Boa",IF(SUM(L109:Q109)&lt;6,"Ruim",IF(SUM(L109:Q109)&gt;6,"Média")))</f>
        <v>Ruim</v>
      </c>
      <c r="S109">
        <f>IF(L109=1,1,IF(M109=1,2,IF(N109=1,3,IF(O109=1,4,IF(P109=1,5,IF(Q109=1,6,0))))))</f>
        <v>0</v>
      </c>
      <c r="T109" t="str">
        <f t="shared" si="1"/>
        <v>Nenhum</v>
      </c>
    </row>
    <row r="110" spans="1:20" hidden="1" x14ac:dyDescent="0.3">
      <c r="A110" t="s">
        <v>235</v>
      </c>
      <c r="B110" t="s">
        <v>236</v>
      </c>
      <c r="C110" t="s">
        <v>237</v>
      </c>
      <c r="D110" s="2">
        <v>44834</v>
      </c>
      <c r="E110">
        <v>2638055</v>
      </c>
      <c r="F110">
        <v>29661</v>
      </c>
      <c r="G110">
        <v>36742</v>
      </c>
      <c r="H110">
        <v>4360072</v>
      </c>
      <c r="I110">
        <v>-4360072</v>
      </c>
      <c r="J110">
        <v>-897313</v>
      </c>
      <c r="K110">
        <v>311394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 t="str">
        <f>IF(SUM(L110:Q110)=6,"Boa",IF(SUM(L110:Q110)&lt;6,"Ruim",IF(SUM(L110:Q110)&gt;6,"Média")))</f>
        <v>Média</v>
      </c>
      <c r="S110">
        <f>IF(L110=1,1,IF(M110=1,2,IF(N110=1,3,IF(O110=1,4,IF(P110=1,5,IF(Q110=1,6,0))))))</f>
        <v>0</v>
      </c>
      <c r="T110" t="str">
        <f t="shared" si="1"/>
        <v>Nenhum</v>
      </c>
    </row>
    <row r="111" spans="1:20" hidden="1" x14ac:dyDescent="0.3">
      <c r="A111" t="s">
        <v>238</v>
      </c>
      <c r="B111" t="s">
        <v>239</v>
      </c>
      <c r="C111" t="s">
        <v>237</v>
      </c>
      <c r="D111" s="2">
        <v>44834</v>
      </c>
      <c r="E111">
        <v>1439340</v>
      </c>
      <c r="F111">
        <v>118105</v>
      </c>
      <c r="G111">
        <v>51677</v>
      </c>
      <c r="H111">
        <v>1967748</v>
      </c>
      <c r="I111">
        <v>-1967748</v>
      </c>
      <c r="J111">
        <v>-133275</v>
      </c>
      <c r="K111">
        <v>641318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 t="str">
        <f>IF(SUM(L111:Q111)=6,"Boa",IF(SUM(L111:Q111)&lt;6,"Ruim",IF(SUM(L111:Q111)&gt;6,"Média")))</f>
        <v>Boa</v>
      </c>
      <c r="S111">
        <f>IF(L111=1,1,IF(M111=1,2,IF(N111=1,3,IF(O111=1,4,IF(P111=1,5,IF(Q111=1,6,0))))))</f>
        <v>1</v>
      </c>
      <c r="T111" t="str">
        <f t="shared" si="1"/>
        <v>Patri.Liq X Receita</v>
      </c>
    </row>
    <row r="112" spans="1:20" hidden="1" x14ac:dyDescent="0.3">
      <c r="A112" t="s">
        <v>240</v>
      </c>
      <c r="B112" t="s">
        <v>241</v>
      </c>
      <c r="C112" t="s">
        <v>237</v>
      </c>
      <c r="D112" s="2">
        <v>44834</v>
      </c>
      <c r="E112">
        <v>1363922</v>
      </c>
      <c r="F112">
        <v>153095</v>
      </c>
      <c r="G112">
        <v>473130</v>
      </c>
      <c r="H112">
        <v>2500867</v>
      </c>
      <c r="I112">
        <v>-2500867</v>
      </c>
      <c r="J112">
        <v>-231211</v>
      </c>
      <c r="K112">
        <v>325861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t="str">
        <f>IF(SUM(L112:Q112)=6,"Boa",IF(SUM(L112:Q112)&lt;6,"Ruim",IF(SUM(L112:Q112)&gt;6,"Média")))</f>
        <v>Ruim</v>
      </c>
      <c r="S112">
        <f>IF(L112=1,1,IF(M112=1,2,IF(N112=1,3,IF(O112=1,4,IF(P112=1,5,IF(Q112=1,6,0))))))</f>
        <v>0</v>
      </c>
      <c r="T112" t="str">
        <f t="shared" si="1"/>
        <v>Nenhum</v>
      </c>
    </row>
    <row r="113" spans="1:20" hidden="1" x14ac:dyDescent="0.3">
      <c r="A113" t="s">
        <v>245</v>
      </c>
      <c r="B113" t="s">
        <v>246</v>
      </c>
      <c r="C113" t="s">
        <v>244</v>
      </c>
      <c r="D113" s="2">
        <v>44834</v>
      </c>
      <c r="E113">
        <v>12000440</v>
      </c>
      <c r="F113">
        <v>12150323</v>
      </c>
      <c r="G113">
        <v>0</v>
      </c>
      <c r="H113">
        <v>60385097</v>
      </c>
      <c r="I113">
        <v>-60385097</v>
      </c>
      <c r="J113">
        <v>-26663905</v>
      </c>
      <c r="K113">
        <v>20403541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t="str">
        <f>IF(SUM(L113:Q113)=6,"Boa",IF(SUM(L113:Q113)&lt;6,"Ruim",IF(SUM(L113:Q113)&gt;6,"Média")))</f>
        <v>Ruim</v>
      </c>
      <c r="S113">
        <f>IF(L113=1,1,IF(M113=1,2,IF(N113=1,3,IF(O113=1,4,IF(P113=1,5,IF(Q113=1,6,0))))))</f>
        <v>0</v>
      </c>
      <c r="T113" t="str">
        <f t="shared" si="1"/>
        <v>Nenhum</v>
      </c>
    </row>
    <row r="114" spans="1:20" hidden="1" x14ac:dyDescent="0.3">
      <c r="A114" t="s">
        <v>242</v>
      </c>
      <c r="B114" t="s">
        <v>243</v>
      </c>
      <c r="C114" t="s">
        <v>244</v>
      </c>
      <c r="D114" s="2">
        <v>44834</v>
      </c>
      <c r="E114">
        <v>571085</v>
      </c>
      <c r="F114">
        <v>671863</v>
      </c>
      <c r="G114">
        <v>269810</v>
      </c>
      <c r="H114">
        <v>2268949</v>
      </c>
      <c r="I114">
        <v>-2268949</v>
      </c>
      <c r="J114">
        <v>-943333</v>
      </c>
      <c r="K114">
        <v>1729065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t="str">
        <f>IF(SUM(L114:Q114)=6,"Boa",IF(SUM(L114:Q114)&lt;6,"Ruim",IF(SUM(L114:Q114)&gt;6,"Média")))</f>
        <v>Ruim</v>
      </c>
      <c r="S114">
        <f>IF(L114=1,1,IF(M114=1,2,IF(N114=1,3,IF(O114=1,4,IF(P114=1,5,IF(Q114=1,6,0))))))</f>
        <v>0</v>
      </c>
      <c r="T114" t="str">
        <f t="shared" si="1"/>
        <v>Nenhum</v>
      </c>
    </row>
    <row r="115" spans="1:20" hidden="1" x14ac:dyDescent="0.3">
      <c r="A115" t="s">
        <v>247</v>
      </c>
      <c r="B115" t="s">
        <v>248</v>
      </c>
      <c r="C115" t="s">
        <v>244</v>
      </c>
      <c r="D115" s="2">
        <v>44834</v>
      </c>
      <c r="E115">
        <v>0</v>
      </c>
      <c r="F115">
        <v>9070</v>
      </c>
      <c r="G115">
        <v>5846</v>
      </c>
      <c r="H115">
        <v>21030</v>
      </c>
      <c r="I115">
        <v>-21030</v>
      </c>
      <c r="J115">
        <v>-1382</v>
      </c>
      <c r="K115">
        <v>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t="str">
        <f>IF(SUM(L115:Q115)=6,"Boa",IF(SUM(L115:Q115)&lt;6,"Ruim",IF(SUM(L115:Q115)&gt;6,"Média")))</f>
        <v>Ruim</v>
      </c>
      <c r="S115">
        <f>IF(L115=1,1,IF(M115=1,2,IF(N115=1,3,IF(O115=1,4,IF(P115=1,5,IF(Q115=1,6,0))))))</f>
        <v>0</v>
      </c>
      <c r="T115" t="str">
        <f t="shared" si="1"/>
        <v>Nenhum</v>
      </c>
    </row>
    <row r="116" spans="1:20" hidden="1" x14ac:dyDescent="0.3">
      <c r="A116" t="s">
        <v>249</v>
      </c>
      <c r="B116" t="s">
        <v>250</v>
      </c>
      <c r="C116" t="s">
        <v>251</v>
      </c>
      <c r="D116" s="2">
        <v>44834</v>
      </c>
      <c r="E116">
        <v>6924053</v>
      </c>
      <c r="F116">
        <v>48723</v>
      </c>
      <c r="G116">
        <v>278761</v>
      </c>
      <c r="H116">
        <v>9849621</v>
      </c>
      <c r="I116">
        <v>-9849621</v>
      </c>
      <c r="J116">
        <v>-580565</v>
      </c>
      <c r="K116">
        <v>2388977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 t="str">
        <f>IF(SUM(L116:Q116)=6,"Boa",IF(SUM(L116:Q116)&lt;6,"Ruim",IF(SUM(L116:Q116)&gt;6,"Média")))</f>
        <v>Boa</v>
      </c>
      <c r="S116">
        <f>IF(L116=1,1,IF(M116=1,2,IF(N116=1,3,IF(O116=1,4,IF(P116=1,5,IF(Q116=1,6,0))))))</f>
        <v>1</v>
      </c>
      <c r="T116" t="str">
        <f t="shared" si="1"/>
        <v>Patri.Liq X Receita</v>
      </c>
    </row>
    <row r="117" spans="1:20" hidden="1" x14ac:dyDescent="0.3">
      <c r="A117" t="s">
        <v>252</v>
      </c>
      <c r="B117" t="s">
        <v>253</v>
      </c>
      <c r="C117" t="s">
        <v>251</v>
      </c>
      <c r="D117" s="2">
        <v>44834</v>
      </c>
      <c r="E117">
        <v>19994000</v>
      </c>
      <c r="F117">
        <v>16210000</v>
      </c>
      <c r="G117">
        <v>6917000</v>
      </c>
      <c r="H117">
        <v>45266000</v>
      </c>
      <c r="I117">
        <v>-45266000</v>
      </c>
      <c r="J117">
        <v>-19739000</v>
      </c>
      <c r="K117">
        <v>12534000</v>
      </c>
      <c r="L117">
        <v>2</v>
      </c>
      <c r="M117">
        <v>2</v>
      </c>
      <c r="N117">
        <v>2</v>
      </c>
      <c r="O117">
        <v>2</v>
      </c>
      <c r="P117">
        <v>2</v>
      </c>
      <c r="Q117">
        <v>2</v>
      </c>
      <c r="R117" t="str">
        <f>IF(SUM(L117:Q117)=6,"Boa",IF(SUM(L117:Q117)&lt;6,"Ruim",IF(SUM(L117:Q117)&gt;6,"Média")))</f>
        <v>Média</v>
      </c>
      <c r="S117">
        <f>IF(L117=1,1,IF(M117=1,2,IF(N117=1,3,IF(O117=1,4,IF(P117=1,5,IF(Q117=1,6,0))))))</f>
        <v>0</v>
      </c>
      <c r="T117" t="str">
        <f t="shared" si="1"/>
        <v>Nenhum</v>
      </c>
    </row>
    <row r="118" spans="1:20" hidden="1" x14ac:dyDescent="0.3">
      <c r="A118" t="s">
        <v>254</v>
      </c>
      <c r="B118" t="s">
        <v>255</v>
      </c>
      <c r="C118" t="s">
        <v>251</v>
      </c>
      <c r="D118" s="2">
        <v>44834</v>
      </c>
      <c r="E118">
        <v>11071947</v>
      </c>
      <c r="F118">
        <v>103704</v>
      </c>
      <c r="G118">
        <v>566294</v>
      </c>
      <c r="H118">
        <v>14856303</v>
      </c>
      <c r="I118">
        <v>-14856303</v>
      </c>
      <c r="J118">
        <v>-484698</v>
      </c>
      <c r="K118">
        <v>1114895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 t="str">
        <f>IF(SUM(L118:Q118)=6,"Boa",IF(SUM(L118:Q118)&lt;6,"Ruim",IF(SUM(L118:Q118)&gt;6,"Média")))</f>
        <v>Ruim</v>
      </c>
      <c r="S118">
        <f>IF(L118=1,1,IF(M118=1,2,IF(N118=1,3,IF(O118=1,4,IF(P118=1,5,IF(Q118=1,6,0))))))</f>
        <v>2</v>
      </c>
      <c r="T118" t="str">
        <f t="shared" si="1"/>
        <v>Receita X Dividendo</v>
      </c>
    </row>
    <row r="119" spans="1:20" hidden="1" x14ac:dyDescent="0.3">
      <c r="A119" t="s">
        <v>256</v>
      </c>
      <c r="B119" t="s">
        <v>257</v>
      </c>
      <c r="C119" t="s">
        <v>251</v>
      </c>
      <c r="D119" s="2">
        <v>44834</v>
      </c>
      <c r="E119">
        <v>7148327</v>
      </c>
      <c r="F119">
        <v>281806</v>
      </c>
      <c r="G119">
        <v>2323181</v>
      </c>
      <c r="H119">
        <v>7154111</v>
      </c>
      <c r="I119">
        <v>-7154111</v>
      </c>
      <c r="J119">
        <v>-5434</v>
      </c>
      <c r="K119">
        <v>178062</v>
      </c>
      <c r="L119">
        <v>1</v>
      </c>
      <c r="M119">
        <v>0</v>
      </c>
      <c r="N119">
        <v>1</v>
      </c>
      <c r="O119">
        <v>1</v>
      </c>
      <c r="P119">
        <v>1</v>
      </c>
      <c r="Q119">
        <v>1</v>
      </c>
      <c r="R119" t="str">
        <f>IF(SUM(L119:Q119)=6,"Boa",IF(SUM(L119:Q119)&lt;6,"Ruim",IF(SUM(L119:Q119)&gt;6,"Média")))</f>
        <v>Ruim</v>
      </c>
      <c r="S119">
        <f>IF(L119=1,1,IF(M119=1,2,IF(N119=1,3,IF(O119=1,4,IF(P119=1,5,IF(Q119=1,6,0))))))</f>
        <v>1</v>
      </c>
      <c r="T119" t="str">
        <f t="shared" si="1"/>
        <v>Patri.Liq X Receita</v>
      </c>
    </row>
    <row r="120" spans="1:20" hidden="1" x14ac:dyDescent="0.3">
      <c r="A120" t="s">
        <v>258</v>
      </c>
      <c r="B120" t="s">
        <v>259</v>
      </c>
      <c r="C120" t="s">
        <v>251</v>
      </c>
      <c r="D120" s="2">
        <v>44834</v>
      </c>
      <c r="E120">
        <v>726058</v>
      </c>
      <c r="F120">
        <v>44398</v>
      </c>
      <c r="G120">
        <v>164912</v>
      </c>
      <c r="H120">
        <v>727480</v>
      </c>
      <c r="I120">
        <v>-727480</v>
      </c>
      <c r="J120">
        <v>-1287</v>
      </c>
      <c r="K120">
        <v>25714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 t="str">
        <f>IF(SUM(L120:Q120)=6,"Boa",IF(SUM(L120:Q120)&lt;6,"Ruim",IF(SUM(L120:Q120)&gt;6,"Média")))</f>
        <v>Boa</v>
      </c>
      <c r="S120">
        <f>IF(L120=1,1,IF(M120=1,2,IF(N120=1,3,IF(O120=1,4,IF(P120=1,5,IF(Q120=1,6,0))))))</f>
        <v>1</v>
      </c>
      <c r="T120" t="str">
        <f t="shared" si="1"/>
        <v>Patri.Liq X Receita</v>
      </c>
    </row>
    <row r="121" spans="1:20" hidden="1" x14ac:dyDescent="0.3">
      <c r="A121" t="s">
        <v>260</v>
      </c>
      <c r="B121" t="s">
        <v>261</v>
      </c>
      <c r="C121" t="s">
        <v>251</v>
      </c>
      <c r="D121" s="2">
        <v>44834</v>
      </c>
      <c r="E121">
        <v>0</v>
      </c>
      <c r="F121">
        <v>287279</v>
      </c>
      <c r="G121">
        <v>0</v>
      </c>
      <c r="H121">
        <v>1544094</v>
      </c>
      <c r="I121">
        <v>-1544094</v>
      </c>
      <c r="J121">
        <v>-724519</v>
      </c>
      <c r="K121">
        <v>504159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t="str">
        <f>IF(SUM(L121:Q121)=6,"Boa",IF(SUM(L121:Q121)&lt;6,"Ruim",IF(SUM(L121:Q121)&gt;6,"Média")))</f>
        <v>Ruim</v>
      </c>
      <c r="S121">
        <f>IF(L121=1,1,IF(M121=1,2,IF(N121=1,3,IF(O121=1,4,IF(P121=1,5,IF(Q121=1,6,0))))))</f>
        <v>0</v>
      </c>
      <c r="T121" t="str">
        <f t="shared" si="1"/>
        <v>Nenhum</v>
      </c>
    </row>
    <row r="122" spans="1:20" hidden="1" x14ac:dyDescent="0.3">
      <c r="A122" t="s">
        <v>267</v>
      </c>
      <c r="B122" t="s">
        <v>268</v>
      </c>
      <c r="C122" t="s">
        <v>264</v>
      </c>
      <c r="D122" s="2">
        <v>44834</v>
      </c>
      <c r="E122">
        <v>0</v>
      </c>
      <c r="F122">
        <v>0</v>
      </c>
      <c r="G122">
        <v>0</v>
      </c>
      <c r="H122">
        <v>499269</v>
      </c>
      <c r="I122">
        <v>-499269</v>
      </c>
      <c r="J122">
        <v>-119098</v>
      </c>
      <c r="K122">
        <v>1209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t="str">
        <f>IF(SUM(L122:Q122)=6,"Boa",IF(SUM(L122:Q122)&lt;6,"Ruim",IF(SUM(L122:Q122)&gt;6,"Média")))</f>
        <v>Ruim</v>
      </c>
      <c r="S122">
        <f>IF(L122=1,1,IF(M122=1,2,IF(N122=1,3,IF(O122=1,4,IF(P122=1,5,IF(Q122=1,6,0))))))</f>
        <v>0</v>
      </c>
      <c r="T122" t="str">
        <f t="shared" si="1"/>
        <v>Nenhum</v>
      </c>
    </row>
    <row r="123" spans="1:20" hidden="1" x14ac:dyDescent="0.3">
      <c r="A123" t="s">
        <v>265</v>
      </c>
      <c r="B123" t="s">
        <v>266</v>
      </c>
      <c r="C123" t="s">
        <v>264</v>
      </c>
      <c r="D123" s="2">
        <v>44834</v>
      </c>
      <c r="E123">
        <v>739445</v>
      </c>
      <c r="F123">
        <v>88864</v>
      </c>
      <c r="G123">
        <v>0</v>
      </c>
      <c r="H123">
        <v>1511978</v>
      </c>
      <c r="I123">
        <v>-1511978</v>
      </c>
      <c r="J123">
        <v>-391411</v>
      </c>
      <c r="K123">
        <v>191382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t="str">
        <f>IF(SUM(L123:Q123)=6,"Boa",IF(SUM(L123:Q123)&lt;6,"Ruim",IF(SUM(L123:Q123)&gt;6,"Média")))</f>
        <v>Ruim</v>
      </c>
      <c r="S123">
        <f>IF(L123=1,1,IF(M123=1,2,IF(N123=1,3,IF(O123=1,4,IF(P123=1,5,IF(Q123=1,6,0))))))</f>
        <v>0</v>
      </c>
      <c r="T123" t="str">
        <f t="shared" si="1"/>
        <v>Nenhum</v>
      </c>
    </row>
    <row r="124" spans="1:20" hidden="1" x14ac:dyDescent="0.3">
      <c r="A124" t="s">
        <v>262</v>
      </c>
      <c r="B124" t="s">
        <v>263</v>
      </c>
      <c r="C124" t="s">
        <v>264</v>
      </c>
      <c r="D124" s="2">
        <v>44834</v>
      </c>
      <c r="E124">
        <v>63788283</v>
      </c>
      <c r="F124">
        <v>13266843</v>
      </c>
      <c r="G124">
        <v>20792458</v>
      </c>
      <c r="H124">
        <v>195872486</v>
      </c>
      <c r="I124">
        <v>-195872486</v>
      </c>
      <c r="J124">
        <v>-36452789</v>
      </c>
      <c r="K124">
        <v>25014560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t="str">
        <f>IF(SUM(L124:Q124)=6,"Boa",IF(SUM(L124:Q124)&lt;6,"Ruim",IF(SUM(L124:Q124)&gt;6,"Média")))</f>
        <v>Ruim</v>
      </c>
      <c r="S124">
        <f>IF(L124=1,1,IF(M124=1,2,IF(N124=1,3,IF(O124=1,4,IF(P124=1,5,IF(Q124=1,6,0))))))</f>
        <v>0</v>
      </c>
      <c r="T124" t="str">
        <f t="shared" si="1"/>
        <v>Nenhum</v>
      </c>
    </row>
    <row r="125" spans="1:20" hidden="1" x14ac:dyDescent="0.3">
      <c r="A125" t="s">
        <v>272</v>
      </c>
      <c r="B125" t="s">
        <v>273</v>
      </c>
      <c r="C125" t="s">
        <v>271</v>
      </c>
      <c r="D125" s="2">
        <v>44834</v>
      </c>
      <c r="E125">
        <v>4470659</v>
      </c>
      <c r="F125">
        <v>95571</v>
      </c>
      <c r="G125">
        <v>1637960</v>
      </c>
      <c r="H125">
        <v>4835626</v>
      </c>
      <c r="I125">
        <v>-4835626</v>
      </c>
      <c r="J125">
        <v>-44239</v>
      </c>
      <c r="K125">
        <v>676334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1</v>
      </c>
      <c r="R125" t="str">
        <f>IF(SUM(L125:Q125)=6,"Boa",IF(SUM(L125:Q125)&lt;6,"Ruim",IF(SUM(L125:Q125)&gt;6,"Média")))</f>
        <v>Média</v>
      </c>
      <c r="S125">
        <f>IF(L125=1,1,IF(M125=1,2,IF(N125=1,3,IF(O125=1,4,IF(P125=1,5,IF(Q125=1,6,0))))))</f>
        <v>6</v>
      </c>
      <c r="T125" t="str">
        <f t="shared" si="1"/>
        <v>Patri.Liq X Ativo.Circu</v>
      </c>
    </row>
    <row r="126" spans="1:20" hidden="1" x14ac:dyDescent="0.3">
      <c r="A126" t="s">
        <v>274</v>
      </c>
      <c r="B126" t="s">
        <v>275</v>
      </c>
      <c r="C126" t="s">
        <v>271</v>
      </c>
      <c r="D126" s="2">
        <v>44834</v>
      </c>
      <c r="E126">
        <v>4970929</v>
      </c>
      <c r="F126">
        <v>156635</v>
      </c>
      <c r="G126">
        <v>3104979</v>
      </c>
      <c r="H126">
        <v>7469603</v>
      </c>
      <c r="I126">
        <v>-7469603</v>
      </c>
      <c r="J126">
        <v>-1200526</v>
      </c>
      <c r="K126">
        <v>774918</v>
      </c>
      <c r="L126">
        <v>1</v>
      </c>
      <c r="M126">
        <v>2</v>
      </c>
      <c r="N126">
        <v>1</v>
      </c>
      <c r="O126">
        <v>1</v>
      </c>
      <c r="P126">
        <v>1</v>
      </c>
      <c r="Q126">
        <v>1</v>
      </c>
      <c r="R126" t="str">
        <f>IF(SUM(L126:Q126)=6,"Boa",IF(SUM(L126:Q126)&lt;6,"Ruim",IF(SUM(L126:Q126)&gt;6,"Média")))</f>
        <v>Média</v>
      </c>
      <c r="S126">
        <f>IF(L126=1,1,IF(M126=1,2,IF(N126=1,3,IF(O126=1,4,IF(P126=1,5,IF(Q126=1,6,0))))))</f>
        <v>1</v>
      </c>
      <c r="T126" t="str">
        <f t="shared" si="1"/>
        <v>Patri.Liq X Receita</v>
      </c>
    </row>
    <row r="127" spans="1:20" hidden="1" x14ac:dyDescent="0.3">
      <c r="A127" t="s">
        <v>276</v>
      </c>
      <c r="B127" t="s">
        <v>277</v>
      </c>
      <c r="C127" t="s">
        <v>271</v>
      </c>
      <c r="D127" s="2">
        <v>44834</v>
      </c>
      <c r="E127">
        <v>196834</v>
      </c>
      <c r="F127">
        <v>2478</v>
      </c>
      <c r="G127">
        <v>30113</v>
      </c>
      <c r="H127">
        <v>346295</v>
      </c>
      <c r="I127">
        <v>-346295</v>
      </c>
      <c r="J127">
        <v>-96915</v>
      </c>
      <c r="K127">
        <v>15062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t="str">
        <f>IF(SUM(L127:Q127)=6,"Boa",IF(SUM(L127:Q127)&lt;6,"Ruim",IF(SUM(L127:Q127)&gt;6,"Média")))</f>
        <v>Ruim</v>
      </c>
      <c r="S127">
        <f>IF(L127=1,1,IF(M127=1,2,IF(N127=1,3,IF(O127=1,4,IF(P127=1,5,IF(Q127=1,6,0))))))</f>
        <v>0</v>
      </c>
      <c r="T127" t="str">
        <f t="shared" si="1"/>
        <v>Nenhum</v>
      </c>
    </row>
    <row r="128" spans="1:20" hidden="1" x14ac:dyDescent="0.3">
      <c r="A128" t="s">
        <v>278</v>
      </c>
      <c r="B128" t="s">
        <v>279</v>
      </c>
      <c r="C128" t="s">
        <v>271</v>
      </c>
      <c r="D128" s="2">
        <v>44834</v>
      </c>
      <c r="E128">
        <v>1198545</v>
      </c>
      <c r="F128">
        <v>2284</v>
      </c>
      <c r="G128">
        <v>121208</v>
      </c>
      <c r="H128">
        <v>1267313</v>
      </c>
      <c r="I128">
        <v>-1267313</v>
      </c>
      <c r="J128">
        <v>-47122</v>
      </c>
      <c r="K128">
        <v>200428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t="str">
        <f>IF(SUM(L128:Q128)=6,"Boa",IF(SUM(L128:Q128)&lt;6,"Ruim",IF(SUM(L128:Q128)&gt;6,"Média")))</f>
        <v>Ruim</v>
      </c>
      <c r="S128">
        <f>IF(L128=1,1,IF(M128=1,2,IF(N128=1,3,IF(O128=1,4,IF(P128=1,5,IF(Q128=1,6,0))))))</f>
        <v>0</v>
      </c>
      <c r="T128" t="str">
        <f t="shared" si="1"/>
        <v>Nenhum</v>
      </c>
    </row>
    <row r="129" spans="1:20" hidden="1" x14ac:dyDescent="0.3">
      <c r="A129" t="s">
        <v>280</v>
      </c>
      <c r="B129" t="s">
        <v>281</v>
      </c>
      <c r="C129" t="s">
        <v>271</v>
      </c>
      <c r="D129" s="2">
        <v>44834</v>
      </c>
      <c r="E129">
        <v>6543647</v>
      </c>
      <c r="F129">
        <v>297905</v>
      </c>
      <c r="G129">
        <v>2658231</v>
      </c>
      <c r="H129">
        <v>10567545</v>
      </c>
      <c r="I129">
        <v>-10567545</v>
      </c>
      <c r="J129">
        <v>-1454872</v>
      </c>
      <c r="K129">
        <v>1218390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 t="str">
        <f>IF(SUM(L129:Q129)=6,"Boa",IF(SUM(L129:Q129)&lt;6,"Ruim",IF(SUM(L129:Q129)&gt;6,"Média")))</f>
        <v>Boa</v>
      </c>
      <c r="S129">
        <f>IF(L129=1,1,IF(M129=1,2,IF(N129=1,3,IF(O129=1,4,IF(P129=1,5,IF(Q129=1,6,0))))))</f>
        <v>1</v>
      </c>
      <c r="T129" t="str">
        <f t="shared" si="1"/>
        <v>Patri.Liq X Receita</v>
      </c>
    </row>
    <row r="130" spans="1:20" hidden="1" x14ac:dyDescent="0.3">
      <c r="A130" t="s">
        <v>284</v>
      </c>
      <c r="B130" t="s">
        <v>285</v>
      </c>
      <c r="C130" t="s">
        <v>271</v>
      </c>
      <c r="D130" s="2">
        <v>44834</v>
      </c>
      <c r="E130">
        <v>20281</v>
      </c>
      <c r="F130">
        <v>0</v>
      </c>
      <c r="G130">
        <v>0</v>
      </c>
      <c r="H130">
        <v>298492</v>
      </c>
      <c r="I130">
        <v>-298492</v>
      </c>
      <c r="J130">
        <v>-47919</v>
      </c>
      <c r="K130">
        <v>47788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t="str">
        <f>IF(SUM(L130:Q130)=6,"Boa",IF(SUM(L130:Q130)&lt;6,"Ruim",IF(SUM(L130:Q130)&gt;6,"Média")))</f>
        <v>Ruim</v>
      </c>
      <c r="S130">
        <f>IF(L130=1,1,IF(M130=1,2,IF(N130=1,3,IF(O130=1,4,IF(P130=1,5,IF(Q130=1,6,0))))))</f>
        <v>0</v>
      </c>
      <c r="T130" t="str">
        <f t="shared" si="1"/>
        <v>Nenhum</v>
      </c>
    </row>
    <row r="131" spans="1:20" hidden="1" x14ac:dyDescent="0.3">
      <c r="A131" t="s">
        <v>286</v>
      </c>
      <c r="B131" t="s">
        <v>287</v>
      </c>
      <c r="C131" t="s">
        <v>271</v>
      </c>
      <c r="D131" s="2">
        <v>44834</v>
      </c>
      <c r="E131">
        <v>0</v>
      </c>
      <c r="F131">
        <v>952</v>
      </c>
      <c r="G131">
        <v>0</v>
      </c>
      <c r="H131">
        <v>2748234</v>
      </c>
      <c r="I131">
        <v>-2748234</v>
      </c>
      <c r="J131">
        <v>-2016397</v>
      </c>
      <c r="K131">
        <v>25344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t="str">
        <f>IF(SUM(L131:Q131)=6,"Boa",IF(SUM(L131:Q131)&lt;6,"Ruim",IF(SUM(L131:Q131)&gt;6,"Média")))</f>
        <v>Ruim</v>
      </c>
      <c r="S131">
        <f>IF(L131=1,1,IF(M131=1,2,IF(N131=1,3,IF(O131=1,4,IF(P131=1,5,IF(Q131=1,6,0))))))</f>
        <v>0</v>
      </c>
      <c r="T131" t="str">
        <f t="shared" ref="T131:T194" si="2">IF(S131=0,"Nenhum",IF(S131=1,"Patri.Liq X Receita",IF(S131=2,"Receita X Dividendo",IF(S131=3,"Patri.Liq X Ativos",IF(S131=4,"Patri.Liq X Passivos",IF(S131=5,"Patri.Liq X Passivo.Circu",IF(S131=6,"Patri.Liq X Ativo.Circu","")))))))</f>
        <v>Nenhum</v>
      </c>
    </row>
    <row r="132" spans="1:20" hidden="1" x14ac:dyDescent="0.3">
      <c r="A132" t="s">
        <v>269</v>
      </c>
      <c r="B132" t="s">
        <v>270</v>
      </c>
      <c r="C132" t="s">
        <v>271</v>
      </c>
      <c r="D132" s="2">
        <v>44834</v>
      </c>
      <c r="E132">
        <v>1550465</v>
      </c>
      <c r="F132">
        <v>1633</v>
      </c>
      <c r="G132">
        <v>121776</v>
      </c>
      <c r="H132">
        <v>2556153</v>
      </c>
      <c r="I132">
        <v>-2556153</v>
      </c>
      <c r="J132">
        <v>-67822</v>
      </c>
      <c r="K132">
        <v>343137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</v>
      </c>
      <c r="R132" t="str">
        <f>IF(SUM(L132:Q132)=6,"Boa",IF(SUM(L132:Q132)&lt;6,"Ruim",IF(SUM(L132:Q132)&gt;6,"Média")))</f>
        <v>Ruim</v>
      </c>
      <c r="S132">
        <f>IF(L132=1,1,IF(M132=1,2,IF(N132=1,3,IF(O132=1,4,IF(P132=1,5,IF(Q132=1,6,0))))))</f>
        <v>0</v>
      </c>
      <c r="T132" t="str">
        <f t="shared" si="2"/>
        <v>Nenhum</v>
      </c>
    </row>
    <row r="133" spans="1:20" hidden="1" x14ac:dyDescent="0.3">
      <c r="A133" t="s">
        <v>282</v>
      </c>
      <c r="B133" t="s">
        <v>283</v>
      </c>
      <c r="C133" t="s">
        <v>271</v>
      </c>
      <c r="D133" s="2">
        <v>44834</v>
      </c>
      <c r="E133">
        <v>1250421</v>
      </c>
      <c r="F133">
        <v>608</v>
      </c>
      <c r="G133">
        <v>396297</v>
      </c>
      <c r="H133">
        <v>1910204</v>
      </c>
      <c r="I133">
        <v>-1910204</v>
      </c>
      <c r="J133">
        <v>-385276</v>
      </c>
      <c r="K133">
        <v>79681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t="str">
        <f>IF(SUM(L133:Q133)=6,"Boa",IF(SUM(L133:Q133)&lt;6,"Ruim",IF(SUM(L133:Q133)&gt;6,"Média")))</f>
        <v>Ruim</v>
      </c>
      <c r="S133">
        <f>IF(L133=1,1,IF(M133=1,2,IF(N133=1,3,IF(O133=1,4,IF(P133=1,5,IF(Q133=1,6,0))))))</f>
        <v>0</v>
      </c>
      <c r="T133" t="str">
        <f t="shared" si="2"/>
        <v>Nenhum</v>
      </c>
    </row>
    <row r="134" spans="1:20" hidden="1" x14ac:dyDescent="0.3">
      <c r="A134" t="s">
        <v>288</v>
      </c>
      <c r="B134" t="s">
        <v>289</v>
      </c>
      <c r="C134" t="s">
        <v>290</v>
      </c>
      <c r="D134" s="2">
        <v>44834</v>
      </c>
      <c r="E134">
        <v>499826</v>
      </c>
      <c r="F134">
        <v>15147</v>
      </c>
      <c r="G134">
        <v>164788</v>
      </c>
      <c r="H134">
        <v>681175</v>
      </c>
      <c r="I134">
        <v>-681175</v>
      </c>
      <c r="J134">
        <v>-114954</v>
      </c>
      <c r="K134">
        <v>50212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t="str">
        <f>IF(SUM(L134:Q134)=6,"Boa",IF(SUM(L134:Q134)&lt;6,"Ruim",IF(SUM(L134:Q134)&gt;6,"Média")))</f>
        <v>Ruim</v>
      </c>
      <c r="S134">
        <f>IF(L134=1,1,IF(M134=1,2,IF(N134=1,3,IF(O134=1,4,IF(P134=1,5,IF(Q134=1,6,0))))))</f>
        <v>0</v>
      </c>
      <c r="T134" t="str">
        <f t="shared" si="2"/>
        <v>Nenhum</v>
      </c>
    </row>
    <row r="135" spans="1:20" hidden="1" x14ac:dyDescent="0.3">
      <c r="A135" t="s">
        <v>294</v>
      </c>
      <c r="B135" t="s">
        <v>295</v>
      </c>
      <c r="C135" t="s">
        <v>293</v>
      </c>
      <c r="D135" s="2">
        <v>44834</v>
      </c>
      <c r="E135">
        <v>106101</v>
      </c>
      <c r="F135">
        <v>0</v>
      </c>
      <c r="G135">
        <v>0</v>
      </c>
      <c r="H135">
        <v>165265</v>
      </c>
      <c r="I135">
        <v>-165265</v>
      </c>
      <c r="J135">
        <v>-9298</v>
      </c>
      <c r="K135">
        <v>6146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1</v>
      </c>
      <c r="R135" t="str">
        <f>IF(SUM(L135:Q135)=6,"Boa",IF(SUM(L135:Q135)&lt;6,"Ruim",IF(SUM(L135:Q135)&gt;6,"Média")))</f>
        <v>Ruim</v>
      </c>
      <c r="S135">
        <f>IF(L135=1,1,IF(M135=1,2,IF(N135=1,3,IF(O135=1,4,IF(P135=1,5,IF(Q135=1,6,0))))))</f>
        <v>3</v>
      </c>
      <c r="T135" t="str">
        <f t="shared" si="2"/>
        <v>Patri.Liq X Ativos</v>
      </c>
    </row>
    <row r="136" spans="1:20" hidden="1" x14ac:dyDescent="0.3">
      <c r="A136" t="s">
        <v>296</v>
      </c>
      <c r="B136" t="s">
        <v>297</v>
      </c>
      <c r="C136" t="s">
        <v>293</v>
      </c>
      <c r="D136" s="2">
        <v>44834</v>
      </c>
      <c r="E136">
        <v>12389875</v>
      </c>
      <c r="F136">
        <v>0</v>
      </c>
      <c r="G136">
        <v>0</v>
      </c>
      <c r="H136">
        <v>17045163</v>
      </c>
      <c r="I136">
        <v>-17045163</v>
      </c>
      <c r="J136">
        <v>-2043791</v>
      </c>
      <c r="K136">
        <v>1923996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t="str">
        <f>IF(SUM(L136:Q136)=6,"Boa",IF(SUM(L136:Q136)&lt;6,"Ruim",IF(SUM(L136:Q136)&gt;6,"Média")))</f>
        <v>Ruim</v>
      </c>
      <c r="S136">
        <f>IF(L136=1,1,IF(M136=1,2,IF(N136=1,3,IF(O136=1,4,IF(P136=1,5,IF(Q136=1,6,0))))))</f>
        <v>0</v>
      </c>
      <c r="T136" t="str">
        <f t="shared" si="2"/>
        <v>Nenhum</v>
      </c>
    </row>
    <row r="137" spans="1:20" hidden="1" x14ac:dyDescent="0.3">
      <c r="A137" t="s">
        <v>291</v>
      </c>
      <c r="B137" t="s">
        <v>292</v>
      </c>
      <c r="C137" t="s">
        <v>293</v>
      </c>
      <c r="D137" s="2">
        <v>44834</v>
      </c>
      <c r="E137">
        <v>3024088</v>
      </c>
      <c r="F137">
        <v>165402</v>
      </c>
      <c r="G137">
        <v>1225413</v>
      </c>
      <c r="H137">
        <v>7211873</v>
      </c>
      <c r="I137">
        <v>-7211873</v>
      </c>
      <c r="J137">
        <v>-471681</v>
      </c>
      <c r="K137">
        <v>213734</v>
      </c>
      <c r="L137">
        <v>0</v>
      </c>
      <c r="M137">
        <v>0</v>
      </c>
      <c r="N137">
        <v>2</v>
      </c>
      <c r="O137">
        <v>2</v>
      </c>
      <c r="P137">
        <v>2</v>
      </c>
      <c r="Q137">
        <v>2</v>
      </c>
      <c r="R137" t="str">
        <f>IF(SUM(L137:Q137)=6,"Boa",IF(SUM(L137:Q137)&lt;6,"Ruim",IF(SUM(L137:Q137)&gt;6,"Média")))</f>
        <v>Média</v>
      </c>
      <c r="S137">
        <f>IF(L137=1,1,IF(M137=1,2,IF(N137=1,3,IF(O137=1,4,IF(P137=1,5,IF(Q137=1,6,0))))))</f>
        <v>0</v>
      </c>
      <c r="T137" t="str">
        <f t="shared" si="2"/>
        <v>Nenhum</v>
      </c>
    </row>
    <row r="138" spans="1:20" hidden="1" x14ac:dyDescent="0.3">
      <c r="A138" t="s">
        <v>298</v>
      </c>
      <c r="B138" t="s">
        <v>299</v>
      </c>
      <c r="C138" t="s">
        <v>300</v>
      </c>
      <c r="D138" s="2">
        <v>44834</v>
      </c>
      <c r="E138">
        <v>7188602</v>
      </c>
      <c r="F138">
        <v>18411</v>
      </c>
      <c r="G138">
        <v>3482342</v>
      </c>
      <c r="H138">
        <v>8003884</v>
      </c>
      <c r="I138">
        <v>-8003884</v>
      </c>
      <c r="J138">
        <v>-160616</v>
      </c>
      <c r="K138">
        <v>1079687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 t="str">
        <f>IF(SUM(L138:Q138)=6,"Boa",IF(SUM(L138:Q138)&lt;6,"Ruim",IF(SUM(L138:Q138)&gt;6,"Média")))</f>
        <v>Ruim</v>
      </c>
      <c r="S138">
        <f>IF(L138=1,1,IF(M138=1,2,IF(N138=1,3,IF(O138=1,4,IF(P138=1,5,IF(Q138=1,6,0))))))</f>
        <v>1</v>
      </c>
      <c r="T138" t="str">
        <f t="shared" si="2"/>
        <v>Patri.Liq X Receita</v>
      </c>
    </row>
    <row r="139" spans="1:20" hidden="1" x14ac:dyDescent="0.3">
      <c r="A139" t="s">
        <v>301</v>
      </c>
      <c r="B139" t="s">
        <v>302</v>
      </c>
      <c r="C139" t="s">
        <v>300</v>
      </c>
      <c r="D139" s="2">
        <v>44834</v>
      </c>
      <c r="E139">
        <v>111495023</v>
      </c>
      <c r="F139">
        <v>37793</v>
      </c>
      <c r="G139">
        <v>30890165</v>
      </c>
      <c r="H139">
        <v>166380211</v>
      </c>
      <c r="I139">
        <v>-166380211</v>
      </c>
      <c r="J139">
        <v>-12385639</v>
      </c>
      <c r="K139">
        <v>22145571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1</v>
      </c>
      <c r="R139" t="str">
        <f>IF(SUM(L139:Q139)=6,"Boa",IF(SUM(L139:Q139)&lt;6,"Ruim",IF(SUM(L139:Q139)&gt;6,"Média")))</f>
        <v>Média</v>
      </c>
      <c r="S139">
        <f>IF(L139=1,1,IF(M139=1,2,IF(N139=1,3,IF(O139=1,4,IF(P139=1,5,IF(Q139=1,6,0))))))</f>
        <v>6</v>
      </c>
      <c r="T139" t="str">
        <f t="shared" si="2"/>
        <v>Patri.Liq X Ativo.Circu</v>
      </c>
    </row>
    <row r="140" spans="1:20" hidden="1" x14ac:dyDescent="0.3">
      <c r="A140" t="s">
        <v>311</v>
      </c>
      <c r="B140" t="s">
        <v>312</v>
      </c>
      <c r="C140" t="s">
        <v>300</v>
      </c>
      <c r="D140" s="2">
        <v>44834</v>
      </c>
      <c r="E140">
        <v>1169913</v>
      </c>
      <c r="F140">
        <v>0</v>
      </c>
      <c r="G140">
        <v>52111</v>
      </c>
      <c r="H140">
        <v>1284121</v>
      </c>
      <c r="I140">
        <v>-1284121</v>
      </c>
      <c r="J140">
        <v>-89613</v>
      </c>
      <c r="K140">
        <v>783163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t="str">
        <f>IF(SUM(L140:Q140)=6,"Boa",IF(SUM(L140:Q140)&lt;6,"Ruim",IF(SUM(L140:Q140)&gt;6,"Média")))</f>
        <v>Ruim</v>
      </c>
      <c r="S140">
        <f>IF(L140=1,1,IF(M140=1,2,IF(N140=1,3,IF(O140=1,4,IF(P140=1,5,IF(Q140=1,6,0))))))</f>
        <v>0</v>
      </c>
      <c r="T140" t="str">
        <f t="shared" si="2"/>
        <v>Nenhum</v>
      </c>
    </row>
    <row r="141" spans="1:20" hidden="1" x14ac:dyDescent="0.3">
      <c r="A141" t="s">
        <v>313</v>
      </c>
      <c r="B141" t="s">
        <v>314</v>
      </c>
      <c r="C141" t="s">
        <v>300</v>
      </c>
      <c r="D141" s="2">
        <v>44834</v>
      </c>
      <c r="E141">
        <v>33818</v>
      </c>
      <c r="F141">
        <v>0</v>
      </c>
      <c r="G141">
        <v>0</v>
      </c>
      <c r="H141">
        <v>34306</v>
      </c>
      <c r="I141">
        <v>-34306</v>
      </c>
      <c r="J141">
        <v>-488</v>
      </c>
      <c r="K141">
        <v>28972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t="str">
        <f>IF(SUM(L141:Q141)=6,"Boa",IF(SUM(L141:Q141)&lt;6,"Ruim",IF(SUM(L141:Q141)&gt;6,"Média")))</f>
        <v>Ruim</v>
      </c>
      <c r="S141">
        <f>IF(L141=1,1,IF(M141=1,2,IF(N141=1,3,IF(O141=1,4,IF(P141=1,5,IF(Q141=1,6,0))))))</f>
        <v>0</v>
      </c>
      <c r="T141" t="str">
        <f t="shared" si="2"/>
        <v>Nenhum</v>
      </c>
    </row>
    <row r="142" spans="1:20" hidden="1" x14ac:dyDescent="0.3">
      <c r="A142" t="s">
        <v>303</v>
      </c>
      <c r="B142" t="s">
        <v>304</v>
      </c>
      <c r="C142" t="s">
        <v>300</v>
      </c>
      <c r="D142" s="2">
        <v>44834</v>
      </c>
      <c r="E142">
        <v>15423709</v>
      </c>
      <c r="F142">
        <v>15</v>
      </c>
      <c r="G142">
        <v>5528374</v>
      </c>
      <c r="H142">
        <v>17351681</v>
      </c>
      <c r="I142">
        <v>-17351681</v>
      </c>
      <c r="J142">
        <v>-1917525</v>
      </c>
      <c r="K142">
        <v>824869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0</v>
      </c>
      <c r="R142" t="str">
        <f>IF(SUM(L142:Q142)=6,"Boa",IF(SUM(L142:Q142)&lt;6,"Ruim",IF(SUM(L142:Q142)&gt;6,"Média")))</f>
        <v>Ruim</v>
      </c>
      <c r="S142">
        <f>IF(L142=1,1,IF(M142=1,2,IF(N142=1,3,IF(O142=1,4,IF(P142=1,5,IF(Q142=1,6,0))))))</f>
        <v>1</v>
      </c>
      <c r="T142" t="str">
        <f t="shared" si="2"/>
        <v>Patri.Liq X Receita</v>
      </c>
    </row>
    <row r="143" spans="1:20" hidden="1" x14ac:dyDescent="0.3">
      <c r="A143" t="s">
        <v>305</v>
      </c>
      <c r="B143" t="s">
        <v>306</v>
      </c>
      <c r="C143" t="s">
        <v>300</v>
      </c>
      <c r="D143" s="2">
        <v>44834</v>
      </c>
      <c r="E143">
        <v>215087</v>
      </c>
      <c r="F143">
        <v>3447</v>
      </c>
      <c r="G143">
        <v>61721</v>
      </c>
      <c r="H143">
        <v>254717</v>
      </c>
      <c r="I143">
        <v>-254717</v>
      </c>
      <c r="J143">
        <v>-28673</v>
      </c>
      <c r="K143">
        <v>63959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 t="str">
        <f>IF(SUM(L143:Q143)=6,"Boa",IF(SUM(L143:Q143)&lt;6,"Ruim",IF(SUM(L143:Q143)&gt;6,"Média")))</f>
        <v>Ruim</v>
      </c>
      <c r="S143">
        <f>IF(L143=1,1,IF(M143=1,2,IF(N143=1,3,IF(O143=1,4,IF(P143=1,5,IF(Q143=1,6,0))))))</f>
        <v>1</v>
      </c>
      <c r="T143" t="str">
        <f t="shared" si="2"/>
        <v>Patri.Liq X Receita</v>
      </c>
    </row>
    <row r="144" spans="1:20" hidden="1" x14ac:dyDescent="0.3">
      <c r="A144" t="s">
        <v>307</v>
      </c>
      <c r="B144" t="s">
        <v>308</v>
      </c>
      <c r="C144" t="s">
        <v>300</v>
      </c>
      <c r="D144" s="2">
        <v>44834</v>
      </c>
      <c r="E144">
        <v>11665088</v>
      </c>
      <c r="F144">
        <v>79968</v>
      </c>
      <c r="G144">
        <v>4206572</v>
      </c>
      <c r="H144">
        <v>18823943</v>
      </c>
      <c r="I144">
        <v>-18823943</v>
      </c>
      <c r="J144">
        <v>-1220116</v>
      </c>
      <c r="K144">
        <v>2268706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 t="str">
        <f>IF(SUM(L144:Q144)=6,"Boa",IF(SUM(L144:Q144)&lt;6,"Ruim",IF(SUM(L144:Q144)&gt;6,"Média")))</f>
        <v>Ruim</v>
      </c>
      <c r="S144">
        <f>IF(L144=1,1,IF(M144=1,2,IF(N144=1,3,IF(O144=1,4,IF(P144=1,5,IF(Q144=1,6,0))))))</f>
        <v>1</v>
      </c>
      <c r="T144" t="str">
        <f t="shared" si="2"/>
        <v>Patri.Liq X Receita</v>
      </c>
    </row>
    <row r="145" spans="1:20" hidden="1" x14ac:dyDescent="0.3">
      <c r="A145" t="s">
        <v>315</v>
      </c>
      <c r="B145" t="s">
        <v>316</v>
      </c>
      <c r="C145" t="s">
        <v>300</v>
      </c>
      <c r="D145" s="2">
        <v>44834</v>
      </c>
      <c r="E145">
        <v>8557005</v>
      </c>
      <c r="F145">
        <v>0</v>
      </c>
      <c r="G145">
        <v>3134858</v>
      </c>
      <c r="H145">
        <v>8663049</v>
      </c>
      <c r="I145">
        <v>-8663049</v>
      </c>
      <c r="J145">
        <v>-99817</v>
      </c>
      <c r="K145">
        <v>821631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t="str">
        <f>IF(SUM(L145:Q145)=6,"Boa",IF(SUM(L145:Q145)&lt;6,"Ruim",IF(SUM(L145:Q145)&gt;6,"Média")))</f>
        <v>Ruim</v>
      </c>
      <c r="S145">
        <f>IF(L145=1,1,IF(M145=1,2,IF(N145=1,3,IF(O145=1,4,IF(P145=1,5,IF(Q145=1,6,0))))))</f>
        <v>0</v>
      </c>
      <c r="T145" t="str">
        <f t="shared" si="2"/>
        <v>Nenhum</v>
      </c>
    </row>
    <row r="146" spans="1:20" hidden="1" x14ac:dyDescent="0.3">
      <c r="A146" t="s">
        <v>317</v>
      </c>
      <c r="B146" t="s">
        <v>318</v>
      </c>
      <c r="C146" t="s">
        <v>300</v>
      </c>
      <c r="D146" s="2">
        <v>44834</v>
      </c>
      <c r="E146">
        <v>26705000</v>
      </c>
      <c r="F146">
        <v>0</v>
      </c>
      <c r="G146">
        <v>12647000</v>
      </c>
      <c r="H146">
        <v>32042000</v>
      </c>
      <c r="I146">
        <v>-32042000</v>
      </c>
      <c r="J146">
        <v>-1846000</v>
      </c>
      <c r="K146">
        <v>2853000</v>
      </c>
      <c r="L146">
        <v>0</v>
      </c>
      <c r="M146">
        <v>0</v>
      </c>
      <c r="N146">
        <v>2</v>
      </c>
      <c r="O146">
        <v>2</v>
      </c>
      <c r="P146">
        <v>2</v>
      </c>
      <c r="Q146">
        <v>2</v>
      </c>
      <c r="R146" t="str">
        <f>IF(SUM(L146:Q146)=6,"Boa",IF(SUM(L146:Q146)&lt;6,"Ruim",IF(SUM(L146:Q146)&gt;6,"Média")))</f>
        <v>Média</v>
      </c>
      <c r="S146">
        <f>IF(L146=1,1,IF(M146=1,2,IF(N146=1,3,IF(O146=1,4,IF(P146=1,5,IF(Q146=1,6,0))))))</f>
        <v>0</v>
      </c>
      <c r="T146" t="str">
        <f t="shared" si="2"/>
        <v>Nenhum</v>
      </c>
    </row>
    <row r="147" spans="1:20" hidden="1" x14ac:dyDescent="0.3">
      <c r="A147" t="s">
        <v>309</v>
      </c>
      <c r="B147" t="s">
        <v>310</v>
      </c>
      <c r="C147" t="s">
        <v>300</v>
      </c>
      <c r="D147" s="2">
        <v>44834</v>
      </c>
      <c r="E147">
        <v>6950930</v>
      </c>
      <c r="F147">
        <v>365889</v>
      </c>
      <c r="G147">
        <v>2368240</v>
      </c>
      <c r="H147">
        <v>15736339</v>
      </c>
      <c r="I147">
        <v>-15736339</v>
      </c>
      <c r="J147">
        <v>-848079</v>
      </c>
      <c r="K147">
        <v>2708794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t="str">
        <f>IF(SUM(L147:Q147)=6,"Boa",IF(SUM(L147:Q147)&lt;6,"Ruim",IF(SUM(L147:Q147)&gt;6,"Média")))</f>
        <v>Ruim</v>
      </c>
      <c r="S147">
        <f>IF(L147=1,1,IF(M147=1,2,IF(N147=1,3,IF(O147=1,4,IF(P147=1,5,IF(Q147=1,6,0))))))</f>
        <v>0</v>
      </c>
      <c r="T147" t="str">
        <f t="shared" si="2"/>
        <v>Nenhum</v>
      </c>
    </row>
    <row r="148" spans="1:20" hidden="1" x14ac:dyDescent="0.3">
      <c r="A148" t="s">
        <v>319</v>
      </c>
      <c r="B148" t="s">
        <v>320</v>
      </c>
      <c r="C148" t="s">
        <v>321</v>
      </c>
      <c r="D148" s="2">
        <v>44834</v>
      </c>
      <c r="E148">
        <v>7833582</v>
      </c>
      <c r="F148">
        <v>1099257</v>
      </c>
      <c r="G148">
        <v>2057761</v>
      </c>
      <c r="H148">
        <v>7927778</v>
      </c>
      <c r="I148">
        <v>-7927778</v>
      </c>
      <c r="J148">
        <v>-93187</v>
      </c>
      <c r="K148">
        <v>890635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tr">
        <f>IF(SUM(L148:Q148)=6,"Boa",IF(SUM(L148:Q148)&lt;6,"Ruim",IF(SUM(L148:Q148)&gt;6,"Média")))</f>
        <v>Ruim</v>
      </c>
      <c r="S148">
        <f>IF(L148=1,1,IF(M148=1,2,IF(N148=1,3,IF(O148=1,4,IF(P148=1,5,IF(Q148=1,6,0))))))</f>
        <v>0</v>
      </c>
      <c r="T148" t="str">
        <f t="shared" si="2"/>
        <v>Nenhum</v>
      </c>
    </row>
    <row r="149" spans="1:20" hidden="1" x14ac:dyDescent="0.3">
      <c r="A149" t="s">
        <v>322</v>
      </c>
      <c r="B149" t="s">
        <v>323</v>
      </c>
      <c r="C149" t="s">
        <v>324</v>
      </c>
      <c r="D149" s="2">
        <v>44834</v>
      </c>
      <c r="E149">
        <v>0</v>
      </c>
      <c r="F149">
        <v>37431</v>
      </c>
      <c r="G149">
        <v>0</v>
      </c>
      <c r="H149">
        <v>290088</v>
      </c>
      <c r="I149">
        <v>-290088</v>
      </c>
      <c r="J149">
        <v>-75571</v>
      </c>
      <c r="K149">
        <v>74583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t="str">
        <f>IF(SUM(L149:Q149)=6,"Boa",IF(SUM(L149:Q149)&lt;6,"Ruim",IF(SUM(L149:Q149)&gt;6,"Média")))</f>
        <v>Ruim</v>
      </c>
      <c r="S149">
        <f>IF(L149=1,1,IF(M149=1,2,IF(N149=1,3,IF(O149=1,4,IF(P149=1,5,IF(Q149=1,6,0))))))</f>
        <v>0</v>
      </c>
      <c r="T149" t="str">
        <f t="shared" si="2"/>
        <v>Nenhum</v>
      </c>
    </row>
    <row r="150" spans="1:20" hidden="1" x14ac:dyDescent="0.3">
      <c r="A150" t="s">
        <v>325</v>
      </c>
      <c r="B150" t="s">
        <v>326</v>
      </c>
      <c r="C150" t="s">
        <v>327</v>
      </c>
      <c r="D150" s="2">
        <v>44834</v>
      </c>
      <c r="E150">
        <v>1072035</v>
      </c>
      <c r="F150">
        <v>39551</v>
      </c>
      <c r="G150">
        <v>562664</v>
      </c>
      <c r="H150">
        <v>1076697</v>
      </c>
      <c r="I150">
        <v>-1076697</v>
      </c>
      <c r="J150">
        <v>-4546</v>
      </c>
      <c r="K150">
        <v>66933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 t="str">
        <f>IF(SUM(L150:Q150)=6,"Boa",IF(SUM(L150:Q150)&lt;6,"Ruim",IF(SUM(L150:Q150)&gt;6,"Média")))</f>
        <v>Média</v>
      </c>
      <c r="S150">
        <f>IF(L150=1,1,IF(M150=1,2,IF(N150=1,3,IF(O150=1,4,IF(P150=1,5,IF(Q150=1,6,0))))))</f>
        <v>0</v>
      </c>
      <c r="T150" t="str">
        <f t="shared" si="2"/>
        <v>Nenhum</v>
      </c>
    </row>
    <row r="151" spans="1:20" hidden="1" x14ac:dyDescent="0.3">
      <c r="A151" t="s">
        <v>328</v>
      </c>
      <c r="B151" t="s">
        <v>329</v>
      </c>
      <c r="C151" t="s">
        <v>327</v>
      </c>
      <c r="D151" s="2">
        <v>44834</v>
      </c>
      <c r="E151">
        <v>1290420</v>
      </c>
      <c r="F151">
        <v>48684</v>
      </c>
      <c r="G151">
        <v>704867</v>
      </c>
      <c r="H151">
        <v>1296787</v>
      </c>
      <c r="I151">
        <v>-1296787</v>
      </c>
      <c r="J151">
        <v>-6294</v>
      </c>
      <c r="K151">
        <v>130600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 t="str">
        <f>IF(SUM(L151:Q151)=6,"Boa",IF(SUM(L151:Q151)&lt;6,"Ruim",IF(SUM(L151:Q151)&gt;6,"Média")))</f>
        <v>Boa</v>
      </c>
      <c r="S151">
        <f>IF(L151=1,1,IF(M151=1,2,IF(N151=1,3,IF(O151=1,4,IF(P151=1,5,IF(Q151=1,6,0))))))</f>
        <v>1</v>
      </c>
      <c r="T151" t="str">
        <f t="shared" si="2"/>
        <v>Patri.Liq X Receita</v>
      </c>
    </row>
    <row r="152" spans="1:20" hidden="1" x14ac:dyDescent="0.3">
      <c r="A152" t="s">
        <v>330</v>
      </c>
      <c r="B152" t="s">
        <v>331</v>
      </c>
      <c r="C152" t="s">
        <v>327</v>
      </c>
      <c r="D152" s="2">
        <v>44834</v>
      </c>
      <c r="E152">
        <v>70827000</v>
      </c>
      <c r="F152">
        <v>3663000</v>
      </c>
      <c r="G152">
        <v>23235000</v>
      </c>
      <c r="H152">
        <v>82627000</v>
      </c>
      <c r="I152">
        <v>-82627000</v>
      </c>
      <c r="J152">
        <v>-4042000</v>
      </c>
      <c r="K152">
        <v>5531000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t="str">
        <f>IF(SUM(L152:Q152)=6,"Boa",IF(SUM(L152:Q152)&lt;6,"Ruim",IF(SUM(L152:Q152)&gt;6,"Média")))</f>
        <v>Ruim</v>
      </c>
      <c r="S152">
        <f>IF(L152=1,1,IF(M152=1,2,IF(N152=1,3,IF(O152=1,4,IF(P152=1,5,IF(Q152=1,6,0))))))</f>
        <v>0</v>
      </c>
      <c r="T152" t="str">
        <f t="shared" si="2"/>
        <v>Nenhum</v>
      </c>
    </row>
    <row r="153" spans="1:20" hidden="1" x14ac:dyDescent="0.3">
      <c r="A153" t="s">
        <v>339</v>
      </c>
      <c r="B153" t="s">
        <v>340</v>
      </c>
      <c r="C153" t="s">
        <v>334</v>
      </c>
      <c r="D153" s="2">
        <v>44834</v>
      </c>
      <c r="E153">
        <v>0</v>
      </c>
      <c r="F153">
        <v>0</v>
      </c>
      <c r="G153">
        <v>0</v>
      </c>
      <c r="H153">
        <v>8387</v>
      </c>
      <c r="I153">
        <v>-8387</v>
      </c>
      <c r="J153">
        <v>-183</v>
      </c>
      <c r="K153">
        <v>8380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t="str">
        <f>IF(SUM(L153:Q153)=6,"Boa",IF(SUM(L153:Q153)&lt;6,"Ruim",IF(SUM(L153:Q153)&gt;6,"Média")))</f>
        <v>Ruim</v>
      </c>
      <c r="S153">
        <f>IF(L153=1,1,IF(M153=1,2,IF(N153=1,3,IF(O153=1,4,IF(P153=1,5,IF(Q153=1,6,0))))))</f>
        <v>0</v>
      </c>
      <c r="T153" t="str">
        <f t="shared" si="2"/>
        <v>Nenhum</v>
      </c>
    </row>
    <row r="154" spans="1:20" hidden="1" x14ac:dyDescent="0.3">
      <c r="A154" t="s">
        <v>332</v>
      </c>
      <c r="B154" t="s">
        <v>333</v>
      </c>
      <c r="C154" t="s">
        <v>334</v>
      </c>
      <c r="D154" s="2">
        <v>44834</v>
      </c>
      <c r="E154">
        <v>75532</v>
      </c>
      <c r="F154">
        <v>69078</v>
      </c>
      <c r="G154">
        <v>46488</v>
      </c>
      <c r="H154">
        <v>214196</v>
      </c>
      <c r="I154">
        <v>-214196</v>
      </c>
      <c r="J154">
        <v>-86563</v>
      </c>
      <c r="K154">
        <v>152705</v>
      </c>
      <c r="L154">
        <v>2</v>
      </c>
      <c r="M154">
        <v>2</v>
      </c>
      <c r="N154">
        <v>2</v>
      </c>
      <c r="O154">
        <v>2</v>
      </c>
      <c r="P154">
        <v>2</v>
      </c>
      <c r="Q154">
        <v>2</v>
      </c>
      <c r="R154" t="str">
        <f>IF(SUM(L154:Q154)=6,"Boa",IF(SUM(L154:Q154)&lt;6,"Ruim",IF(SUM(L154:Q154)&gt;6,"Média")))</f>
        <v>Média</v>
      </c>
      <c r="S154">
        <f>IF(L154=1,1,IF(M154=1,2,IF(N154=1,3,IF(O154=1,4,IF(P154=1,5,IF(Q154=1,6,0))))))</f>
        <v>0</v>
      </c>
      <c r="T154" t="str">
        <f t="shared" si="2"/>
        <v>Nenhum</v>
      </c>
    </row>
    <row r="155" spans="1:20" hidden="1" x14ac:dyDescent="0.3">
      <c r="A155" t="s">
        <v>335</v>
      </c>
      <c r="B155" t="s">
        <v>336</v>
      </c>
      <c r="C155" t="s">
        <v>334</v>
      </c>
      <c r="D155" s="2">
        <v>44834</v>
      </c>
      <c r="E155">
        <v>13894451</v>
      </c>
      <c r="F155">
        <v>1159399</v>
      </c>
      <c r="G155">
        <v>3485565</v>
      </c>
      <c r="H155">
        <v>14115374</v>
      </c>
      <c r="I155">
        <v>-14115374</v>
      </c>
      <c r="J155">
        <v>-216193</v>
      </c>
      <c r="K155">
        <v>1166398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 t="str">
        <f>IF(SUM(L155:Q155)=6,"Boa",IF(SUM(L155:Q155)&lt;6,"Ruim",IF(SUM(L155:Q155)&gt;6,"Média")))</f>
        <v>Boa</v>
      </c>
      <c r="S155">
        <f>IF(L155=1,1,IF(M155=1,2,IF(N155=1,3,IF(O155=1,4,IF(P155=1,5,IF(Q155=1,6,0))))))</f>
        <v>1</v>
      </c>
      <c r="T155" t="str">
        <f t="shared" si="2"/>
        <v>Patri.Liq X Receita</v>
      </c>
    </row>
    <row r="156" spans="1:20" hidden="1" x14ac:dyDescent="0.3">
      <c r="A156" t="s">
        <v>337</v>
      </c>
      <c r="B156" t="s">
        <v>338</v>
      </c>
      <c r="C156" t="s">
        <v>334</v>
      </c>
      <c r="D156" s="2">
        <v>44834</v>
      </c>
      <c r="E156">
        <v>605078</v>
      </c>
      <c r="F156">
        <v>635980</v>
      </c>
      <c r="G156">
        <v>193819</v>
      </c>
      <c r="H156">
        <v>689333</v>
      </c>
      <c r="I156">
        <v>-689333</v>
      </c>
      <c r="J156">
        <v>-68275</v>
      </c>
      <c r="K156">
        <v>354063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t="str">
        <f>IF(SUM(L156:Q156)=6,"Boa",IF(SUM(L156:Q156)&lt;6,"Ruim",IF(SUM(L156:Q156)&gt;6,"Média")))</f>
        <v>Ruim</v>
      </c>
      <c r="S156">
        <f>IF(L156=1,1,IF(M156=1,2,IF(N156=1,3,IF(O156=1,4,IF(P156=1,5,IF(Q156=1,6,0))))))</f>
        <v>0</v>
      </c>
      <c r="T156" t="str">
        <f t="shared" si="2"/>
        <v>Nenhum</v>
      </c>
    </row>
    <row r="157" spans="1:20" hidden="1" x14ac:dyDescent="0.3">
      <c r="A157" t="s">
        <v>341</v>
      </c>
      <c r="B157" t="s">
        <v>342</v>
      </c>
      <c r="C157" t="s">
        <v>343</v>
      </c>
      <c r="D157" s="2">
        <v>44834</v>
      </c>
      <c r="E157">
        <v>631379</v>
      </c>
      <c r="F157">
        <v>117067</v>
      </c>
      <c r="G157">
        <v>193917</v>
      </c>
      <c r="H157">
        <v>655326</v>
      </c>
      <c r="I157">
        <v>-655326</v>
      </c>
      <c r="J157">
        <v>-17617</v>
      </c>
      <c r="K157">
        <v>24410</v>
      </c>
      <c r="L157">
        <v>2</v>
      </c>
      <c r="M157">
        <v>2</v>
      </c>
      <c r="N157">
        <v>2</v>
      </c>
      <c r="O157">
        <v>2</v>
      </c>
      <c r="P157">
        <v>2</v>
      </c>
      <c r="Q157">
        <v>2</v>
      </c>
      <c r="R157" t="str">
        <f>IF(SUM(L157:Q157)=6,"Boa",IF(SUM(L157:Q157)&lt;6,"Ruim",IF(SUM(L157:Q157)&gt;6,"Média")))</f>
        <v>Média</v>
      </c>
      <c r="S157">
        <f>IF(L157=1,1,IF(M157=1,2,IF(N157=1,3,IF(O157=1,4,IF(P157=1,5,IF(Q157=1,6,0))))))</f>
        <v>0</v>
      </c>
      <c r="T157" t="str">
        <f t="shared" si="2"/>
        <v>Nenhum</v>
      </c>
    </row>
    <row r="158" spans="1:20" hidden="1" x14ac:dyDescent="0.3">
      <c r="A158" t="s">
        <v>348</v>
      </c>
      <c r="B158" t="s">
        <v>349</v>
      </c>
      <c r="C158" t="s">
        <v>343</v>
      </c>
      <c r="D158" s="2">
        <v>44834</v>
      </c>
      <c r="E158">
        <v>0</v>
      </c>
      <c r="F158">
        <v>232965</v>
      </c>
      <c r="G158">
        <v>0</v>
      </c>
      <c r="H158">
        <v>674410</v>
      </c>
      <c r="I158">
        <v>-674410</v>
      </c>
      <c r="J158">
        <v>-194574</v>
      </c>
      <c r="K158">
        <v>372736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tr">
        <f>IF(SUM(L158:Q158)=6,"Boa",IF(SUM(L158:Q158)&lt;6,"Ruim",IF(SUM(L158:Q158)&gt;6,"Média")))</f>
        <v>Ruim</v>
      </c>
      <c r="S158">
        <f>IF(L158=1,1,IF(M158=1,2,IF(N158=1,3,IF(O158=1,4,IF(P158=1,5,IF(Q158=1,6,0))))))</f>
        <v>0</v>
      </c>
      <c r="T158" t="str">
        <f t="shared" si="2"/>
        <v>Nenhum</v>
      </c>
    </row>
    <row r="159" spans="1:20" hidden="1" x14ac:dyDescent="0.3">
      <c r="A159" t="s">
        <v>344</v>
      </c>
      <c r="B159" t="s">
        <v>345</v>
      </c>
      <c r="C159" t="s">
        <v>343</v>
      </c>
      <c r="D159" s="2">
        <v>44834</v>
      </c>
      <c r="E159">
        <v>16694955</v>
      </c>
      <c r="F159">
        <v>992413</v>
      </c>
      <c r="G159">
        <v>4283314</v>
      </c>
      <c r="H159">
        <v>16729896</v>
      </c>
      <c r="I159">
        <v>-16729896</v>
      </c>
      <c r="J159">
        <v>-34787</v>
      </c>
      <c r="K159">
        <v>486517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 t="str">
        <f>IF(SUM(L159:Q159)=6,"Boa",IF(SUM(L159:Q159)&lt;6,"Ruim",IF(SUM(L159:Q159)&gt;6,"Média")))</f>
        <v>Boa</v>
      </c>
      <c r="S159">
        <f>IF(L159=1,1,IF(M159=1,2,IF(N159=1,3,IF(O159=1,4,IF(P159=1,5,IF(Q159=1,6,0))))))</f>
        <v>1</v>
      </c>
      <c r="T159" t="str">
        <f t="shared" si="2"/>
        <v>Patri.Liq X Receita</v>
      </c>
    </row>
    <row r="160" spans="1:20" hidden="1" x14ac:dyDescent="0.3">
      <c r="A160" t="s">
        <v>346</v>
      </c>
      <c r="B160" t="s">
        <v>347</v>
      </c>
      <c r="C160" t="s">
        <v>343</v>
      </c>
      <c r="D160" s="2">
        <v>44834</v>
      </c>
      <c r="E160">
        <v>264665</v>
      </c>
      <c r="F160">
        <v>83163</v>
      </c>
      <c r="G160">
        <v>58181</v>
      </c>
      <c r="H160">
        <v>371651</v>
      </c>
      <c r="I160">
        <v>-371651</v>
      </c>
      <c r="J160">
        <v>-92926</v>
      </c>
      <c r="K160">
        <v>227589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t="str">
        <f>IF(SUM(L160:Q160)=6,"Boa",IF(SUM(L160:Q160)&lt;6,"Ruim",IF(SUM(L160:Q160)&gt;6,"Média")))</f>
        <v>Ruim</v>
      </c>
      <c r="S160">
        <f>IF(L160=1,1,IF(M160=1,2,IF(N160=1,3,IF(O160=1,4,IF(P160=1,5,IF(Q160=1,6,0))))))</f>
        <v>0</v>
      </c>
      <c r="T160" t="str">
        <f t="shared" si="2"/>
        <v>Nenhum</v>
      </c>
    </row>
    <row r="161" spans="1:20" hidden="1" x14ac:dyDescent="0.3">
      <c r="A161" t="s">
        <v>350</v>
      </c>
      <c r="B161" t="s">
        <v>351</v>
      </c>
      <c r="C161" t="s">
        <v>352</v>
      </c>
      <c r="D161" s="2">
        <v>44834</v>
      </c>
      <c r="E161">
        <v>7971000</v>
      </c>
      <c r="F161">
        <v>1517648</v>
      </c>
      <c r="G161">
        <v>893209</v>
      </c>
      <c r="H161">
        <v>7977004</v>
      </c>
      <c r="I161">
        <v>-7977004</v>
      </c>
      <c r="J161">
        <v>-4129</v>
      </c>
      <c r="K161">
        <v>44908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t="str">
        <f>IF(SUM(L161:Q161)=6,"Boa",IF(SUM(L161:Q161)&lt;6,"Ruim",IF(SUM(L161:Q161)&gt;6,"Média")))</f>
        <v>Ruim</v>
      </c>
      <c r="S161">
        <f>IF(L161=1,1,IF(M161=1,2,IF(N161=1,3,IF(O161=1,4,IF(P161=1,5,IF(Q161=1,6,0))))))</f>
        <v>0</v>
      </c>
      <c r="T161" t="str">
        <f t="shared" si="2"/>
        <v>Nenhum</v>
      </c>
    </row>
    <row r="162" spans="1:20" hidden="1" x14ac:dyDescent="0.3">
      <c r="A162" t="s">
        <v>353</v>
      </c>
      <c r="B162" t="s">
        <v>354</v>
      </c>
      <c r="C162" t="s">
        <v>355</v>
      </c>
      <c r="D162" s="2">
        <v>44834</v>
      </c>
      <c r="E162">
        <v>3982406</v>
      </c>
      <c r="F162">
        <v>18791</v>
      </c>
      <c r="G162">
        <v>1522006</v>
      </c>
      <c r="H162">
        <v>4004364</v>
      </c>
      <c r="I162">
        <v>-4004364</v>
      </c>
      <c r="J162">
        <v>-21958</v>
      </c>
      <c r="K162">
        <v>72937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 t="str">
        <f>IF(SUM(L162:Q162)=6,"Boa",IF(SUM(L162:Q162)&lt;6,"Ruim",IF(SUM(L162:Q162)&gt;6,"Média")))</f>
        <v>Boa</v>
      </c>
      <c r="S162">
        <f>IF(L162=1,1,IF(M162=1,2,IF(N162=1,3,IF(O162=1,4,IF(P162=1,5,IF(Q162=1,6,0))))))</f>
        <v>1</v>
      </c>
      <c r="T162" t="str">
        <f t="shared" si="2"/>
        <v>Patri.Liq X Receita</v>
      </c>
    </row>
    <row r="163" spans="1:20" hidden="1" x14ac:dyDescent="0.3">
      <c r="A163" t="s">
        <v>356</v>
      </c>
      <c r="B163" t="s">
        <v>357</v>
      </c>
      <c r="C163" t="s">
        <v>355</v>
      </c>
      <c r="D163" s="2">
        <v>44834</v>
      </c>
      <c r="E163">
        <v>10911405</v>
      </c>
      <c r="F163">
        <v>158257</v>
      </c>
      <c r="G163">
        <v>4866409</v>
      </c>
      <c r="H163">
        <v>13624276</v>
      </c>
      <c r="I163">
        <v>-13624276</v>
      </c>
      <c r="J163">
        <v>-2424875</v>
      </c>
      <c r="K163">
        <v>1013246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t="str">
        <f>IF(SUM(L163:Q163)=6,"Boa",IF(SUM(L163:Q163)&lt;6,"Ruim",IF(SUM(L163:Q163)&gt;6,"Média")))</f>
        <v>Ruim</v>
      </c>
      <c r="S163">
        <f>IF(L163=1,1,IF(M163=1,2,IF(N163=1,3,IF(O163=1,4,IF(P163=1,5,IF(Q163=1,6,0))))))</f>
        <v>0</v>
      </c>
      <c r="T163" t="str">
        <f t="shared" si="2"/>
        <v>Nenhum</v>
      </c>
    </row>
    <row r="164" spans="1:20" hidden="1" x14ac:dyDescent="0.3">
      <c r="A164" t="s">
        <v>358</v>
      </c>
      <c r="B164" t="s">
        <v>359</v>
      </c>
      <c r="C164" t="s">
        <v>360</v>
      </c>
      <c r="D164" s="2">
        <v>44834</v>
      </c>
      <c r="E164">
        <v>555602</v>
      </c>
      <c r="F164">
        <v>29520</v>
      </c>
      <c r="G164">
        <v>215363</v>
      </c>
      <c r="H164">
        <v>629377</v>
      </c>
      <c r="I164">
        <v>-629377</v>
      </c>
      <c r="J164">
        <v>-41369</v>
      </c>
      <c r="K164">
        <v>16335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t="str">
        <f>IF(SUM(L164:Q164)=6,"Boa",IF(SUM(L164:Q164)&lt;6,"Ruim",IF(SUM(L164:Q164)&gt;6,"Média")))</f>
        <v>Ruim</v>
      </c>
      <c r="S164">
        <f>IF(L164=1,1,IF(M164=1,2,IF(N164=1,3,IF(O164=1,4,IF(P164=1,5,IF(Q164=1,6,0))))))</f>
        <v>0</v>
      </c>
      <c r="T164" t="str">
        <f t="shared" si="2"/>
        <v>Nenhum</v>
      </c>
    </row>
    <row r="165" spans="1:20" hidden="1" x14ac:dyDescent="0.3">
      <c r="A165" t="s">
        <v>361</v>
      </c>
      <c r="B165" t="s">
        <v>362</v>
      </c>
      <c r="C165" t="s">
        <v>363</v>
      </c>
      <c r="D165" s="2">
        <v>44834</v>
      </c>
      <c r="E165">
        <v>1663728</v>
      </c>
      <c r="F165">
        <v>4964417</v>
      </c>
      <c r="G165">
        <v>107263</v>
      </c>
      <c r="H165">
        <v>12955841</v>
      </c>
      <c r="I165">
        <v>-12955841</v>
      </c>
      <c r="J165">
        <v>-3292083</v>
      </c>
      <c r="K165">
        <v>5391913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t="str">
        <f>IF(SUM(L165:Q165)=6,"Boa",IF(SUM(L165:Q165)&lt;6,"Ruim",IF(SUM(L165:Q165)&gt;6,"Média")))</f>
        <v>Ruim</v>
      </c>
      <c r="S165">
        <f>IF(L165=1,1,IF(M165=1,2,IF(N165=1,3,IF(O165=1,4,IF(P165=1,5,IF(Q165=1,6,0))))))</f>
        <v>0</v>
      </c>
      <c r="T165" t="str">
        <f t="shared" si="2"/>
        <v>Nenhum</v>
      </c>
    </row>
    <row r="166" spans="1:20" hidden="1" x14ac:dyDescent="0.3">
      <c r="A166" t="s">
        <v>364</v>
      </c>
      <c r="B166" t="s">
        <v>365</v>
      </c>
      <c r="C166" t="s">
        <v>366</v>
      </c>
      <c r="D166" s="2">
        <v>44834</v>
      </c>
      <c r="E166">
        <v>468023</v>
      </c>
      <c r="F166">
        <v>54043</v>
      </c>
      <c r="G166">
        <v>4599</v>
      </c>
      <c r="H166">
        <v>739237</v>
      </c>
      <c r="I166">
        <v>-739237</v>
      </c>
      <c r="J166">
        <v>-110667</v>
      </c>
      <c r="K166">
        <v>179109</v>
      </c>
      <c r="L166">
        <v>0</v>
      </c>
      <c r="M166">
        <v>0</v>
      </c>
      <c r="N166">
        <v>1</v>
      </c>
      <c r="O166">
        <v>1</v>
      </c>
      <c r="P166">
        <v>1</v>
      </c>
      <c r="Q166">
        <v>1</v>
      </c>
      <c r="R166" t="str">
        <f>IF(SUM(L166:Q166)=6,"Boa",IF(SUM(L166:Q166)&lt;6,"Ruim",IF(SUM(L166:Q166)&gt;6,"Média")))</f>
        <v>Ruim</v>
      </c>
      <c r="S166">
        <f>IF(L166=1,1,IF(M166=1,2,IF(N166=1,3,IF(O166=1,4,IF(P166=1,5,IF(Q166=1,6,0))))))</f>
        <v>3</v>
      </c>
      <c r="T166" t="str">
        <f t="shared" si="2"/>
        <v>Patri.Liq X Ativos</v>
      </c>
    </row>
    <row r="167" spans="1:20" hidden="1" x14ac:dyDescent="0.3">
      <c r="A167" t="s">
        <v>367</v>
      </c>
      <c r="B167" t="s">
        <v>368</v>
      </c>
      <c r="C167" t="s">
        <v>366</v>
      </c>
      <c r="D167" s="2">
        <v>44834</v>
      </c>
      <c r="E167">
        <v>9460891</v>
      </c>
      <c r="F167">
        <v>0</v>
      </c>
      <c r="G167">
        <v>1171227</v>
      </c>
      <c r="H167">
        <v>9471723</v>
      </c>
      <c r="I167">
        <v>-9471723</v>
      </c>
      <c r="J167">
        <v>-10804</v>
      </c>
      <c r="K167">
        <v>86209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t="str">
        <f>IF(SUM(L167:Q167)=6,"Boa",IF(SUM(L167:Q167)&lt;6,"Ruim",IF(SUM(L167:Q167)&gt;6,"Média")))</f>
        <v>Ruim</v>
      </c>
      <c r="S167">
        <f>IF(L167=1,1,IF(M167=1,2,IF(N167=1,3,IF(O167=1,4,IF(P167=1,5,IF(Q167=1,6,0))))))</f>
        <v>0</v>
      </c>
      <c r="T167" t="str">
        <f t="shared" si="2"/>
        <v>Nenhum</v>
      </c>
    </row>
    <row r="168" spans="1:20" hidden="1" x14ac:dyDescent="0.3">
      <c r="A168" t="s">
        <v>369</v>
      </c>
      <c r="B168" t="s">
        <v>370</v>
      </c>
      <c r="C168" t="s">
        <v>371</v>
      </c>
      <c r="D168" s="2">
        <v>44834</v>
      </c>
      <c r="E168">
        <v>26777</v>
      </c>
      <c r="F168">
        <v>1150</v>
      </c>
      <c r="G168">
        <v>12863</v>
      </c>
      <c r="H168">
        <v>34989</v>
      </c>
      <c r="I168">
        <v>-34989</v>
      </c>
      <c r="J168">
        <v>-46</v>
      </c>
      <c r="K168">
        <v>53</v>
      </c>
      <c r="L168">
        <v>0</v>
      </c>
      <c r="M168">
        <v>1</v>
      </c>
      <c r="N168">
        <v>2</v>
      </c>
      <c r="O168">
        <v>2</v>
      </c>
      <c r="P168">
        <v>2</v>
      </c>
      <c r="Q168">
        <v>2</v>
      </c>
      <c r="R168" t="str">
        <f>IF(SUM(L168:Q168)=6,"Boa",IF(SUM(L168:Q168)&lt;6,"Ruim",IF(SUM(L168:Q168)&gt;6,"Média")))</f>
        <v>Média</v>
      </c>
      <c r="S168">
        <f>IF(L168=1,1,IF(M168=1,2,IF(N168=1,3,IF(O168=1,4,IF(P168=1,5,IF(Q168=1,6,0))))))</f>
        <v>2</v>
      </c>
      <c r="T168" t="str">
        <f t="shared" si="2"/>
        <v>Receita X Dividendo</v>
      </c>
    </row>
    <row r="169" spans="1:20" hidden="1" x14ac:dyDescent="0.3">
      <c r="A169" t="s">
        <v>372</v>
      </c>
      <c r="B169" t="s">
        <v>373</v>
      </c>
      <c r="C169" t="s">
        <v>371</v>
      </c>
      <c r="D169" s="2">
        <v>44834</v>
      </c>
      <c r="E169">
        <v>4485840</v>
      </c>
      <c r="F169">
        <v>80929</v>
      </c>
      <c r="G169">
        <v>676127</v>
      </c>
      <c r="H169">
        <v>6514179</v>
      </c>
      <c r="I169">
        <v>-6514179</v>
      </c>
      <c r="J169">
        <v>-1737254</v>
      </c>
      <c r="K169">
        <v>3804793</v>
      </c>
      <c r="L169">
        <v>2</v>
      </c>
      <c r="M169">
        <v>0</v>
      </c>
      <c r="N169">
        <v>0</v>
      </c>
      <c r="O169">
        <v>0</v>
      </c>
      <c r="P169">
        <v>1</v>
      </c>
      <c r="Q169">
        <v>0</v>
      </c>
      <c r="R169" t="str">
        <f>IF(SUM(L169:Q169)=6,"Boa",IF(SUM(L169:Q169)&lt;6,"Ruim",IF(SUM(L169:Q169)&gt;6,"Média")))</f>
        <v>Ruim</v>
      </c>
      <c r="S169">
        <f>IF(L169=1,1,IF(M169=1,2,IF(N169=1,3,IF(O169=1,4,IF(P169=1,5,IF(Q169=1,6,0))))))</f>
        <v>5</v>
      </c>
      <c r="T169" t="str">
        <f t="shared" si="2"/>
        <v>Patri.Liq X Passivo.Circu</v>
      </c>
    </row>
    <row r="170" spans="1:20" hidden="1" x14ac:dyDescent="0.3">
      <c r="A170" t="s">
        <v>388</v>
      </c>
      <c r="B170" t="s">
        <v>389</v>
      </c>
      <c r="C170" t="s">
        <v>371</v>
      </c>
      <c r="D170" s="2">
        <v>44834</v>
      </c>
      <c r="E170">
        <v>0</v>
      </c>
      <c r="F170">
        <v>0</v>
      </c>
      <c r="G170">
        <v>0</v>
      </c>
      <c r="H170">
        <v>773</v>
      </c>
      <c r="I170">
        <v>-773</v>
      </c>
      <c r="J170">
        <v>-2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t="str">
        <f>IF(SUM(L170:Q170)=6,"Boa",IF(SUM(L170:Q170)&lt;6,"Ruim",IF(SUM(L170:Q170)&gt;6,"Média")))</f>
        <v>Ruim</v>
      </c>
      <c r="S170">
        <f>IF(L170=1,1,IF(M170=1,2,IF(N170=1,3,IF(O170=1,4,IF(P170=1,5,IF(Q170=1,6,0))))))</f>
        <v>0</v>
      </c>
      <c r="T170" t="str">
        <f t="shared" si="2"/>
        <v>Nenhum</v>
      </c>
    </row>
    <row r="171" spans="1:20" hidden="1" x14ac:dyDescent="0.3">
      <c r="A171" t="s">
        <v>374</v>
      </c>
      <c r="B171" t="s">
        <v>375</v>
      </c>
      <c r="C171" t="s">
        <v>371</v>
      </c>
      <c r="D171" s="2">
        <v>44834</v>
      </c>
      <c r="E171">
        <v>678038</v>
      </c>
      <c r="F171">
        <v>871</v>
      </c>
      <c r="G171">
        <v>230936</v>
      </c>
      <c r="H171">
        <v>783620</v>
      </c>
      <c r="I171">
        <v>-783620</v>
      </c>
      <c r="J171">
        <v>-10076</v>
      </c>
      <c r="K171">
        <v>185136</v>
      </c>
      <c r="L171">
        <v>0</v>
      </c>
      <c r="M171">
        <v>1</v>
      </c>
      <c r="N171">
        <v>2</v>
      </c>
      <c r="O171">
        <v>2</v>
      </c>
      <c r="P171">
        <v>2</v>
      </c>
      <c r="Q171">
        <v>2</v>
      </c>
      <c r="R171" t="str">
        <f>IF(SUM(L171:Q171)=6,"Boa",IF(SUM(L171:Q171)&lt;6,"Ruim",IF(SUM(L171:Q171)&gt;6,"Média")))</f>
        <v>Média</v>
      </c>
      <c r="S171">
        <f>IF(L171=1,1,IF(M171=1,2,IF(N171=1,3,IF(O171=1,4,IF(P171=1,5,IF(Q171=1,6,0))))))</f>
        <v>2</v>
      </c>
      <c r="T171" t="str">
        <f t="shared" si="2"/>
        <v>Receita X Dividendo</v>
      </c>
    </row>
    <row r="172" spans="1:20" hidden="1" x14ac:dyDescent="0.3">
      <c r="A172" t="s">
        <v>376</v>
      </c>
      <c r="B172" t="s">
        <v>377</v>
      </c>
      <c r="C172" t="s">
        <v>371</v>
      </c>
      <c r="D172" s="2">
        <v>44834</v>
      </c>
      <c r="E172">
        <v>362819</v>
      </c>
      <c r="F172">
        <v>136339</v>
      </c>
      <c r="G172">
        <v>155438</v>
      </c>
      <c r="H172">
        <v>590084</v>
      </c>
      <c r="I172">
        <v>-590084</v>
      </c>
      <c r="J172">
        <v>-156725</v>
      </c>
      <c r="K172">
        <v>178285</v>
      </c>
      <c r="L172">
        <v>1</v>
      </c>
      <c r="M172">
        <v>2</v>
      </c>
      <c r="N172">
        <v>2</v>
      </c>
      <c r="O172">
        <v>2</v>
      </c>
      <c r="P172">
        <v>2</v>
      </c>
      <c r="Q172">
        <v>2</v>
      </c>
      <c r="R172" t="str">
        <f>IF(SUM(L172:Q172)=6,"Boa",IF(SUM(L172:Q172)&lt;6,"Ruim",IF(SUM(L172:Q172)&gt;6,"Média")))</f>
        <v>Média</v>
      </c>
      <c r="S172">
        <f>IF(L172=1,1,IF(M172=1,2,IF(N172=1,3,IF(O172=1,4,IF(P172=1,5,IF(Q172=1,6,0))))))</f>
        <v>1</v>
      </c>
      <c r="T172" t="str">
        <f t="shared" si="2"/>
        <v>Patri.Liq X Receita</v>
      </c>
    </row>
    <row r="173" spans="1:20" hidden="1" x14ac:dyDescent="0.3">
      <c r="A173" t="s">
        <v>378</v>
      </c>
      <c r="B173" t="s">
        <v>379</v>
      </c>
      <c r="C173" t="s">
        <v>371</v>
      </c>
      <c r="D173" s="2">
        <v>44834</v>
      </c>
      <c r="E173">
        <v>93395</v>
      </c>
      <c r="F173">
        <v>16104</v>
      </c>
      <c r="G173">
        <v>10594</v>
      </c>
      <c r="H173">
        <v>106825</v>
      </c>
      <c r="I173">
        <v>-106825</v>
      </c>
      <c r="J173">
        <v>-2644</v>
      </c>
      <c r="K173">
        <v>3729</v>
      </c>
      <c r="L173">
        <v>0</v>
      </c>
      <c r="M173">
        <v>1</v>
      </c>
      <c r="N173">
        <v>2</v>
      </c>
      <c r="O173">
        <v>2</v>
      </c>
      <c r="P173">
        <v>2</v>
      </c>
      <c r="Q173">
        <v>2</v>
      </c>
      <c r="R173" t="str">
        <f>IF(SUM(L173:Q173)=6,"Boa",IF(SUM(L173:Q173)&lt;6,"Ruim",IF(SUM(L173:Q173)&gt;6,"Média")))</f>
        <v>Média</v>
      </c>
      <c r="S173">
        <f>IF(L173=1,1,IF(M173=1,2,IF(N173=1,3,IF(O173=1,4,IF(P173=1,5,IF(Q173=1,6,0))))))</f>
        <v>2</v>
      </c>
      <c r="T173" t="str">
        <f t="shared" si="2"/>
        <v>Receita X Dividendo</v>
      </c>
    </row>
    <row r="174" spans="1:20" hidden="1" x14ac:dyDescent="0.3">
      <c r="A174" t="s">
        <v>380</v>
      </c>
      <c r="B174" t="s">
        <v>381</v>
      </c>
      <c r="C174" t="s">
        <v>371</v>
      </c>
      <c r="D174" s="2">
        <v>44834</v>
      </c>
      <c r="E174">
        <v>827321</v>
      </c>
      <c r="F174">
        <v>94882</v>
      </c>
      <c r="G174">
        <v>182071</v>
      </c>
      <c r="H174">
        <v>2043179</v>
      </c>
      <c r="I174">
        <v>-2043179</v>
      </c>
      <c r="J174">
        <v>-287666</v>
      </c>
      <c r="K174">
        <v>843811</v>
      </c>
      <c r="L174">
        <v>1</v>
      </c>
      <c r="M174">
        <v>2</v>
      </c>
      <c r="N174">
        <v>1</v>
      </c>
      <c r="O174">
        <v>1</v>
      </c>
      <c r="P174">
        <v>0</v>
      </c>
      <c r="Q174">
        <v>0</v>
      </c>
      <c r="R174" t="str">
        <f>IF(SUM(L174:Q174)=6,"Boa",IF(SUM(L174:Q174)&lt;6,"Ruim",IF(SUM(L174:Q174)&gt;6,"Média")))</f>
        <v>Ruim</v>
      </c>
      <c r="S174">
        <f>IF(L174=1,1,IF(M174=1,2,IF(N174=1,3,IF(O174=1,4,IF(P174=1,5,IF(Q174=1,6,0))))))</f>
        <v>1</v>
      </c>
      <c r="T174" t="str">
        <f t="shared" si="2"/>
        <v>Patri.Liq X Receita</v>
      </c>
    </row>
    <row r="175" spans="1:20" hidden="1" x14ac:dyDescent="0.3">
      <c r="A175" t="s">
        <v>390</v>
      </c>
      <c r="B175" t="s">
        <v>391</v>
      </c>
      <c r="C175" t="s">
        <v>371</v>
      </c>
      <c r="D175" s="2">
        <v>44834</v>
      </c>
      <c r="E175">
        <v>0</v>
      </c>
      <c r="F175">
        <v>0</v>
      </c>
      <c r="G175">
        <v>0</v>
      </c>
      <c r="H175">
        <v>134293</v>
      </c>
      <c r="I175">
        <v>-134293</v>
      </c>
      <c r="J175">
        <v>-364275</v>
      </c>
      <c r="K175">
        <v>11625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t="str">
        <f>IF(SUM(L175:Q175)=6,"Boa",IF(SUM(L175:Q175)&lt;6,"Ruim",IF(SUM(L175:Q175)&gt;6,"Média")))</f>
        <v>Ruim</v>
      </c>
      <c r="S175">
        <f>IF(L175=1,1,IF(M175=1,2,IF(N175=1,3,IF(O175=1,4,IF(P175=1,5,IF(Q175=1,6,0))))))</f>
        <v>0</v>
      </c>
      <c r="T175" t="str">
        <f t="shared" si="2"/>
        <v>Nenhum</v>
      </c>
    </row>
    <row r="176" spans="1:20" hidden="1" x14ac:dyDescent="0.3">
      <c r="A176" t="s">
        <v>386</v>
      </c>
      <c r="B176" t="s">
        <v>387</v>
      </c>
      <c r="C176" t="s">
        <v>371</v>
      </c>
      <c r="D176" s="2">
        <v>44834</v>
      </c>
      <c r="E176">
        <v>42782</v>
      </c>
      <c r="F176">
        <v>0</v>
      </c>
      <c r="G176">
        <v>1697</v>
      </c>
      <c r="H176">
        <v>58701</v>
      </c>
      <c r="I176">
        <v>-58701</v>
      </c>
      <c r="J176">
        <v>-38</v>
      </c>
      <c r="K176">
        <v>4190</v>
      </c>
      <c r="L176">
        <v>0</v>
      </c>
      <c r="M176">
        <v>0</v>
      </c>
      <c r="N176">
        <v>2</v>
      </c>
      <c r="O176">
        <v>2</v>
      </c>
      <c r="P176">
        <v>2</v>
      </c>
      <c r="Q176">
        <v>2</v>
      </c>
      <c r="R176" t="str">
        <f>IF(SUM(L176:Q176)=6,"Boa",IF(SUM(L176:Q176)&lt;6,"Ruim",IF(SUM(L176:Q176)&gt;6,"Média")))</f>
        <v>Média</v>
      </c>
      <c r="S176">
        <f>IF(L176=1,1,IF(M176=1,2,IF(N176=1,3,IF(O176=1,4,IF(P176=1,5,IF(Q176=1,6,0))))))</f>
        <v>0</v>
      </c>
      <c r="T176" t="str">
        <f t="shared" si="2"/>
        <v>Nenhum</v>
      </c>
    </row>
    <row r="177" spans="1:20" hidden="1" x14ac:dyDescent="0.3">
      <c r="A177" t="s">
        <v>382</v>
      </c>
      <c r="B177" t="s">
        <v>383</v>
      </c>
      <c r="C177" t="s">
        <v>371</v>
      </c>
      <c r="D177" s="2">
        <v>44834</v>
      </c>
      <c r="E177">
        <v>1503847</v>
      </c>
      <c r="F177">
        <v>18004</v>
      </c>
      <c r="G177">
        <v>460953</v>
      </c>
      <c r="H177">
        <v>3169781</v>
      </c>
      <c r="I177">
        <v>-3169781</v>
      </c>
      <c r="J177">
        <v>-186705</v>
      </c>
      <c r="K177">
        <v>324501</v>
      </c>
      <c r="L177">
        <v>2</v>
      </c>
      <c r="M177">
        <v>0</v>
      </c>
      <c r="N177">
        <v>0</v>
      </c>
      <c r="O177">
        <v>0</v>
      </c>
      <c r="P177">
        <v>1</v>
      </c>
      <c r="Q177">
        <v>1</v>
      </c>
      <c r="R177" t="str">
        <f>IF(SUM(L177:Q177)=6,"Boa",IF(SUM(L177:Q177)&lt;6,"Ruim",IF(SUM(L177:Q177)&gt;6,"Média")))</f>
        <v>Ruim</v>
      </c>
      <c r="S177">
        <f>IF(L177=1,1,IF(M177=1,2,IF(N177=1,3,IF(O177=1,4,IF(P177=1,5,IF(Q177=1,6,0))))))</f>
        <v>5</v>
      </c>
      <c r="T177" t="str">
        <f t="shared" si="2"/>
        <v>Patri.Liq X Passivo.Circu</v>
      </c>
    </row>
    <row r="178" spans="1:20" hidden="1" x14ac:dyDescent="0.3">
      <c r="A178" t="s">
        <v>384</v>
      </c>
      <c r="B178" t="s">
        <v>385</v>
      </c>
      <c r="C178" t="s">
        <v>371</v>
      </c>
      <c r="D178" s="2">
        <v>44834</v>
      </c>
      <c r="E178">
        <v>107812</v>
      </c>
      <c r="F178">
        <v>411</v>
      </c>
      <c r="G178">
        <v>45944</v>
      </c>
      <c r="H178">
        <v>122403</v>
      </c>
      <c r="I178">
        <v>-122403</v>
      </c>
      <c r="J178">
        <v>-1349</v>
      </c>
      <c r="K178">
        <v>1847</v>
      </c>
      <c r="L178">
        <v>0</v>
      </c>
      <c r="M178">
        <v>1</v>
      </c>
      <c r="N178">
        <v>2</v>
      </c>
      <c r="O178">
        <v>2</v>
      </c>
      <c r="P178">
        <v>2</v>
      </c>
      <c r="Q178">
        <v>2</v>
      </c>
      <c r="R178" t="str">
        <f>IF(SUM(L178:Q178)=6,"Boa",IF(SUM(L178:Q178)&lt;6,"Ruim",IF(SUM(L178:Q178)&gt;6,"Média")))</f>
        <v>Média</v>
      </c>
      <c r="S178">
        <f>IF(L178=1,1,IF(M178=1,2,IF(N178=1,3,IF(O178=1,4,IF(P178=1,5,IF(Q178=1,6,0))))))</f>
        <v>2</v>
      </c>
      <c r="T178" t="str">
        <f t="shared" si="2"/>
        <v>Receita X Dividendo</v>
      </c>
    </row>
    <row r="179" spans="1:20" hidden="1" x14ac:dyDescent="0.3">
      <c r="A179" t="s">
        <v>403</v>
      </c>
      <c r="B179" t="s">
        <v>404</v>
      </c>
      <c r="C179" t="s">
        <v>394</v>
      </c>
      <c r="D179" s="2">
        <v>44834</v>
      </c>
      <c r="E179">
        <v>0</v>
      </c>
      <c r="F179">
        <v>0</v>
      </c>
      <c r="G179">
        <v>0</v>
      </c>
      <c r="H179">
        <v>1083769</v>
      </c>
      <c r="I179">
        <v>-1083769</v>
      </c>
      <c r="J179">
        <v>-49167</v>
      </c>
      <c r="K179">
        <v>321806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t="str">
        <f>IF(SUM(L179:Q179)=6,"Boa",IF(SUM(L179:Q179)&lt;6,"Ruim",IF(SUM(L179:Q179)&gt;6,"Média")))</f>
        <v>Ruim</v>
      </c>
      <c r="S179">
        <f>IF(L179=1,1,IF(M179=1,2,IF(N179=1,3,IF(O179=1,4,IF(P179=1,5,IF(Q179=1,6,0))))))</f>
        <v>0</v>
      </c>
      <c r="T179" t="str">
        <f t="shared" si="2"/>
        <v>Nenhum</v>
      </c>
    </row>
    <row r="180" spans="1:20" hidden="1" x14ac:dyDescent="0.3">
      <c r="A180" t="s">
        <v>392</v>
      </c>
      <c r="B180" t="s">
        <v>393</v>
      </c>
      <c r="C180" t="s">
        <v>394</v>
      </c>
      <c r="D180" s="2">
        <v>44834</v>
      </c>
      <c r="E180">
        <v>12334278</v>
      </c>
      <c r="F180">
        <v>32417</v>
      </c>
      <c r="G180">
        <v>986166</v>
      </c>
      <c r="H180">
        <v>21093687</v>
      </c>
      <c r="I180">
        <v>-21093687</v>
      </c>
      <c r="J180">
        <v>-1354152</v>
      </c>
      <c r="K180">
        <v>3026252</v>
      </c>
      <c r="L180">
        <v>0</v>
      </c>
      <c r="M180">
        <v>2</v>
      </c>
      <c r="N180">
        <v>1</v>
      </c>
      <c r="O180">
        <v>1</v>
      </c>
      <c r="P180">
        <v>1</v>
      </c>
      <c r="Q180">
        <v>1</v>
      </c>
      <c r="R180" t="str">
        <f>IF(SUM(L180:Q180)=6,"Boa",IF(SUM(L180:Q180)&lt;6,"Ruim",IF(SUM(L180:Q180)&gt;6,"Média")))</f>
        <v>Boa</v>
      </c>
      <c r="S180">
        <f>IF(L180=1,1,IF(M180=1,2,IF(N180=1,3,IF(O180=1,4,IF(P180=1,5,IF(Q180=1,6,0))))))</f>
        <v>3</v>
      </c>
      <c r="T180" t="str">
        <f t="shared" si="2"/>
        <v>Patri.Liq X Ativos</v>
      </c>
    </row>
    <row r="181" spans="1:20" hidden="1" x14ac:dyDescent="0.3">
      <c r="A181" t="s">
        <v>405</v>
      </c>
      <c r="B181" t="s">
        <v>406</v>
      </c>
      <c r="C181" t="s">
        <v>394</v>
      </c>
      <c r="D181" s="2">
        <v>44834</v>
      </c>
      <c r="E181">
        <v>0</v>
      </c>
      <c r="F181">
        <v>0</v>
      </c>
      <c r="G181">
        <v>0</v>
      </c>
      <c r="H181">
        <v>7104938</v>
      </c>
      <c r="I181">
        <v>-7104938</v>
      </c>
      <c r="J181">
        <v>-485530</v>
      </c>
      <c r="K181">
        <v>100333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tr">
        <f>IF(SUM(L181:Q181)=6,"Boa",IF(SUM(L181:Q181)&lt;6,"Ruim",IF(SUM(L181:Q181)&gt;6,"Média")))</f>
        <v>Ruim</v>
      </c>
      <c r="S181">
        <f>IF(L181=1,1,IF(M181=1,2,IF(N181=1,3,IF(O181=1,4,IF(P181=1,5,IF(Q181=1,6,0))))))</f>
        <v>0</v>
      </c>
      <c r="T181" t="str">
        <f t="shared" si="2"/>
        <v>Nenhum</v>
      </c>
    </row>
    <row r="182" spans="1:20" hidden="1" x14ac:dyDescent="0.3">
      <c r="A182" t="s">
        <v>407</v>
      </c>
      <c r="B182" t="s">
        <v>408</v>
      </c>
      <c r="C182" t="s">
        <v>394</v>
      </c>
      <c r="D182" s="2">
        <v>44834</v>
      </c>
      <c r="E182">
        <v>0</v>
      </c>
      <c r="F182">
        <v>131377</v>
      </c>
      <c r="G182">
        <v>0</v>
      </c>
      <c r="H182">
        <v>1334395</v>
      </c>
      <c r="I182">
        <v>-1334395</v>
      </c>
      <c r="J182">
        <v>-281948</v>
      </c>
      <c r="K182">
        <v>727637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t="str">
        <f>IF(SUM(L182:Q182)=6,"Boa",IF(SUM(L182:Q182)&lt;6,"Ruim",IF(SUM(L182:Q182)&gt;6,"Média")))</f>
        <v>Ruim</v>
      </c>
      <c r="S182">
        <f>IF(L182=1,1,IF(M182=1,2,IF(N182=1,3,IF(O182=1,4,IF(P182=1,5,IF(Q182=1,6,0))))))</f>
        <v>0</v>
      </c>
      <c r="T182" t="str">
        <f t="shared" si="2"/>
        <v>Nenhum</v>
      </c>
    </row>
    <row r="183" spans="1:20" hidden="1" x14ac:dyDescent="0.3">
      <c r="A183" t="s">
        <v>399</v>
      </c>
      <c r="B183" t="s">
        <v>400</v>
      </c>
      <c r="C183" t="s">
        <v>394</v>
      </c>
      <c r="D183" s="2">
        <v>44834</v>
      </c>
      <c r="E183">
        <v>15061025</v>
      </c>
      <c r="F183">
        <v>326852</v>
      </c>
      <c r="G183">
        <v>0</v>
      </c>
      <c r="H183">
        <v>23332539</v>
      </c>
      <c r="I183">
        <v>-23332539</v>
      </c>
      <c r="J183">
        <v>-931895</v>
      </c>
      <c r="K183">
        <v>2301804</v>
      </c>
      <c r="L183">
        <v>2</v>
      </c>
      <c r="M183">
        <v>0</v>
      </c>
      <c r="N183">
        <v>1</v>
      </c>
      <c r="O183">
        <v>1</v>
      </c>
      <c r="P183">
        <v>1</v>
      </c>
      <c r="Q183">
        <v>1</v>
      </c>
      <c r="R183" t="str">
        <f>IF(SUM(L183:Q183)=6,"Boa",IF(SUM(L183:Q183)&lt;6,"Ruim",IF(SUM(L183:Q183)&gt;6,"Média")))</f>
        <v>Boa</v>
      </c>
      <c r="S183">
        <f>IF(L183=1,1,IF(M183=1,2,IF(N183=1,3,IF(O183=1,4,IF(P183=1,5,IF(Q183=1,6,0))))))</f>
        <v>3</v>
      </c>
      <c r="T183" t="str">
        <f t="shared" si="2"/>
        <v>Patri.Liq X Ativos</v>
      </c>
    </row>
    <row r="184" spans="1:20" hidden="1" x14ac:dyDescent="0.3">
      <c r="A184" t="s">
        <v>395</v>
      </c>
      <c r="B184" t="s">
        <v>396</v>
      </c>
      <c r="C184" t="s">
        <v>394</v>
      </c>
      <c r="D184" s="2">
        <v>44834</v>
      </c>
      <c r="E184">
        <v>2139972</v>
      </c>
      <c r="F184">
        <v>346725</v>
      </c>
      <c r="G184">
        <v>68884</v>
      </c>
      <c r="H184">
        <v>4527670</v>
      </c>
      <c r="I184">
        <v>-4527670</v>
      </c>
      <c r="J184">
        <v>-407254</v>
      </c>
      <c r="K184">
        <v>708513</v>
      </c>
      <c r="L184">
        <v>1</v>
      </c>
      <c r="M184">
        <v>1</v>
      </c>
      <c r="N184">
        <v>2</v>
      </c>
      <c r="O184">
        <v>2</v>
      </c>
      <c r="P184">
        <v>2</v>
      </c>
      <c r="Q184">
        <v>2</v>
      </c>
      <c r="R184" t="str">
        <f>IF(SUM(L184:Q184)=6,"Boa",IF(SUM(L184:Q184)&lt;6,"Ruim",IF(SUM(L184:Q184)&gt;6,"Média")))</f>
        <v>Média</v>
      </c>
      <c r="S184">
        <f>IF(L184=1,1,IF(M184=1,2,IF(N184=1,3,IF(O184=1,4,IF(P184=1,5,IF(Q184=1,6,0))))))</f>
        <v>1</v>
      </c>
      <c r="T184" t="str">
        <f t="shared" si="2"/>
        <v>Patri.Liq X Receita</v>
      </c>
    </row>
    <row r="185" spans="1:20" hidden="1" x14ac:dyDescent="0.3">
      <c r="A185" t="s">
        <v>401</v>
      </c>
      <c r="B185" t="s">
        <v>402</v>
      </c>
      <c r="C185" t="s">
        <v>394</v>
      </c>
      <c r="D185" s="2">
        <v>44834</v>
      </c>
      <c r="E185">
        <v>926523</v>
      </c>
      <c r="F185">
        <v>0</v>
      </c>
      <c r="G185">
        <v>32506</v>
      </c>
      <c r="H185">
        <v>997934</v>
      </c>
      <c r="I185">
        <v>-997934</v>
      </c>
      <c r="J185">
        <v>-23109</v>
      </c>
      <c r="K185">
        <v>63748</v>
      </c>
      <c r="L185">
        <v>0</v>
      </c>
      <c r="M185">
        <v>0</v>
      </c>
      <c r="N185">
        <v>2</v>
      </c>
      <c r="O185">
        <v>2</v>
      </c>
      <c r="P185">
        <v>2</v>
      </c>
      <c r="Q185">
        <v>2</v>
      </c>
      <c r="R185" t="str">
        <f>IF(SUM(L185:Q185)=6,"Boa",IF(SUM(L185:Q185)&lt;6,"Ruim",IF(SUM(L185:Q185)&gt;6,"Média")))</f>
        <v>Média</v>
      </c>
      <c r="S185">
        <f>IF(L185=1,1,IF(M185=1,2,IF(N185=1,3,IF(O185=1,4,IF(P185=1,5,IF(Q185=1,6,0))))))</f>
        <v>0</v>
      </c>
      <c r="T185" t="str">
        <f t="shared" si="2"/>
        <v>Nenhum</v>
      </c>
    </row>
    <row r="186" spans="1:20" hidden="1" x14ac:dyDescent="0.3">
      <c r="A186" t="s">
        <v>397</v>
      </c>
      <c r="B186" t="s">
        <v>398</v>
      </c>
      <c r="C186" t="s">
        <v>394</v>
      </c>
      <c r="D186" s="2">
        <v>44834</v>
      </c>
      <c r="E186">
        <v>3655761</v>
      </c>
      <c r="F186">
        <v>503375</v>
      </c>
      <c r="G186">
        <v>243155</v>
      </c>
      <c r="H186">
        <v>14118283</v>
      </c>
      <c r="I186">
        <v>-14118283</v>
      </c>
      <c r="J186">
        <v>-2352598</v>
      </c>
      <c r="K186">
        <v>3750238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 t="str">
        <f>IF(SUM(L186:Q186)=6,"Boa",IF(SUM(L186:Q186)&lt;6,"Ruim",IF(SUM(L186:Q186)&gt;6,"Média")))</f>
        <v>Ruim</v>
      </c>
      <c r="S186">
        <f>IF(L186=1,1,IF(M186=1,2,IF(N186=1,3,IF(O186=1,4,IF(P186=1,5,IF(Q186=1,6,0))))))</f>
        <v>1</v>
      </c>
      <c r="T186" t="str">
        <f t="shared" si="2"/>
        <v>Patri.Liq X Receita</v>
      </c>
    </row>
    <row r="187" spans="1:20" hidden="1" x14ac:dyDescent="0.3">
      <c r="A187" t="s">
        <v>409</v>
      </c>
      <c r="B187" t="s">
        <v>410</v>
      </c>
      <c r="C187" t="s">
        <v>411</v>
      </c>
      <c r="D187" s="2">
        <v>44834</v>
      </c>
      <c r="E187">
        <v>4002907</v>
      </c>
      <c r="F187">
        <v>4767</v>
      </c>
      <c r="G187">
        <v>891884</v>
      </c>
      <c r="H187">
        <v>4188635</v>
      </c>
      <c r="I187">
        <v>-4188635</v>
      </c>
      <c r="J187">
        <v>-132756</v>
      </c>
      <c r="K187">
        <v>633724</v>
      </c>
      <c r="L187">
        <v>1</v>
      </c>
      <c r="M187">
        <v>0</v>
      </c>
      <c r="N187">
        <v>1</v>
      </c>
      <c r="O187">
        <v>1</v>
      </c>
      <c r="P187">
        <v>1</v>
      </c>
      <c r="Q187">
        <v>1</v>
      </c>
      <c r="R187" t="str">
        <f>IF(SUM(L187:Q187)=6,"Boa",IF(SUM(L187:Q187)&lt;6,"Ruim",IF(SUM(L187:Q187)&gt;6,"Média")))</f>
        <v>Ruim</v>
      </c>
      <c r="S187">
        <f>IF(L187=1,1,IF(M187=1,2,IF(N187=1,3,IF(O187=1,4,IF(P187=1,5,IF(Q187=1,6,0))))))</f>
        <v>1</v>
      </c>
      <c r="T187" t="str">
        <f t="shared" si="2"/>
        <v>Patri.Liq X Receita</v>
      </c>
    </row>
    <row r="188" spans="1:20" hidden="1" x14ac:dyDescent="0.3">
      <c r="A188" t="s">
        <v>412</v>
      </c>
      <c r="B188" t="s">
        <v>413</v>
      </c>
      <c r="C188" t="s">
        <v>411</v>
      </c>
      <c r="D188" s="2">
        <v>44834</v>
      </c>
      <c r="E188">
        <v>130596</v>
      </c>
      <c r="F188">
        <v>12352</v>
      </c>
      <c r="G188">
        <v>0</v>
      </c>
      <c r="H188">
        <v>157471</v>
      </c>
      <c r="I188">
        <v>-157471</v>
      </c>
      <c r="J188">
        <v>-407</v>
      </c>
      <c r="K188">
        <v>1948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t="str">
        <f>IF(SUM(L188:Q188)=6,"Boa",IF(SUM(L188:Q188)&lt;6,"Ruim",IF(SUM(L188:Q188)&gt;6,"Média")))</f>
        <v>Ruim</v>
      </c>
      <c r="S188">
        <f>IF(L188=1,1,IF(M188=1,2,IF(N188=1,3,IF(O188=1,4,IF(P188=1,5,IF(Q188=1,6,0))))))</f>
        <v>0</v>
      </c>
      <c r="T188" t="str">
        <f t="shared" si="2"/>
        <v>Nenhum</v>
      </c>
    </row>
    <row r="189" spans="1:20" hidden="1" x14ac:dyDescent="0.3">
      <c r="A189" t="s">
        <v>414</v>
      </c>
      <c r="B189" t="s">
        <v>415</v>
      </c>
      <c r="C189" t="s">
        <v>416</v>
      </c>
      <c r="D189" s="2">
        <v>44834</v>
      </c>
      <c r="E189">
        <v>605751</v>
      </c>
      <c r="F189">
        <v>0</v>
      </c>
      <c r="G189">
        <v>0</v>
      </c>
      <c r="H189">
        <v>660587</v>
      </c>
      <c r="I189">
        <v>-660587</v>
      </c>
      <c r="J189">
        <v>-10396</v>
      </c>
      <c r="K189">
        <v>1173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t="str">
        <f>IF(SUM(L189:Q189)=6,"Boa",IF(SUM(L189:Q189)&lt;6,"Ruim",IF(SUM(L189:Q189)&gt;6,"Média")))</f>
        <v>Ruim</v>
      </c>
      <c r="S189">
        <f>IF(L189=1,1,IF(M189=1,2,IF(N189=1,3,IF(O189=1,4,IF(P189=1,5,IF(Q189=1,6,0))))))</f>
        <v>0</v>
      </c>
      <c r="T189" t="str">
        <f t="shared" si="2"/>
        <v>Nenhum</v>
      </c>
    </row>
    <row r="190" spans="1:20" hidden="1" x14ac:dyDescent="0.3">
      <c r="A190" t="s">
        <v>417</v>
      </c>
      <c r="B190" t="s">
        <v>418</v>
      </c>
      <c r="C190" t="s">
        <v>419</v>
      </c>
      <c r="D190" s="2">
        <v>44834</v>
      </c>
      <c r="E190">
        <v>271493</v>
      </c>
      <c r="F190">
        <v>18466</v>
      </c>
      <c r="G190">
        <v>199530</v>
      </c>
      <c r="H190">
        <v>314644</v>
      </c>
      <c r="I190">
        <v>-314644</v>
      </c>
      <c r="J190">
        <v>-23357</v>
      </c>
      <c r="K190">
        <v>79408</v>
      </c>
      <c r="L190">
        <v>2</v>
      </c>
      <c r="M190">
        <v>2</v>
      </c>
      <c r="N190">
        <v>0</v>
      </c>
      <c r="O190">
        <v>0</v>
      </c>
      <c r="P190">
        <v>0</v>
      </c>
      <c r="Q190">
        <v>0</v>
      </c>
      <c r="R190" t="str">
        <f>IF(SUM(L190:Q190)=6,"Boa",IF(SUM(L190:Q190)&lt;6,"Ruim",IF(SUM(L190:Q190)&gt;6,"Média")))</f>
        <v>Ruim</v>
      </c>
      <c r="S190">
        <f>IF(L190=1,1,IF(M190=1,2,IF(N190=1,3,IF(O190=1,4,IF(P190=1,5,IF(Q190=1,6,0))))))</f>
        <v>0</v>
      </c>
      <c r="T190" t="str">
        <f t="shared" si="2"/>
        <v>Nenhum</v>
      </c>
    </row>
    <row r="191" spans="1:20" hidden="1" x14ac:dyDescent="0.3">
      <c r="A191" t="s">
        <v>420</v>
      </c>
      <c r="B191" t="s">
        <v>421</v>
      </c>
      <c r="C191" t="s">
        <v>419</v>
      </c>
      <c r="D191" s="2">
        <v>44834</v>
      </c>
      <c r="E191">
        <v>4749900</v>
      </c>
      <c r="F191">
        <v>1795737</v>
      </c>
      <c r="G191">
        <v>1218709</v>
      </c>
      <c r="H191">
        <v>16736800</v>
      </c>
      <c r="I191">
        <v>-16736800</v>
      </c>
      <c r="J191">
        <v>-5719804</v>
      </c>
      <c r="K191">
        <v>3324407</v>
      </c>
      <c r="L191">
        <v>1</v>
      </c>
      <c r="M191">
        <v>1</v>
      </c>
      <c r="N191">
        <v>2</v>
      </c>
      <c r="O191">
        <v>2</v>
      </c>
      <c r="P191">
        <v>2</v>
      </c>
      <c r="Q191">
        <v>2</v>
      </c>
      <c r="R191" t="str">
        <f>IF(SUM(L191:Q191)=6,"Boa",IF(SUM(L191:Q191)&lt;6,"Ruim",IF(SUM(L191:Q191)&gt;6,"Média")))</f>
        <v>Média</v>
      </c>
      <c r="S191">
        <f>IF(L191=1,1,IF(M191=1,2,IF(N191=1,3,IF(O191=1,4,IF(P191=1,5,IF(Q191=1,6,0))))))</f>
        <v>1</v>
      </c>
      <c r="T191" t="str">
        <f t="shared" si="2"/>
        <v>Patri.Liq X Receita</v>
      </c>
    </row>
    <row r="192" spans="1:20" hidden="1" x14ac:dyDescent="0.3">
      <c r="A192" t="s">
        <v>422</v>
      </c>
      <c r="B192" t="s">
        <v>423</v>
      </c>
      <c r="C192" t="s">
        <v>419</v>
      </c>
      <c r="D192" s="2">
        <v>44834</v>
      </c>
      <c r="E192">
        <v>2933341</v>
      </c>
      <c r="F192">
        <v>79189</v>
      </c>
      <c r="G192">
        <v>1191329</v>
      </c>
      <c r="H192">
        <v>3146392</v>
      </c>
      <c r="I192">
        <v>-3146392</v>
      </c>
      <c r="J192">
        <v>-189774</v>
      </c>
      <c r="K192">
        <v>279108</v>
      </c>
      <c r="L192">
        <v>2</v>
      </c>
      <c r="M192">
        <v>2</v>
      </c>
      <c r="N192">
        <v>0</v>
      </c>
      <c r="O192">
        <v>0</v>
      </c>
      <c r="P192">
        <v>0</v>
      </c>
      <c r="Q192">
        <v>0</v>
      </c>
      <c r="R192" t="str">
        <f>IF(SUM(L192:Q192)=6,"Boa",IF(SUM(L192:Q192)&lt;6,"Ruim",IF(SUM(L192:Q192)&gt;6,"Média")))</f>
        <v>Ruim</v>
      </c>
      <c r="S192">
        <f>IF(L192=1,1,IF(M192=1,2,IF(N192=1,3,IF(O192=1,4,IF(P192=1,5,IF(Q192=1,6,0))))))</f>
        <v>0</v>
      </c>
      <c r="T192" t="str">
        <f t="shared" si="2"/>
        <v>Nenhum</v>
      </c>
    </row>
    <row r="193" spans="1:20" hidden="1" x14ac:dyDescent="0.3">
      <c r="A193" t="s">
        <v>424</v>
      </c>
      <c r="B193" t="s">
        <v>425</v>
      </c>
      <c r="C193" t="s">
        <v>419</v>
      </c>
      <c r="D193" s="2">
        <v>44834</v>
      </c>
      <c r="E193">
        <v>7633164</v>
      </c>
      <c r="F193">
        <v>424630</v>
      </c>
      <c r="G193">
        <v>1953332</v>
      </c>
      <c r="H193">
        <v>13570304</v>
      </c>
      <c r="I193">
        <v>-13570304</v>
      </c>
      <c r="J193">
        <v>-721371</v>
      </c>
      <c r="K193">
        <v>865896</v>
      </c>
      <c r="L193">
        <v>0</v>
      </c>
      <c r="M193">
        <v>2</v>
      </c>
      <c r="N193">
        <v>1</v>
      </c>
      <c r="O193">
        <v>1</v>
      </c>
      <c r="P193">
        <v>1</v>
      </c>
      <c r="Q193">
        <v>0</v>
      </c>
      <c r="R193" t="str">
        <f>IF(SUM(L193:Q193)=6,"Boa",IF(SUM(L193:Q193)&lt;6,"Ruim",IF(SUM(L193:Q193)&gt;6,"Média")))</f>
        <v>Ruim</v>
      </c>
      <c r="S193">
        <f>IF(L193=1,1,IF(M193=1,2,IF(N193=1,3,IF(O193=1,4,IF(P193=1,5,IF(Q193=1,6,0))))))</f>
        <v>3</v>
      </c>
      <c r="T193" t="str">
        <f t="shared" si="2"/>
        <v>Patri.Liq X Ativos</v>
      </c>
    </row>
    <row r="194" spans="1:20" hidden="1" x14ac:dyDescent="0.3">
      <c r="A194" t="s">
        <v>426</v>
      </c>
      <c r="B194" t="s">
        <v>427</v>
      </c>
      <c r="C194" t="s">
        <v>419</v>
      </c>
      <c r="D194" s="2">
        <v>44834</v>
      </c>
      <c r="E194">
        <v>5601000</v>
      </c>
      <c r="F194">
        <v>3324000</v>
      </c>
      <c r="G194">
        <v>2427000</v>
      </c>
      <c r="H194">
        <v>26015000</v>
      </c>
      <c r="I194">
        <v>-26015000</v>
      </c>
      <c r="J194">
        <v>-5173000</v>
      </c>
      <c r="K194">
        <v>6040000</v>
      </c>
      <c r="L194">
        <v>1</v>
      </c>
      <c r="M194">
        <v>1</v>
      </c>
      <c r="N194">
        <v>1</v>
      </c>
      <c r="O194">
        <v>1</v>
      </c>
      <c r="P194">
        <v>2</v>
      </c>
      <c r="Q194">
        <v>2</v>
      </c>
      <c r="R194" t="str">
        <f>IF(SUM(L194:Q194)=6,"Boa",IF(SUM(L194:Q194)&lt;6,"Ruim",IF(SUM(L194:Q194)&gt;6,"Média")))</f>
        <v>Média</v>
      </c>
      <c r="S194">
        <f>IF(L194=1,1,IF(M194=1,2,IF(N194=1,3,IF(O194=1,4,IF(P194=1,5,IF(Q194=1,6,0))))))</f>
        <v>1</v>
      </c>
      <c r="T194" t="str">
        <f t="shared" si="2"/>
        <v>Patri.Liq X Receita</v>
      </c>
    </row>
    <row r="195" spans="1:20" hidden="1" x14ac:dyDescent="0.3">
      <c r="A195" t="s">
        <v>430</v>
      </c>
      <c r="B195" t="s">
        <v>431</v>
      </c>
      <c r="C195" t="s">
        <v>419</v>
      </c>
      <c r="D195" s="2">
        <v>44834</v>
      </c>
      <c r="E195">
        <v>21073852</v>
      </c>
      <c r="F195">
        <v>682060</v>
      </c>
      <c r="G195">
        <v>8408051</v>
      </c>
      <c r="H195">
        <v>24476557</v>
      </c>
      <c r="I195">
        <v>-24476557</v>
      </c>
      <c r="J195">
        <v>-2389694</v>
      </c>
      <c r="K195">
        <v>2896105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1</v>
      </c>
      <c r="R195" t="str">
        <f>IF(SUM(L195:Q195)=6,"Boa",IF(SUM(L195:Q195)&lt;6,"Ruim",IF(SUM(L195:Q195)&gt;6,"Média")))</f>
        <v>Ruim</v>
      </c>
      <c r="S195">
        <f>IF(L195=1,1,IF(M195=1,2,IF(N195=1,3,IF(O195=1,4,IF(P195=1,5,IF(Q195=1,6,0))))))</f>
        <v>3</v>
      </c>
      <c r="T195" t="str">
        <f t="shared" ref="T195:T258" si="3">IF(S195=0,"Nenhum",IF(S195=1,"Patri.Liq X Receita",IF(S195=2,"Receita X Dividendo",IF(S195=3,"Patri.Liq X Ativos",IF(S195=4,"Patri.Liq X Passivos",IF(S195=5,"Patri.Liq X Passivo.Circu",IF(S195=6,"Patri.Liq X Ativo.Circu","")))))))</f>
        <v>Patri.Liq X Ativos</v>
      </c>
    </row>
    <row r="196" spans="1:20" hidden="1" x14ac:dyDescent="0.3">
      <c r="A196" t="s">
        <v>432</v>
      </c>
      <c r="B196" t="s">
        <v>433</v>
      </c>
      <c r="C196" t="s">
        <v>419</v>
      </c>
      <c r="D196" s="2">
        <v>44834</v>
      </c>
      <c r="E196">
        <v>1420000</v>
      </c>
      <c r="F196">
        <v>1873000</v>
      </c>
      <c r="G196">
        <v>421000</v>
      </c>
      <c r="H196">
        <v>13434000</v>
      </c>
      <c r="I196">
        <v>-13434000</v>
      </c>
      <c r="J196">
        <v>-2388000</v>
      </c>
      <c r="K196">
        <v>4005000</v>
      </c>
      <c r="L196">
        <v>1</v>
      </c>
      <c r="M196">
        <v>1</v>
      </c>
      <c r="N196">
        <v>2</v>
      </c>
      <c r="O196">
        <v>2</v>
      </c>
      <c r="P196">
        <v>2</v>
      </c>
      <c r="Q196">
        <v>2</v>
      </c>
      <c r="R196" t="str">
        <f>IF(SUM(L196:Q196)=6,"Boa",IF(SUM(L196:Q196)&lt;6,"Ruim",IF(SUM(L196:Q196)&gt;6,"Média")))</f>
        <v>Média</v>
      </c>
      <c r="S196">
        <f>IF(L196=1,1,IF(M196=1,2,IF(N196=1,3,IF(O196=1,4,IF(P196=1,5,IF(Q196=1,6,0))))))</f>
        <v>1</v>
      </c>
      <c r="T196" t="str">
        <f t="shared" si="3"/>
        <v>Patri.Liq X Receita</v>
      </c>
    </row>
    <row r="197" spans="1:20" hidden="1" x14ac:dyDescent="0.3">
      <c r="A197" t="s">
        <v>434</v>
      </c>
      <c r="B197" t="s">
        <v>435</v>
      </c>
      <c r="C197" t="s">
        <v>419</v>
      </c>
      <c r="D197" s="2">
        <v>44834</v>
      </c>
      <c r="E197">
        <v>3710517</v>
      </c>
      <c r="F197">
        <v>2202772</v>
      </c>
      <c r="G197">
        <v>1912036</v>
      </c>
      <c r="H197">
        <v>12456935</v>
      </c>
      <c r="I197">
        <v>-12456935</v>
      </c>
      <c r="J197">
        <v>-4065042</v>
      </c>
      <c r="K197">
        <v>3283555</v>
      </c>
      <c r="L197">
        <v>1</v>
      </c>
      <c r="M197">
        <v>1</v>
      </c>
      <c r="N197">
        <v>2</v>
      </c>
      <c r="O197">
        <v>2</v>
      </c>
      <c r="P197">
        <v>2</v>
      </c>
      <c r="Q197">
        <v>2</v>
      </c>
      <c r="R197" t="str">
        <f>IF(SUM(L197:Q197)=6,"Boa",IF(SUM(L197:Q197)&lt;6,"Ruim",IF(SUM(L197:Q197)&gt;6,"Média")))</f>
        <v>Média</v>
      </c>
      <c r="S197">
        <f>IF(L197=1,1,IF(M197=1,2,IF(N197=1,3,IF(O197=1,4,IF(P197=1,5,IF(Q197=1,6,0))))))</f>
        <v>1</v>
      </c>
      <c r="T197" t="str">
        <f t="shared" si="3"/>
        <v>Patri.Liq X Receita</v>
      </c>
    </row>
    <row r="198" spans="1:20" hidden="1" x14ac:dyDescent="0.3">
      <c r="A198" t="s">
        <v>436</v>
      </c>
      <c r="B198" t="s">
        <v>437</v>
      </c>
      <c r="C198" t="s">
        <v>419</v>
      </c>
      <c r="D198" s="2">
        <v>44834</v>
      </c>
      <c r="E198">
        <v>1274000</v>
      </c>
      <c r="F198">
        <v>825000</v>
      </c>
      <c r="G198">
        <v>443000</v>
      </c>
      <c r="H198">
        <v>5648000</v>
      </c>
      <c r="I198">
        <v>-5648000</v>
      </c>
      <c r="J198">
        <v>-1478000</v>
      </c>
      <c r="K198">
        <v>1657000</v>
      </c>
      <c r="L198">
        <v>2</v>
      </c>
      <c r="M198">
        <v>2</v>
      </c>
      <c r="N198">
        <v>0</v>
      </c>
      <c r="O198">
        <v>0</v>
      </c>
      <c r="P198">
        <v>0</v>
      </c>
      <c r="Q198">
        <v>0</v>
      </c>
      <c r="R198" t="str">
        <f>IF(SUM(L198:Q198)=6,"Boa",IF(SUM(L198:Q198)&lt;6,"Ruim",IF(SUM(L198:Q198)&gt;6,"Média")))</f>
        <v>Ruim</v>
      </c>
      <c r="S198">
        <f>IF(L198=1,1,IF(M198=1,2,IF(N198=1,3,IF(O198=1,4,IF(P198=1,5,IF(Q198=1,6,0))))))</f>
        <v>0</v>
      </c>
      <c r="T198" t="str">
        <f t="shared" si="3"/>
        <v>Nenhum</v>
      </c>
    </row>
    <row r="199" spans="1:20" hidden="1" x14ac:dyDescent="0.3">
      <c r="A199" t="s">
        <v>468</v>
      </c>
      <c r="B199" t="s">
        <v>469</v>
      </c>
      <c r="C199" t="s">
        <v>419</v>
      </c>
      <c r="D199" s="2">
        <v>44834</v>
      </c>
      <c r="E199">
        <v>0</v>
      </c>
      <c r="F199">
        <v>1223883</v>
      </c>
      <c r="G199">
        <v>0</v>
      </c>
      <c r="H199">
        <v>6223304</v>
      </c>
      <c r="I199">
        <v>-6223304</v>
      </c>
      <c r="J199">
        <v>-2055144</v>
      </c>
      <c r="K199">
        <v>2057528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t="str">
        <f>IF(SUM(L199:Q199)=6,"Boa",IF(SUM(L199:Q199)&lt;6,"Ruim",IF(SUM(L199:Q199)&gt;6,"Média")))</f>
        <v>Ruim</v>
      </c>
      <c r="S199">
        <f>IF(L199=1,1,IF(M199=1,2,IF(N199=1,3,IF(O199=1,4,IF(P199=1,5,IF(Q199=1,6,0))))))</f>
        <v>0</v>
      </c>
      <c r="T199" t="str">
        <f t="shared" si="3"/>
        <v>Nenhum</v>
      </c>
    </row>
    <row r="200" spans="1:20" hidden="1" x14ac:dyDescent="0.3">
      <c r="A200" t="s">
        <v>438</v>
      </c>
      <c r="B200" t="s">
        <v>439</v>
      </c>
      <c r="C200" t="s">
        <v>419</v>
      </c>
      <c r="D200" s="2">
        <v>44834</v>
      </c>
      <c r="E200">
        <v>1301403</v>
      </c>
      <c r="F200">
        <v>379283</v>
      </c>
      <c r="G200">
        <v>421458</v>
      </c>
      <c r="H200">
        <v>4055744</v>
      </c>
      <c r="I200">
        <v>-4055744</v>
      </c>
      <c r="J200">
        <v>-380203</v>
      </c>
      <c r="K200">
        <v>1089128</v>
      </c>
      <c r="L200">
        <v>2</v>
      </c>
      <c r="M200">
        <v>2</v>
      </c>
      <c r="N200">
        <v>0</v>
      </c>
      <c r="O200">
        <v>0</v>
      </c>
      <c r="P200">
        <v>0</v>
      </c>
      <c r="Q200">
        <v>0</v>
      </c>
      <c r="R200" t="str">
        <f>IF(SUM(L200:Q200)=6,"Boa",IF(SUM(L200:Q200)&lt;6,"Ruim",IF(SUM(L200:Q200)&gt;6,"Média")))</f>
        <v>Ruim</v>
      </c>
      <c r="S200">
        <f>IF(L200=1,1,IF(M200=1,2,IF(N200=1,3,IF(O200=1,4,IF(P200=1,5,IF(Q200=1,6,0))))))</f>
        <v>0</v>
      </c>
      <c r="T200" t="str">
        <f t="shared" si="3"/>
        <v>Nenhum</v>
      </c>
    </row>
    <row r="201" spans="1:20" hidden="1" x14ac:dyDescent="0.3">
      <c r="A201" t="s">
        <v>466</v>
      </c>
      <c r="B201" t="s">
        <v>467</v>
      </c>
      <c r="C201" t="s">
        <v>419</v>
      </c>
      <c r="D201" s="2">
        <v>44834</v>
      </c>
      <c r="E201">
        <v>20969719</v>
      </c>
      <c r="F201">
        <v>0</v>
      </c>
      <c r="G201">
        <v>9242179</v>
      </c>
      <c r="H201">
        <v>21442819</v>
      </c>
      <c r="I201">
        <v>-21442819</v>
      </c>
      <c r="J201">
        <v>-36097</v>
      </c>
      <c r="K201">
        <v>549774</v>
      </c>
      <c r="L201">
        <v>0</v>
      </c>
      <c r="M201">
        <v>0</v>
      </c>
      <c r="N201">
        <v>1</v>
      </c>
      <c r="O201">
        <v>1</v>
      </c>
      <c r="P201">
        <v>1</v>
      </c>
      <c r="Q201">
        <v>1</v>
      </c>
      <c r="R201" t="str">
        <f>IF(SUM(L201:Q201)=6,"Boa",IF(SUM(L201:Q201)&lt;6,"Ruim",IF(SUM(L201:Q201)&gt;6,"Média")))</f>
        <v>Ruim</v>
      </c>
      <c r="S201">
        <f>IF(L201=1,1,IF(M201=1,2,IF(N201=1,3,IF(O201=1,4,IF(P201=1,5,IF(Q201=1,6,0))))))</f>
        <v>3</v>
      </c>
      <c r="T201" t="str">
        <f t="shared" si="3"/>
        <v>Patri.Liq X Ativos</v>
      </c>
    </row>
    <row r="202" spans="1:20" hidden="1" x14ac:dyDescent="0.3">
      <c r="A202" t="s">
        <v>428</v>
      </c>
      <c r="B202" t="s">
        <v>429</v>
      </c>
      <c r="C202" t="s">
        <v>419</v>
      </c>
      <c r="D202" s="2">
        <v>44834</v>
      </c>
      <c r="E202">
        <v>962556</v>
      </c>
      <c r="F202">
        <v>15267</v>
      </c>
      <c r="G202">
        <v>235449</v>
      </c>
      <c r="H202">
        <v>1001220</v>
      </c>
      <c r="I202">
        <v>-1001220</v>
      </c>
      <c r="J202">
        <v>-26573</v>
      </c>
      <c r="K202">
        <v>328789</v>
      </c>
      <c r="L202">
        <v>2</v>
      </c>
      <c r="M202">
        <v>2</v>
      </c>
      <c r="N202">
        <v>0</v>
      </c>
      <c r="O202">
        <v>0</v>
      </c>
      <c r="P202">
        <v>0</v>
      </c>
      <c r="Q202">
        <v>0</v>
      </c>
      <c r="R202" t="str">
        <f>IF(SUM(L202:Q202)=6,"Boa",IF(SUM(L202:Q202)&lt;6,"Ruim",IF(SUM(L202:Q202)&gt;6,"Média")))</f>
        <v>Ruim</v>
      </c>
      <c r="S202">
        <f>IF(L202=1,1,IF(M202=1,2,IF(N202=1,3,IF(O202=1,4,IF(P202=1,5,IF(Q202=1,6,0))))))</f>
        <v>0</v>
      </c>
      <c r="T202" t="str">
        <f t="shared" si="3"/>
        <v>Nenhum</v>
      </c>
    </row>
    <row r="203" spans="1:20" hidden="1" x14ac:dyDescent="0.3">
      <c r="A203" t="s">
        <v>440</v>
      </c>
      <c r="B203" t="s">
        <v>441</v>
      </c>
      <c r="C203" t="s">
        <v>419</v>
      </c>
      <c r="D203" s="2">
        <v>44834</v>
      </c>
      <c r="E203">
        <v>16073673</v>
      </c>
      <c r="F203">
        <v>860524</v>
      </c>
      <c r="G203">
        <v>11045897</v>
      </c>
      <c r="H203">
        <v>30947804</v>
      </c>
      <c r="I203">
        <v>-30947804</v>
      </c>
      <c r="J203">
        <v>-779793</v>
      </c>
      <c r="K203">
        <v>3706937</v>
      </c>
      <c r="L203">
        <v>0</v>
      </c>
      <c r="M203">
        <v>0</v>
      </c>
      <c r="N203">
        <v>1</v>
      </c>
      <c r="O203">
        <v>1</v>
      </c>
      <c r="P203">
        <v>1</v>
      </c>
      <c r="Q203">
        <v>1</v>
      </c>
      <c r="R203" t="str">
        <f>IF(SUM(L203:Q203)=6,"Boa",IF(SUM(L203:Q203)&lt;6,"Ruim",IF(SUM(L203:Q203)&gt;6,"Média")))</f>
        <v>Ruim</v>
      </c>
      <c r="S203">
        <f>IF(L203=1,1,IF(M203=1,2,IF(N203=1,3,IF(O203=1,4,IF(P203=1,5,IF(Q203=1,6,0))))))</f>
        <v>3</v>
      </c>
      <c r="T203" t="str">
        <f t="shared" si="3"/>
        <v>Patri.Liq X Ativos</v>
      </c>
    </row>
    <row r="204" spans="1:20" hidden="1" x14ac:dyDescent="0.3">
      <c r="A204" t="s">
        <v>442</v>
      </c>
      <c r="B204" t="s">
        <v>443</v>
      </c>
      <c r="C204" t="s">
        <v>419</v>
      </c>
      <c r="D204" s="2">
        <v>44834</v>
      </c>
      <c r="E204">
        <v>11781028</v>
      </c>
      <c r="F204">
        <v>742</v>
      </c>
      <c r="G204">
        <v>5583748</v>
      </c>
      <c r="H204">
        <v>12212604</v>
      </c>
      <c r="I204">
        <v>-12212604</v>
      </c>
      <c r="J204">
        <v>-148463</v>
      </c>
      <c r="K204">
        <v>1219563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1</v>
      </c>
      <c r="R204" t="str">
        <f>IF(SUM(L204:Q204)=6,"Boa",IF(SUM(L204:Q204)&lt;6,"Ruim",IF(SUM(L204:Q204)&gt;6,"Média")))</f>
        <v>Ruim</v>
      </c>
      <c r="S204">
        <f>IF(L204=1,1,IF(M204=1,2,IF(N204=1,3,IF(O204=1,4,IF(P204=1,5,IF(Q204=1,6,0))))))</f>
        <v>3</v>
      </c>
      <c r="T204" t="str">
        <f t="shared" si="3"/>
        <v>Patri.Liq X Ativos</v>
      </c>
    </row>
    <row r="205" spans="1:20" hidden="1" x14ac:dyDescent="0.3">
      <c r="A205" t="s">
        <v>444</v>
      </c>
      <c r="B205" t="s">
        <v>445</v>
      </c>
      <c r="C205" t="s">
        <v>419</v>
      </c>
      <c r="D205" s="2">
        <v>44834</v>
      </c>
      <c r="E205">
        <v>3041000</v>
      </c>
      <c r="F205">
        <v>2004000</v>
      </c>
      <c r="G205">
        <v>942000</v>
      </c>
      <c r="H205">
        <v>10348000</v>
      </c>
      <c r="I205">
        <v>-10348000</v>
      </c>
      <c r="J205">
        <v>-2310000</v>
      </c>
      <c r="K205">
        <v>3415000</v>
      </c>
      <c r="L205">
        <v>1</v>
      </c>
      <c r="M205">
        <v>1</v>
      </c>
      <c r="N205">
        <v>0</v>
      </c>
      <c r="O205">
        <v>0</v>
      </c>
      <c r="P205">
        <v>2</v>
      </c>
      <c r="Q205">
        <v>2</v>
      </c>
      <c r="R205" t="str">
        <f>IF(SUM(L205:Q205)=6,"Boa",IF(SUM(L205:Q205)&lt;6,"Ruim",IF(SUM(L205:Q205)&gt;6,"Média")))</f>
        <v>Boa</v>
      </c>
      <c r="S205">
        <f>IF(L205=1,1,IF(M205=1,2,IF(N205=1,3,IF(O205=1,4,IF(P205=1,5,IF(Q205=1,6,0))))))</f>
        <v>1</v>
      </c>
      <c r="T205" t="str">
        <f t="shared" si="3"/>
        <v>Patri.Liq X Receita</v>
      </c>
    </row>
    <row r="206" spans="1:20" hidden="1" x14ac:dyDescent="0.3">
      <c r="A206" t="s">
        <v>446</v>
      </c>
      <c r="B206" t="s">
        <v>447</v>
      </c>
      <c r="C206" t="s">
        <v>419</v>
      </c>
      <c r="D206" s="2">
        <v>44834</v>
      </c>
      <c r="E206">
        <v>927120</v>
      </c>
      <c r="F206">
        <v>123555</v>
      </c>
      <c r="G206">
        <v>319867</v>
      </c>
      <c r="H206">
        <v>1887892</v>
      </c>
      <c r="I206">
        <v>-1887892</v>
      </c>
      <c r="J206">
        <v>-111554</v>
      </c>
      <c r="K206">
        <v>596348</v>
      </c>
      <c r="L206">
        <v>2</v>
      </c>
      <c r="M206">
        <v>2</v>
      </c>
      <c r="N206">
        <v>0</v>
      </c>
      <c r="O206">
        <v>0</v>
      </c>
      <c r="P206">
        <v>0</v>
      </c>
      <c r="Q206">
        <v>0</v>
      </c>
      <c r="R206" t="str">
        <f>IF(SUM(L206:Q206)=6,"Boa",IF(SUM(L206:Q206)&lt;6,"Ruim",IF(SUM(L206:Q206)&gt;6,"Média")))</f>
        <v>Ruim</v>
      </c>
      <c r="S206">
        <f>IF(L206=1,1,IF(M206=1,2,IF(N206=1,3,IF(O206=1,4,IF(P206=1,5,IF(Q206=1,6,0))))))</f>
        <v>0</v>
      </c>
      <c r="T206" t="str">
        <f t="shared" si="3"/>
        <v>Nenhum</v>
      </c>
    </row>
    <row r="207" spans="1:20" hidden="1" x14ac:dyDescent="0.3">
      <c r="A207" t="s">
        <v>448</v>
      </c>
      <c r="B207" t="s">
        <v>449</v>
      </c>
      <c r="C207" t="s">
        <v>419</v>
      </c>
      <c r="D207" s="2">
        <v>44834</v>
      </c>
      <c r="E207">
        <v>3395865</v>
      </c>
      <c r="F207">
        <v>1742679</v>
      </c>
      <c r="G207">
        <v>990260</v>
      </c>
      <c r="H207">
        <v>11717557</v>
      </c>
      <c r="I207">
        <v>-11717557</v>
      </c>
      <c r="J207">
        <v>-2674226</v>
      </c>
      <c r="K207">
        <v>3262959</v>
      </c>
      <c r="L207">
        <v>1</v>
      </c>
      <c r="M207">
        <v>1</v>
      </c>
      <c r="N207">
        <v>2</v>
      </c>
      <c r="O207">
        <v>2</v>
      </c>
      <c r="P207">
        <v>2</v>
      </c>
      <c r="Q207">
        <v>2</v>
      </c>
      <c r="R207" t="str">
        <f>IF(SUM(L207:Q207)=6,"Boa",IF(SUM(L207:Q207)&lt;6,"Ruim",IF(SUM(L207:Q207)&gt;6,"Média")))</f>
        <v>Média</v>
      </c>
      <c r="S207">
        <f>IF(L207=1,1,IF(M207=1,2,IF(N207=1,3,IF(O207=1,4,IF(P207=1,5,IF(Q207=1,6,0))))))</f>
        <v>1</v>
      </c>
      <c r="T207" t="str">
        <f t="shared" si="3"/>
        <v>Patri.Liq X Receita</v>
      </c>
    </row>
    <row r="208" spans="1:20" hidden="1" x14ac:dyDescent="0.3">
      <c r="A208" t="s">
        <v>450</v>
      </c>
      <c r="B208" t="s">
        <v>451</v>
      </c>
      <c r="C208" t="s">
        <v>419</v>
      </c>
      <c r="D208" s="2">
        <v>44834</v>
      </c>
      <c r="E208">
        <v>13871682</v>
      </c>
      <c r="F208">
        <v>249305</v>
      </c>
      <c r="G208">
        <v>610573</v>
      </c>
      <c r="H208">
        <v>25357271</v>
      </c>
      <c r="I208">
        <v>-25357271</v>
      </c>
      <c r="J208">
        <v>-2257110</v>
      </c>
      <c r="K208">
        <v>7892950</v>
      </c>
      <c r="L208">
        <v>0</v>
      </c>
      <c r="M208">
        <v>2</v>
      </c>
      <c r="N208">
        <v>1</v>
      </c>
      <c r="O208">
        <v>1</v>
      </c>
      <c r="P208">
        <v>1</v>
      </c>
      <c r="Q208">
        <v>2</v>
      </c>
      <c r="R208" t="str">
        <f>IF(SUM(L208:Q208)=6,"Boa",IF(SUM(L208:Q208)&lt;6,"Ruim",IF(SUM(L208:Q208)&gt;6,"Média")))</f>
        <v>Média</v>
      </c>
      <c r="S208">
        <f>IF(L208=1,1,IF(M208=1,2,IF(N208=1,3,IF(O208=1,4,IF(P208=1,5,IF(Q208=1,6,0))))))</f>
        <v>3</v>
      </c>
      <c r="T208" t="str">
        <f t="shared" si="3"/>
        <v>Patri.Liq X Ativos</v>
      </c>
    </row>
    <row r="209" spans="1:20" hidden="1" x14ac:dyDescent="0.3">
      <c r="A209" t="s">
        <v>452</v>
      </c>
      <c r="B209" t="s">
        <v>453</v>
      </c>
      <c r="C209" t="s">
        <v>419</v>
      </c>
      <c r="D209" s="2">
        <v>44834</v>
      </c>
      <c r="E209">
        <v>8044927</v>
      </c>
      <c r="F209">
        <v>1151138</v>
      </c>
      <c r="G209">
        <v>2398204</v>
      </c>
      <c r="H209">
        <v>22961339</v>
      </c>
      <c r="I209">
        <v>-22961339</v>
      </c>
      <c r="J209">
        <v>-3272641</v>
      </c>
      <c r="K209">
        <v>2611123</v>
      </c>
      <c r="L209">
        <v>0</v>
      </c>
      <c r="M209">
        <v>1</v>
      </c>
      <c r="N209">
        <v>1</v>
      </c>
      <c r="O209">
        <v>1</v>
      </c>
      <c r="P209">
        <v>2</v>
      </c>
      <c r="Q209">
        <v>1</v>
      </c>
      <c r="R209" t="str">
        <f>IF(SUM(L209:Q209)=6,"Boa",IF(SUM(L209:Q209)&lt;6,"Ruim",IF(SUM(L209:Q209)&gt;6,"Média")))</f>
        <v>Boa</v>
      </c>
      <c r="S209">
        <f>IF(L209=1,1,IF(M209=1,2,IF(N209=1,3,IF(O209=1,4,IF(P209=1,5,IF(Q209=1,6,0))))))</f>
        <v>2</v>
      </c>
      <c r="T209" t="str">
        <f t="shared" si="3"/>
        <v>Receita X Dividendo</v>
      </c>
    </row>
    <row r="210" spans="1:20" hidden="1" x14ac:dyDescent="0.3">
      <c r="A210" t="s">
        <v>454</v>
      </c>
      <c r="B210" t="s">
        <v>455</v>
      </c>
      <c r="C210" t="s">
        <v>419</v>
      </c>
      <c r="D210" s="2">
        <v>44834</v>
      </c>
      <c r="E210">
        <v>16283130</v>
      </c>
      <c r="F210">
        <v>617152</v>
      </c>
      <c r="G210">
        <v>7370153</v>
      </c>
      <c r="H210">
        <v>22046886</v>
      </c>
      <c r="I210">
        <v>-22046886</v>
      </c>
      <c r="J210">
        <v>-864783</v>
      </c>
      <c r="K210">
        <v>1163874</v>
      </c>
      <c r="L210">
        <v>0</v>
      </c>
      <c r="M210">
        <v>0</v>
      </c>
      <c r="N210">
        <v>1</v>
      </c>
      <c r="O210">
        <v>1</v>
      </c>
      <c r="P210">
        <v>1</v>
      </c>
      <c r="Q210">
        <v>1</v>
      </c>
      <c r="R210" t="str">
        <f>IF(SUM(L210:Q210)=6,"Boa",IF(SUM(L210:Q210)&lt;6,"Ruim",IF(SUM(L210:Q210)&gt;6,"Média")))</f>
        <v>Ruim</v>
      </c>
      <c r="S210">
        <f>IF(L210=1,1,IF(M210=1,2,IF(N210=1,3,IF(O210=1,4,IF(P210=1,5,IF(Q210=1,6,0))))))</f>
        <v>3</v>
      </c>
      <c r="T210" t="str">
        <f t="shared" si="3"/>
        <v>Patri.Liq X Ativos</v>
      </c>
    </row>
    <row r="211" spans="1:20" hidden="1" x14ac:dyDescent="0.3">
      <c r="A211" t="s">
        <v>456</v>
      </c>
      <c r="B211" t="s">
        <v>457</v>
      </c>
      <c r="C211" t="s">
        <v>419</v>
      </c>
      <c r="D211" s="2">
        <v>44834</v>
      </c>
      <c r="E211">
        <v>4349989</v>
      </c>
      <c r="F211">
        <v>2060665</v>
      </c>
      <c r="G211">
        <v>1565853</v>
      </c>
      <c r="H211">
        <v>12708405</v>
      </c>
      <c r="I211">
        <v>-12708405</v>
      </c>
      <c r="J211">
        <v>-3008198</v>
      </c>
      <c r="K211">
        <v>4691950</v>
      </c>
      <c r="L211">
        <v>1</v>
      </c>
      <c r="M211">
        <v>1</v>
      </c>
      <c r="N211">
        <v>2</v>
      </c>
      <c r="O211">
        <v>2</v>
      </c>
      <c r="P211">
        <v>2</v>
      </c>
      <c r="Q211">
        <v>2</v>
      </c>
      <c r="R211" t="str">
        <f>IF(SUM(L211:Q211)=6,"Boa",IF(SUM(L211:Q211)&lt;6,"Ruim",IF(SUM(L211:Q211)&gt;6,"Média")))</f>
        <v>Média</v>
      </c>
      <c r="S211">
        <f>IF(L211=1,1,IF(M211=1,2,IF(N211=1,3,IF(O211=1,4,IF(P211=1,5,IF(Q211=1,6,0))))))</f>
        <v>1</v>
      </c>
      <c r="T211" t="str">
        <f t="shared" si="3"/>
        <v>Patri.Liq X Receita</v>
      </c>
    </row>
    <row r="212" spans="1:20" hidden="1" x14ac:dyDescent="0.3">
      <c r="A212" t="s">
        <v>458</v>
      </c>
      <c r="B212" t="s">
        <v>459</v>
      </c>
      <c r="C212" t="s">
        <v>419</v>
      </c>
      <c r="D212" s="2">
        <v>44834</v>
      </c>
      <c r="E212">
        <v>4202198</v>
      </c>
      <c r="F212">
        <v>316700</v>
      </c>
      <c r="G212">
        <v>204673</v>
      </c>
      <c r="H212">
        <v>5296378</v>
      </c>
      <c r="I212">
        <v>-5296378</v>
      </c>
      <c r="J212">
        <v>-5835</v>
      </c>
      <c r="K212">
        <v>360175</v>
      </c>
      <c r="L212">
        <v>2</v>
      </c>
      <c r="M212">
        <v>2</v>
      </c>
      <c r="N212">
        <v>0</v>
      </c>
      <c r="O212">
        <v>0</v>
      </c>
      <c r="P212">
        <v>0</v>
      </c>
      <c r="Q212">
        <v>0</v>
      </c>
      <c r="R212" t="str">
        <f>IF(SUM(L212:Q212)=6,"Boa",IF(SUM(L212:Q212)&lt;6,"Ruim",IF(SUM(L212:Q212)&gt;6,"Média")))</f>
        <v>Ruim</v>
      </c>
      <c r="S212">
        <f>IF(L212=1,1,IF(M212=1,2,IF(N212=1,3,IF(O212=1,4,IF(P212=1,5,IF(Q212=1,6,0))))))</f>
        <v>0</v>
      </c>
      <c r="T212" t="str">
        <f t="shared" si="3"/>
        <v>Nenhum</v>
      </c>
    </row>
    <row r="213" spans="1:20" hidden="1" x14ac:dyDescent="0.3">
      <c r="A213" t="s">
        <v>464</v>
      </c>
      <c r="B213" t="s">
        <v>465</v>
      </c>
      <c r="C213" t="s">
        <v>419</v>
      </c>
      <c r="D213" s="2">
        <v>44834</v>
      </c>
      <c r="E213">
        <v>160679</v>
      </c>
      <c r="F213">
        <v>7331</v>
      </c>
      <c r="G213">
        <v>0</v>
      </c>
      <c r="H213">
        <v>907889</v>
      </c>
      <c r="I213">
        <v>-907889</v>
      </c>
      <c r="J213">
        <v>-171392</v>
      </c>
      <c r="K213">
        <v>234798</v>
      </c>
      <c r="L213">
        <v>2</v>
      </c>
      <c r="M213">
        <v>0</v>
      </c>
      <c r="N213">
        <v>0</v>
      </c>
      <c r="O213">
        <v>0</v>
      </c>
      <c r="P213">
        <v>0</v>
      </c>
      <c r="Q213">
        <v>0</v>
      </c>
      <c r="R213" t="str">
        <f>IF(SUM(L213:Q213)=6,"Boa",IF(SUM(L213:Q213)&lt;6,"Ruim",IF(SUM(L213:Q213)&gt;6,"Média")))</f>
        <v>Ruim</v>
      </c>
      <c r="S213">
        <f>IF(L213=1,1,IF(M213=1,2,IF(N213=1,3,IF(O213=1,4,IF(P213=1,5,IF(Q213=1,6,0))))))</f>
        <v>0</v>
      </c>
      <c r="T213" t="str">
        <f t="shared" si="3"/>
        <v>Nenhum</v>
      </c>
    </row>
    <row r="214" spans="1:20" hidden="1" x14ac:dyDescent="0.3">
      <c r="A214" t="s">
        <v>460</v>
      </c>
      <c r="B214" t="s">
        <v>461</v>
      </c>
      <c r="C214" t="s">
        <v>419</v>
      </c>
      <c r="D214" s="2">
        <v>44834</v>
      </c>
      <c r="E214">
        <v>2063527</v>
      </c>
      <c r="F214">
        <v>352396</v>
      </c>
      <c r="G214">
        <v>638925</v>
      </c>
      <c r="H214">
        <v>3755356</v>
      </c>
      <c r="I214">
        <v>-3755356</v>
      </c>
      <c r="J214">
        <v>-821021</v>
      </c>
      <c r="K214">
        <v>335299</v>
      </c>
      <c r="L214">
        <v>2</v>
      </c>
      <c r="M214">
        <v>2</v>
      </c>
      <c r="N214">
        <v>0</v>
      </c>
      <c r="O214">
        <v>0</v>
      </c>
      <c r="P214">
        <v>0</v>
      </c>
      <c r="Q214">
        <v>0</v>
      </c>
      <c r="R214" t="str">
        <f>IF(SUM(L214:Q214)=6,"Boa",IF(SUM(L214:Q214)&lt;6,"Ruim",IF(SUM(L214:Q214)&gt;6,"Média")))</f>
        <v>Ruim</v>
      </c>
      <c r="S214">
        <f>IF(L214=1,1,IF(M214=1,2,IF(N214=1,3,IF(O214=1,4,IF(P214=1,5,IF(Q214=1,6,0))))))</f>
        <v>0</v>
      </c>
      <c r="T214" t="str">
        <f t="shared" si="3"/>
        <v>Nenhum</v>
      </c>
    </row>
    <row r="215" spans="1:20" hidden="1" x14ac:dyDescent="0.3">
      <c r="A215" t="s">
        <v>462</v>
      </c>
      <c r="B215" t="s">
        <v>463</v>
      </c>
      <c r="C215" t="s">
        <v>419</v>
      </c>
      <c r="D215" s="2">
        <v>44834</v>
      </c>
      <c r="E215">
        <v>3108716</v>
      </c>
      <c r="F215">
        <v>72196</v>
      </c>
      <c r="G215">
        <v>344482</v>
      </c>
      <c r="H215">
        <v>3766241</v>
      </c>
      <c r="I215">
        <v>-3766241</v>
      </c>
      <c r="J215">
        <v>-299418</v>
      </c>
      <c r="K215">
        <v>599267</v>
      </c>
      <c r="L215">
        <v>2</v>
      </c>
      <c r="M215">
        <v>2</v>
      </c>
      <c r="N215">
        <v>0</v>
      </c>
      <c r="O215">
        <v>0</v>
      </c>
      <c r="P215">
        <v>0</v>
      </c>
      <c r="Q215">
        <v>0</v>
      </c>
      <c r="R215" t="str">
        <f>IF(SUM(L215:Q215)=6,"Boa",IF(SUM(L215:Q215)&lt;6,"Ruim",IF(SUM(L215:Q215)&gt;6,"Média")))</f>
        <v>Ruim</v>
      </c>
      <c r="S215">
        <f>IF(L215=1,1,IF(M215=1,2,IF(N215=1,3,IF(O215=1,4,IF(P215=1,5,IF(Q215=1,6,0))))))</f>
        <v>0</v>
      </c>
      <c r="T215" t="str">
        <f t="shared" si="3"/>
        <v>Nenhum</v>
      </c>
    </row>
    <row r="216" spans="1:20" hidden="1" x14ac:dyDescent="0.3">
      <c r="A216" t="s">
        <v>470</v>
      </c>
      <c r="B216" t="s">
        <v>471</v>
      </c>
      <c r="C216" t="s">
        <v>472</v>
      </c>
      <c r="D216" s="2">
        <v>44834</v>
      </c>
      <c r="E216">
        <v>179538000</v>
      </c>
      <c r="F216">
        <v>39200000</v>
      </c>
      <c r="G216">
        <v>35717000</v>
      </c>
      <c r="H216">
        <v>411421000</v>
      </c>
      <c r="I216">
        <v>-411421000</v>
      </c>
      <c r="J216">
        <v>-74716000</v>
      </c>
      <c r="K216">
        <v>73053000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 t="str">
        <f>IF(SUM(L216:Q216)=6,"Boa",IF(SUM(L216:Q216)&lt;6,"Ruim",IF(SUM(L216:Q216)&gt;6,"Média")))</f>
        <v>Ruim</v>
      </c>
      <c r="S216">
        <f>IF(L216=1,1,IF(M216=1,2,IF(N216=1,3,IF(O216=1,4,IF(P216=1,5,IF(Q216=1,6,0))))))</f>
        <v>0</v>
      </c>
      <c r="T216" t="str">
        <f t="shared" si="3"/>
        <v>Nenhum</v>
      </c>
    </row>
    <row r="217" spans="1:20" hidden="1" x14ac:dyDescent="0.3">
      <c r="A217" t="s">
        <v>476</v>
      </c>
      <c r="B217" t="s">
        <v>477</v>
      </c>
      <c r="C217" t="s">
        <v>475</v>
      </c>
      <c r="D217" s="2">
        <v>44834</v>
      </c>
      <c r="E217">
        <v>121364</v>
      </c>
      <c r="F217">
        <v>30741</v>
      </c>
      <c r="G217">
        <v>0</v>
      </c>
      <c r="H217">
        <v>345470</v>
      </c>
      <c r="I217">
        <v>-345470</v>
      </c>
      <c r="J217">
        <v>-79870</v>
      </c>
      <c r="K217">
        <v>119344</v>
      </c>
      <c r="L217">
        <v>0</v>
      </c>
      <c r="M217">
        <v>0</v>
      </c>
      <c r="N217">
        <v>1</v>
      </c>
      <c r="O217">
        <v>1</v>
      </c>
      <c r="P217">
        <v>1</v>
      </c>
      <c r="Q217">
        <v>1</v>
      </c>
      <c r="R217" t="str">
        <f>IF(SUM(L217:Q217)=6,"Boa",IF(SUM(L217:Q217)&lt;6,"Ruim",IF(SUM(L217:Q217)&gt;6,"Média")))</f>
        <v>Ruim</v>
      </c>
      <c r="S217">
        <f>IF(L217=1,1,IF(M217=1,2,IF(N217=1,3,IF(O217=1,4,IF(P217=1,5,IF(Q217=1,6,0))))))</f>
        <v>3</v>
      </c>
      <c r="T217" t="str">
        <f t="shared" si="3"/>
        <v>Patri.Liq X Ativos</v>
      </c>
    </row>
    <row r="218" spans="1:20" hidden="1" x14ac:dyDescent="0.3">
      <c r="A218" t="s">
        <v>480</v>
      </c>
      <c r="B218" t="s">
        <v>481</v>
      </c>
      <c r="C218" t="s">
        <v>475</v>
      </c>
      <c r="D218" s="2">
        <v>44834</v>
      </c>
      <c r="E218">
        <v>0</v>
      </c>
      <c r="F218">
        <v>387148</v>
      </c>
      <c r="G218">
        <v>0</v>
      </c>
      <c r="H218">
        <v>897220</v>
      </c>
      <c r="I218">
        <v>-897220</v>
      </c>
      <c r="J218">
        <v>-678763</v>
      </c>
      <c r="K218">
        <v>419729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 t="str">
        <f>IF(SUM(L218:Q218)=6,"Boa",IF(SUM(L218:Q218)&lt;6,"Ruim",IF(SUM(L218:Q218)&gt;6,"Média")))</f>
        <v>Ruim</v>
      </c>
      <c r="S218">
        <f>IF(L218=1,1,IF(M218=1,2,IF(N218=1,3,IF(O218=1,4,IF(P218=1,5,IF(Q218=1,6,0))))))</f>
        <v>0</v>
      </c>
      <c r="T218" t="str">
        <f t="shared" si="3"/>
        <v>Nenhum</v>
      </c>
    </row>
    <row r="219" spans="1:20" hidden="1" x14ac:dyDescent="0.3">
      <c r="A219" t="s">
        <v>473</v>
      </c>
      <c r="B219" t="s">
        <v>474</v>
      </c>
      <c r="C219" t="s">
        <v>475</v>
      </c>
      <c r="D219" s="2">
        <v>44834</v>
      </c>
      <c r="E219">
        <v>10492687</v>
      </c>
      <c r="F219">
        <v>2059299</v>
      </c>
      <c r="G219">
        <v>4349494</v>
      </c>
      <c r="H219">
        <v>21663007</v>
      </c>
      <c r="I219">
        <v>-21663007</v>
      </c>
      <c r="J219">
        <v>-3524434</v>
      </c>
      <c r="K219">
        <v>5289864</v>
      </c>
      <c r="L219">
        <v>0</v>
      </c>
      <c r="M219">
        <v>0</v>
      </c>
      <c r="N219">
        <v>2</v>
      </c>
      <c r="O219">
        <v>2</v>
      </c>
      <c r="P219">
        <v>2</v>
      </c>
      <c r="Q219">
        <v>2</v>
      </c>
      <c r="R219" t="str">
        <f>IF(SUM(L219:Q219)=6,"Boa",IF(SUM(L219:Q219)&lt;6,"Ruim",IF(SUM(L219:Q219)&gt;6,"Média")))</f>
        <v>Média</v>
      </c>
      <c r="S219">
        <f>IF(L219=1,1,IF(M219=1,2,IF(N219=1,3,IF(O219=1,4,IF(P219=1,5,IF(Q219=1,6,0))))))</f>
        <v>0</v>
      </c>
      <c r="T219" t="str">
        <f t="shared" si="3"/>
        <v>Nenhum</v>
      </c>
    </row>
    <row r="220" spans="1:20" hidden="1" x14ac:dyDescent="0.3">
      <c r="A220" t="s">
        <v>478</v>
      </c>
      <c r="B220" t="s">
        <v>479</v>
      </c>
      <c r="C220" t="s">
        <v>475</v>
      </c>
      <c r="D220" s="2">
        <v>44834</v>
      </c>
      <c r="E220">
        <v>22984957</v>
      </c>
      <c r="F220">
        <v>0</v>
      </c>
      <c r="G220">
        <v>866840</v>
      </c>
      <c r="H220">
        <v>23230116</v>
      </c>
      <c r="I220">
        <v>-23230116</v>
      </c>
      <c r="J220">
        <v>-220661</v>
      </c>
      <c r="K220">
        <v>191072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 t="str">
        <f>IF(SUM(L220:Q220)=6,"Boa",IF(SUM(L220:Q220)&lt;6,"Ruim",IF(SUM(L220:Q220)&gt;6,"Média")))</f>
        <v>Ruim</v>
      </c>
      <c r="S220">
        <f>IF(L220=1,1,IF(M220=1,2,IF(N220=1,3,IF(O220=1,4,IF(P220=1,5,IF(Q220=1,6,0))))))</f>
        <v>0</v>
      </c>
      <c r="T220" t="str">
        <f t="shared" si="3"/>
        <v>Nenhum</v>
      </c>
    </row>
    <row r="221" spans="1:20" hidden="1" x14ac:dyDescent="0.3">
      <c r="A221" t="s">
        <v>482</v>
      </c>
      <c r="B221" t="s">
        <v>483</v>
      </c>
      <c r="C221" t="s">
        <v>484</v>
      </c>
      <c r="D221" s="2">
        <v>44834</v>
      </c>
      <c r="E221">
        <v>1273442</v>
      </c>
      <c r="F221">
        <v>252385</v>
      </c>
      <c r="G221">
        <v>15910</v>
      </c>
      <c r="H221">
        <v>2423257</v>
      </c>
      <c r="I221">
        <v>-2423257</v>
      </c>
      <c r="J221">
        <v>-485803</v>
      </c>
      <c r="K221">
        <v>697728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 t="str">
        <f>IF(SUM(L221:Q221)=6,"Boa",IF(SUM(L221:Q221)&lt;6,"Ruim",IF(SUM(L221:Q221)&gt;6,"Média")))</f>
        <v>Ruim</v>
      </c>
      <c r="S221">
        <f>IF(L221=1,1,IF(M221=1,2,IF(N221=1,3,IF(O221=1,4,IF(P221=1,5,IF(Q221=1,6,0))))))</f>
        <v>0</v>
      </c>
      <c r="T221" t="str">
        <f t="shared" si="3"/>
        <v>Nenhum</v>
      </c>
    </row>
    <row r="222" spans="1:20" hidden="1" x14ac:dyDescent="0.3">
      <c r="A222" t="s">
        <v>485</v>
      </c>
      <c r="B222" t="s">
        <v>486</v>
      </c>
      <c r="C222" t="s">
        <v>487</v>
      </c>
      <c r="D222" s="2">
        <v>44834</v>
      </c>
      <c r="E222">
        <v>416109</v>
      </c>
      <c r="F222">
        <v>188504</v>
      </c>
      <c r="G222">
        <v>0</v>
      </c>
      <c r="H222">
        <v>3617878</v>
      </c>
      <c r="I222">
        <v>-3617878</v>
      </c>
      <c r="J222">
        <v>-2683707</v>
      </c>
      <c r="K222">
        <v>1675116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 t="str">
        <f>IF(SUM(L222:Q222)=6,"Boa",IF(SUM(L222:Q222)&lt;6,"Ruim",IF(SUM(L222:Q222)&gt;6,"Média")))</f>
        <v>Ruim</v>
      </c>
      <c r="S222">
        <f>IF(L222=1,1,IF(M222=1,2,IF(N222=1,3,IF(O222=1,4,IF(P222=1,5,IF(Q222=1,6,0))))))</f>
        <v>0</v>
      </c>
      <c r="T222" t="str">
        <f t="shared" si="3"/>
        <v>Nenhum</v>
      </c>
    </row>
    <row r="223" spans="1:20" hidden="1" x14ac:dyDescent="0.3">
      <c r="A223" t="s">
        <v>488</v>
      </c>
      <c r="B223" t="s">
        <v>489</v>
      </c>
      <c r="C223" t="s">
        <v>487</v>
      </c>
      <c r="D223" s="2">
        <v>44834</v>
      </c>
      <c r="E223">
        <v>0</v>
      </c>
      <c r="F223">
        <v>24897</v>
      </c>
      <c r="G223">
        <v>0</v>
      </c>
      <c r="H223">
        <v>603433</v>
      </c>
      <c r="I223">
        <v>-603433</v>
      </c>
      <c r="J223">
        <v>-389888</v>
      </c>
      <c r="K223">
        <v>37997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 t="str">
        <f>IF(SUM(L223:Q223)=6,"Boa",IF(SUM(L223:Q223)&lt;6,"Ruim",IF(SUM(L223:Q223)&gt;6,"Média")))</f>
        <v>Ruim</v>
      </c>
      <c r="S223">
        <f>IF(L223=1,1,IF(M223=1,2,IF(N223=1,3,IF(O223=1,4,IF(P223=1,5,IF(Q223=1,6,0))))))</f>
        <v>0</v>
      </c>
      <c r="T223" t="str">
        <f t="shared" si="3"/>
        <v>Nenhum</v>
      </c>
    </row>
    <row r="224" spans="1:20" hidden="1" x14ac:dyDescent="0.3">
      <c r="A224" t="s">
        <v>490</v>
      </c>
      <c r="B224" t="s">
        <v>491</v>
      </c>
      <c r="C224" t="s">
        <v>492</v>
      </c>
      <c r="D224" s="2">
        <v>44834</v>
      </c>
      <c r="E224">
        <v>10832500</v>
      </c>
      <c r="F224">
        <v>1628975</v>
      </c>
      <c r="G224">
        <v>5346348</v>
      </c>
      <c r="H224">
        <v>105463879</v>
      </c>
      <c r="I224">
        <v>-105463879</v>
      </c>
      <c r="J224">
        <v>-89149479</v>
      </c>
      <c r="K224">
        <v>94110897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 t="str">
        <f>IF(SUM(L224:Q224)=6,"Boa",IF(SUM(L224:Q224)&lt;6,"Ruim",IF(SUM(L224:Q224)&gt;6,"Média")))</f>
        <v>Ruim</v>
      </c>
      <c r="S224">
        <f>IF(L224=1,1,IF(M224=1,2,IF(N224=1,3,IF(O224=1,4,IF(P224=1,5,IF(Q224=1,6,0))))))</f>
        <v>0</v>
      </c>
      <c r="T224" t="str">
        <f t="shared" si="3"/>
        <v>Nenhum</v>
      </c>
    </row>
    <row r="225" spans="1:20" hidden="1" x14ac:dyDescent="0.3">
      <c r="A225" t="s">
        <v>493</v>
      </c>
      <c r="B225" t="s">
        <v>494</v>
      </c>
      <c r="C225" t="s">
        <v>495</v>
      </c>
      <c r="D225" s="2">
        <v>44834</v>
      </c>
      <c r="E225">
        <v>942087</v>
      </c>
      <c r="F225">
        <v>603527</v>
      </c>
      <c r="G225">
        <v>124872</v>
      </c>
      <c r="H225">
        <v>3468715</v>
      </c>
      <c r="I225">
        <v>-3468715</v>
      </c>
      <c r="J225">
        <v>-1051071</v>
      </c>
      <c r="K225">
        <v>2284302</v>
      </c>
      <c r="L225">
        <v>0</v>
      </c>
      <c r="M225">
        <v>2</v>
      </c>
      <c r="N225">
        <v>1</v>
      </c>
      <c r="O225">
        <v>1</v>
      </c>
      <c r="P225">
        <v>0</v>
      </c>
      <c r="Q225">
        <v>1</v>
      </c>
      <c r="R225" t="str">
        <f>IF(SUM(L225:Q225)=6,"Boa",IF(SUM(L225:Q225)&lt;6,"Ruim",IF(SUM(L225:Q225)&gt;6,"Média")))</f>
        <v>Ruim</v>
      </c>
      <c r="S225">
        <f>IF(L225=1,1,IF(M225=1,2,IF(N225=1,3,IF(O225=1,4,IF(P225=1,5,IF(Q225=1,6,0))))))</f>
        <v>3</v>
      </c>
      <c r="T225" t="str">
        <f t="shared" si="3"/>
        <v>Patri.Liq X Ativos</v>
      </c>
    </row>
    <row r="226" spans="1:20" hidden="1" x14ac:dyDescent="0.3">
      <c r="A226" t="s">
        <v>518</v>
      </c>
      <c r="B226" t="s">
        <v>519</v>
      </c>
      <c r="C226" t="s">
        <v>495</v>
      </c>
      <c r="D226" s="2">
        <v>44834</v>
      </c>
      <c r="E226">
        <v>0</v>
      </c>
      <c r="F226">
        <v>391</v>
      </c>
      <c r="G226">
        <v>0</v>
      </c>
      <c r="H226">
        <v>693129</v>
      </c>
      <c r="I226">
        <v>-693129</v>
      </c>
      <c r="J226">
        <v>-371554</v>
      </c>
      <c r="K226">
        <v>301814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 t="str">
        <f>IF(SUM(L226:Q226)=6,"Boa",IF(SUM(L226:Q226)&lt;6,"Ruim",IF(SUM(L226:Q226)&gt;6,"Média")))</f>
        <v>Ruim</v>
      </c>
      <c r="S226">
        <f>IF(L226=1,1,IF(M226=1,2,IF(N226=1,3,IF(O226=1,4,IF(P226=1,5,IF(Q226=1,6,0))))))</f>
        <v>0</v>
      </c>
      <c r="T226" t="str">
        <f t="shared" si="3"/>
        <v>Nenhum</v>
      </c>
    </row>
    <row r="227" spans="1:20" hidden="1" x14ac:dyDescent="0.3">
      <c r="A227" t="s">
        <v>514</v>
      </c>
      <c r="B227" t="s">
        <v>515</v>
      </c>
      <c r="C227" t="s">
        <v>495</v>
      </c>
      <c r="D227" s="2">
        <v>44834</v>
      </c>
      <c r="E227">
        <v>13311722</v>
      </c>
      <c r="F227">
        <v>2929987</v>
      </c>
      <c r="G227">
        <v>0</v>
      </c>
      <c r="H227">
        <v>48258955</v>
      </c>
      <c r="I227">
        <v>-48258955</v>
      </c>
      <c r="J227">
        <v>-13888519</v>
      </c>
      <c r="K227">
        <v>16447811</v>
      </c>
      <c r="L227">
        <v>1</v>
      </c>
      <c r="M227">
        <v>0</v>
      </c>
      <c r="N227">
        <v>2</v>
      </c>
      <c r="O227">
        <v>2</v>
      </c>
      <c r="P227">
        <v>1</v>
      </c>
      <c r="Q227">
        <v>0</v>
      </c>
      <c r="R227" t="str">
        <f>IF(SUM(L227:Q227)=6,"Boa",IF(SUM(L227:Q227)&lt;6,"Ruim",IF(SUM(L227:Q227)&gt;6,"Média")))</f>
        <v>Boa</v>
      </c>
      <c r="S227">
        <f>IF(L227=1,1,IF(M227=1,2,IF(N227=1,3,IF(O227=1,4,IF(P227=1,5,IF(Q227=1,6,0))))))</f>
        <v>1</v>
      </c>
      <c r="T227" t="str">
        <f t="shared" si="3"/>
        <v>Patri.Liq X Receita</v>
      </c>
    </row>
    <row r="228" spans="1:20" hidden="1" x14ac:dyDescent="0.3">
      <c r="A228" t="s">
        <v>496</v>
      </c>
      <c r="B228" t="s">
        <v>497</v>
      </c>
      <c r="C228" t="s">
        <v>495</v>
      </c>
      <c r="D228" s="2">
        <v>44834</v>
      </c>
      <c r="E228">
        <v>1798952</v>
      </c>
      <c r="F228">
        <v>349527</v>
      </c>
      <c r="G228">
        <v>598346</v>
      </c>
      <c r="H228">
        <v>3183894</v>
      </c>
      <c r="I228">
        <v>-3183894</v>
      </c>
      <c r="J228">
        <v>-408672</v>
      </c>
      <c r="K228">
        <v>1475315</v>
      </c>
      <c r="L228">
        <v>0</v>
      </c>
      <c r="M228">
        <v>2</v>
      </c>
      <c r="N228">
        <v>1</v>
      </c>
      <c r="O228">
        <v>1</v>
      </c>
      <c r="P228">
        <v>0</v>
      </c>
      <c r="Q228">
        <v>1</v>
      </c>
      <c r="R228" t="str">
        <f>IF(SUM(L228:Q228)=6,"Boa",IF(SUM(L228:Q228)&lt;6,"Ruim",IF(SUM(L228:Q228)&gt;6,"Média")))</f>
        <v>Ruim</v>
      </c>
      <c r="S228">
        <f>IF(L228=1,1,IF(M228=1,2,IF(N228=1,3,IF(O228=1,4,IF(P228=1,5,IF(Q228=1,6,0))))))</f>
        <v>3</v>
      </c>
      <c r="T228" t="str">
        <f t="shared" si="3"/>
        <v>Patri.Liq X Ativos</v>
      </c>
    </row>
    <row r="229" spans="1:20" hidden="1" x14ac:dyDescent="0.3">
      <c r="A229" t="s">
        <v>520</v>
      </c>
      <c r="B229" t="s">
        <v>521</v>
      </c>
      <c r="C229" t="s">
        <v>495</v>
      </c>
      <c r="D229" s="2">
        <v>44834</v>
      </c>
      <c r="E229">
        <v>0</v>
      </c>
      <c r="F229">
        <v>2089</v>
      </c>
      <c r="G229">
        <v>0</v>
      </c>
      <c r="H229">
        <v>265166</v>
      </c>
      <c r="I229">
        <v>-265166</v>
      </c>
      <c r="J229">
        <v>-319975</v>
      </c>
      <c r="K229">
        <v>109878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 t="str">
        <f>IF(SUM(L229:Q229)=6,"Boa",IF(SUM(L229:Q229)&lt;6,"Ruim",IF(SUM(L229:Q229)&gt;6,"Média")))</f>
        <v>Ruim</v>
      </c>
      <c r="S229">
        <f>IF(L229=1,1,IF(M229=1,2,IF(N229=1,3,IF(O229=1,4,IF(P229=1,5,IF(Q229=1,6,0))))))</f>
        <v>0</v>
      </c>
      <c r="T229" t="str">
        <f t="shared" si="3"/>
        <v>Nenhum</v>
      </c>
    </row>
    <row r="230" spans="1:20" hidden="1" x14ac:dyDescent="0.3">
      <c r="A230" t="s">
        <v>522</v>
      </c>
      <c r="B230" t="s">
        <v>523</v>
      </c>
      <c r="C230" t="s">
        <v>495</v>
      </c>
      <c r="D230" s="2">
        <v>44834</v>
      </c>
      <c r="E230">
        <v>0</v>
      </c>
      <c r="F230">
        <v>0</v>
      </c>
      <c r="G230">
        <v>0</v>
      </c>
      <c r="H230">
        <v>1082535</v>
      </c>
      <c r="I230">
        <v>-1082535</v>
      </c>
      <c r="J230">
        <v>-549148</v>
      </c>
      <c r="K230">
        <v>5600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 t="str">
        <f>IF(SUM(L230:Q230)=6,"Boa",IF(SUM(L230:Q230)&lt;6,"Ruim",IF(SUM(L230:Q230)&gt;6,"Média")))</f>
        <v>Ruim</v>
      </c>
      <c r="S230">
        <f>IF(L230=1,1,IF(M230=1,2,IF(N230=1,3,IF(O230=1,4,IF(P230=1,5,IF(Q230=1,6,0))))))</f>
        <v>0</v>
      </c>
      <c r="T230" t="str">
        <f t="shared" si="3"/>
        <v>Nenhum</v>
      </c>
    </row>
    <row r="231" spans="1:20" hidden="1" x14ac:dyDescent="0.3">
      <c r="A231" t="s">
        <v>500</v>
      </c>
      <c r="B231" t="s">
        <v>501</v>
      </c>
      <c r="C231" t="s">
        <v>495</v>
      </c>
      <c r="D231" s="2">
        <v>44834</v>
      </c>
      <c r="E231">
        <v>4089834</v>
      </c>
      <c r="F231">
        <v>1372759</v>
      </c>
      <c r="G231">
        <v>384583</v>
      </c>
      <c r="H231">
        <v>8194054</v>
      </c>
      <c r="I231">
        <v>-8194054</v>
      </c>
      <c r="J231">
        <v>-1771698</v>
      </c>
      <c r="K231">
        <v>2699053</v>
      </c>
      <c r="L231">
        <v>1</v>
      </c>
      <c r="M231">
        <v>0</v>
      </c>
      <c r="N231">
        <v>2</v>
      </c>
      <c r="O231">
        <v>2</v>
      </c>
      <c r="P231">
        <v>2</v>
      </c>
      <c r="Q231">
        <v>2</v>
      </c>
      <c r="R231" t="str">
        <f>IF(SUM(L231:Q231)=6,"Boa",IF(SUM(L231:Q231)&lt;6,"Ruim",IF(SUM(L231:Q231)&gt;6,"Média")))</f>
        <v>Média</v>
      </c>
      <c r="S231">
        <f>IF(L231=1,1,IF(M231=1,2,IF(N231=1,3,IF(O231=1,4,IF(P231=1,5,IF(Q231=1,6,0))))))</f>
        <v>1</v>
      </c>
      <c r="T231" t="str">
        <f t="shared" si="3"/>
        <v>Patri.Liq X Receita</v>
      </c>
    </row>
    <row r="232" spans="1:20" hidden="1" x14ac:dyDescent="0.3">
      <c r="A232" t="s">
        <v>516</v>
      </c>
      <c r="B232" t="s">
        <v>517</v>
      </c>
      <c r="C232" t="s">
        <v>495</v>
      </c>
      <c r="D232" s="2">
        <v>44834</v>
      </c>
      <c r="E232">
        <v>113746</v>
      </c>
      <c r="F232">
        <v>25882</v>
      </c>
      <c r="G232">
        <v>0</v>
      </c>
      <c r="H232">
        <v>582973</v>
      </c>
      <c r="I232">
        <v>-582973</v>
      </c>
      <c r="J232">
        <v>-98029</v>
      </c>
      <c r="K232">
        <v>153912</v>
      </c>
      <c r="L232">
        <v>0</v>
      </c>
      <c r="M232">
        <v>0</v>
      </c>
      <c r="N232">
        <v>1</v>
      </c>
      <c r="O232">
        <v>1</v>
      </c>
      <c r="P232">
        <v>0</v>
      </c>
      <c r="Q232">
        <v>1</v>
      </c>
      <c r="R232" t="str">
        <f>IF(SUM(L232:Q232)=6,"Boa",IF(SUM(L232:Q232)&lt;6,"Ruim",IF(SUM(L232:Q232)&gt;6,"Média")))</f>
        <v>Ruim</v>
      </c>
      <c r="S232">
        <f>IF(L232=1,1,IF(M232=1,2,IF(N232=1,3,IF(O232=1,4,IF(P232=1,5,IF(Q232=1,6,0))))))</f>
        <v>3</v>
      </c>
      <c r="T232" t="str">
        <f t="shared" si="3"/>
        <v>Patri.Liq X Ativos</v>
      </c>
    </row>
    <row r="233" spans="1:20" hidden="1" x14ac:dyDescent="0.3">
      <c r="A233" t="s">
        <v>502</v>
      </c>
      <c r="B233" t="s">
        <v>503</v>
      </c>
      <c r="C233" t="s">
        <v>495</v>
      </c>
      <c r="D233" s="2">
        <v>44834</v>
      </c>
      <c r="E233">
        <v>1647101</v>
      </c>
      <c r="F233">
        <v>933432</v>
      </c>
      <c r="G233">
        <v>518166</v>
      </c>
      <c r="H233">
        <v>2987994</v>
      </c>
      <c r="I233">
        <v>-2987994</v>
      </c>
      <c r="J233">
        <v>-858843</v>
      </c>
      <c r="K233">
        <v>1521367</v>
      </c>
      <c r="L233">
        <v>2</v>
      </c>
      <c r="M233">
        <v>0</v>
      </c>
      <c r="N233">
        <v>1</v>
      </c>
      <c r="O233">
        <v>1</v>
      </c>
      <c r="P233">
        <v>0</v>
      </c>
      <c r="Q233">
        <v>1</v>
      </c>
      <c r="R233" t="str">
        <f>IF(SUM(L233:Q233)=6,"Boa",IF(SUM(L233:Q233)&lt;6,"Ruim",IF(SUM(L233:Q233)&gt;6,"Média")))</f>
        <v>Ruim</v>
      </c>
      <c r="S233">
        <f>IF(L233=1,1,IF(M233=1,2,IF(N233=1,3,IF(O233=1,4,IF(P233=1,5,IF(Q233=1,6,0))))))</f>
        <v>3</v>
      </c>
      <c r="T233" t="str">
        <f t="shared" si="3"/>
        <v>Patri.Liq X Ativos</v>
      </c>
    </row>
    <row r="234" spans="1:20" hidden="1" x14ac:dyDescent="0.3">
      <c r="A234" t="s">
        <v>504</v>
      </c>
      <c r="B234" t="s">
        <v>505</v>
      </c>
      <c r="C234" t="s">
        <v>495</v>
      </c>
      <c r="D234" s="2">
        <v>44834</v>
      </c>
      <c r="E234">
        <v>3045387</v>
      </c>
      <c r="F234">
        <v>704113</v>
      </c>
      <c r="G234">
        <v>1235508</v>
      </c>
      <c r="H234">
        <v>5482826</v>
      </c>
      <c r="I234">
        <v>-5482826</v>
      </c>
      <c r="J234">
        <v>-1157212</v>
      </c>
      <c r="K234">
        <v>1978869</v>
      </c>
      <c r="L234">
        <v>0</v>
      </c>
      <c r="M234">
        <v>1</v>
      </c>
      <c r="N234">
        <v>0</v>
      </c>
      <c r="O234">
        <v>0</v>
      </c>
      <c r="P234">
        <v>2</v>
      </c>
      <c r="Q234">
        <v>2</v>
      </c>
      <c r="R234" t="str">
        <f>IF(SUM(L234:Q234)=6,"Boa",IF(SUM(L234:Q234)&lt;6,"Ruim",IF(SUM(L234:Q234)&gt;6,"Média")))</f>
        <v>Ruim</v>
      </c>
      <c r="S234">
        <f>IF(L234=1,1,IF(M234=1,2,IF(N234=1,3,IF(O234=1,4,IF(P234=1,5,IF(Q234=1,6,0))))))</f>
        <v>2</v>
      </c>
      <c r="T234" t="str">
        <f t="shared" si="3"/>
        <v>Receita X Dividendo</v>
      </c>
    </row>
    <row r="235" spans="1:20" hidden="1" x14ac:dyDescent="0.3">
      <c r="A235" t="s">
        <v>506</v>
      </c>
      <c r="B235" t="s">
        <v>507</v>
      </c>
      <c r="C235" t="s">
        <v>495</v>
      </c>
      <c r="D235" s="2">
        <v>44834</v>
      </c>
      <c r="E235">
        <v>124136</v>
      </c>
      <c r="F235">
        <v>113110</v>
      </c>
      <c r="G235">
        <v>22084</v>
      </c>
      <c r="H235">
        <v>333269</v>
      </c>
      <c r="I235">
        <v>-333269</v>
      </c>
      <c r="J235">
        <v>-95491</v>
      </c>
      <c r="K235">
        <v>178516</v>
      </c>
      <c r="L235">
        <v>0</v>
      </c>
      <c r="M235">
        <v>2</v>
      </c>
      <c r="N235">
        <v>1</v>
      </c>
      <c r="O235">
        <v>1</v>
      </c>
      <c r="P235">
        <v>0</v>
      </c>
      <c r="Q235">
        <v>1</v>
      </c>
      <c r="R235" t="str">
        <f>IF(SUM(L235:Q235)=6,"Boa",IF(SUM(L235:Q235)&lt;6,"Ruim",IF(SUM(L235:Q235)&gt;6,"Média")))</f>
        <v>Ruim</v>
      </c>
      <c r="S235">
        <f>IF(L235=1,1,IF(M235=1,2,IF(N235=1,3,IF(O235=1,4,IF(P235=1,5,IF(Q235=1,6,0))))))</f>
        <v>3</v>
      </c>
      <c r="T235" t="str">
        <f t="shared" si="3"/>
        <v>Patri.Liq X Ativos</v>
      </c>
    </row>
    <row r="236" spans="1:20" hidden="1" x14ac:dyDescent="0.3">
      <c r="A236" t="s">
        <v>508</v>
      </c>
      <c r="B236" t="s">
        <v>509</v>
      </c>
      <c r="C236" t="s">
        <v>495</v>
      </c>
      <c r="D236" s="2">
        <v>44834</v>
      </c>
      <c r="E236">
        <v>2771965</v>
      </c>
      <c r="F236">
        <v>1075157</v>
      </c>
      <c r="G236">
        <v>1682948</v>
      </c>
      <c r="H236">
        <v>6513860</v>
      </c>
      <c r="I236">
        <v>-6513860</v>
      </c>
      <c r="J236">
        <v>-1520134</v>
      </c>
      <c r="K236">
        <v>2803166</v>
      </c>
      <c r="L236">
        <v>1</v>
      </c>
      <c r="M236">
        <v>1</v>
      </c>
      <c r="N236">
        <v>0</v>
      </c>
      <c r="O236">
        <v>0</v>
      </c>
      <c r="P236">
        <v>2</v>
      </c>
      <c r="Q236">
        <v>2</v>
      </c>
      <c r="R236" t="str">
        <f>IF(SUM(L236:Q236)=6,"Boa",IF(SUM(L236:Q236)&lt;6,"Ruim",IF(SUM(L236:Q236)&gt;6,"Média")))</f>
        <v>Boa</v>
      </c>
      <c r="S236">
        <f>IF(L236=1,1,IF(M236=1,2,IF(N236=1,3,IF(O236=1,4,IF(P236=1,5,IF(Q236=1,6,0))))))</f>
        <v>1</v>
      </c>
      <c r="T236" t="str">
        <f t="shared" si="3"/>
        <v>Patri.Liq X Receita</v>
      </c>
    </row>
    <row r="237" spans="1:20" hidden="1" x14ac:dyDescent="0.3">
      <c r="A237" t="s">
        <v>524</v>
      </c>
      <c r="B237" t="s">
        <v>525</v>
      </c>
      <c r="C237" t="s">
        <v>495</v>
      </c>
      <c r="D237" s="2">
        <v>44834</v>
      </c>
      <c r="E237">
        <v>0</v>
      </c>
      <c r="F237">
        <v>14636</v>
      </c>
      <c r="G237">
        <v>0</v>
      </c>
      <c r="H237">
        <v>76712</v>
      </c>
      <c r="I237">
        <v>-76712</v>
      </c>
      <c r="J237">
        <v>-16869</v>
      </c>
      <c r="K237">
        <v>28901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 t="str">
        <f>IF(SUM(L237:Q237)=6,"Boa",IF(SUM(L237:Q237)&lt;6,"Ruim",IF(SUM(L237:Q237)&gt;6,"Média")))</f>
        <v>Ruim</v>
      </c>
      <c r="S237">
        <f>IF(L237=1,1,IF(M237=1,2,IF(N237=1,3,IF(O237=1,4,IF(P237=1,5,IF(Q237=1,6,0))))))</f>
        <v>0</v>
      </c>
      <c r="T237" t="str">
        <f t="shared" si="3"/>
        <v>Nenhum</v>
      </c>
    </row>
    <row r="238" spans="1:20" hidden="1" x14ac:dyDescent="0.3">
      <c r="A238" t="s">
        <v>498</v>
      </c>
      <c r="B238" t="s">
        <v>499</v>
      </c>
      <c r="C238" t="s">
        <v>495</v>
      </c>
      <c r="D238" s="2">
        <v>44834</v>
      </c>
      <c r="E238">
        <v>1016966</v>
      </c>
      <c r="F238">
        <v>372550</v>
      </c>
      <c r="G238">
        <v>178117</v>
      </c>
      <c r="H238">
        <v>1931937</v>
      </c>
      <c r="I238">
        <v>-1931937</v>
      </c>
      <c r="J238">
        <v>-543264</v>
      </c>
      <c r="K238">
        <v>1032468</v>
      </c>
      <c r="L238">
        <v>0</v>
      </c>
      <c r="M238">
        <v>2</v>
      </c>
      <c r="N238">
        <v>1</v>
      </c>
      <c r="O238">
        <v>1</v>
      </c>
      <c r="P238">
        <v>0</v>
      </c>
      <c r="Q238">
        <v>1</v>
      </c>
      <c r="R238" t="str">
        <f>IF(SUM(L238:Q238)=6,"Boa",IF(SUM(L238:Q238)&lt;6,"Ruim",IF(SUM(L238:Q238)&gt;6,"Média")))</f>
        <v>Ruim</v>
      </c>
      <c r="S238">
        <f>IF(L238=1,1,IF(M238=1,2,IF(N238=1,3,IF(O238=1,4,IF(P238=1,5,IF(Q238=1,6,0))))))</f>
        <v>3</v>
      </c>
      <c r="T238" t="str">
        <f t="shared" si="3"/>
        <v>Patri.Liq X Ativos</v>
      </c>
    </row>
    <row r="239" spans="1:20" hidden="1" x14ac:dyDescent="0.3">
      <c r="A239" t="s">
        <v>510</v>
      </c>
      <c r="B239" t="s">
        <v>511</v>
      </c>
      <c r="C239" t="s">
        <v>495</v>
      </c>
      <c r="D239" s="2">
        <v>44834</v>
      </c>
      <c r="E239">
        <v>1083619</v>
      </c>
      <c r="F239">
        <v>415136</v>
      </c>
      <c r="G239">
        <v>133555</v>
      </c>
      <c r="H239">
        <v>2190665</v>
      </c>
      <c r="I239">
        <v>-2190665</v>
      </c>
      <c r="J239">
        <v>-858883</v>
      </c>
      <c r="K239">
        <v>938813</v>
      </c>
      <c r="L239">
        <v>0</v>
      </c>
      <c r="M239">
        <v>2</v>
      </c>
      <c r="N239">
        <v>1</v>
      </c>
      <c r="O239">
        <v>1</v>
      </c>
      <c r="P239">
        <v>0</v>
      </c>
      <c r="Q239">
        <v>1</v>
      </c>
      <c r="R239" t="str">
        <f>IF(SUM(L239:Q239)=6,"Boa",IF(SUM(L239:Q239)&lt;6,"Ruim",IF(SUM(L239:Q239)&gt;6,"Média")))</f>
        <v>Ruim</v>
      </c>
      <c r="S239">
        <f>IF(L239=1,1,IF(M239=1,2,IF(N239=1,3,IF(O239=1,4,IF(P239=1,5,IF(Q239=1,6,0))))))</f>
        <v>3</v>
      </c>
      <c r="T239" t="str">
        <f t="shared" si="3"/>
        <v>Patri.Liq X Ativos</v>
      </c>
    </row>
    <row r="240" spans="1:20" hidden="1" x14ac:dyDescent="0.3">
      <c r="A240" t="s">
        <v>512</v>
      </c>
      <c r="B240" t="s">
        <v>513</v>
      </c>
      <c r="C240" t="s">
        <v>495</v>
      </c>
      <c r="D240" s="2">
        <v>44834</v>
      </c>
      <c r="E240">
        <v>2443415</v>
      </c>
      <c r="F240">
        <v>1908736</v>
      </c>
      <c r="G240">
        <v>711984</v>
      </c>
      <c r="H240">
        <v>7863732</v>
      </c>
      <c r="I240">
        <v>-7863732</v>
      </c>
      <c r="J240">
        <v>-4458957</v>
      </c>
      <c r="K240">
        <v>3820044</v>
      </c>
      <c r="L240">
        <v>1</v>
      </c>
      <c r="M240">
        <v>0</v>
      </c>
      <c r="N240">
        <v>1</v>
      </c>
      <c r="O240">
        <v>1</v>
      </c>
      <c r="P240">
        <v>1</v>
      </c>
      <c r="Q240">
        <v>0</v>
      </c>
      <c r="R240" t="str">
        <f>IF(SUM(L240:Q240)=6,"Boa",IF(SUM(L240:Q240)&lt;6,"Ruim",IF(SUM(L240:Q240)&gt;6,"Média")))</f>
        <v>Ruim</v>
      </c>
      <c r="S240">
        <f>IF(L240=1,1,IF(M240=1,2,IF(N240=1,3,IF(O240=1,4,IF(P240=1,5,IF(Q240=1,6,0))))))</f>
        <v>1</v>
      </c>
      <c r="T240" t="str">
        <f t="shared" si="3"/>
        <v>Patri.Liq X Receita</v>
      </c>
    </row>
    <row r="241" spans="1:20" hidden="1" x14ac:dyDescent="0.3">
      <c r="A241" t="s">
        <v>526</v>
      </c>
      <c r="B241" t="s">
        <v>527</v>
      </c>
      <c r="C241" t="s">
        <v>528</v>
      </c>
      <c r="D241" s="2">
        <v>44834</v>
      </c>
      <c r="E241">
        <v>135059</v>
      </c>
      <c r="F241">
        <v>34717</v>
      </c>
      <c r="G241">
        <v>65151</v>
      </c>
      <c r="H241">
        <v>216208</v>
      </c>
      <c r="I241">
        <v>-216208</v>
      </c>
      <c r="J241">
        <v>-45258</v>
      </c>
      <c r="K241">
        <v>137194</v>
      </c>
      <c r="L241">
        <v>1</v>
      </c>
      <c r="M241">
        <v>1</v>
      </c>
      <c r="N241">
        <v>2</v>
      </c>
      <c r="O241">
        <v>2</v>
      </c>
      <c r="P241">
        <v>2</v>
      </c>
      <c r="Q241">
        <v>1</v>
      </c>
      <c r="R241" t="str">
        <f>IF(SUM(L241:Q241)=6,"Boa",IF(SUM(L241:Q241)&lt;6,"Ruim",IF(SUM(L241:Q241)&gt;6,"Média")))</f>
        <v>Média</v>
      </c>
      <c r="S241">
        <f>IF(L241=1,1,IF(M241=1,2,IF(N241=1,3,IF(O241=1,4,IF(P241=1,5,IF(Q241=1,6,0))))))</f>
        <v>1</v>
      </c>
      <c r="T241" t="str">
        <f t="shared" si="3"/>
        <v>Patri.Liq X Receita</v>
      </c>
    </row>
    <row r="242" spans="1:20" hidden="1" x14ac:dyDescent="0.3">
      <c r="A242" t="s">
        <v>529</v>
      </c>
      <c r="B242" t="s">
        <v>530</v>
      </c>
      <c r="C242" t="s">
        <v>528</v>
      </c>
      <c r="D242" s="2">
        <v>44834</v>
      </c>
      <c r="E242">
        <v>3040727</v>
      </c>
      <c r="F242">
        <v>736081</v>
      </c>
      <c r="G242">
        <v>1016707</v>
      </c>
      <c r="H242">
        <v>3606451</v>
      </c>
      <c r="I242">
        <v>-3606451</v>
      </c>
      <c r="J242">
        <v>-367587</v>
      </c>
      <c r="K242">
        <v>1579803</v>
      </c>
      <c r="L242">
        <v>1</v>
      </c>
      <c r="M242">
        <v>1</v>
      </c>
      <c r="N242">
        <v>2</v>
      </c>
      <c r="O242">
        <v>2</v>
      </c>
      <c r="P242">
        <v>2</v>
      </c>
      <c r="Q242">
        <v>1</v>
      </c>
      <c r="R242" t="str">
        <f>IF(SUM(L242:Q242)=6,"Boa",IF(SUM(L242:Q242)&lt;6,"Ruim",IF(SUM(L242:Q242)&gt;6,"Média")))</f>
        <v>Média</v>
      </c>
      <c r="S242">
        <f>IF(L242=1,1,IF(M242=1,2,IF(N242=1,3,IF(O242=1,4,IF(P242=1,5,IF(Q242=1,6,0))))))</f>
        <v>1</v>
      </c>
      <c r="T242" t="str">
        <f t="shared" si="3"/>
        <v>Patri.Liq X Receita</v>
      </c>
    </row>
    <row r="243" spans="1:20" hidden="1" x14ac:dyDescent="0.3">
      <c r="A243" t="s">
        <v>531</v>
      </c>
      <c r="B243" t="s">
        <v>532</v>
      </c>
      <c r="C243" t="s">
        <v>528</v>
      </c>
      <c r="D243" s="2">
        <v>44834</v>
      </c>
      <c r="E243">
        <v>21112515</v>
      </c>
      <c r="F243">
        <v>6474363</v>
      </c>
      <c r="G243">
        <v>9697708</v>
      </c>
      <c r="H243">
        <v>61135432</v>
      </c>
      <c r="I243">
        <v>-61135432</v>
      </c>
      <c r="J243">
        <v>-14366065</v>
      </c>
      <c r="K243">
        <v>14516561</v>
      </c>
      <c r="L243">
        <v>1</v>
      </c>
      <c r="M243">
        <v>2</v>
      </c>
      <c r="N243">
        <v>2</v>
      </c>
      <c r="O243">
        <v>2</v>
      </c>
      <c r="P243">
        <v>2</v>
      </c>
      <c r="Q243">
        <v>1</v>
      </c>
      <c r="R243" t="str">
        <f>IF(SUM(L243:Q243)=6,"Boa",IF(SUM(L243:Q243)&lt;6,"Ruim",IF(SUM(L243:Q243)&gt;6,"Média")))</f>
        <v>Média</v>
      </c>
      <c r="S243">
        <f>IF(L243=1,1,IF(M243=1,2,IF(N243=1,3,IF(O243=1,4,IF(P243=1,5,IF(Q243=1,6,0))))))</f>
        <v>1</v>
      </c>
      <c r="T243" t="str">
        <f t="shared" si="3"/>
        <v>Patri.Liq X Receita</v>
      </c>
    </row>
    <row r="244" spans="1:20" hidden="1" x14ac:dyDescent="0.3">
      <c r="A244" t="s">
        <v>533</v>
      </c>
      <c r="B244" t="s">
        <v>534</v>
      </c>
      <c r="C244" t="s">
        <v>528</v>
      </c>
      <c r="D244" s="2">
        <v>44834</v>
      </c>
      <c r="E244">
        <v>204685</v>
      </c>
      <c r="F244">
        <v>122719</v>
      </c>
      <c r="G244">
        <v>90564</v>
      </c>
      <c r="H244">
        <v>518024</v>
      </c>
      <c r="I244">
        <v>-518024</v>
      </c>
      <c r="J244">
        <v>-210627</v>
      </c>
      <c r="K244">
        <v>192752</v>
      </c>
      <c r="L244">
        <v>1</v>
      </c>
      <c r="M244">
        <v>1</v>
      </c>
      <c r="N244">
        <v>2</v>
      </c>
      <c r="O244">
        <v>2</v>
      </c>
      <c r="P244">
        <v>2</v>
      </c>
      <c r="Q244">
        <v>1</v>
      </c>
      <c r="R244" t="str">
        <f>IF(SUM(L244:Q244)=6,"Boa",IF(SUM(L244:Q244)&lt;6,"Ruim",IF(SUM(L244:Q244)&gt;6,"Média")))</f>
        <v>Média</v>
      </c>
      <c r="S244">
        <f>IF(L244=1,1,IF(M244=1,2,IF(N244=1,3,IF(O244=1,4,IF(P244=1,5,IF(Q244=1,6,0))))))</f>
        <v>1</v>
      </c>
      <c r="T244" t="str">
        <f t="shared" si="3"/>
        <v>Patri.Liq X Receita</v>
      </c>
    </row>
    <row r="245" spans="1:20" hidden="1" x14ac:dyDescent="0.3">
      <c r="A245" t="s">
        <v>535</v>
      </c>
      <c r="B245" t="s">
        <v>536</v>
      </c>
      <c r="C245" t="s">
        <v>528</v>
      </c>
      <c r="D245" s="2">
        <v>44834</v>
      </c>
      <c r="E245">
        <v>49188157</v>
      </c>
      <c r="F245">
        <v>1909684</v>
      </c>
      <c r="G245">
        <v>17862532</v>
      </c>
      <c r="H245">
        <v>58493796</v>
      </c>
      <c r="I245">
        <v>-58493796</v>
      </c>
      <c r="J245">
        <v>-3277883</v>
      </c>
      <c r="K245">
        <v>2942627</v>
      </c>
      <c r="L245">
        <v>2</v>
      </c>
      <c r="M245">
        <v>2</v>
      </c>
      <c r="N245">
        <v>1</v>
      </c>
      <c r="O245">
        <v>1</v>
      </c>
      <c r="P245">
        <v>1</v>
      </c>
      <c r="Q245">
        <v>2</v>
      </c>
      <c r="R245" t="str">
        <f>IF(SUM(L245:Q245)=6,"Boa",IF(SUM(L245:Q245)&lt;6,"Ruim",IF(SUM(L245:Q245)&gt;6,"Média")))</f>
        <v>Média</v>
      </c>
      <c r="S245">
        <f>IF(L245=1,1,IF(M245=1,2,IF(N245=1,3,IF(O245=1,4,IF(P245=1,5,IF(Q245=1,6,0))))))</f>
        <v>3</v>
      </c>
      <c r="T245" t="str">
        <f t="shared" si="3"/>
        <v>Patri.Liq X Ativos</v>
      </c>
    </row>
    <row r="246" spans="1:20" hidden="1" x14ac:dyDescent="0.3">
      <c r="A246" t="s">
        <v>549</v>
      </c>
      <c r="B246" t="s">
        <v>550</v>
      </c>
      <c r="C246" t="s">
        <v>528</v>
      </c>
      <c r="D246" s="2">
        <v>44834</v>
      </c>
      <c r="E246">
        <v>0</v>
      </c>
      <c r="F246">
        <v>4555992</v>
      </c>
      <c r="G246">
        <v>0</v>
      </c>
      <c r="H246">
        <v>58516702</v>
      </c>
      <c r="I246">
        <v>-58516702</v>
      </c>
      <c r="J246">
        <v>-28390597</v>
      </c>
      <c r="K246">
        <v>43452995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 t="str">
        <f>IF(SUM(L246:Q246)=6,"Boa",IF(SUM(L246:Q246)&lt;6,"Ruim",IF(SUM(L246:Q246)&gt;6,"Média")))</f>
        <v>Ruim</v>
      </c>
      <c r="S246">
        <f>IF(L246=1,1,IF(M246=1,2,IF(N246=1,3,IF(O246=1,4,IF(P246=1,5,IF(Q246=1,6,0))))))</f>
        <v>0</v>
      </c>
      <c r="T246" t="str">
        <f t="shared" si="3"/>
        <v>Nenhum</v>
      </c>
    </row>
    <row r="247" spans="1:20" hidden="1" x14ac:dyDescent="0.3">
      <c r="A247" t="s">
        <v>551</v>
      </c>
      <c r="B247" t="s">
        <v>552</v>
      </c>
      <c r="C247" t="s">
        <v>528</v>
      </c>
      <c r="D247" s="2">
        <v>44834</v>
      </c>
      <c r="E247">
        <v>0</v>
      </c>
      <c r="F247">
        <v>862</v>
      </c>
      <c r="G247">
        <v>0</v>
      </c>
      <c r="H247">
        <v>12380</v>
      </c>
      <c r="I247">
        <v>-12380</v>
      </c>
      <c r="J247">
        <v>-89389</v>
      </c>
      <c r="K247">
        <v>2244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 t="str">
        <f>IF(SUM(L247:Q247)=6,"Boa",IF(SUM(L247:Q247)&lt;6,"Ruim",IF(SUM(L247:Q247)&gt;6,"Média")))</f>
        <v>Ruim</v>
      </c>
      <c r="S247">
        <f>IF(L247=1,1,IF(M247=1,2,IF(N247=1,3,IF(O247=1,4,IF(P247=1,5,IF(Q247=1,6,0))))))</f>
        <v>0</v>
      </c>
      <c r="T247" t="str">
        <f t="shared" si="3"/>
        <v>Nenhum</v>
      </c>
    </row>
    <row r="248" spans="1:20" hidden="1" x14ac:dyDescent="0.3">
      <c r="A248" t="s">
        <v>537</v>
      </c>
      <c r="B248" t="s">
        <v>538</v>
      </c>
      <c r="C248" t="s">
        <v>528</v>
      </c>
      <c r="D248" s="2">
        <v>44834</v>
      </c>
      <c r="E248">
        <v>372455527</v>
      </c>
      <c r="F248">
        <v>228709898</v>
      </c>
      <c r="G248">
        <v>5659868</v>
      </c>
      <c r="H248">
        <v>569697683</v>
      </c>
      <c r="I248">
        <v>-569697683</v>
      </c>
      <c r="J248">
        <v>-188127130</v>
      </c>
      <c r="K248">
        <v>461135486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 t="str">
        <f>IF(SUM(L248:Q248)=6,"Boa",IF(SUM(L248:Q248)&lt;6,"Ruim",IF(SUM(L248:Q248)&gt;6,"Média")))</f>
        <v>Ruim</v>
      </c>
      <c r="S248">
        <f>IF(L248=1,1,IF(M248=1,2,IF(N248=1,3,IF(O248=1,4,IF(P248=1,5,IF(Q248=1,6,0))))))</f>
        <v>0</v>
      </c>
      <c r="T248" t="str">
        <f t="shared" si="3"/>
        <v>Nenhum</v>
      </c>
    </row>
    <row r="249" spans="1:20" hidden="1" x14ac:dyDescent="0.3">
      <c r="A249" t="s">
        <v>553</v>
      </c>
      <c r="B249" t="s">
        <v>554</v>
      </c>
      <c r="C249" t="s">
        <v>528</v>
      </c>
      <c r="D249" s="2">
        <v>44834</v>
      </c>
      <c r="E249">
        <v>0</v>
      </c>
      <c r="F249">
        <v>416</v>
      </c>
      <c r="G249">
        <v>0</v>
      </c>
      <c r="H249">
        <v>17397</v>
      </c>
      <c r="I249">
        <v>-17397</v>
      </c>
      <c r="J249">
        <v>-47478</v>
      </c>
      <c r="K249">
        <v>1202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 t="str">
        <f>IF(SUM(L249:Q249)=6,"Boa",IF(SUM(L249:Q249)&lt;6,"Ruim",IF(SUM(L249:Q249)&gt;6,"Média")))</f>
        <v>Ruim</v>
      </c>
      <c r="S249">
        <f>IF(L249=1,1,IF(M249=1,2,IF(N249=1,3,IF(O249=1,4,IF(P249=1,5,IF(Q249=1,6,0))))))</f>
        <v>0</v>
      </c>
      <c r="T249" t="str">
        <f t="shared" si="3"/>
        <v>Nenhum</v>
      </c>
    </row>
    <row r="250" spans="1:20" hidden="1" x14ac:dyDescent="0.3">
      <c r="A250" t="s">
        <v>539</v>
      </c>
      <c r="B250" t="s">
        <v>540</v>
      </c>
      <c r="C250" t="s">
        <v>528</v>
      </c>
      <c r="D250" s="2">
        <v>44834</v>
      </c>
      <c r="E250">
        <v>910405</v>
      </c>
      <c r="F250">
        <v>234351</v>
      </c>
      <c r="G250">
        <v>395195</v>
      </c>
      <c r="H250">
        <v>1587507</v>
      </c>
      <c r="I250">
        <v>-1587507</v>
      </c>
      <c r="J250">
        <v>-302553</v>
      </c>
      <c r="K250">
        <v>802071</v>
      </c>
      <c r="L250">
        <v>1</v>
      </c>
      <c r="M250">
        <v>1</v>
      </c>
      <c r="N250">
        <v>2</v>
      </c>
      <c r="O250">
        <v>2</v>
      </c>
      <c r="P250">
        <v>2</v>
      </c>
      <c r="Q250">
        <v>1</v>
      </c>
      <c r="R250" t="str">
        <f>IF(SUM(L250:Q250)=6,"Boa",IF(SUM(L250:Q250)&lt;6,"Ruim",IF(SUM(L250:Q250)&gt;6,"Média")))</f>
        <v>Média</v>
      </c>
      <c r="S250">
        <f>IF(L250=1,1,IF(M250=1,2,IF(N250=1,3,IF(O250=1,4,IF(P250=1,5,IF(Q250=1,6,0))))))</f>
        <v>1</v>
      </c>
      <c r="T250" t="str">
        <f t="shared" si="3"/>
        <v>Patri.Liq X Receita</v>
      </c>
    </row>
    <row r="251" spans="1:20" hidden="1" x14ac:dyDescent="0.3">
      <c r="A251" t="s">
        <v>555</v>
      </c>
      <c r="B251" t="s">
        <v>556</v>
      </c>
      <c r="C251" t="s">
        <v>528</v>
      </c>
      <c r="D251" s="2">
        <v>44834</v>
      </c>
      <c r="E251">
        <v>0</v>
      </c>
      <c r="F251">
        <v>474510</v>
      </c>
      <c r="G251">
        <v>0</v>
      </c>
      <c r="H251">
        <v>2532979</v>
      </c>
      <c r="I251">
        <v>-2532979</v>
      </c>
      <c r="J251">
        <v>-1444293</v>
      </c>
      <c r="K251">
        <v>642925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 t="str">
        <f>IF(SUM(L251:Q251)=6,"Boa",IF(SUM(L251:Q251)&lt;6,"Ruim",IF(SUM(L251:Q251)&gt;6,"Média")))</f>
        <v>Ruim</v>
      </c>
      <c r="S251">
        <f>IF(L251=1,1,IF(M251=1,2,IF(N251=1,3,IF(O251=1,4,IF(P251=1,5,IF(Q251=1,6,0))))))</f>
        <v>0</v>
      </c>
      <c r="T251" t="str">
        <f t="shared" si="3"/>
        <v>Nenhum</v>
      </c>
    </row>
    <row r="252" spans="1:20" hidden="1" x14ac:dyDescent="0.3">
      <c r="A252" t="s">
        <v>541</v>
      </c>
      <c r="B252" t="s">
        <v>542</v>
      </c>
      <c r="C252" t="s">
        <v>528</v>
      </c>
      <c r="D252" s="2">
        <v>44834</v>
      </c>
      <c r="E252">
        <v>1041628</v>
      </c>
      <c r="F252">
        <v>468766</v>
      </c>
      <c r="G252">
        <v>312884</v>
      </c>
      <c r="H252">
        <v>2136854</v>
      </c>
      <c r="I252">
        <v>-2136854</v>
      </c>
      <c r="J252">
        <v>-438821</v>
      </c>
      <c r="K252">
        <v>1104040</v>
      </c>
      <c r="L252">
        <v>1</v>
      </c>
      <c r="M252">
        <v>1</v>
      </c>
      <c r="N252">
        <v>2</v>
      </c>
      <c r="O252">
        <v>2</v>
      </c>
      <c r="P252">
        <v>2</v>
      </c>
      <c r="Q252">
        <v>1</v>
      </c>
      <c r="R252" t="str">
        <f>IF(SUM(L252:Q252)=6,"Boa",IF(SUM(L252:Q252)&lt;6,"Ruim",IF(SUM(L252:Q252)&gt;6,"Média")))</f>
        <v>Média</v>
      </c>
      <c r="S252">
        <f>IF(L252=1,1,IF(M252=1,2,IF(N252=1,3,IF(O252=1,4,IF(P252=1,5,IF(Q252=1,6,0))))))</f>
        <v>1</v>
      </c>
      <c r="T252" t="str">
        <f t="shared" si="3"/>
        <v>Patri.Liq X Receita</v>
      </c>
    </row>
    <row r="253" spans="1:20" hidden="1" x14ac:dyDescent="0.3">
      <c r="A253" t="s">
        <v>543</v>
      </c>
      <c r="B253" t="s">
        <v>544</v>
      </c>
      <c r="C253" t="s">
        <v>528</v>
      </c>
      <c r="D253" s="2">
        <v>44834</v>
      </c>
      <c r="E253">
        <v>243433</v>
      </c>
      <c r="F253">
        <v>4336</v>
      </c>
      <c r="G253">
        <v>33889</v>
      </c>
      <c r="H253">
        <v>377978</v>
      </c>
      <c r="I253">
        <v>-377978</v>
      </c>
      <c r="J253">
        <v>-4850</v>
      </c>
      <c r="K253">
        <v>2133</v>
      </c>
      <c r="L253">
        <v>1</v>
      </c>
      <c r="M253">
        <v>1</v>
      </c>
      <c r="N253">
        <v>2</v>
      </c>
      <c r="O253">
        <v>2</v>
      </c>
      <c r="P253">
        <v>2</v>
      </c>
      <c r="Q253">
        <v>1</v>
      </c>
      <c r="R253" t="str">
        <f>IF(SUM(L253:Q253)=6,"Boa",IF(SUM(L253:Q253)&lt;6,"Ruim",IF(SUM(L253:Q253)&gt;6,"Média")))</f>
        <v>Média</v>
      </c>
      <c r="S253">
        <f>IF(L253=1,1,IF(M253=1,2,IF(N253=1,3,IF(O253=1,4,IF(P253=1,5,IF(Q253=1,6,0))))))</f>
        <v>1</v>
      </c>
      <c r="T253" t="str">
        <f t="shared" si="3"/>
        <v>Patri.Liq X Receita</v>
      </c>
    </row>
    <row r="254" spans="1:20" hidden="1" x14ac:dyDescent="0.3">
      <c r="A254" t="s">
        <v>545</v>
      </c>
      <c r="B254" t="s">
        <v>546</v>
      </c>
      <c r="C254" t="s">
        <v>528</v>
      </c>
      <c r="D254" s="2">
        <v>44834</v>
      </c>
      <c r="E254">
        <v>3107294</v>
      </c>
      <c r="F254">
        <v>1402473</v>
      </c>
      <c r="G254">
        <v>759087</v>
      </c>
      <c r="H254">
        <v>7167612</v>
      </c>
      <c r="I254">
        <v>-7167612</v>
      </c>
      <c r="J254">
        <v>-986378</v>
      </c>
      <c r="K254">
        <v>3272148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1</v>
      </c>
      <c r="R254" t="str">
        <f>IF(SUM(L254:Q254)=6,"Boa",IF(SUM(L254:Q254)&lt;6,"Ruim",IF(SUM(L254:Q254)&gt;6,"Média")))</f>
        <v>Média</v>
      </c>
      <c r="S254">
        <f>IF(L254=1,1,IF(M254=1,2,IF(N254=1,3,IF(O254=1,4,IF(P254=1,5,IF(Q254=1,6,0))))))</f>
        <v>1</v>
      </c>
      <c r="T254" t="str">
        <f t="shared" si="3"/>
        <v>Patri.Liq X Receita</v>
      </c>
    </row>
    <row r="255" spans="1:20" hidden="1" x14ac:dyDescent="0.3">
      <c r="A255" t="s">
        <v>547</v>
      </c>
      <c r="B255" t="s">
        <v>548</v>
      </c>
      <c r="C255" t="s">
        <v>528</v>
      </c>
      <c r="D255" s="2">
        <v>44834</v>
      </c>
      <c r="E255">
        <v>24292176</v>
      </c>
      <c r="F255">
        <v>7481062</v>
      </c>
      <c r="G255">
        <v>8324834</v>
      </c>
      <c r="H255">
        <v>36811895</v>
      </c>
      <c r="I255">
        <v>-36811895</v>
      </c>
      <c r="J255">
        <v>-4118655</v>
      </c>
      <c r="K255">
        <v>15674443</v>
      </c>
      <c r="L255">
        <v>1</v>
      </c>
      <c r="M255">
        <v>2</v>
      </c>
      <c r="N255">
        <v>2</v>
      </c>
      <c r="O255">
        <v>2</v>
      </c>
      <c r="P255">
        <v>2</v>
      </c>
      <c r="Q255">
        <v>1</v>
      </c>
      <c r="R255" t="str">
        <f>IF(SUM(L255:Q255)=6,"Boa",IF(SUM(L255:Q255)&lt;6,"Ruim",IF(SUM(L255:Q255)&gt;6,"Média")))</f>
        <v>Média</v>
      </c>
      <c r="S255">
        <f>IF(L255=1,1,IF(M255=1,2,IF(N255=1,3,IF(O255=1,4,IF(P255=1,5,IF(Q255=1,6,0))))))</f>
        <v>1</v>
      </c>
      <c r="T255" t="str">
        <f t="shared" si="3"/>
        <v>Patri.Liq X Receita</v>
      </c>
    </row>
    <row r="256" spans="1:20" hidden="1" x14ac:dyDescent="0.3">
      <c r="A256" t="s">
        <v>557</v>
      </c>
      <c r="B256" t="s">
        <v>558</v>
      </c>
      <c r="C256" t="s">
        <v>528</v>
      </c>
      <c r="D256" s="2">
        <v>44834</v>
      </c>
      <c r="E256">
        <v>0</v>
      </c>
      <c r="F256">
        <v>81838</v>
      </c>
      <c r="G256">
        <v>0</v>
      </c>
      <c r="H256">
        <v>266371</v>
      </c>
      <c r="I256">
        <v>-266371</v>
      </c>
      <c r="J256">
        <v>-119367</v>
      </c>
      <c r="K256">
        <v>123476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 t="str">
        <f>IF(SUM(L256:Q256)=6,"Boa",IF(SUM(L256:Q256)&lt;6,"Ruim",IF(SUM(L256:Q256)&gt;6,"Média")))</f>
        <v>Ruim</v>
      </c>
      <c r="S256">
        <f>IF(L256=1,1,IF(M256=1,2,IF(N256=1,3,IF(O256=1,4,IF(P256=1,5,IF(Q256=1,6,0))))))</f>
        <v>0</v>
      </c>
      <c r="T256" t="str">
        <f t="shared" si="3"/>
        <v>Nenhum</v>
      </c>
    </row>
    <row r="257" spans="1:20" hidden="1" x14ac:dyDescent="0.3">
      <c r="A257" t="s">
        <v>559</v>
      </c>
      <c r="B257" t="s">
        <v>560</v>
      </c>
      <c r="C257" t="s">
        <v>561</v>
      </c>
      <c r="D257" s="2">
        <v>44834</v>
      </c>
      <c r="E257">
        <v>9002800</v>
      </c>
      <c r="F257">
        <v>5250745</v>
      </c>
      <c r="G257">
        <v>1091712</v>
      </c>
      <c r="H257">
        <v>43601585</v>
      </c>
      <c r="I257">
        <v>-43601585</v>
      </c>
      <c r="J257">
        <v>-5082962</v>
      </c>
      <c r="K257">
        <v>11284914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 t="str">
        <f>IF(SUM(L257:Q257)=6,"Boa",IF(SUM(L257:Q257)&lt;6,"Ruim",IF(SUM(L257:Q257)&gt;6,"Média")))</f>
        <v>Boa</v>
      </c>
      <c r="S257">
        <f>IF(L257=1,1,IF(M257=1,2,IF(N257=1,3,IF(O257=1,4,IF(P257=1,5,IF(Q257=1,6,0))))))</f>
        <v>1</v>
      </c>
      <c r="T257" t="str">
        <f t="shared" si="3"/>
        <v>Patri.Liq X Receita</v>
      </c>
    </row>
    <row r="258" spans="1:20" hidden="1" x14ac:dyDescent="0.3">
      <c r="A258" t="s">
        <v>562</v>
      </c>
      <c r="B258" t="s">
        <v>563</v>
      </c>
      <c r="C258" t="s">
        <v>561</v>
      </c>
      <c r="D258" s="2">
        <v>44834</v>
      </c>
      <c r="E258">
        <v>27951653</v>
      </c>
      <c r="F258">
        <v>8333546</v>
      </c>
      <c r="G258">
        <v>3040935</v>
      </c>
      <c r="H258">
        <v>130803822</v>
      </c>
      <c r="I258">
        <v>-130803822</v>
      </c>
      <c r="J258">
        <v>-20269530</v>
      </c>
      <c r="K258">
        <v>17784636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 t="str">
        <f>IF(SUM(L258:Q258)=6,"Boa",IF(SUM(L258:Q258)&lt;6,"Ruim",IF(SUM(L258:Q258)&gt;6,"Média")))</f>
        <v>Ruim</v>
      </c>
      <c r="S258">
        <f>IF(L258=1,1,IF(M258=1,2,IF(N258=1,3,IF(O258=1,4,IF(P258=1,5,IF(Q258=1,6,0))))))</f>
        <v>0</v>
      </c>
      <c r="T258" t="str">
        <f t="shared" si="3"/>
        <v>Nenhum</v>
      </c>
    </row>
    <row r="259" spans="1:20" hidden="1" x14ac:dyDescent="0.3">
      <c r="A259" t="s">
        <v>569</v>
      </c>
      <c r="B259" t="s">
        <v>570</v>
      </c>
      <c r="C259" t="s">
        <v>566</v>
      </c>
      <c r="D259" s="2">
        <v>44834</v>
      </c>
      <c r="E259">
        <v>4318783</v>
      </c>
      <c r="F259">
        <v>437487</v>
      </c>
      <c r="G259">
        <v>0</v>
      </c>
      <c r="H259">
        <v>5374265</v>
      </c>
      <c r="I259">
        <v>-5374265</v>
      </c>
      <c r="J259">
        <v>-118613</v>
      </c>
      <c r="K259">
        <v>874087</v>
      </c>
      <c r="L259">
        <v>2</v>
      </c>
      <c r="M259">
        <v>0</v>
      </c>
      <c r="N259">
        <v>1</v>
      </c>
      <c r="O259">
        <v>1</v>
      </c>
      <c r="P259">
        <v>1</v>
      </c>
      <c r="Q259">
        <v>1</v>
      </c>
      <c r="R259" t="str">
        <f>IF(SUM(L259:Q259)=6,"Boa",IF(SUM(L259:Q259)&lt;6,"Ruim",IF(SUM(L259:Q259)&gt;6,"Média")))</f>
        <v>Boa</v>
      </c>
      <c r="S259">
        <f>IF(L259=1,1,IF(M259=1,2,IF(N259=1,3,IF(O259=1,4,IF(P259=1,5,IF(Q259=1,6,0))))))</f>
        <v>3</v>
      </c>
      <c r="T259" t="str">
        <f t="shared" ref="T259:T322" si="4">IF(S259=0,"Nenhum",IF(S259=1,"Patri.Liq X Receita",IF(S259=2,"Receita X Dividendo",IF(S259=3,"Patri.Liq X Ativos",IF(S259=4,"Patri.Liq X Passivos",IF(S259=5,"Patri.Liq X Passivo.Circu",IF(S259=6,"Patri.Liq X Ativo.Circu","")))))))</f>
        <v>Patri.Liq X Ativos</v>
      </c>
    </row>
    <row r="260" spans="1:20" hidden="1" x14ac:dyDescent="0.3">
      <c r="A260" t="s">
        <v>571</v>
      </c>
      <c r="B260" t="s">
        <v>572</v>
      </c>
      <c r="C260" t="s">
        <v>566</v>
      </c>
      <c r="D260" s="2">
        <v>44834</v>
      </c>
      <c r="E260">
        <v>751063</v>
      </c>
      <c r="F260">
        <v>207872</v>
      </c>
      <c r="G260">
        <v>0</v>
      </c>
      <c r="H260">
        <v>1805980</v>
      </c>
      <c r="I260">
        <v>-1805980</v>
      </c>
      <c r="J260">
        <v>-383195</v>
      </c>
      <c r="K260">
        <v>329870</v>
      </c>
      <c r="L260">
        <v>2</v>
      </c>
      <c r="M260">
        <v>0</v>
      </c>
      <c r="N260">
        <v>1</v>
      </c>
      <c r="O260">
        <v>1</v>
      </c>
      <c r="P260">
        <v>1</v>
      </c>
      <c r="Q260">
        <v>1</v>
      </c>
      <c r="R260" t="str">
        <f>IF(SUM(L260:Q260)=6,"Boa",IF(SUM(L260:Q260)&lt;6,"Ruim",IF(SUM(L260:Q260)&gt;6,"Média")))</f>
        <v>Boa</v>
      </c>
      <c r="S260">
        <f>IF(L260=1,1,IF(M260=1,2,IF(N260=1,3,IF(O260=1,4,IF(P260=1,5,IF(Q260=1,6,0))))))</f>
        <v>3</v>
      </c>
      <c r="T260" t="str">
        <f t="shared" si="4"/>
        <v>Patri.Liq X Ativos</v>
      </c>
    </row>
    <row r="261" spans="1:20" hidden="1" x14ac:dyDescent="0.3">
      <c r="A261" t="s">
        <v>564</v>
      </c>
      <c r="B261" t="s">
        <v>565</v>
      </c>
      <c r="C261" t="s">
        <v>566</v>
      </c>
      <c r="D261" s="2">
        <v>44834</v>
      </c>
      <c r="E261">
        <v>9237921</v>
      </c>
      <c r="F261">
        <v>795286</v>
      </c>
      <c r="G261">
        <v>255381</v>
      </c>
      <c r="H261">
        <v>9481811</v>
      </c>
      <c r="I261">
        <v>-9481811</v>
      </c>
      <c r="J261">
        <v>-18207</v>
      </c>
      <c r="K261">
        <v>17375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 t="str">
        <f>IF(SUM(L261:Q261)=6,"Boa",IF(SUM(L261:Q261)&lt;6,"Ruim",IF(SUM(L261:Q261)&gt;6,"Média")))</f>
        <v>Ruim</v>
      </c>
      <c r="S261">
        <f>IF(L261=1,1,IF(M261=1,2,IF(N261=1,3,IF(O261=1,4,IF(P261=1,5,IF(Q261=1,6,0))))))</f>
        <v>0</v>
      </c>
      <c r="T261" t="str">
        <f t="shared" si="4"/>
        <v>Nenhum</v>
      </c>
    </row>
    <row r="262" spans="1:20" hidden="1" x14ac:dyDescent="0.3">
      <c r="A262" t="s">
        <v>567</v>
      </c>
      <c r="B262" t="s">
        <v>568</v>
      </c>
      <c r="C262" t="s">
        <v>566</v>
      </c>
      <c r="D262" s="2">
        <v>44834</v>
      </c>
      <c r="E262">
        <v>372498000</v>
      </c>
      <c r="F262">
        <v>163747000</v>
      </c>
      <c r="G262">
        <v>133236000</v>
      </c>
      <c r="H262">
        <v>1255036000</v>
      </c>
      <c r="I262">
        <v>-1255036000</v>
      </c>
      <c r="J262">
        <v>-270733000</v>
      </c>
      <c r="K262">
        <v>182919000</v>
      </c>
      <c r="L262">
        <v>1</v>
      </c>
      <c r="M262">
        <v>0</v>
      </c>
      <c r="N262">
        <v>2</v>
      </c>
      <c r="O262">
        <v>2</v>
      </c>
      <c r="P262">
        <v>2</v>
      </c>
      <c r="Q262">
        <v>2</v>
      </c>
      <c r="R262" t="str">
        <f>IF(SUM(L262:Q262)=6,"Boa",IF(SUM(L262:Q262)&lt;6,"Ruim",IF(SUM(L262:Q262)&gt;6,"Média")))</f>
        <v>Média</v>
      </c>
      <c r="S262">
        <f>IF(L262=1,1,IF(M262=1,2,IF(N262=1,3,IF(O262=1,4,IF(P262=1,5,IF(Q262=1,6,0))))))</f>
        <v>1</v>
      </c>
      <c r="T262" t="str">
        <f t="shared" si="4"/>
        <v>Patri.Liq X Receita</v>
      </c>
    </row>
    <row r="263" spans="1:20" hidden="1" x14ac:dyDescent="0.3">
      <c r="A263" t="s">
        <v>573</v>
      </c>
      <c r="B263" t="s">
        <v>574</v>
      </c>
      <c r="C263" t="s">
        <v>566</v>
      </c>
      <c r="D263" s="2">
        <v>44834</v>
      </c>
      <c r="E263">
        <v>0</v>
      </c>
      <c r="F263">
        <v>1473710</v>
      </c>
      <c r="G263">
        <v>0</v>
      </c>
      <c r="H263">
        <v>5027037</v>
      </c>
      <c r="I263">
        <v>-5027037</v>
      </c>
      <c r="J263">
        <v>-8638069</v>
      </c>
      <c r="K263">
        <v>4688582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 t="str">
        <f>IF(SUM(L263:Q263)=6,"Boa",IF(SUM(L263:Q263)&lt;6,"Ruim",IF(SUM(L263:Q263)&gt;6,"Média")))</f>
        <v>Ruim</v>
      </c>
      <c r="S263">
        <f>IF(L263=1,1,IF(M263=1,2,IF(N263=1,3,IF(O263=1,4,IF(P263=1,5,IF(Q263=1,6,0))))))</f>
        <v>0</v>
      </c>
      <c r="T263" t="str">
        <f t="shared" si="4"/>
        <v>Nenhum</v>
      </c>
    </row>
    <row r="264" spans="1:20" hidden="1" x14ac:dyDescent="0.3">
      <c r="A264" t="s">
        <v>575</v>
      </c>
      <c r="B264" t="s">
        <v>576</v>
      </c>
      <c r="C264" t="s">
        <v>577</v>
      </c>
      <c r="D264" s="2">
        <v>44834</v>
      </c>
      <c r="E264">
        <v>8689362</v>
      </c>
      <c r="F264">
        <v>17936219</v>
      </c>
      <c r="G264">
        <v>2242911</v>
      </c>
      <c r="H264">
        <v>76065242</v>
      </c>
      <c r="I264">
        <v>-76065242</v>
      </c>
      <c r="J264">
        <v>-21977094</v>
      </c>
      <c r="K264">
        <v>24318520</v>
      </c>
      <c r="L264">
        <v>1</v>
      </c>
      <c r="M264">
        <v>2</v>
      </c>
      <c r="N264">
        <v>0</v>
      </c>
      <c r="O264">
        <v>0</v>
      </c>
      <c r="P264">
        <v>0</v>
      </c>
      <c r="Q264">
        <v>0</v>
      </c>
      <c r="R264" t="str">
        <f>IF(SUM(L264:Q264)=6,"Boa",IF(SUM(L264:Q264)&lt;6,"Ruim",IF(SUM(L264:Q264)&gt;6,"Média")))</f>
        <v>Ruim</v>
      </c>
      <c r="S264">
        <f>IF(L264=1,1,IF(M264=1,2,IF(N264=1,3,IF(O264=1,4,IF(P264=1,5,IF(Q264=1,6,0))))))</f>
        <v>1</v>
      </c>
      <c r="T264" t="str">
        <f t="shared" si="4"/>
        <v>Patri.Liq X Receita</v>
      </c>
    </row>
    <row r="265" spans="1:20" hidden="1" x14ac:dyDescent="0.3">
      <c r="A265" t="s">
        <v>582</v>
      </c>
      <c r="B265" t="s">
        <v>583</v>
      </c>
      <c r="C265" t="s">
        <v>577</v>
      </c>
      <c r="D265" s="2">
        <v>44834</v>
      </c>
      <c r="E265">
        <v>442020</v>
      </c>
      <c r="F265">
        <v>1804594</v>
      </c>
      <c r="G265">
        <v>0</v>
      </c>
      <c r="H265">
        <v>3059685</v>
      </c>
      <c r="I265">
        <v>-3059685</v>
      </c>
      <c r="J265">
        <v>-1473963</v>
      </c>
      <c r="K265">
        <v>2316459</v>
      </c>
      <c r="L265">
        <v>2</v>
      </c>
      <c r="M265">
        <v>0</v>
      </c>
      <c r="N265">
        <v>1</v>
      </c>
      <c r="O265">
        <v>1</v>
      </c>
      <c r="P265">
        <v>1</v>
      </c>
      <c r="Q265">
        <v>1</v>
      </c>
      <c r="R265" t="str">
        <f>IF(SUM(L265:Q265)=6,"Boa",IF(SUM(L265:Q265)&lt;6,"Ruim",IF(SUM(L265:Q265)&gt;6,"Média")))</f>
        <v>Boa</v>
      </c>
      <c r="S265">
        <f>IF(L265=1,1,IF(M265=1,2,IF(N265=1,3,IF(O265=1,4,IF(P265=1,5,IF(Q265=1,6,0))))))</f>
        <v>3</v>
      </c>
      <c r="T265" t="str">
        <f t="shared" si="4"/>
        <v>Patri.Liq X Ativos</v>
      </c>
    </row>
    <row r="266" spans="1:20" hidden="1" x14ac:dyDescent="0.3">
      <c r="A266" t="s">
        <v>584</v>
      </c>
      <c r="B266" t="s">
        <v>585</v>
      </c>
      <c r="C266" t="s">
        <v>577</v>
      </c>
      <c r="D266" s="2">
        <v>44834</v>
      </c>
      <c r="E266">
        <v>0</v>
      </c>
      <c r="F266">
        <v>144872</v>
      </c>
      <c r="G266">
        <v>0</v>
      </c>
      <c r="H266">
        <v>312996</v>
      </c>
      <c r="I266">
        <v>-312996</v>
      </c>
      <c r="J266">
        <v>-219761</v>
      </c>
      <c r="K266">
        <v>164596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 t="str">
        <f>IF(SUM(L266:Q266)=6,"Boa",IF(SUM(L266:Q266)&lt;6,"Ruim",IF(SUM(L266:Q266)&gt;6,"Média")))</f>
        <v>Ruim</v>
      </c>
      <c r="S266">
        <f>IF(L266=1,1,IF(M266=1,2,IF(N266=1,3,IF(O266=1,4,IF(P266=1,5,IF(Q266=1,6,0))))))</f>
        <v>0</v>
      </c>
      <c r="T266" t="str">
        <f t="shared" si="4"/>
        <v>Nenhum</v>
      </c>
    </row>
    <row r="267" spans="1:20" hidden="1" x14ac:dyDescent="0.3">
      <c r="A267" t="s">
        <v>578</v>
      </c>
      <c r="B267" t="s">
        <v>579</v>
      </c>
      <c r="C267" t="s">
        <v>577</v>
      </c>
      <c r="D267" s="2">
        <v>44834</v>
      </c>
      <c r="E267">
        <v>911266</v>
      </c>
      <c r="F267">
        <v>216086</v>
      </c>
      <c r="G267">
        <v>610505</v>
      </c>
      <c r="H267">
        <v>1173439</v>
      </c>
      <c r="I267">
        <v>-1173439</v>
      </c>
      <c r="J267">
        <v>-138858</v>
      </c>
      <c r="K267">
        <v>682188</v>
      </c>
      <c r="L267">
        <v>2</v>
      </c>
      <c r="M267">
        <v>1</v>
      </c>
      <c r="N267">
        <v>1</v>
      </c>
      <c r="O267">
        <v>1</v>
      </c>
      <c r="P267">
        <v>1</v>
      </c>
      <c r="Q267">
        <v>1</v>
      </c>
      <c r="R267" t="str">
        <f>IF(SUM(L267:Q267)=6,"Boa",IF(SUM(L267:Q267)&lt;6,"Ruim",IF(SUM(L267:Q267)&gt;6,"Média")))</f>
        <v>Média</v>
      </c>
      <c r="S267">
        <f>IF(L267=1,1,IF(M267=1,2,IF(N267=1,3,IF(O267=1,4,IF(P267=1,5,IF(Q267=1,6,0))))))</f>
        <v>2</v>
      </c>
      <c r="T267" t="str">
        <f t="shared" si="4"/>
        <v>Receita X Dividendo</v>
      </c>
    </row>
    <row r="268" spans="1:20" hidden="1" x14ac:dyDescent="0.3">
      <c r="A268" t="s">
        <v>580</v>
      </c>
      <c r="B268" t="s">
        <v>581</v>
      </c>
      <c r="C268" t="s">
        <v>577</v>
      </c>
      <c r="D268" s="2">
        <v>44834</v>
      </c>
      <c r="E268">
        <v>2818632</v>
      </c>
      <c r="F268">
        <v>621640</v>
      </c>
      <c r="G268">
        <v>919223</v>
      </c>
      <c r="H268">
        <v>5323961</v>
      </c>
      <c r="I268">
        <v>-5323961</v>
      </c>
      <c r="J268">
        <v>-821761</v>
      </c>
      <c r="K268">
        <v>686211</v>
      </c>
      <c r="L268">
        <v>0</v>
      </c>
      <c r="M268">
        <v>0</v>
      </c>
      <c r="N268">
        <v>2</v>
      </c>
      <c r="O268">
        <v>2</v>
      </c>
      <c r="P268">
        <v>2</v>
      </c>
      <c r="Q268">
        <v>2</v>
      </c>
      <c r="R268" t="str">
        <f>IF(SUM(L268:Q268)=6,"Boa",IF(SUM(L268:Q268)&lt;6,"Ruim",IF(SUM(L268:Q268)&gt;6,"Média")))</f>
        <v>Média</v>
      </c>
      <c r="S268">
        <f>IF(L268=1,1,IF(M268=1,2,IF(N268=1,3,IF(O268=1,4,IF(P268=1,5,IF(Q268=1,6,0))))))</f>
        <v>0</v>
      </c>
      <c r="T268" t="str">
        <f t="shared" si="4"/>
        <v>Nenhum</v>
      </c>
    </row>
    <row r="269" spans="1:20" hidden="1" x14ac:dyDescent="0.3">
      <c r="A269" t="s">
        <v>586</v>
      </c>
      <c r="B269" t="s">
        <v>587</v>
      </c>
      <c r="C269" t="s">
        <v>588</v>
      </c>
      <c r="D269" s="2">
        <v>44834</v>
      </c>
      <c r="E269">
        <v>1033459</v>
      </c>
      <c r="F269">
        <v>82468</v>
      </c>
      <c r="G269">
        <v>267781</v>
      </c>
      <c r="H269">
        <v>3351377</v>
      </c>
      <c r="I269">
        <v>-3351377</v>
      </c>
      <c r="J269">
        <v>-92871</v>
      </c>
      <c r="K269">
        <v>219749</v>
      </c>
      <c r="L269">
        <v>2</v>
      </c>
      <c r="M269">
        <v>0</v>
      </c>
      <c r="N269">
        <v>1</v>
      </c>
      <c r="O269">
        <v>1</v>
      </c>
      <c r="P269">
        <v>2</v>
      </c>
      <c r="Q269">
        <v>2</v>
      </c>
      <c r="R269" t="str">
        <f>IF(SUM(L269:Q269)=6,"Boa",IF(SUM(L269:Q269)&lt;6,"Ruim",IF(SUM(L269:Q269)&gt;6,"Média")))</f>
        <v>Média</v>
      </c>
      <c r="S269">
        <f>IF(L269=1,1,IF(M269=1,2,IF(N269=1,3,IF(O269=1,4,IF(P269=1,5,IF(Q269=1,6,0))))))</f>
        <v>3</v>
      </c>
      <c r="T269" t="str">
        <f t="shared" si="4"/>
        <v>Patri.Liq X Ativos</v>
      </c>
    </row>
    <row r="270" spans="1:20" hidden="1" x14ac:dyDescent="0.3">
      <c r="A270" t="s">
        <v>589</v>
      </c>
      <c r="B270" t="s">
        <v>590</v>
      </c>
      <c r="C270" t="s">
        <v>588</v>
      </c>
      <c r="D270" s="2">
        <v>44834</v>
      </c>
      <c r="E270">
        <v>1847577</v>
      </c>
      <c r="F270">
        <v>370745</v>
      </c>
      <c r="G270">
        <v>441152</v>
      </c>
      <c r="H270">
        <v>4233374</v>
      </c>
      <c r="I270">
        <v>-4233374</v>
      </c>
      <c r="J270">
        <v>-625479</v>
      </c>
      <c r="K270">
        <v>519100</v>
      </c>
      <c r="L270">
        <v>2</v>
      </c>
      <c r="M270">
        <v>0</v>
      </c>
      <c r="N270">
        <v>1</v>
      </c>
      <c r="O270">
        <v>1</v>
      </c>
      <c r="P270">
        <v>2</v>
      </c>
      <c r="Q270">
        <v>2</v>
      </c>
      <c r="R270" t="str">
        <f>IF(SUM(L270:Q270)=6,"Boa",IF(SUM(L270:Q270)&lt;6,"Ruim",IF(SUM(L270:Q270)&gt;6,"Média")))</f>
        <v>Média</v>
      </c>
      <c r="S270">
        <f>IF(L270=1,1,IF(M270=1,2,IF(N270=1,3,IF(O270=1,4,IF(P270=1,5,IF(Q270=1,6,0))))))</f>
        <v>3</v>
      </c>
      <c r="T270" t="str">
        <f t="shared" si="4"/>
        <v>Patri.Liq X Ativos</v>
      </c>
    </row>
    <row r="271" spans="1:20" hidden="1" x14ac:dyDescent="0.3">
      <c r="A271" t="s">
        <v>591</v>
      </c>
      <c r="B271" t="s">
        <v>592</v>
      </c>
      <c r="C271" t="s">
        <v>588</v>
      </c>
      <c r="D271" s="2">
        <v>44834</v>
      </c>
      <c r="E271">
        <v>1315724</v>
      </c>
      <c r="F271">
        <v>1684040</v>
      </c>
      <c r="G271">
        <v>438213</v>
      </c>
      <c r="H271">
        <v>4111487</v>
      </c>
      <c r="I271">
        <v>-4111487</v>
      </c>
      <c r="J271">
        <v>-1173796</v>
      </c>
      <c r="K271">
        <v>1218935</v>
      </c>
      <c r="L271">
        <v>0</v>
      </c>
      <c r="M271">
        <v>0</v>
      </c>
      <c r="N271">
        <v>1</v>
      </c>
      <c r="O271">
        <v>1</v>
      </c>
      <c r="P271">
        <v>0</v>
      </c>
      <c r="Q271">
        <v>2</v>
      </c>
      <c r="R271" t="str">
        <f>IF(SUM(L271:Q271)=6,"Boa",IF(SUM(L271:Q271)&lt;6,"Ruim",IF(SUM(L271:Q271)&gt;6,"Média")))</f>
        <v>Ruim</v>
      </c>
      <c r="S271">
        <f>IF(L271=1,1,IF(M271=1,2,IF(N271=1,3,IF(O271=1,4,IF(P271=1,5,IF(Q271=1,6,0))))))</f>
        <v>3</v>
      </c>
      <c r="T271" t="str">
        <f t="shared" si="4"/>
        <v>Patri.Liq X Ativos</v>
      </c>
    </row>
    <row r="272" spans="1:20" hidden="1" x14ac:dyDescent="0.3">
      <c r="A272" t="s">
        <v>593</v>
      </c>
      <c r="B272" t="s">
        <v>594</v>
      </c>
      <c r="C272" t="s">
        <v>588</v>
      </c>
      <c r="D272" s="2">
        <v>44834</v>
      </c>
      <c r="E272">
        <v>27355286</v>
      </c>
      <c r="F272">
        <v>5987739</v>
      </c>
      <c r="G272">
        <v>9829855</v>
      </c>
      <c r="H272">
        <v>55994109</v>
      </c>
      <c r="I272">
        <v>-55994109</v>
      </c>
      <c r="J272">
        <v>-4836659</v>
      </c>
      <c r="K272">
        <v>7138423</v>
      </c>
      <c r="L272">
        <v>1</v>
      </c>
      <c r="M272">
        <v>1</v>
      </c>
      <c r="N272">
        <v>2</v>
      </c>
      <c r="O272">
        <v>2</v>
      </c>
      <c r="P272">
        <v>1</v>
      </c>
      <c r="Q272">
        <v>1</v>
      </c>
      <c r="R272" t="str">
        <f>IF(SUM(L272:Q272)=6,"Boa",IF(SUM(L272:Q272)&lt;6,"Ruim",IF(SUM(L272:Q272)&gt;6,"Média")))</f>
        <v>Média</v>
      </c>
      <c r="S272">
        <f>IF(L272=1,1,IF(M272=1,2,IF(N272=1,3,IF(O272=1,4,IF(P272=1,5,IF(Q272=1,6,0))))))</f>
        <v>1</v>
      </c>
      <c r="T272" t="str">
        <f t="shared" si="4"/>
        <v>Patri.Liq X Receita</v>
      </c>
    </row>
    <row r="273" spans="1:20" hidden="1" x14ac:dyDescent="0.3">
      <c r="A273" t="s">
        <v>595</v>
      </c>
      <c r="B273" t="s">
        <v>596</v>
      </c>
      <c r="C273" t="s">
        <v>588</v>
      </c>
      <c r="D273" s="2">
        <v>44834</v>
      </c>
      <c r="E273">
        <v>7191002</v>
      </c>
      <c r="F273">
        <v>1602113</v>
      </c>
      <c r="G273">
        <v>3404279</v>
      </c>
      <c r="H273">
        <v>12454700</v>
      </c>
      <c r="I273">
        <v>-12454700</v>
      </c>
      <c r="J273">
        <v>-1849344</v>
      </c>
      <c r="K273">
        <v>1811463</v>
      </c>
      <c r="L273">
        <v>1</v>
      </c>
      <c r="M273">
        <v>2</v>
      </c>
      <c r="N273">
        <v>0</v>
      </c>
      <c r="O273">
        <v>0</v>
      </c>
      <c r="P273">
        <v>1</v>
      </c>
      <c r="Q273">
        <v>0</v>
      </c>
      <c r="R273" t="str">
        <f>IF(SUM(L273:Q273)=6,"Boa",IF(SUM(L273:Q273)&lt;6,"Ruim",IF(SUM(L273:Q273)&gt;6,"Média")))</f>
        <v>Ruim</v>
      </c>
      <c r="S273">
        <f>IF(L273=1,1,IF(M273=1,2,IF(N273=1,3,IF(O273=1,4,IF(P273=1,5,IF(Q273=1,6,0))))))</f>
        <v>1</v>
      </c>
      <c r="T273" t="str">
        <f t="shared" si="4"/>
        <v>Patri.Liq X Receita</v>
      </c>
    </row>
    <row r="274" spans="1:20" hidden="1" x14ac:dyDescent="0.3">
      <c r="A274" t="s">
        <v>597</v>
      </c>
      <c r="B274" t="s">
        <v>598</v>
      </c>
      <c r="C274" t="s">
        <v>588</v>
      </c>
      <c r="D274" s="2">
        <v>44834</v>
      </c>
      <c r="E274">
        <v>8408834</v>
      </c>
      <c r="F274">
        <v>1432464</v>
      </c>
      <c r="G274">
        <v>3633064</v>
      </c>
      <c r="H274">
        <v>16167348</v>
      </c>
      <c r="I274">
        <v>-16167348</v>
      </c>
      <c r="J274">
        <v>-1514504</v>
      </c>
      <c r="K274">
        <v>2416476</v>
      </c>
      <c r="L274">
        <v>1</v>
      </c>
      <c r="M274">
        <v>2</v>
      </c>
      <c r="N274">
        <v>2</v>
      </c>
      <c r="O274">
        <v>2</v>
      </c>
      <c r="P274">
        <v>1</v>
      </c>
      <c r="Q274">
        <v>1</v>
      </c>
      <c r="R274" t="str">
        <f>IF(SUM(L274:Q274)=6,"Boa",IF(SUM(L274:Q274)&lt;6,"Ruim",IF(SUM(L274:Q274)&gt;6,"Média")))</f>
        <v>Média</v>
      </c>
      <c r="S274">
        <f>IF(L274=1,1,IF(M274=1,2,IF(N274=1,3,IF(O274=1,4,IF(P274=1,5,IF(Q274=1,6,0))))))</f>
        <v>1</v>
      </c>
      <c r="T274" t="str">
        <f t="shared" si="4"/>
        <v>Patri.Liq X Receita</v>
      </c>
    </row>
    <row r="275" spans="1:20" hidden="1" x14ac:dyDescent="0.3">
      <c r="A275" t="s">
        <v>599</v>
      </c>
      <c r="B275" t="s">
        <v>600</v>
      </c>
      <c r="C275" t="s">
        <v>588</v>
      </c>
      <c r="D275" s="2">
        <v>44834</v>
      </c>
      <c r="E275">
        <v>3262074</v>
      </c>
      <c r="F275">
        <v>815</v>
      </c>
      <c r="G275">
        <v>0</v>
      </c>
      <c r="H275">
        <v>4792054</v>
      </c>
      <c r="I275">
        <v>-4792054</v>
      </c>
      <c r="J275">
        <v>-86640</v>
      </c>
      <c r="K275">
        <v>647779</v>
      </c>
      <c r="L275">
        <v>2</v>
      </c>
      <c r="M275">
        <v>0</v>
      </c>
      <c r="N275">
        <v>1</v>
      </c>
      <c r="O275">
        <v>1</v>
      </c>
      <c r="P275">
        <v>2</v>
      </c>
      <c r="Q275">
        <v>2</v>
      </c>
      <c r="R275" t="str">
        <f>IF(SUM(L275:Q275)=6,"Boa",IF(SUM(L275:Q275)&lt;6,"Ruim",IF(SUM(L275:Q275)&gt;6,"Média")))</f>
        <v>Média</v>
      </c>
      <c r="S275">
        <f>IF(L275=1,1,IF(M275=1,2,IF(N275=1,3,IF(O275=1,4,IF(P275=1,5,IF(Q275=1,6,0))))))</f>
        <v>3</v>
      </c>
      <c r="T275" t="str">
        <f t="shared" si="4"/>
        <v>Patri.Liq X Ativos</v>
      </c>
    </row>
    <row r="276" spans="1:20" hidden="1" x14ac:dyDescent="0.3">
      <c r="A276" t="s">
        <v>601</v>
      </c>
      <c r="B276" t="s">
        <v>602</v>
      </c>
      <c r="C276" t="s">
        <v>588</v>
      </c>
      <c r="D276" s="2">
        <v>44834</v>
      </c>
      <c r="E276">
        <v>412995</v>
      </c>
      <c r="F276">
        <v>5996</v>
      </c>
      <c r="G276">
        <v>0</v>
      </c>
      <c r="H276">
        <v>1241611</v>
      </c>
      <c r="I276">
        <v>-1241611</v>
      </c>
      <c r="J276">
        <v>-9591</v>
      </c>
      <c r="K276">
        <v>4105</v>
      </c>
      <c r="L276">
        <v>2</v>
      </c>
      <c r="M276">
        <v>0</v>
      </c>
      <c r="N276">
        <v>1</v>
      </c>
      <c r="O276">
        <v>1</v>
      </c>
      <c r="P276">
        <v>2</v>
      </c>
      <c r="Q276">
        <v>2</v>
      </c>
      <c r="R276" t="str">
        <f>IF(SUM(L276:Q276)=6,"Boa",IF(SUM(L276:Q276)&lt;6,"Ruim",IF(SUM(L276:Q276)&gt;6,"Média")))</f>
        <v>Média</v>
      </c>
      <c r="S276">
        <f>IF(L276=1,1,IF(M276=1,2,IF(N276=1,3,IF(O276=1,4,IF(P276=1,5,IF(Q276=1,6,0))))))</f>
        <v>3</v>
      </c>
      <c r="T276" t="str">
        <f t="shared" si="4"/>
        <v>Patri.Liq X Ativos</v>
      </c>
    </row>
    <row r="277" spans="1:20" hidden="1" x14ac:dyDescent="0.3">
      <c r="A277" t="s">
        <v>610</v>
      </c>
      <c r="B277" t="s">
        <v>611</v>
      </c>
      <c r="C277" t="s">
        <v>605</v>
      </c>
      <c r="D277" s="2">
        <v>44834</v>
      </c>
      <c r="E277">
        <v>190979</v>
      </c>
      <c r="F277">
        <v>0</v>
      </c>
      <c r="G277">
        <v>79245</v>
      </c>
      <c r="H277">
        <v>387651</v>
      </c>
      <c r="I277">
        <v>-387651</v>
      </c>
      <c r="J277">
        <v>-18535</v>
      </c>
      <c r="K277">
        <v>70925</v>
      </c>
      <c r="L277">
        <v>0</v>
      </c>
      <c r="M277">
        <v>0</v>
      </c>
      <c r="N277">
        <v>2</v>
      </c>
      <c r="O277">
        <v>2</v>
      </c>
      <c r="P277">
        <v>0</v>
      </c>
      <c r="Q277">
        <v>2</v>
      </c>
      <c r="R277" t="str">
        <f>IF(SUM(L277:Q277)=6,"Boa",IF(SUM(L277:Q277)&lt;6,"Ruim",IF(SUM(L277:Q277)&gt;6,"Média")))</f>
        <v>Boa</v>
      </c>
      <c r="S277">
        <f>IF(L277=1,1,IF(M277=1,2,IF(N277=1,3,IF(O277=1,4,IF(P277=1,5,IF(Q277=1,6,0))))))</f>
        <v>0</v>
      </c>
      <c r="T277" t="str">
        <f t="shared" si="4"/>
        <v>Nenhum</v>
      </c>
    </row>
    <row r="278" spans="1:20" hidden="1" x14ac:dyDescent="0.3">
      <c r="A278" t="s">
        <v>612</v>
      </c>
      <c r="B278" t="s">
        <v>613</v>
      </c>
      <c r="C278" t="s">
        <v>605</v>
      </c>
      <c r="D278" s="2">
        <v>44834</v>
      </c>
      <c r="E278">
        <v>4106821</v>
      </c>
      <c r="F278">
        <v>0</v>
      </c>
      <c r="G278">
        <v>151235</v>
      </c>
      <c r="H278">
        <v>23027712</v>
      </c>
      <c r="I278">
        <v>-23027712</v>
      </c>
      <c r="J278">
        <v>-17255172</v>
      </c>
      <c r="K278">
        <v>14022940</v>
      </c>
      <c r="L278">
        <v>0</v>
      </c>
      <c r="M278">
        <v>0</v>
      </c>
      <c r="N278">
        <v>1</v>
      </c>
      <c r="O278">
        <v>1</v>
      </c>
      <c r="P278">
        <v>2</v>
      </c>
      <c r="Q278">
        <v>0</v>
      </c>
      <c r="R278" t="str">
        <f>IF(SUM(L278:Q278)=6,"Boa",IF(SUM(L278:Q278)&lt;6,"Ruim",IF(SUM(L278:Q278)&gt;6,"Média")))</f>
        <v>Ruim</v>
      </c>
      <c r="S278">
        <f>IF(L278=1,1,IF(M278=1,2,IF(N278=1,3,IF(O278=1,4,IF(P278=1,5,IF(Q278=1,6,0))))))</f>
        <v>3</v>
      </c>
      <c r="T278" t="str">
        <f t="shared" si="4"/>
        <v>Patri.Liq X Ativos</v>
      </c>
    </row>
    <row r="279" spans="1:20" hidden="1" x14ac:dyDescent="0.3">
      <c r="A279" t="s">
        <v>603</v>
      </c>
      <c r="B279" t="s">
        <v>604</v>
      </c>
      <c r="C279" t="s">
        <v>605</v>
      </c>
      <c r="D279" s="2">
        <v>44834</v>
      </c>
      <c r="E279">
        <v>9953773</v>
      </c>
      <c r="F279">
        <v>220035</v>
      </c>
      <c r="G279">
        <v>1007409</v>
      </c>
      <c r="H279">
        <v>11771367</v>
      </c>
      <c r="I279">
        <v>-11771367</v>
      </c>
      <c r="J279">
        <v>-1035160</v>
      </c>
      <c r="K279">
        <v>891159</v>
      </c>
      <c r="L279">
        <v>2</v>
      </c>
      <c r="M279">
        <v>2</v>
      </c>
      <c r="N279">
        <v>0</v>
      </c>
      <c r="O279">
        <v>0</v>
      </c>
      <c r="P279">
        <v>1</v>
      </c>
      <c r="Q279">
        <v>1</v>
      </c>
      <c r="R279" t="str">
        <f>IF(SUM(L279:Q279)=6,"Boa",IF(SUM(L279:Q279)&lt;6,"Ruim",IF(SUM(L279:Q279)&gt;6,"Média")))</f>
        <v>Boa</v>
      </c>
      <c r="S279">
        <f>IF(L279=1,1,IF(M279=1,2,IF(N279=1,3,IF(O279=1,4,IF(P279=1,5,IF(Q279=1,6,0))))))</f>
        <v>5</v>
      </c>
      <c r="T279" t="str">
        <f t="shared" si="4"/>
        <v>Patri.Liq X Passivo.Circu</v>
      </c>
    </row>
    <row r="280" spans="1:20" hidden="1" x14ac:dyDescent="0.3">
      <c r="A280" t="s">
        <v>606</v>
      </c>
      <c r="B280" t="s">
        <v>607</v>
      </c>
      <c r="C280" t="s">
        <v>605</v>
      </c>
      <c r="D280" s="2">
        <v>44834</v>
      </c>
      <c r="E280">
        <v>1447136</v>
      </c>
      <c r="F280">
        <v>167727</v>
      </c>
      <c r="G280">
        <v>387868</v>
      </c>
      <c r="H280">
        <v>3982176</v>
      </c>
      <c r="I280">
        <v>-3982176</v>
      </c>
      <c r="J280">
        <v>-269885</v>
      </c>
      <c r="K280">
        <v>399260</v>
      </c>
      <c r="L280">
        <v>1</v>
      </c>
      <c r="M280">
        <v>1</v>
      </c>
      <c r="N280">
        <v>2</v>
      </c>
      <c r="O280">
        <v>2</v>
      </c>
      <c r="P280">
        <v>0</v>
      </c>
      <c r="Q280">
        <v>2</v>
      </c>
      <c r="R280" t="str">
        <f>IF(SUM(L280:Q280)=6,"Boa",IF(SUM(L280:Q280)&lt;6,"Ruim",IF(SUM(L280:Q280)&gt;6,"Média")))</f>
        <v>Média</v>
      </c>
      <c r="S280">
        <f>IF(L280=1,1,IF(M280=1,2,IF(N280=1,3,IF(O280=1,4,IF(P280=1,5,IF(Q280=1,6,0))))))</f>
        <v>1</v>
      </c>
      <c r="T280" t="str">
        <f t="shared" si="4"/>
        <v>Patri.Liq X Receita</v>
      </c>
    </row>
    <row r="281" spans="1:20" hidden="1" x14ac:dyDescent="0.3">
      <c r="A281" t="s">
        <v>608</v>
      </c>
      <c r="B281" t="s">
        <v>609</v>
      </c>
      <c r="C281" t="s">
        <v>605</v>
      </c>
      <c r="D281" s="2">
        <v>44834</v>
      </c>
      <c r="E281">
        <v>435294</v>
      </c>
      <c r="F281">
        <v>57946</v>
      </c>
      <c r="G281">
        <v>361840</v>
      </c>
      <c r="H281">
        <v>1311710</v>
      </c>
      <c r="I281">
        <v>-1311710</v>
      </c>
      <c r="J281">
        <v>-356242</v>
      </c>
      <c r="K281">
        <v>119629</v>
      </c>
      <c r="L281">
        <v>0</v>
      </c>
      <c r="M281">
        <v>0</v>
      </c>
      <c r="N281">
        <v>2</v>
      </c>
      <c r="O281">
        <v>2</v>
      </c>
      <c r="P281">
        <v>0</v>
      </c>
      <c r="Q281">
        <v>2</v>
      </c>
      <c r="R281" t="str">
        <f>IF(SUM(L281:Q281)=6,"Boa",IF(SUM(L281:Q281)&lt;6,"Ruim",IF(SUM(L281:Q281)&gt;6,"Média")))</f>
        <v>Boa</v>
      </c>
      <c r="S281">
        <f>IF(L281=1,1,IF(M281=1,2,IF(N281=1,3,IF(O281=1,4,IF(P281=1,5,IF(Q281=1,6,0))))))</f>
        <v>0</v>
      </c>
      <c r="T281" t="str">
        <f t="shared" si="4"/>
        <v>Nenhum</v>
      </c>
    </row>
    <row r="282" spans="1:20" hidden="1" x14ac:dyDescent="0.3">
      <c r="A282" t="s">
        <v>627</v>
      </c>
      <c r="B282" t="s">
        <v>628</v>
      </c>
      <c r="C282" t="s">
        <v>616</v>
      </c>
      <c r="D282" s="2">
        <v>44834</v>
      </c>
      <c r="E282">
        <v>1072554</v>
      </c>
      <c r="F282">
        <v>47666</v>
      </c>
      <c r="G282">
        <v>0</v>
      </c>
      <c r="H282">
        <v>2220735</v>
      </c>
      <c r="I282">
        <v>-2220735</v>
      </c>
      <c r="J282">
        <v>-405735</v>
      </c>
      <c r="K282">
        <v>253753</v>
      </c>
      <c r="L282">
        <v>1</v>
      </c>
      <c r="M282">
        <v>0</v>
      </c>
      <c r="N282">
        <v>1</v>
      </c>
      <c r="O282">
        <v>1</v>
      </c>
      <c r="P282">
        <v>1</v>
      </c>
      <c r="Q282">
        <v>1</v>
      </c>
      <c r="R282" t="str">
        <f>IF(SUM(L282:Q282)=6,"Boa",IF(SUM(L282:Q282)&lt;6,"Ruim",IF(SUM(L282:Q282)&gt;6,"Média")))</f>
        <v>Ruim</v>
      </c>
      <c r="S282">
        <f>IF(L282=1,1,IF(M282=1,2,IF(N282=1,3,IF(O282=1,4,IF(P282=1,5,IF(Q282=1,6,0))))))</f>
        <v>1</v>
      </c>
      <c r="T282" t="str">
        <f t="shared" si="4"/>
        <v>Patri.Liq X Receita</v>
      </c>
    </row>
    <row r="283" spans="1:20" hidden="1" x14ac:dyDescent="0.3">
      <c r="A283" t="s">
        <v>629</v>
      </c>
      <c r="B283" t="s">
        <v>630</v>
      </c>
      <c r="C283" t="s">
        <v>616</v>
      </c>
      <c r="D283" s="2">
        <v>44834</v>
      </c>
      <c r="E283">
        <v>7352804</v>
      </c>
      <c r="F283">
        <v>1219285</v>
      </c>
      <c r="G283">
        <v>0</v>
      </c>
      <c r="H283">
        <v>19159043</v>
      </c>
      <c r="I283">
        <v>-19159043</v>
      </c>
      <c r="J283">
        <v>-2842672</v>
      </c>
      <c r="K283">
        <v>2807290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 t="str">
        <f>IF(SUM(L283:Q283)=6,"Boa",IF(SUM(L283:Q283)&lt;6,"Ruim",IF(SUM(L283:Q283)&gt;6,"Média")))</f>
        <v>Ruim</v>
      </c>
      <c r="S283">
        <f>IF(L283=1,1,IF(M283=1,2,IF(N283=1,3,IF(O283=1,4,IF(P283=1,5,IF(Q283=1,6,0))))))</f>
        <v>0</v>
      </c>
      <c r="T283" t="str">
        <f t="shared" si="4"/>
        <v>Nenhum</v>
      </c>
    </row>
    <row r="284" spans="1:20" hidden="1" x14ac:dyDescent="0.3">
      <c r="A284" t="s">
        <v>614</v>
      </c>
      <c r="B284" t="s">
        <v>615</v>
      </c>
      <c r="C284" t="s">
        <v>616</v>
      </c>
      <c r="D284" s="2">
        <v>44834</v>
      </c>
      <c r="E284">
        <v>1914903</v>
      </c>
      <c r="F284">
        <v>947768</v>
      </c>
      <c r="G284">
        <v>136254</v>
      </c>
      <c r="H284">
        <v>6388784</v>
      </c>
      <c r="I284">
        <v>-6388784</v>
      </c>
      <c r="J284">
        <v>-515303</v>
      </c>
      <c r="K284">
        <v>1482183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 t="str">
        <f>IF(SUM(L284:Q284)=6,"Boa",IF(SUM(L284:Q284)&lt;6,"Ruim",IF(SUM(L284:Q284)&gt;6,"Média")))</f>
        <v>Boa</v>
      </c>
      <c r="S284">
        <f>IF(L284=1,1,IF(M284=1,2,IF(N284=1,3,IF(O284=1,4,IF(P284=1,5,IF(Q284=1,6,0))))))</f>
        <v>1</v>
      </c>
      <c r="T284" t="str">
        <f t="shared" si="4"/>
        <v>Patri.Liq X Receita</v>
      </c>
    </row>
    <row r="285" spans="1:20" hidden="1" x14ac:dyDescent="0.3">
      <c r="A285" t="s">
        <v>617</v>
      </c>
      <c r="B285" t="s">
        <v>618</v>
      </c>
      <c r="C285" t="s">
        <v>616</v>
      </c>
      <c r="D285" s="2">
        <v>44834</v>
      </c>
      <c r="E285">
        <v>49053740</v>
      </c>
      <c r="F285">
        <v>121594</v>
      </c>
      <c r="G285">
        <v>1989195</v>
      </c>
      <c r="H285">
        <v>55299801</v>
      </c>
      <c r="I285">
        <v>-55299801</v>
      </c>
      <c r="J285">
        <v>-937766</v>
      </c>
      <c r="K285">
        <v>204239</v>
      </c>
      <c r="L285">
        <v>2</v>
      </c>
      <c r="M285">
        <v>2</v>
      </c>
      <c r="N285">
        <v>2</v>
      </c>
      <c r="O285">
        <v>2</v>
      </c>
      <c r="P285">
        <v>2</v>
      </c>
      <c r="Q285">
        <v>2</v>
      </c>
      <c r="R285" t="str">
        <f>IF(SUM(L285:Q285)=6,"Boa",IF(SUM(L285:Q285)&lt;6,"Ruim",IF(SUM(L285:Q285)&gt;6,"Média")))</f>
        <v>Média</v>
      </c>
      <c r="S285">
        <f>IF(L285=1,1,IF(M285=1,2,IF(N285=1,3,IF(O285=1,4,IF(P285=1,5,IF(Q285=1,6,0))))))</f>
        <v>0</v>
      </c>
      <c r="T285" t="str">
        <f t="shared" si="4"/>
        <v>Nenhum</v>
      </c>
    </row>
    <row r="286" spans="1:20" hidden="1" x14ac:dyDescent="0.3">
      <c r="A286" t="s">
        <v>619</v>
      </c>
      <c r="B286" t="s">
        <v>620</v>
      </c>
      <c r="C286" t="s">
        <v>616</v>
      </c>
      <c r="D286" s="2">
        <v>44834</v>
      </c>
      <c r="E286">
        <v>1639184</v>
      </c>
      <c r="F286">
        <v>276420</v>
      </c>
      <c r="G286">
        <v>239725</v>
      </c>
      <c r="H286">
        <v>3971160</v>
      </c>
      <c r="I286">
        <v>-3971160</v>
      </c>
      <c r="J286">
        <v>-257764</v>
      </c>
      <c r="K286">
        <v>860360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 t="str">
        <f>IF(SUM(L286:Q286)=6,"Boa",IF(SUM(L286:Q286)&lt;6,"Ruim",IF(SUM(L286:Q286)&gt;6,"Média")))</f>
        <v>Boa</v>
      </c>
      <c r="S286">
        <f>IF(L286=1,1,IF(M286=1,2,IF(N286=1,3,IF(O286=1,4,IF(P286=1,5,IF(Q286=1,6,0))))))</f>
        <v>1</v>
      </c>
      <c r="T286" t="str">
        <f t="shared" si="4"/>
        <v>Patri.Liq X Receita</v>
      </c>
    </row>
    <row r="287" spans="1:20" hidden="1" x14ac:dyDescent="0.3">
      <c r="A287" t="s">
        <v>621</v>
      </c>
      <c r="B287" t="s">
        <v>622</v>
      </c>
      <c r="C287" t="s">
        <v>616</v>
      </c>
      <c r="D287" s="2">
        <v>44834</v>
      </c>
      <c r="E287">
        <v>957428</v>
      </c>
      <c r="F287">
        <v>434248</v>
      </c>
      <c r="G287">
        <v>356584</v>
      </c>
      <c r="H287">
        <v>2260537</v>
      </c>
      <c r="I287">
        <v>-2260537</v>
      </c>
      <c r="J287">
        <v>-643925</v>
      </c>
      <c r="K287">
        <v>549807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 t="str">
        <f>IF(SUM(L287:Q287)=6,"Boa",IF(SUM(L287:Q287)&lt;6,"Ruim",IF(SUM(L287:Q287)&gt;6,"Média")))</f>
        <v>Boa</v>
      </c>
      <c r="S287">
        <f>IF(L287=1,1,IF(M287=1,2,IF(N287=1,3,IF(O287=1,4,IF(P287=1,5,IF(Q287=1,6,0))))))</f>
        <v>1</v>
      </c>
      <c r="T287" t="str">
        <f t="shared" si="4"/>
        <v>Patri.Liq X Receita</v>
      </c>
    </row>
    <row r="288" spans="1:20" hidden="1" x14ac:dyDescent="0.3">
      <c r="A288" t="s">
        <v>631</v>
      </c>
      <c r="B288" t="s">
        <v>632</v>
      </c>
      <c r="C288" t="s">
        <v>616</v>
      </c>
      <c r="D288" s="2">
        <v>44834</v>
      </c>
      <c r="E288">
        <v>684239</v>
      </c>
      <c r="F288">
        <v>0</v>
      </c>
      <c r="G288">
        <v>244422</v>
      </c>
      <c r="H288">
        <v>1449204</v>
      </c>
      <c r="I288">
        <v>-1449204</v>
      </c>
      <c r="J288">
        <v>-12785</v>
      </c>
      <c r="K288">
        <v>8402</v>
      </c>
      <c r="L288">
        <v>0</v>
      </c>
      <c r="M288">
        <v>0</v>
      </c>
      <c r="N288">
        <v>1</v>
      </c>
      <c r="O288">
        <v>1</v>
      </c>
      <c r="P288">
        <v>1</v>
      </c>
      <c r="Q288">
        <v>1</v>
      </c>
      <c r="R288" t="str">
        <f>IF(SUM(L288:Q288)=6,"Boa",IF(SUM(L288:Q288)&lt;6,"Ruim",IF(SUM(L288:Q288)&gt;6,"Média")))</f>
        <v>Ruim</v>
      </c>
      <c r="S288">
        <f>IF(L288=1,1,IF(M288=1,2,IF(N288=1,3,IF(O288=1,4,IF(P288=1,5,IF(Q288=1,6,0))))))</f>
        <v>3</v>
      </c>
      <c r="T288" t="str">
        <f t="shared" si="4"/>
        <v>Patri.Liq X Ativos</v>
      </c>
    </row>
    <row r="289" spans="1:20" hidden="1" x14ac:dyDescent="0.3">
      <c r="A289" t="s">
        <v>623</v>
      </c>
      <c r="B289" t="s">
        <v>624</v>
      </c>
      <c r="C289" t="s">
        <v>616</v>
      </c>
      <c r="D289" s="2">
        <v>44834</v>
      </c>
      <c r="E289">
        <v>1206082</v>
      </c>
      <c r="F289">
        <v>484162</v>
      </c>
      <c r="G289">
        <v>170253</v>
      </c>
      <c r="H289">
        <v>2067227</v>
      </c>
      <c r="I289">
        <v>-2067227</v>
      </c>
      <c r="J289">
        <v>-735418</v>
      </c>
      <c r="K289">
        <v>558832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 t="str">
        <f>IF(SUM(L289:Q289)=6,"Boa",IF(SUM(L289:Q289)&lt;6,"Ruim",IF(SUM(L289:Q289)&gt;6,"Média")))</f>
        <v>Boa</v>
      </c>
      <c r="S289">
        <f>IF(L289=1,1,IF(M289=1,2,IF(N289=1,3,IF(O289=1,4,IF(P289=1,5,IF(Q289=1,6,0))))))</f>
        <v>1</v>
      </c>
      <c r="T289" t="str">
        <f t="shared" si="4"/>
        <v>Patri.Liq X Receita</v>
      </c>
    </row>
    <row r="290" spans="1:20" hidden="1" x14ac:dyDescent="0.3">
      <c r="A290" t="s">
        <v>625</v>
      </c>
      <c r="B290" t="s">
        <v>626</v>
      </c>
      <c r="C290" t="s">
        <v>616</v>
      </c>
      <c r="D290" s="2">
        <v>44834</v>
      </c>
      <c r="E290">
        <v>13628540</v>
      </c>
      <c r="F290">
        <v>3073936</v>
      </c>
      <c r="G290">
        <v>958417</v>
      </c>
      <c r="H290">
        <v>45439234</v>
      </c>
      <c r="I290">
        <v>-45439234</v>
      </c>
      <c r="J290">
        <v>-6097446</v>
      </c>
      <c r="K290">
        <v>16451505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 t="str">
        <f>IF(SUM(L290:Q290)=6,"Boa",IF(SUM(L290:Q290)&lt;6,"Ruim",IF(SUM(L290:Q290)&gt;6,"Média")))</f>
        <v>Ruim</v>
      </c>
      <c r="S290">
        <f>IF(L290=1,1,IF(M290=1,2,IF(N290=1,3,IF(O290=1,4,IF(P290=1,5,IF(Q290=1,6,0))))))</f>
        <v>0</v>
      </c>
      <c r="T290" t="str">
        <f t="shared" si="4"/>
        <v>Nenhum</v>
      </c>
    </row>
    <row r="291" spans="1:20" hidden="1" x14ac:dyDescent="0.3">
      <c r="A291" t="s">
        <v>652</v>
      </c>
      <c r="B291" t="s">
        <v>653</v>
      </c>
      <c r="C291" t="s">
        <v>635</v>
      </c>
      <c r="D291" s="2">
        <v>44834</v>
      </c>
      <c r="E291">
        <v>459504</v>
      </c>
      <c r="F291">
        <v>192556</v>
      </c>
      <c r="G291">
        <v>0</v>
      </c>
      <c r="H291">
        <v>1343132</v>
      </c>
      <c r="I291">
        <v>-1343132</v>
      </c>
      <c r="J291">
        <v>-319532</v>
      </c>
      <c r="K291">
        <v>194808</v>
      </c>
      <c r="L291">
        <v>0</v>
      </c>
      <c r="M291">
        <v>0</v>
      </c>
      <c r="N291">
        <v>1</v>
      </c>
      <c r="O291">
        <v>1</v>
      </c>
      <c r="P291">
        <v>0</v>
      </c>
      <c r="Q291">
        <v>1</v>
      </c>
      <c r="R291" t="str">
        <f>IF(SUM(L291:Q291)=6,"Boa",IF(SUM(L291:Q291)&lt;6,"Ruim",IF(SUM(L291:Q291)&gt;6,"Média")))</f>
        <v>Ruim</v>
      </c>
      <c r="S291">
        <f>IF(L291=1,1,IF(M291=1,2,IF(N291=1,3,IF(O291=1,4,IF(P291=1,5,IF(Q291=1,6,0))))))</f>
        <v>3</v>
      </c>
      <c r="T291" t="str">
        <f t="shared" si="4"/>
        <v>Patri.Liq X Ativos</v>
      </c>
    </row>
    <row r="292" spans="1:20" hidden="1" x14ac:dyDescent="0.3">
      <c r="A292" t="s">
        <v>633</v>
      </c>
      <c r="B292" t="s">
        <v>634</v>
      </c>
      <c r="C292" t="s">
        <v>635</v>
      </c>
      <c r="D292" s="2">
        <v>44834</v>
      </c>
      <c r="E292">
        <v>90226</v>
      </c>
      <c r="F292">
        <v>206018</v>
      </c>
      <c r="G292">
        <v>43211</v>
      </c>
      <c r="H292">
        <v>938239</v>
      </c>
      <c r="I292">
        <v>-938239</v>
      </c>
      <c r="J292">
        <v>-372280</v>
      </c>
      <c r="K292">
        <v>244407</v>
      </c>
      <c r="L292">
        <v>0</v>
      </c>
      <c r="M292">
        <v>2</v>
      </c>
      <c r="N292">
        <v>1</v>
      </c>
      <c r="O292">
        <v>1</v>
      </c>
      <c r="P292">
        <v>0</v>
      </c>
      <c r="Q292">
        <v>1</v>
      </c>
      <c r="R292" t="str">
        <f>IF(SUM(L292:Q292)=6,"Boa",IF(SUM(L292:Q292)&lt;6,"Ruim",IF(SUM(L292:Q292)&gt;6,"Média")))</f>
        <v>Ruim</v>
      </c>
      <c r="S292">
        <f>IF(L292=1,1,IF(M292=1,2,IF(N292=1,3,IF(O292=1,4,IF(P292=1,5,IF(Q292=1,6,0))))))</f>
        <v>3</v>
      </c>
      <c r="T292" t="str">
        <f t="shared" si="4"/>
        <v>Patri.Liq X Ativos</v>
      </c>
    </row>
    <row r="293" spans="1:20" hidden="1" x14ac:dyDescent="0.3">
      <c r="A293" t="s">
        <v>636</v>
      </c>
      <c r="B293" t="s">
        <v>637</v>
      </c>
      <c r="C293" t="s">
        <v>635</v>
      </c>
      <c r="D293" s="2">
        <v>44834</v>
      </c>
      <c r="E293">
        <v>2253486</v>
      </c>
      <c r="F293">
        <v>165127</v>
      </c>
      <c r="G293">
        <v>278</v>
      </c>
      <c r="H293">
        <v>3287059</v>
      </c>
      <c r="I293">
        <v>-3287059</v>
      </c>
      <c r="J293">
        <v>-36200</v>
      </c>
      <c r="K293">
        <v>204966</v>
      </c>
      <c r="L293">
        <v>2</v>
      </c>
      <c r="M293">
        <v>2</v>
      </c>
      <c r="N293">
        <v>1</v>
      </c>
      <c r="O293">
        <v>1</v>
      </c>
      <c r="P293">
        <v>1</v>
      </c>
      <c r="Q293">
        <v>1</v>
      </c>
      <c r="R293" t="str">
        <f>IF(SUM(L293:Q293)=6,"Boa",IF(SUM(L293:Q293)&lt;6,"Ruim",IF(SUM(L293:Q293)&gt;6,"Média")))</f>
        <v>Média</v>
      </c>
      <c r="S293">
        <f>IF(L293=1,1,IF(M293=1,2,IF(N293=1,3,IF(O293=1,4,IF(P293=1,5,IF(Q293=1,6,0))))))</f>
        <v>3</v>
      </c>
      <c r="T293" t="str">
        <f t="shared" si="4"/>
        <v>Patri.Liq X Ativos</v>
      </c>
    </row>
    <row r="294" spans="1:20" hidden="1" x14ac:dyDescent="0.3">
      <c r="A294" t="s">
        <v>654</v>
      </c>
      <c r="B294" t="s">
        <v>655</v>
      </c>
      <c r="C294" t="s">
        <v>635</v>
      </c>
      <c r="D294" s="2">
        <v>44834</v>
      </c>
      <c r="E294">
        <v>4154751</v>
      </c>
      <c r="F294">
        <v>945041</v>
      </c>
      <c r="G294">
        <v>0</v>
      </c>
      <c r="H294">
        <v>8422794</v>
      </c>
      <c r="I294">
        <v>-8422794</v>
      </c>
      <c r="J294">
        <v>-1100416</v>
      </c>
      <c r="K294">
        <v>763250</v>
      </c>
      <c r="L294">
        <v>1</v>
      </c>
      <c r="M294">
        <v>0</v>
      </c>
      <c r="N294">
        <v>2</v>
      </c>
      <c r="O294">
        <v>2</v>
      </c>
      <c r="P294">
        <v>2</v>
      </c>
      <c r="Q294">
        <v>2</v>
      </c>
      <c r="R294" t="str">
        <f>IF(SUM(L294:Q294)=6,"Boa",IF(SUM(L294:Q294)&lt;6,"Ruim",IF(SUM(L294:Q294)&gt;6,"Média")))</f>
        <v>Média</v>
      </c>
      <c r="S294">
        <f>IF(L294=1,1,IF(M294=1,2,IF(N294=1,3,IF(O294=1,4,IF(P294=1,5,IF(Q294=1,6,0))))))</f>
        <v>1</v>
      </c>
      <c r="T294" t="str">
        <f t="shared" si="4"/>
        <v>Patri.Liq X Receita</v>
      </c>
    </row>
    <row r="295" spans="1:20" hidden="1" x14ac:dyDescent="0.3">
      <c r="A295" t="s">
        <v>656</v>
      </c>
      <c r="B295" t="s">
        <v>657</v>
      </c>
      <c r="C295" t="s">
        <v>635</v>
      </c>
      <c r="D295" s="2">
        <v>44834</v>
      </c>
      <c r="E295">
        <v>1461770</v>
      </c>
      <c r="F295">
        <v>99259</v>
      </c>
      <c r="G295">
        <v>0</v>
      </c>
      <c r="H295">
        <v>2480595</v>
      </c>
      <c r="I295">
        <v>-2480595</v>
      </c>
      <c r="J295">
        <v>-91815</v>
      </c>
      <c r="K295">
        <v>191708</v>
      </c>
      <c r="L295">
        <v>2</v>
      </c>
      <c r="M295">
        <v>0</v>
      </c>
      <c r="N295">
        <v>1</v>
      </c>
      <c r="O295">
        <v>1</v>
      </c>
      <c r="P295">
        <v>1</v>
      </c>
      <c r="Q295">
        <v>1</v>
      </c>
      <c r="R295" t="str">
        <f>IF(SUM(L295:Q295)=6,"Boa",IF(SUM(L295:Q295)&lt;6,"Ruim",IF(SUM(L295:Q295)&gt;6,"Média")))</f>
        <v>Boa</v>
      </c>
      <c r="S295">
        <f>IF(L295=1,1,IF(M295=1,2,IF(N295=1,3,IF(O295=1,4,IF(P295=1,5,IF(Q295=1,6,0))))))</f>
        <v>3</v>
      </c>
      <c r="T295" t="str">
        <f t="shared" si="4"/>
        <v>Patri.Liq X Ativos</v>
      </c>
    </row>
    <row r="296" spans="1:20" hidden="1" x14ac:dyDescent="0.3">
      <c r="A296" t="s">
        <v>638</v>
      </c>
      <c r="B296" t="s">
        <v>639</v>
      </c>
      <c r="C296" t="s">
        <v>635</v>
      </c>
      <c r="D296" s="2">
        <v>44834</v>
      </c>
      <c r="E296">
        <v>1388338</v>
      </c>
      <c r="F296">
        <v>996680</v>
      </c>
      <c r="G296">
        <v>526874</v>
      </c>
      <c r="H296">
        <v>5977532</v>
      </c>
      <c r="I296">
        <v>-5977532</v>
      </c>
      <c r="J296">
        <v>-798174</v>
      </c>
      <c r="K296">
        <v>1771460</v>
      </c>
      <c r="L296">
        <v>1</v>
      </c>
      <c r="M296">
        <v>1</v>
      </c>
      <c r="N296">
        <v>1</v>
      </c>
      <c r="O296">
        <v>1</v>
      </c>
      <c r="P296">
        <v>0</v>
      </c>
      <c r="Q296">
        <v>0</v>
      </c>
      <c r="R296" t="str">
        <f>IF(SUM(L296:Q296)=6,"Boa",IF(SUM(L296:Q296)&lt;6,"Ruim",IF(SUM(L296:Q296)&gt;6,"Média")))</f>
        <v>Ruim</v>
      </c>
      <c r="S296">
        <f>IF(L296=1,1,IF(M296=1,2,IF(N296=1,3,IF(O296=1,4,IF(P296=1,5,IF(Q296=1,6,0))))))</f>
        <v>1</v>
      </c>
      <c r="T296" t="str">
        <f t="shared" si="4"/>
        <v>Patri.Liq X Receita</v>
      </c>
    </row>
    <row r="297" spans="1:20" hidden="1" x14ac:dyDescent="0.3">
      <c r="A297" t="s">
        <v>640</v>
      </c>
      <c r="B297" t="s">
        <v>641</v>
      </c>
      <c r="C297" t="s">
        <v>635</v>
      </c>
      <c r="D297" s="2">
        <v>44834</v>
      </c>
      <c r="E297">
        <v>20329711</v>
      </c>
      <c r="F297">
        <v>3080037</v>
      </c>
      <c r="G297">
        <v>3618430</v>
      </c>
      <c r="H297">
        <v>40665408</v>
      </c>
      <c r="I297">
        <v>-40665408</v>
      </c>
      <c r="J297">
        <v>-7037760</v>
      </c>
      <c r="K297">
        <v>4951300</v>
      </c>
      <c r="L297">
        <v>1</v>
      </c>
      <c r="M297">
        <v>1</v>
      </c>
      <c r="N297">
        <v>2</v>
      </c>
      <c r="O297">
        <v>2</v>
      </c>
      <c r="P297">
        <v>2</v>
      </c>
      <c r="Q297">
        <v>0</v>
      </c>
      <c r="R297" t="str">
        <f>IF(SUM(L297:Q297)=6,"Boa",IF(SUM(L297:Q297)&lt;6,"Ruim",IF(SUM(L297:Q297)&gt;6,"Média")))</f>
        <v>Média</v>
      </c>
      <c r="S297">
        <f>IF(L297=1,1,IF(M297=1,2,IF(N297=1,3,IF(O297=1,4,IF(P297=1,5,IF(Q297=1,6,0))))))</f>
        <v>1</v>
      </c>
      <c r="T297" t="str">
        <f t="shared" si="4"/>
        <v>Patri.Liq X Receita</v>
      </c>
    </row>
    <row r="298" spans="1:20" hidden="1" x14ac:dyDescent="0.3">
      <c r="A298" t="s">
        <v>658</v>
      </c>
      <c r="B298" t="s">
        <v>659</v>
      </c>
      <c r="C298" t="s">
        <v>635</v>
      </c>
      <c r="D298" s="2">
        <v>44834</v>
      </c>
      <c r="E298">
        <v>583882</v>
      </c>
      <c r="F298">
        <v>251070</v>
      </c>
      <c r="G298">
        <v>0</v>
      </c>
      <c r="H298">
        <v>2150076</v>
      </c>
      <c r="I298">
        <v>-2150076</v>
      </c>
      <c r="J298">
        <v>-420193</v>
      </c>
      <c r="K298">
        <v>720565</v>
      </c>
      <c r="L298">
        <v>0</v>
      </c>
      <c r="M298">
        <v>0</v>
      </c>
      <c r="N298">
        <v>1</v>
      </c>
      <c r="O298">
        <v>1</v>
      </c>
      <c r="P298">
        <v>0</v>
      </c>
      <c r="Q298">
        <v>1</v>
      </c>
      <c r="R298" t="str">
        <f>IF(SUM(L298:Q298)=6,"Boa",IF(SUM(L298:Q298)&lt;6,"Ruim",IF(SUM(L298:Q298)&gt;6,"Média")))</f>
        <v>Ruim</v>
      </c>
      <c r="S298">
        <f>IF(L298=1,1,IF(M298=1,2,IF(N298=1,3,IF(O298=1,4,IF(P298=1,5,IF(Q298=1,6,0))))))</f>
        <v>3</v>
      </c>
      <c r="T298" t="str">
        <f t="shared" si="4"/>
        <v>Patri.Liq X Ativos</v>
      </c>
    </row>
    <row r="299" spans="1:20" hidden="1" x14ac:dyDescent="0.3">
      <c r="A299" t="s">
        <v>660</v>
      </c>
      <c r="B299" t="s">
        <v>661</v>
      </c>
      <c r="C299" t="s">
        <v>635</v>
      </c>
      <c r="D299" s="2">
        <v>44834</v>
      </c>
      <c r="E299">
        <v>65844</v>
      </c>
      <c r="F299">
        <v>29220</v>
      </c>
      <c r="G299">
        <v>0</v>
      </c>
      <c r="H299">
        <v>260996</v>
      </c>
      <c r="I299">
        <v>-260996</v>
      </c>
      <c r="J299">
        <v>-84368</v>
      </c>
      <c r="K299">
        <v>48066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1</v>
      </c>
      <c r="R299" t="str">
        <f>IF(SUM(L299:Q299)=6,"Boa",IF(SUM(L299:Q299)&lt;6,"Ruim",IF(SUM(L299:Q299)&gt;6,"Média")))</f>
        <v>Ruim</v>
      </c>
      <c r="S299">
        <f>IF(L299=1,1,IF(M299=1,2,IF(N299=1,3,IF(O299=1,4,IF(P299=1,5,IF(Q299=1,6,0))))))</f>
        <v>3</v>
      </c>
      <c r="T299" t="str">
        <f t="shared" si="4"/>
        <v>Patri.Liq X Ativos</v>
      </c>
    </row>
    <row r="300" spans="1:20" hidden="1" x14ac:dyDescent="0.3">
      <c r="A300" t="s">
        <v>642</v>
      </c>
      <c r="B300" t="s">
        <v>643</v>
      </c>
      <c r="C300" t="s">
        <v>635</v>
      </c>
      <c r="D300" s="2">
        <v>44834</v>
      </c>
      <c r="E300">
        <v>1203750</v>
      </c>
      <c r="F300">
        <v>265380</v>
      </c>
      <c r="G300">
        <v>44421</v>
      </c>
      <c r="H300">
        <v>1886744</v>
      </c>
      <c r="I300">
        <v>-1886744</v>
      </c>
      <c r="J300">
        <v>-234296</v>
      </c>
      <c r="K300">
        <v>727590</v>
      </c>
      <c r="L300">
        <v>0</v>
      </c>
      <c r="M300">
        <v>2</v>
      </c>
      <c r="N300">
        <v>1</v>
      </c>
      <c r="O300">
        <v>1</v>
      </c>
      <c r="P300">
        <v>0</v>
      </c>
      <c r="Q300">
        <v>1</v>
      </c>
      <c r="R300" t="str">
        <f>IF(SUM(L300:Q300)=6,"Boa",IF(SUM(L300:Q300)&lt;6,"Ruim",IF(SUM(L300:Q300)&gt;6,"Média")))</f>
        <v>Ruim</v>
      </c>
      <c r="S300">
        <f>IF(L300=1,1,IF(M300=1,2,IF(N300=1,3,IF(O300=1,4,IF(P300=1,5,IF(Q300=1,6,0))))))</f>
        <v>3</v>
      </c>
      <c r="T300" t="str">
        <f t="shared" si="4"/>
        <v>Patri.Liq X Ativos</v>
      </c>
    </row>
    <row r="301" spans="1:20" hidden="1" x14ac:dyDescent="0.3">
      <c r="A301" t="s">
        <v>644</v>
      </c>
      <c r="B301" t="s">
        <v>645</v>
      </c>
      <c r="C301" t="s">
        <v>635</v>
      </c>
      <c r="D301" s="2">
        <v>44834</v>
      </c>
      <c r="E301">
        <v>2777078</v>
      </c>
      <c r="F301">
        <v>233238</v>
      </c>
      <c r="G301">
        <v>1072979</v>
      </c>
      <c r="H301">
        <v>10067974</v>
      </c>
      <c r="I301">
        <v>-10067974</v>
      </c>
      <c r="J301">
        <v>-1011202</v>
      </c>
      <c r="K301">
        <v>2116696</v>
      </c>
      <c r="L301">
        <v>2</v>
      </c>
      <c r="M301">
        <v>0</v>
      </c>
      <c r="N301">
        <v>0</v>
      </c>
      <c r="O301">
        <v>0</v>
      </c>
      <c r="P301">
        <v>2</v>
      </c>
      <c r="Q301">
        <v>0</v>
      </c>
      <c r="R301" t="str">
        <f>IF(SUM(L301:Q301)=6,"Boa",IF(SUM(L301:Q301)&lt;6,"Ruim",IF(SUM(L301:Q301)&gt;6,"Média")))</f>
        <v>Ruim</v>
      </c>
      <c r="S301">
        <f>IF(L301=1,1,IF(M301=1,2,IF(N301=1,3,IF(O301=1,4,IF(P301=1,5,IF(Q301=1,6,0))))))</f>
        <v>0</v>
      </c>
      <c r="T301" t="str">
        <f t="shared" si="4"/>
        <v>Nenhum</v>
      </c>
    </row>
    <row r="302" spans="1:20" hidden="1" x14ac:dyDescent="0.3">
      <c r="A302" t="s">
        <v>646</v>
      </c>
      <c r="B302" t="s">
        <v>647</v>
      </c>
      <c r="C302" t="s">
        <v>635</v>
      </c>
      <c r="D302" s="2">
        <v>44834</v>
      </c>
      <c r="E302">
        <v>537366</v>
      </c>
      <c r="F302">
        <v>321152</v>
      </c>
      <c r="G302">
        <v>9969</v>
      </c>
      <c r="H302">
        <v>1557147</v>
      </c>
      <c r="I302">
        <v>-1557147</v>
      </c>
      <c r="J302">
        <v>-458851</v>
      </c>
      <c r="K302">
        <v>440783</v>
      </c>
      <c r="L302">
        <v>0</v>
      </c>
      <c r="M302">
        <v>2</v>
      </c>
      <c r="N302">
        <v>1</v>
      </c>
      <c r="O302">
        <v>1</v>
      </c>
      <c r="P302">
        <v>0</v>
      </c>
      <c r="Q302">
        <v>1</v>
      </c>
      <c r="R302" t="str">
        <f>IF(SUM(L302:Q302)=6,"Boa",IF(SUM(L302:Q302)&lt;6,"Ruim",IF(SUM(L302:Q302)&gt;6,"Média")))</f>
        <v>Ruim</v>
      </c>
      <c r="S302">
        <f>IF(L302=1,1,IF(M302=1,2,IF(N302=1,3,IF(O302=1,4,IF(P302=1,5,IF(Q302=1,6,0))))))</f>
        <v>3</v>
      </c>
      <c r="T302" t="str">
        <f t="shared" si="4"/>
        <v>Patri.Liq X Ativos</v>
      </c>
    </row>
    <row r="303" spans="1:20" hidden="1" x14ac:dyDescent="0.3">
      <c r="A303" t="s">
        <v>648</v>
      </c>
      <c r="B303" t="s">
        <v>649</v>
      </c>
      <c r="C303" t="s">
        <v>635</v>
      </c>
      <c r="D303" s="2">
        <v>44834</v>
      </c>
      <c r="E303">
        <v>2770202</v>
      </c>
      <c r="F303">
        <v>178324</v>
      </c>
      <c r="G303">
        <v>720082</v>
      </c>
      <c r="H303">
        <v>10163970</v>
      </c>
      <c r="I303">
        <v>-10163970</v>
      </c>
      <c r="J303">
        <v>-472734</v>
      </c>
      <c r="K303">
        <v>2663739</v>
      </c>
      <c r="L303">
        <v>2</v>
      </c>
      <c r="M303">
        <v>0</v>
      </c>
      <c r="N303">
        <v>0</v>
      </c>
      <c r="O303">
        <v>0</v>
      </c>
      <c r="P303">
        <v>1</v>
      </c>
      <c r="Q303">
        <v>0</v>
      </c>
      <c r="R303" t="str">
        <f>IF(SUM(L303:Q303)=6,"Boa",IF(SUM(L303:Q303)&lt;6,"Ruim",IF(SUM(L303:Q303)&gt;6,"Média")))</f>
        <v>Ruim</v>
      </c>
      <c r="S303">
        <f>IF(L303=1,1,IF(M303=1,2,IF(N303=1,3,IF(O303=1,4,IF(P303=1,5,IF(Q303=1,6,0))))))</f>
        <v>5</v>
      </c>
      <c r="T303" t="str">
        <f t="shared" si="4"/>
        <v>Patri.Liq X Passivo.Circu</v>
      </c>
    </row>
    <row r="304" spans="1:20" hidden="1" x14ac:dyDescent="0.3">
      <c r="A304" t="s">
        <v>650</v>
      </c>
      <c r="B304" t="s">
        <v>651</v>
      </c>
      <c r="C304" t="s">
        <v>635</v>
      </c>
      <c r="D304" s="2">
        <v>44834</v>
      </c>
      <c r="E304">
        <v>736379</v>
      </c>
      <c r="F304">
        <v>350370</v>
      </c>
      <c r="G304">
        <v>357326</v>
      </c>
      <c r="H304">
        <v>1004129</v>
      </c>
      <c r="I304">
        <v>-1004129</v>
      </c>
      <c r="J304">
        <v>-191284</v>
      </c>
      <c r="K304">
        <v>369383</v>
      </c>
      <c r="L304">
        <v>0</v>
      </c>
      <c r="M304">
        <v>2</v>
      </c>
      <c r="N304">
        <v>1</v>
      </c>
      <c r="O304">
        <v>1</v>
      </c>
      <c r="P304">
        <v>0</v>
      </c>
      <c r="Q304">
        <v>1</v>
      </c>
      <c r="R304" t="str">
        <f>IF(SUM(L304:Q304)=6,"Boa",IF(SUM(L304:Q304)&lt;6,"Ruim",IF(SUM(L304:Q304)&gt;6,"Média")))</f>
        <v>Ruim</v>
      </c>
      <c r="S304">
        <f>IF(L304=1,1,IF(M304=1,2,IF(N304=1,3,IF(O304=1,4,IF(P304=1,5,IF(Q304=1,6,0))))))</f>
        <v>3</v>
      </c>
      <c r="T304" t="str">
        <f t="shared" si="4"/>
        <v>Patri.Liq X Ativos</v>
      </c>
    </row>
    <row r="305" spans="1:20" hidden="1" x14ac:dyDescent="0.3">
      <c r="A305" t="s">
        <v>669</v>
      </c>
      <c r="B305" t="s">
        <v>670</v>
      </c>
      <c r="C305" t="s">
        <v>664</v>
      </c>
      <c r="D305" s="2">
        <v>44834</v>
      </c>
      <c r="E305">
        <v>0</v>
      </c>
      <c r="F305">
        <v>2842</v>
      </c>
      <c r="G305">
        <v>0</v>
      </c>
      <c r="H305">
        <v>10675</v>
      </c>
      <c r="I305">
        <v>-10675</v>
      </c>
      <c r="J305">
        <v>-8033</v>
      </c>
      <c r="K305">
        <v>3350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 t="str">
        <f>IF(SUM(L305:Q305)=6,"Boa",IF(SUM(L305:Q305)&lt;6,"Ruim",IF(SUM(L305:Q305)&gt;6,"Média")))</f>
        <v>Ruim</v>
      </c>
      <c r="S305">
        <f>IF(L305=1,1,IF(M305=1,2,IF(N305=1,3,IF(O305=1,4,IF(P305=1,5,IF(Q305=1,6,0))))))</f>
        <v>0</v>
      </c>
      <c r="T305" t="str">
        <f t="shared" si="4"/>
        <v>Nenhum</v>
      </c>
    </row>
    <row r="306" spans="1:20" hidden="1" x14ac:dyDescent="0.3">
      <c r="A306" t="s">
        <v>667</v>
      </c>
      <c r="B306" t="s">
        <v>668</v>
      </c>
      <c r="C306" t="s">
        <v>664</v>
      </c>
      <c r="D306" s="2">
        <v>44834</v>
      </c>
      <c r="E306">
        <v>1657472</v>
      </c>
      <c r="F306">
        <v>101711</v>
      </c>
      <c r="G306">
        <v>0</v>
      </c>
      <c r="H306">
        <v>4010208</v>
      </c>
      <c r="I306">
        <v>-4010208</v>
      </c>
      <c r="J306">
        <v>-303396</v>
      </c>
      <c r="K306">
        <v>1510956</v>
      </c>
      <c r="L306">
        <v>2</v>
      </c>
      <c r="M306">
        <v>0</v>
      </c>
      <c r="N306">
        <v>0</v>
      </c>
      <c r="O306">
        <v>0</v>
      </c>
      <c r="P306">
        <v>0</v>
      </c>
      <c r="Q306">
        <v>0</v>
      </c>
      <c r="R306" t="str">
        <f>IF(SUM(L306:Q306)=6,"Boa",IF(SUM(L306:Q306)&lt;6,"Ruim",IF(SUM(L306:Q306)&gt;6,"Média")))</f>
        <v>Ruim</v>
      </c>
      <c r="S306">
        <f>IF(L306=1,1,IF(M306=1,2,IF(N306=1,3,IF(O306=1,4,IF(P306=1,5,IF(Q306=1,6,0))))))</f>
        <v>0</v>
      </c>
      <c r="T306" t="str">
        <f t="shared" si="4"/>
        <v>Nenhum</v>
      </c>
    </row>
    <row r="307" spans="1:20" hidden="1" x14ac:dyDescent="0.3">
      <c r="A307" t="s">
        <v>662</v>
      </c>
      <c r="B307" t="s">
        <v>663</v>
      </c>
      <c r="C307" t="s">
        <v>664</v>
      </c>
      <c r="D307" s="2">
        <v>44834</v>
      </c>
      <c r="E307">
        <v>69092665</v>
      </c>
      <c r="F307">
        <v>11584269</v>
      </c>
      <c r="G307">
        <v>3559478</v>
      </c>
      <c r="H307">
        <v>119691818</v>
      </c>
      <c r="I307">
        <v>-119691818</v>
      </c>
      <c r="J307">
        <v>-23375978</v>
      </c>
      <c r="K307">
        <v>19432872</v>
      </c>
      <c r="L307">
        <v>1</v>
      </c>
      <c r="M307">
        <v>0</v>
      </c>
      <c r="N307">
        <v>2</v>
      </c>
      <c r="O307">
        <v>2</v>
      </c>
      <c r="P307">
        <v>2</v>
      </c>
      <c r="Q307">
        <v>2</v>
      </c>
      <c r="R307" t="str">
        <f>IF(SUM(L307:Q307)=6,"Boa",IF(SUM(L307:Q307)&lt;6,"Ruim",IF(SUM(L307:Q307)&gt;6,"Média")))</f>
        <v>Média</v>
      </c>
      <c r="S307">
        <f>IF(L307=1,1,IF(M307=1,2,IF(N307=1,3,IF(O307=1,4,IF(P307=1,5,IF(Q307=1,6,0))))))</f>
        <v>1</v>
      </c>
      <c r="T307" t="str">
        <f t="shared" si="4"/>
        <v>Patri.Liq X Receita</v>
      </c>
    </row>
    <row r="308" spans="1:20" hidden="1" x14ac:dyDescent="0.3">
      <c r="A308" t="s">
        <v>665</v>
      </c>
      <c r="B308" t="s">
        <v>666</v>
      </c>
      <c r="C308" t="s">
        <v>664</v>
      </c>
      <c r="D308" s="2">
        <v>44834</v>
      </c>
      <c r="E308">
        <v>25295789</v>
      </c>
      <c r="F308">
        <v>5067516</v>
      </c>
      <c r="G308">
        <v>11236551</v>
      </c>
      <c r="H308">
        <v>50860034</v>
      </c>
      <c r="I308">
        <v>-50860034</v>
      </c>
      <c r="J308">
        <v>-9169529</v>
      </c>
      <c r="K308">
        <v>8128081</v>
      </c>
      <c r="L308">
        <v>0</v>
      </c>
      <c r="M308">
        <v>0</v>
      </c>
      <c r="N308">
        <v>1</v>
      </c>
      <c r="O308">
        <v>1</v>
      </c>
      <c r="P308">
        <v>1</v>
      </c>
      <c r="Q308">
        <v>1</v>
      </c>
      <c r="R308" t="str">
        <f>IF(SUM(L308:Q308)=6,"Boa",IF(SUM(L308:Q308)&lt;6,"Ruim",IF(SUM(L308:Q308)&gt;6,"Média")))</f>
        <v>Ruim</v>
      </c>
      <c r="S308">
        <f>IF(L308=1,1,IF(M308=1,2,IF(N308=1,3,IF(O308=1,4,IF(P308=1,5,IF(Q308=1,6,0))))))</f>
        <v>3</v>
      </c>
      <c r="T308" t="str">
        <f t="shared" si="4"/>
        <v>Patri.Liq X Ativos</v>
      </c>
    </row>
    <row r="309" spans="1:20" hidden="1" x14ac:dyDescent="0.3">
      <c r="A309" t="s">
        <v>671</v>
      </c>
      <c r="B309" t="s">
        <v>672</v>
      </c>
      <c r="C309" t="s">
        <v>673</v>
      </c>
      <c r="D309" s="2">
        <v>44834</v>
      </c>
      <c r="E309">
        <v>5860168</v>
      </c>
      <c r="F309">
        <v>933695</v>
      </c>
      <c r="G309">
        <v>1826926</v>
      </c>
      <c r="H309">
        <v>7683075</v>
      </c>
      <c r="I309">
        <v>-7683075</v>
      </c>
      <c r="J309">
        <v>-1554461</v>
      </c>
      <c r="K309">
        <v>2726220</v>
      </c>
      <c r="L309">
        <v>1</v>
      </c>
      <c r="M309">
        <v>1</v>
      </c>
      <c r="N309">
        <v>2</v>
      </c>
      <c r="O309">
        <v>2</v>
      </c>
      <c r="P309">
        <v>1</v>
      </c>
      <c r="Q309">
        <v>1</v>
      </c>
      <c r="R309" t="str">
        <f>IF(SUM(L309:Q309)=6,"Boa",IF(SUM(L309:Q309)&lt;6,"Ruim",IF(SUM(L309:Q309)&gt;6,"Média")))</f>
        <v>Média</v>
      </c>
      <c r="S309">
        <f>IF(L309=1,1,IF(M309=1,2,IF(N309=1,3,IF(O309=1,4,IF(P309=1,5,IF(Q309=1,6,0))))))</f>
        <v>1</v>
      </c>
      <c r="T309" t="str">
        <f t="shared" si="4"/>
        <v>Patri.Liq X Receita</v>
      </c>
    </row>
    <row r="310" spans="1:20" hidden="1" x14ac:dyDescent="0.3">
      <c r="A310" t="s">
        <v>674</v>
      </c>
      <c r="B310" t="s">
        <v>675</v>
      </c>
      <c r="C310" t="s">
        <v>673</v>
      </c>
      <c r="D310" s="2">
        <v>44834</v>
      </c>
      <c r="E310">
        <v>2614130</v>
      </c>
      <c r="F310">
        <v>891010</v>
      </c>
      <c r="G310">
        <v>541478</v>
      </c>
      <c r="H310">
        <v>3851411</v>
      </c>
      <c r="I310">
        <v>-3851411</v>
      </c>
      <c r="J310">
        <v>-978216</v>
      </c>
      <c r="K310">
        <v>1557533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 t="str">
        <f>IF(SUM(L310:Q310)=6,"Boa",IF(SUM(L310:Q310)&lt;6,"Ruim",IF(SUM(L310:Q310)&gt;6,"Média")))</f>
        <v>Boa</v>
      </c>
      <c r="S310">
        <f>IF(L310=1,1,IF(M310=1,2,IF(N310=1,3,IF(O310=1,4,IF(P310=1,5,IF(Q310=1,6,0))))))</f>
        <v>1</v>
      </c>
      <c r="T310" t="str">
        <f t="shared" si="4"/>
        <v>Patri.Liq X Receita</v>
      </c>
    </row>
    <row r="311" spans="1:20" hidden="1" x14ac:dyDescent="0.3">
      <c r="A311" t="s">
        <v>676</v>
      </c>
      <c r="B311" t="s">
        <v>677</v>
      </c>
      <c r="C311" t="s">
        <v>673</v>
      </c>
      <c r="D311" s="2">
        <v>44834</v>
      </c>
      <c r="E311">
        <v>158791</v>
      </c>
      <c r="F311">
        <v>122674</v>
      </c>
      <c r="G311">
        <v>60335</v>
      </c>
      <c r="H311">
        <v>400071</v>
      </c>
      <c r="I311">
        <v>-400071</v>
      </c>
      <c r="J311">
        <v>-110778</v>
      </c>
      <c r="K311">
        <v>151282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 t="str">
        <f>IF(SUM(L311:Q311)=6,"Boa",IF(SUM(L311:Q311)&lt;6,"Ruim",IF(SUM(L311:Q311)&gt;6,"Média")))</f>
        <v>Boa</v>
      </c>
      <c r="S311">
        <f>IF(L311=1,1,IF(M311=1,2,IF(N311=1,3,IF(O311=1,4,IF(P311=1,5,IF(Q311=1,6,0))))))</f>
        <v>1</v>
      </c>
      <c r="T311" t="str">
        <f t="shared" si="4"/>
        <v>Patri.Liq X Receita</v>
      </c>
    </row>
    <row r="312" spans="1:20" hidden="1" x14ac:dyDescent="0.3">
      <c r="A312" t="s">
        <v>694</v>
      </c>
      <c r="B312" t="s">
        <v>695</v>
      </c>
      <c r="C312" t="s">
        <v>673</v>
      </c>
      <c r="D312" s="2">
        <v>44834</v>
      </c>
      <c r="E312">
        <v>117761</v>
      </c>
      <c r="F312">
        <v>250370</v>
      </c>
      <c r="G312">
        <v>0</v>
      </c>
      <c r="H312">
        <v>686099</v>
      </c>
      <c r="I312">
        <v>-686099</v>
      </c>
      <c r="J312">
        <v>-425720</v>
      </c>
      <c r="K312">
        <v>344593</v>
      </c>
      <c r="L312">
        <v>1</v>
      </c>
      <c r="M312">
        <v>0</v>
      </c>
      <c r="N312">
        <v>1</v>
      </c>
      <c r="O312">
        <v>1</v>
      </c>
      <c r="P312">
        <v>1</v>
      </c>
      <c r="Q312">
        <v>1</v>
      </c>
      <c r="R312" t="str">
        <f>IF(SUM(L312:Q312)=6,"Boa",IF(SUM(L312:Q312)&lt;6,"Ruim",IF(SUM(L312:Q312)&gt;6,"Média")))</f>
        <v>Ruim</v>
      </c>
      <c r="S312">
        <f>IF(L312=1,1,IF(M312=1,2,IF(N312=1,3,IF(O312=1,4,IF(P312=1,5,IF(Q312=1,6,0))))))</f>
        <v>1</v>
      </c>
      <c r="T312" t="str">
        <f t="shared" si="4"/>
        <v>Patri.Liq X Receita</v>
      </c>
    </row>
    <row r="313" spans="1:20" hidden="1" x14ac:dyDescent="0.3">
      <c r="A313" t="s">
        <v>696</v>
      </c>
      <c r="B313" t="s">
        <v>697</v>
      </c>
      <c r="C313" t="s">
        <v>673</v>
      </c>
      <c r="D313" s="2">
        <v>44834</v>
      </c>
      <c r="E313">
        <v>504079</v>
      </c>
      <c r="F313">
        <v>0</v>
      </c>
      <c r="G313">
        <v>0</v>
      </c>
      <c r="H313">
        <v>1200352</v>
      </c>
      <c r="I313">
        <v>-1200352</v>
      </c>
      <c r="J313">
        <v>-130895</v>
      </c>
      <c r="K313">
        <v>56216</v>
      </c>
      <c r="L313">
        <v>0</v>
      </c>
      <c r="M313">
        <v>0</v>
      </c>
      <c r="N313">
        <v>1</v>
      </c>
      <c r="O313">
        <v>1</v>
      </c>
      <c r="P313">
        <v>1</v>
      </c>
      <c r="Q313">
        <v>1</v>
      </c>
      <c r="R313" t="str">
        <f>IF(SUM(L313:Q313)=6,"Boa",IF(SUM(L313:Q313)&lt;6,"Ruim",IF(SUM(L313:Q313)&gt;6,"Média")))</f>
        <v>Ruim</v>
      </c>
      <c r="S313">
        <f>IF(L313=1,1,IF(M313=1,2,IF(N313=1,3,IF(O313=1,4,IF(P313=1,5,IF(Q313=1,6,0))))))</f>
        <v>3</v>
      </c>
      <c r="T313" t="str">
        <f t="shared" si="4"/>
        <v>Patri.Liq X Ativos</v>
      </c>
    </row>
    <row r="314" spans="1:20" hidden="1" x14ac:dyDescent="0.3">
      <c r="A314" t="s">
        <v>678</v>
      </c>
      <c r="B314" t="s">
        <v>679</v>
      </c>
      <c r="C314" t="s">
        <v>673</v>
      </c>
      <c r="D314" s="2">
        <v>44834</v>
      </c>
      <c r="E314">
        <v>279573</v>
      </c>
      <c r="F314">
        <v>111537</v>
      </c>
      <c r="G314">
        <v>94968</v>
      </c>
      <c r="H314">
        <v>621095</v>
      </c>
      <c r="I314">
        <v>-621095</v>
      </c>
      <c r="J314">
        <v>-227274</v>
      </c>
      <c r="K314">
        <v>190719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 t="str">
        <f>IF(SUM(L314:Q314)=6,"Boa",IF(SUM(L314:Q314)&lt;6,"Ruim",IF(SUM(L314:Q314)&gt;6,"Média")))</f>
        <v>Boa</v>
      </c>
      <c r="S314">
        <f>IF(L314=1,1,IF(M314=1,2,IF(N314=1,3,IF(O314=1,4,IF(P314=1,5,IF(Q314=1,6,0))))))</f>
        <v>1</v>
      </c>
      <c r="T314" t="str">
        <f t="shared" si="4"/>
        <v>Patri.Liq X Receita</v>
      </c>
    </row>
    <row r="315" spans="1:20" hidden="1" x14ac:dyDescent="0.3">
      <c r="A315" t="s">
        <v>680</v>
      </c>
      <c r="B315" t="s">
        <v>681</v>
      </c>
      <c r="C315" t="s">
        <v>673</v>
      </c>
      <c r="D315" s="2">
        <v>44834</v>
      </c>
      <c r="E315">
        <v>708641</v>
      </c>
      <c r="F315">
        <v>176697</v>
      </c>
      <c r="G315">
        <v>389582</v>
      </c>
      <c r="H315">
        <v>967314</v>
      </c>
      <c r="I315">
        <v>-967314</v>
      </c>
      <c r="J315">
        <v>-101713</v>
      </c>
      <c r="K315">
        <v>516962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 t="str">
        <f>IF(SUM(L315:Q315)=6,"Boa",IF(SUM(L315:Q315)&lt;6,"Ruim",IF(SUM(L315:Q315)&gt;6,"Média")))</f>
        <v>Boa</v>
      </c>
      <c r="S315">
        <f>IF(L315=1,1,IF(M315=1,2,IF(N315=1,3,IF(O315=1,4,IF(P315=1,5,IF(Q315=1,6,0))))))</f>
        <v>1</v>
      </c>
      <c r="T315" t="str">
        <f t="shared" si="4"/>
        <v>Patri.Liq X Receita</v>
      </c>
    </row>
    <row r="316" spans="1:20" hidden="1" x14ac:dyDescent="0.3">
      <c r="A316" t="s">
        <v>682</v>
      </c>
      <c r="B316" t="s">
        <v>683</v>
      </c>
      <c r="C316" t="s">
        <v>673</v>
      </c>
      <c r="D316" s="2">
        <v>44834</v>
      </c>
      <c r="E316">
        <v>4269370</v>
      </c>
      <c r="F316">
        <v>693325</v>
      </c>
      <c r="G316">
        <v>3017673</v>
      </c>
      <c r="H316">
        <v>4663131</v>
      </c>
      <c r="I316">
        <v>-4663131</v>
      </c>
      <c r="J316">
        <v>-376815</v>
      </c>
      <c r="K316">
        <v>2872978</v>
      </c>
      <c r="L316">
        <v>1</v>
      </c>
      <c r="M316">
        <v>2</v>
      </c>
      <c r="N316">
        <v>2</v>
      </c>
      <c r="O316">
        <v>2</v>
      </c>
      <c r="P316">
        <v>2</v>
      </c>
      <c r="Q316">
        <v>1</v>
      </c>
      <c r="R316" t="str">
        <f>IF(SUM(L316:Q316)=6,"Boa",IF(SUM(L316:Q316)&lt;6,"Ruim",IF(SUM(L316:Q316)&gt;6,"Média")))</f>
        <v>Média</v>
      </c>
      <c r="S316">
        <f>IF(L316=1,1,IF(M316=1,2,IF(N316=1,3,IF(O316=1,4,IF(P316=1,5,IF(Q316=1,6,0))))))</f>
        <v>1</v>
      </c>
      <c r="T316" t="str">
        <f t="shared" si="4"/>
        <v>Patri.Liq X Receita</v>
      </c>
    </row>
    <row r="317" spans="1:20" hidden="1" x14ac:dyDescent="0.3">
      <c r="A317" t="s">
        <v>684</v>
      </c>
      <c r="B317" t="s">
        <v>685</v>
      </c>
      <c r="C317" t="s">
        <v>673</v>
      </c>
      <c r="D317" s="2">
        <v>44834</v>
      </c>
      <c r="E317">
        <v>7413643</v>
      </c>
      <c r="F317">
        <v>408222</v>
      </c>
      <c r="G317">
        <v>228590</v>
      </c>
      <c r="H317">
        <v>8257900</v>
      </c>
      <c r="I317">
        <v>-8257900</v>
      </c>
      <c r="J317">
        <v>-250933</v>
      </c>
      <c r="K317">
        <v>813227</v>
      </c>
      <c r="L317">
        <v>0</v>
      </c>
      <c r="M317">
        <v>1</v>
      </c>
      <c r="N317">
        <v>2</v>
      </c>
      <c r="O317">
        <v>2</v>
      </c>
      <c r="P317">
        <v>2</v>
      </c>
      <c r="Q317">
        <v>2</v>
      </c>
      <c r="R317" t="str">
        <f>IF(SUM(L317:Q317)=6,"Boa",IF(SUM(L317:Q317)&lt;6,"Ruim",IF(SUM(L317:Q317)&gt;6,"Média")))</f>
        <v>Média</v>
      </c>
      <c r="S317">
        <f>IF(L317=1,1,IF(M317=1,2,IF(N317=1,3,IF(O317=1,4,IF(P317=1,5,IF(Q317=1,6,0))))))</f>
        <v>2</v>
      </c>
      <c r="T317" t="str">
        <f t="shared" si="4"/>
        <v>Receita X Dividendo</v>
      </c>
    </row>
    <row r="318" spans="1:20" hidden="1" x14ac:dyDescent="0.3">
      <c r="A318" t="s">
        <v>686</v>
      </c>
      <c r="B318" t="s">
        <v>687</v>
      </c>
      <c r="C318" t="s">
        <v>673</v>
      </c>
      <c r="D318" s="2">
        <v>44834</v>
      </c>
      <c r="E318">
        <v>5158500</v>
      </c>
      <c r="F318">
        <v>400065</v>
      </c>
      <c r="G318">
        <v>1919284</v>
      </c>
      <c r="H318">
        <v>7376311</v>
      </c>
      <c r="I318">
        <v>-7376311</v>
      </c>
      <c r="J318">
        <v>-863471</v>
      </c>
      <c r="K318">
        <v>1395194</v>
      </c>
      <c r="L318">
        <v>0</v>
      </c>
      <c r="M318">
        <v>2</v>
      </c>
      <c r="N318">
        <v>1</v>
      </c>
      <c r="O318">
        <v>1</v>
      </c>
      <c r="P318">
        <v>2</v>
      </c>
      <c r="Q318">
        <v>2</v>
      </c>
      <c r="R318" t="str">
        <f>IF(SUM(L318:Q318)=6,"Boa",IF(SUM(L318:Q318)&lt;6,"Ruim",IF(SUM(L318:Q318)&gt;6,"Média")))</f>
        <v>Média</v>
      </c>
      <c r="S318">
        <f>IF(L318=1,1,IF(M318=1,2,IF(N318=1,3,IF(O318=1,4,IF(P318=1,5,IF(Q318=1,6,0))))))</f>
        <v>3</v>
      </c>
      <c r="T318" t="str">
        <f t="shared" si="4"/>
        <v>Patri.Liq X Ativos</v>
      </c>
    </row>
    <row r="319" spans="1:20" hidden="1" x14ac:dyDescent="0.3">
      <c r="A319" t="s">
        <v>702</v>
      </c>
      <c r="B319" t="s">
        <v>703</v>
      </c>
      <c r="C319" t="s">
        <v>673</v>
      </c>
      <c r="D319" s="2">
        <v>44834</v>
      </c>
      <c r="E319">
        <v>0</v>
      </c>
      <c r="F319">
        <v>155456</v>
      </c>
      <c r="G319">
        <v>0</v>
      </c>
      <c r="H319">
        <v>642350</v>
      </c>
      <c r="I319">
        <v>-642350</v>
      </c>
      <c r="J319">
        <v>-272453</v>
      </c>
      <c r="K319">
        <v>440808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 t="str">
        <f>IF(SUM(L319:Q319)=6,"Boa",IF(SUM(L319:Q319)&lt;6,"Ruim",IF(SUM(L319:Q319)&gt;6,"Média")))</f>
        <v>Ruim</v>
      </c>
      <c r="S319">
        <f>IF(L319=1,1,IF(M319=1,2,IF(N319=1,3,IF(O319=1,4,IF(P319=1,5,IF(Q319=1,6,0))))))</f>
        <v>0</v>
      </c>
      <c r="T319" t="str">
        <f t="shared" si="4"/>
        <v>Nenhum</v>
      </c>
    </row>
    <row r="320" spans="1:20" hidden="1" x14ac:dyDescent="0.3">
      <c r="A320" t="s">
        <v>704</v>
      </c>
      <c r="B320" t="s">
        <v>705</v>
      </c>
      <c r="C320" t="s">
        <v>673</v>
      </c>
      <c r="D320" s="2">
        <v>44834</v>
      </c>
      <c r="E320">
        <v>0</v>
      </c>
      <c r="F320">
        <v>91441</v>
      </c>
      <c r="G320">
        <v>0</v>
      </c>
      <c r="H320">
        <v>1191590</v>
      </c>
      <c r="I320">
        <v>-1191590</v>
      </c>
      <c r="J320">
        <v>-1289369</v>
      </c>
      <c r="K320">
        <v>171753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 t="str">
        <f>IF(SUM(L320:Q320)=6,"Boa",IF(SUM(L320:Q320)&lt;6,"Ruim",IF(SUM(L320:Q320)&gt;6,"Média")))</f>
        <v>Ruim</v>
      </c>
      <c r="S320">
        <f>IF(L320=1,1,IF(M320=1,2,IF(N320=1,3,IF(O320=1,4,IF(P320=1,5,IF(Q320=1,6,0))))))</f>
        <v>0</v>
      </c>
      <c r="T320" t="str">
        <f t="shared" si="4"/>
        <v>Nenhum</v>
      </c>
    </row>
    <row r="321" spans="1:20" hidden="1" x14ac:dyDescent="0.3">
      <c r="A321" t="s">
        <v>688</v>
      </c>
      <c r="B321" t="s">
        <v>689</v>
      </c>
      <c r="C321" t="s">
        <v>673</v>
      </c>
      <c r="D321" s="2">
        <v>44834</v>
      </c>
      <c r="E321">
        <v>353213292</v>
      </c>
      <c r="F321">
        <v>81069054</v>
      </c>
      <c r="G321">
        <v>177255379</v>
      </c>
      <c r="H321">
        <v>516692710</v>
      </c>
      <c r="I321">
        <v>-516692710</v>
      </c>
      <c r="J321">
        <v>-125306894</v>
      </c>
      <c r="K321">
        <v>222664337</v>
      </c>
      <c r="L321">
        <v>2</v>
      </c>
      <c r="M321">
        <v>0</v>
      </c>
      <c r="N321">
        <v>0</v>
      </c>
      <c r="O321">
        <v>0</v>
      </c>
      <c r="P321">
        <v>0</v>
      </c>
      <c r="Q321">
        <v>0</v>
      </c>
      <c r="R321" t="str">
        <f>IF(SUM(L321:Q321)=6,"Boa",IF(SUM(L321:Q321)&lt;6,"Ruim",IF(SUM(L321:Q321)&gt;6,"Média")))</f>
        <v>Ruim</v>
      </c>
      <c r="S321">
        <f>IF(L321=1,1,IF(M321=1,2,IF(N321=1,3,IF(O321=1,4,IF(P321=1,5,IF(Q321=1,6,0))))))</f>
        <v>0</v>
      </c>
      <c r="T321" t="str">
        <f t="shared" si="4"/>
        <v>Nenhum</v>
      </c>
    </row>
    <row r="322" spans="1:20" hidden="1" x14ac:dyDescent="0.3">
      <c r="A322" t="s">
        <v>698</v>
      </c>
      <c r="B322" t="s">
        <v>699</v>
      </c>
      <c r="C322" t="s">
        <v>673</v>
      </c>
      <c r="D322" s="2">
        <v>44834</v>
      </c>
      <c r="E322">
        <v>0</v>
      </c>
      <c r="F322">
        <v>66510</v>
      </c>
      <c r="G322">
        <v>4389</v>
      </c>
      <c r="H322">
        <v>1087071</v>
      </c>
      <c r="I322">
        <v>-1087071</v>
      </c>
      <c r="J322">
        <v>-2554075</v>
      </c>
      <c r="K322">
        <v>98722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 t="str">
        <f>IF(SUM(L322:Q322)=6,"Boa",IF(SUM(L322:Q322)&lt;6,"Ruim",IF(SUM(L322:Q322)&gt;6,"Média")))</f>
        <v>Ruim</v>
      </c>
      <c r="S322">
        <f>IF(L322=1,1,IF(M322=1,2,IF(N322=1,3,IF(O322=1,4,IF(P322=1,5,IF(Q322=1,6,0))))))</f>
        <v>2</v>
      </c>
      <c r="T322" t="str">
        <f t="shared" si="4"/>
        <v>Receita X Dividendo</v>
      </c>
    </row>
    <row r="323" spans="1:20" hidden="1" x14ac:dyDescent="0.3">
      <c r="A323" t="s">
        <v>700</v>
      </c>
      <c r="B323" t="s">
        <v>701</v>
      </c>
      <c r="C323" t="s">
        <v>673</v>
      </c>
      <c r="D323" s="2">
        <v>44834</v>
      </c>
      <c r="E323">
        <v>0</v>
      </c>
      <c r="F323">
        <v>60135</v>
      </c>
      <c r="G323">
        <v>571</v>
      </c>
      <c r="H323">
        <v>254133</v>
      </c>
      <c r="I323">
        <v>-254133</v>
      </c>
      <c r="J323">
        <v>-324463</v>
      </c>
      <c r="K323">
        <v>136840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 t="str">
        <f>IF(SUM(L323:Q323)=6,"Boa",IF(SUM(L323:Q323)&lt;6,"Ruim",IF(SUM(L323:Q323)&gt;6,"Média")))</f>
        <v>Ruim</v>
      </c>
      <c r="S323">
        <f>IF(L323=1,1,IF(M323=1,2,IF(N323=1,3,IF(O323=1,4,IF(P323=1,5,IF(Q323=1,6,0))))))</f>
        <v>2</v>
      </c>
      <c r="T323" t="str">
        <f t="shared" ref="T323:T325" si="5">IF(S323=0,"Nenhum",IF(S323=1,"Patri.Liq X Receita",IF(S323=2,"Receita X Dividendo",IF(S323=3,"Patri.Liq X Ativos",IF(S323=4,"Patri.Liq X Passivos",IF(S323=5,"Patri.Liq X Passivo.Circu",IF(S323=6,"Patri.Liq X Ativo.Circu","")))))))</f>
        <v>Receita X Dividendo</v>
      </c>
    </row>
    <row r="324" spans="1:20" hidden="1" x14ac:dyDescent="0.3">
      <c r="A324" t="s">
        <v>690</v>
      </c>
      <c r="B324" t="s">
        <v>691</v>
      </c>
      <c r="C324" t="s">
        <v>673</v>
      </c>
      <c r="D324" s="2">
        <v>44834</v>
      </c>
      <c r="E324">
        <v>317938</v>
      </c>
      <c r="F324">
        <v>105279</v>
      </c>
      <c r="G324">
        <v>83664</v>
      </c>
      <c r="H324">
        <v>496413</v>
      </c>
      <c r="I324">
        <v>-496413</v>
      </c>
      <c r="J324">
        <v>-92606</v>
      </c>
      <c r="K324">
        <v>319079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 t="str">
        <f>IF(SUM(L324:Q324)=6,"Boa",IF(SUM(L324:Q324)&lt;6,"Ruim",IF(SUM(L324:Q324)&gt;6,"Média")))</f>
        <v>Boa</v>
      </c>
      <c r="S324">
        <f>IF(L324=1,1,IF(M324=1,2,IF(N324=1,3,IF(O324=1,4,IF(P324=1,5,IF(Q324=1,6,0))))))</f>
        <v>1</v>
      </c>
      <c r="T324" t="str">
        <f t="shared" si="5"/>
        <v>Patri.Liq X Receita</v>
      </c>
    </row>
    <row r="325" spans="1:20" hidden="1" x14ac:dyDescent="0.3">
      <c r="A325" t="s">
        <v>692</v>
      </c>
      <c r="B325" t="s">
        <v>693</v>
      </c>
      <c r="C325" t="s">
        <v>673</v>
      </c>
      <c r="D325" s="2">
        <v>44834</v>
      </c>
      <c r="E325">
        <v>1610776</v>
      </c>
      <c r="F325">
        <v>101099</v>
      </c>
      <c r="G325">
        <v>217619</v>
      </c>
      <c r="H325">
        <v>1837221</v>
      </c>
      <c r="I325">
        <v>-1837221</v>
      </c>
      <c r="J325">
        <v>-1382</v>
      </c>
      <c r="K325">
        <v>104872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 t="str">
        <f>IF(SUM(L325:Q325)=6,"Boa",IF(SUM(L325:Q325)&lt;6,"Ruim",IF(SUM(L325:Q325)&gt;6,"Média")))</f>
        <v>Boa</v>
      </c>
      <c r="S325">
        <f>IF(L325=1,1,IF(M325=1,2,IF(N325=1,3,IF(O325=1,4,IF(P325=1,5,IF(Q325=1,6,0))))))</f>
        <v>1</v>
      </c>
      <c r="T325" t="str">
        <f t="shared" si="5"/>
        <v>Patri.Liq X Receita</v>
      </c>
    </row>
  </sheetData>
  <autoFilter ref="A1:T325" xr:uid="{2E691222-9CBB-4988-895E-CA7F4E4943E9}">
    <filterColumn colId="2">
      <filters>
        <filter val="Bancos"/>
      </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22E8-2037-46DD-AADD-FCC3A1808D44}">
  <sheetPr codeName="Planilha3"/>
  <dimension ref="A9:M21"/>
  <sheetViews>
    <sheetView topLeftCell="A2" workbookViewId="0">
      <selection activeCell="D11" sqref="D11"/>
    </sheetView>
  </sheetViews>
  <sheetFormatPr defaultRowHeight="14.4" x14ac:dyDescent="0.3"/>
  <cols>
    <col min="2" max="2" width="41.44140625" bestFit="1" customWidth="1"/>
    <col min="5" max="5" width="18.6640625" bestFit="1" customWidth="1"/>
    <col min="6" max="6" width="20.5546875" customWidth="1"/>
    <col min="7" max="7" width="20" bestFit="1" customWidth="1"/>
    <col min="8" max="8" width="11.109375" bestFit="1" customWidth="1"/>
    <col min="10" max="10" width="16.5546875" bestFit="1" customWidth="1"/>
    <col min="11" max="11" width="11" bestFit="1" customWidth="1"/>
  </cols>
  <sheetData>
    <row r="9" spans="1:13" x14ac:dyDescent="0.3">
      <c r="B9" t="s">
        <v>714</v>
      </c>
      <c r="C9" t="s">
        <v>715</v>
      </c>
      <c r="D9" t="s">
        <v>717</v>
      </c>
      <c r="E9" t="s">
        <v>716</v>
      </c>
      <c r="F9" t="s">
        <v>739</v>
      </c>
      <c r="G9" t="s">
        <v>707</v>
      </c>
      <c r="H9" t="s">
        <v>742</v>
      </c>
      <c r="J9" t="s">
        <v>740</v>
      </c>
      <c r="K9" t="s">
        <v>741</v>
      </c>
      <c r="L9" t="s">
        <v>743</v>
      </c>
    </row>
    <row r="10" spans="1:13" x14ac:dyDescent="0.3">
      <c r="A10" t="s">
        <v>48</v>
      </c>
      <c r="B10" t="str">
        <f>VLOOKUP($A10,BaseCLuster!$B$1:$R$325,2,FALSE)</f>
        <v>Bancos</v>
      </c>
      <c r="C10" t="str">
        <f>PROPER(TEXT(VLOOKUP($A10,BaseCLuster!$B$1:$R$325,3,FALSE),"mmm-aa"))</f>
        <v>Set-22</v>
      </c>
      <c r="D10" t="str">
        <f>VLOOKUP($A10,BaseCLuster!$B$1:$R$325,17,FALSE)</f>
        <v>Boa</v>
      </c>
      <c r="E10" t="str">
        <f>VLOOKUP($A10,BaseCLuster!$B$1:$T$325,19,FALSE)</f>
        <v>Patri.Liq X Receita</v>
      </c>
      <c r="F10">
        <f>VLOOKUP(_xlfn.CONCAT($A10,365+VLOOKUP($A10,BaseCLuster!$B$1:$R$325,3,FALSE)),Poly!$A$2:$L$1313,5,FALSE)</f>
        <v>9058735.8312258292</v>
      </c>
      <c r="G10">
        <f>IF(VLOOKUP($A10,BaseCLuster!$B$1:$T$325,5,FALSE)=0,1,VLOOKUP($A10,BaseCLuster!$B$1:$T$325,5,FALSE))</f>
        <v>8358000</v>
      </c>
      <c r="H10" s="5">
        <f>IF(IFERROR(-1+(F10/G10),0)&gt;1,1,IF(IFERROR(-1+(F10/G10),0)&lt;-1,-1,IFERROR(-1+(F10/G10),0)))</f>
        <v>8.3840132953556967E-2</v>
      </c>
      <c r="I10" t="str">
        <f>IF(H10&gt;0,"Hold","Sell")</f>
        <v>Hold</v>
      </c>
      <c r="J10">
        <f>VLOOKUP(_xlfn.CONCAT($A10,365+VLOOKUP($A10,BaseCLuster!$B$1:$R$325,3,FALSE)),Poly!$A$2:$L$1313,7,FALSE)</f>
        <v>208013863.82692501</v>
      </c>
      <c r="K10">
        <f>IF(VLOOKUP($A10,BaseCLuster!$B$1:$T$325,7,FALSE)=0,1,VLOOKUP($A10,BaseCLuster!$B$1:$T$325,7,FALSE))</f>
        <v>217787000</v>
      </c>
      <c r="L10" s="5">
        <f>IF(IFERROR(-1+(J10/K10),0)&gt;1,1,IF(IFERROR(-1+(J10/K10),0)&lt;-1,-1,IFERROR(-1+(J10/K10),0)))</f>
        <v>-4.4874745384595904E-2</v>
      </c>
    </row>
    <row r="11" spans="1:13" x14ac:dyDescent="0.3">
      <c r="A11" t="s">
        <v>70</v>
      </c>
      <c r="B11" t="str">
        <f>VLOOKUP($A11,BaseCLuster!$B$1:$R$325,2,FALSE)</f>
        <v>Bancos</v>
      </c>
      <c r="C11" t="str">
        <f>PROPER(TEXT(VLOOKUP($A11,BaseCLuster!$B$1:$R$325,3,FALSE),"mmm-aa"))</f>
        <v>Set-22</v>
      </c>
      <c r="D11" t="str">
        <f>VLOOKUP($A11,BaseCLuster!$B$1:$R$325,17,FALSE)</f>
        <v>Ruim</v>
      </c>
      <c r="E11" t="str">
        <f>VLOOKUP($A11,BaseCLuster!$B$1:$T$325,19,FALSE)</f>
        <v>Patri.Liq X Receita</v>
      </c>
      <c r="F11">
        <f>VLOOKUP(_xlfn.CONCAT($A11,365+VLOOKUP($A11,BaseCLuster!$B$1:$R$325,3,FALSE)),Poly!$A$2:$L$1313,5,FALSE)</f>
        <v>8873615.3641618602</v>
      </c>
      <c r="G11">
        <f>IF(VLOOKUP($A11,BaseCLuster!$B$1:$T$325,5,FALSE)=0,1,VLOOKUP($A11,BaseCLuster!$B$1:$T$325,5,FALSE))</f>
        <v>5379715</v>
      </c>
      <c r="H11" s="5">
        <f t="shared" ref="H11:H21" si="0">IF(IFERROR(-1+(F11/G11),0)&gt;1,1,IF(IFERROR(-1+(F11/G11),0)&lt;-1,-1,IFERROR(-1+(F11/G11),0)))</f>
        <v>0.64945826389722505</v>
      </c>
      <c r="I11" t="str">
        <f t="shared" ref="I11:I21" si="1">IF(H11&gt;0,"Hold","Sell")</f>
        <v>Hold</v>
      </c>
      <c r="J11">
        <f>VLOOKUP(_xlfn.CONCAT($A11,365+VLOOKUP($A11,BaseCLuster!$B$1:$R$325,3,FALSE)),Poly!$A$2:$L$1313,7,FALSE)</f>
        <v>1836083350.4472699</v>
      </c>
      <c r="K11">
        <f>IF(VLOOKUP($A11,BaseCLuster!$B$1:$T$325,7,FALSE)=0,1,VLOOKUP($A11,BaseCLuster!$B$1:$T$325,7,FALSE))</f>
        <v>1571322962</v>
      </c>
      <c r="L11" s="5">
        <f t="shared" ref="L11:L21" si="2">IF(IFERROR(-1+(J11/K11),0)&gt;1,1,IF(IFERROR(-1+(J11/K11),0)&lt;-1,-1,IFERROR(-1+(J11/K11),0)))</f>
        <v>0.16849520744626512</v>
      </c>
      <c r="M11" s="4"/>
    </row>
    <row r="12" spans="1:13" x14ac:dyDescent="0.3">
      <c r="A12" t="s">
        <v>58</v>
      </c>
      <c r="B12" t="str">
        <f>VLOOKUP($A12,BaseCLuster!$B$1:$R$325,2,FALSE)</f>
        <v>Bancos</v>
      </c>
      <c r="C12" t="str">
        <f>PROPER(TEXT(VLOOKUP($A12,BaseCLuster!$B$1:$R$325,3,FALSE),"mmm-aa"))</f>
        <v>Set-22</v>
      </c>
      <c r="D12" t="str">
        <f>VLOOKUP($A12,BaseCLuster!$B$1:$R$325,17,FALSE)</f>
        <v>Ruim</v>
      </c>
      <c r="E12" t="str">
        <f>VLOOKUP($A12,BaseCLuster!$B$1:$T$325,19,FALSE)</f>
        <v>Patri.Liq X Ativos</v>
      </c>
      <c r="F12">
        <f>VLOOKUP(_xlfn.CONCAT($A12,365+VLOOKUP($A12,BaseCLuster!$B$1:$R$325,3,FALSE)),Poly!$A$2:$L$1313,5,FALSE)</f>
        <v>88305.029008721205</v>
      </c>
      <c r="G12">
        <f>IF(VLOOKUP($A12,BaseCLuster!$B$1:$T$325,5,FALSE)=0,1,VLOOKUP($A12,BaseCLuster!$B$1:$T$325,5,FALSE))</f>
        <v>1</v>
      </c>
      <c r="H12" s="5">
        <f t="shared" si="0"/>
        <v>1</v>
      </c>
      <c r="I12" t="str">
        <f t="shared" si="1"/>
        <v>Hold</v>
      </c>
      <c r="J12">
        <f>VLOOKUP(_xlfn.CONCAT($A12,365+VLOOKUP($A12,BaseCLuster!$B$1:$R$325,3,FALSE)),Poly!$A$2:$L$1313,7,FALSE)</f>
        <v>1104854674.83657</v>
      </c>
      <c r="K12">
        <f>IF(VLOOKUP($A12,BaseCLuster!$B$1:$T$325,7,FALSE)=0,1,VLOOKUP($A12,BaseCLuster!$B$1:$T$325,7,FALSE))</f>
        <v>1021825556</v>
      </c>
      <c r="L12" s="5">
        <f t="shared" si="2"/>
        <v>8.1255668689274918E-2</v>
      </c>
      <c r="M12" s="4"/>
    </row>
    <row r="13" spans="1:13" x14ac:dyDescent="0.3">
      <c r="A13" t="s">
        <v>568</v>
      </c>
      <c r="B13" t="str">
        <f>VLOOKUP($A13,BaseCLuster!$B$1:$R$325,2,FALSE)</f>
        <v>Petróleo e Gás</v>
      </c>
      <c r="C13" t="str">
        <f>PROPER(TEXT(VLOOKUP($A13,BaseCLuster!$B$1:$R$325,3,FALSE),"mmm-aa"))</f>
        <v>Set-22</v>
      </c>
      <c r="D13" t="str">
        <f>VLOOKUP($A13,BaseCLuster!$B$1:$R$325,17,FALSE)</f>
        <v>Média</v>
      </c>
      <c r="E13" t="str">
        <f>VLOOKUP($A13,BaseCLuster!$B$1:$T$325,19,FALSE)</f>
        <v>Patri.Liq X Receita</v>
      </c>
      <c r="F13">
        <f>VLOOKUP(_xlfn.CONCAT($A13,365+VLOOKUP($A13,BaseCLuster!$B$1:$R$325,3,FALSE)),Poly!$A$2:$L$1313,5,FALSE)</f>
        <v>249285318.61651501</v>
      </c>
      <c r="G13">
        <f>IF(VLOOKUP($A13,BaseCLuster!$B$1:$T$325,5,FALSE)=0,1,VLOOKUP($A13,BaseCLuster!$B$1:$T$325,5,FALSE))</f>
        <v>163747000</v>
      </c>
      <c r="H13" s="5">
        <f t="shared" si="0"/>
        <v>0.52238098173716163</v>
      </c>
      <c r="I13" t="str">
        <f t="shared" si="1"/>
        <v>Hold</v>
      </c>
      <c r="J13">
        <f>VLOOKUP(_xlfn.CONCAT($A13,365+VLOOKUP($A13,BaseCLuster!$B$1:$R$325,3,FALSE)),Poly!$A$2:$L$1313,7,FALSE)</f>
        <v>1510466214.6077199</v>
      </c>
      <c r="K13">
        <f>IF(VLOOKUP($A13,BaseCLuster!$B$1:$T$325,7,FALSE)=0,1,VLOOKUP($A13,BaseCLuster!$B$1:$T$325,7,FALSE))</f>
        <v>1255036000</v>
      </c>
      <c r="L13" s="5">
        <f t="shared" si="2"/>
        <v>0.20352421333548998</v>
      </c>
    </row>
    <row r="14" spans="1:13" x14ac:dyDescent="0.3">
      <c r="A14" t="s">
        <v>118</v>
      </c>
      <c r="B14" t="str">
        <f>VLOOKUP($A14,BaseCLuster!$B$1:$R$325,2,FALSE)</f>
        <v>Comércio (Atacado e Varejo)</v>
      </c>
      <c r="C14" t="str">
        <f>PROPER(TEXT(VLOOKUP($A14,BaseCLuster!$B$1:$R$325,3,FALSE),"mmm-aa"))</f>
        <v>Set-22</v>
      </c>
      <c r="D14" t="str">
        <f>VLOOKUP($A14,BaseCLuster!$B$1:$R$325,17,FALSE)</f>
        <v>Ruim</v>
      </c>
      <c r="E14" t="str">
        <f>VLOOKUP($A14,BaseCLuster!$B$1:$T$325,19,FALSE)</f>
        <v>Patri.Liq X Receita</v>
      </c>
      <c r="F14">
        <f>VLOOKUP(_xlfn.CONCAT($A14,365+VLOOKUP($A14,BaseCLuster!$B$1:$R$325,3,FALSE)),Poly!$A$2:$L$1313,5,FALSE)</f>
        <v>10129591.346815201</v>
      </c>
      <c r="G14">
        <f>IF(VLOOKUP($A14,BaseCLuster!$B$1:$T$325,5,FALSE)=0,1,VLOOKUP($A14,BaseCLuster!$B$1:$T$325,5,FALSE))</f>
        <v>6967633</v>
      </c>
      <c r="H14" s="5">
        <f t="shared" si="0"/>
        <v>0.45380667248335271</v>
      </c>
      <c r="I14" t="str">
        <f t="shared" si="1"/>
        <v>Hold</v>
      </c>
      <c r="J14">
        <f>VLOOKUP(_xlfn.CONCAT($A14,365+VLOOKUP($A14,BaseCLuster!$B$1:$R$325,3,FALSE)),Poly!$A$2:$L$1313,7,FALSE)</f>
        <v>51217179.0246135</v>
      </c>
      <c r="K14">
        <f>IF(VLOOKUP($A14,BaseCLuster!$B$1:$T$325,7,FALSE)=0,1,VLOOKUP($A14,BaseCLuster!$B$1:$T$325,7,FALSE))</f>
        <v>32064163</v>
      </c>
      <c r="L14" s="5">
        <f t="shared" si="2"/>
        <v>0.59733404001886781</v>
      </c>
    </row>
    <row r="15" spans="1:13" x14ac:dyDescent="0.3">
      <c r="A15" t="s">
        <v>675</v>
      </c>
      <c r="B15" t="str">
        <f>VLOOKUP($A15,BaseCLuster!$B$1:$R$325,2,FALSE)</f>
        <v>Têxtil e Vestuário</v>
      </c>
      <c r="C15" t="str">
        <f>PROPER(TEXT(VLOOKUP($A15,BaseCLuster!$B$1:$R$325,3,FALSE),"mmm-aa"))</f>
        <v>Set-22</v>
      </c>
      <c r="D15" t="str">
        <f>VLOOKUP($A15,BaseCLuster!$B$1:$R$325,17,FALSE)</f>
        <v>Boa</v>
      </c>
      <c r="E15" t="str">
        <f>VLOOKUP($A15,BaseCLuster!$B$1:$T$325,19,FALSE)</f>
        <v>Patri.Liq X Receita</v>
      </c>
      <c r="F15">
        <f>VLOOKUP(_xlfn.CONCAT($A15,365+VLOOKUP($A15,BaseCLuster!$B$1:$R$325,3,FALSE)),Poly!$A$2:$L$1313,5,FALSE)</f>
        <v>1188013.6662135599</v>
      </c>
      <c r="G15">
        <f>IF(VLOOKUP($A15,BaseCLuster!$B$1:$T$325,5,FALSE)=0,1,VLOOKUP($A15,BaseCLuster!$B$1:$T$325,5,FALSE))</f>
        <v>891010</v>
      </c>
      <c r="H15" s="5">
        <f t="shared" si="0"/>
        <v>0.3333337069320883</v>
      </c>
      <c r="I15" t="str">
        <f t="shared" si="1"/>
        <v>Hold</v>
      </c>
      <c r="J15">
        <f>VLOOKUP(_xlfn.CONCAT($A15,365+VLOOKUP($A15,BaseCLuster!$B$1:$R$325,3,FALSE)),Poly!$A$2:$L$1313,7,FALSE)</f>
        <v>5893104.4846350597</v>
      </c>
      <c r="K15">
        <f>IF(VLOOKUP($A15,BaseCLuster!$B$1:$T$325,7,FALSE)=0,1,VLOOKUP($A15,BaseCLuster!$B$1:$T$325,7,FALSE))</f>
        <v>3851411</v>
      </c>
      <c r="L15" s="5">
        <f t="shared" si="2"/>
        <v>0.53011571204295249</v>
      </c>
    </row>
    <row r="16" spans="1:13" x14ac:dyDescent="0.3">
      <c r="A16" t="s">
        <v>336</v>
      </c>
      <c r="B16" t="str">
        <f>VLOOKUP($A16,BaseCLuster!$B$1:$R$325,2,FALSE)</f>
        <v>Emp. Adm. Part. - Máqs., Equip., Veíc. e Peças</v>
      </c>
      <c r="C16" t="str">
        <f>PROPER(TEXT(VLOOKUP($A16,BaseCLuster!$B$1:$R$325,3,FALSE),"mmm-aa"))</f>
        <v>Set-22</v>
      </c>
      <c r="D16" t="str">
        <f>VLOOKUP($A16,BaseCLuster!$B$1:$R$325,17,FALSE)</f>
        <v>Boa</v>
      </c>
      <c r="E16" t="str">
        <f>VLOOKUP($A16,BaseCLuster!$B$1:$T$325,19,FALSE)</f>
        <v>Patri.Liq X Receita</v>
      </c>
      <c r="F16">
        <f>VLOOKUP(_xlfn.CONCAT($A16,365+VLOOKUP($A16,BaseCLuster!$B$1:$R$325,3,FALSE)),Poly!$A$2:$L$1313,5,FALSE)</f>
        <v>1706151.4850493399</v>
      </c>
      <c r="G16">
        <f>IF(VLOOKUP($A16,BaseCLuster!$B$1:$T$325,5,FALSE)=0,1,VLOOKUP($A16,BaseCLuster!$B$1:$T$325,5,FALSE))</f>
        <v>1159399</v>
      </c>
      <c r="H16" s="5">
        <f t="shared" si="0"/>
        <v>0.47158267779197671</v>
      </c>
      <c r="I16" t="str">
        <f t="shared" si="1"/>
        <v>Hold</v>
      </c>
      <c r="J16">
        <f>VLOOKUP(_xlfn.CONCAT($A16,365+VLOOKUP($A16,BaseCLuster!$B$1:$R$325,3,FALSE)),Poly!$A$2:$L$1313,7,FALSE)</f>
        <v>18151016.558410998</v>
      </c>
      <c r="K16">
        <f>IF(VLOOKUP($A16,BaseCLuster!$B$1:$T$325,7,FALSE)=0,1,VLOOKUP($A16,BaseCLuster!$B$1:$T$325,7,FALSE))</f>
        <v>14115374</v>
      </c>
      <c r="L16" s="5">
        <f t="shared" si="2"/>
        <v>0.28590404748829168</v>
      </c>
    </row>
    <row r="17" spans="1:12" x14ac:dyDescent="0.3">
      <c r="A17" t="s">
        <v>302</v>
      </c>
      <c r="B17" t="str">
        <f>VLOOKUP($A17,BaseCLuster!$B$1:$R$325,2,FALSE)</f>
        <v>Emp. Adm. Part. - Energia Elétrica</v>
      </c>
      <c r="C17" t="str">
        <f>PROPER(TEXT(VLOOKUP($A17,BaseCLuster!$B$1:$R$325,3,FALSE),"mmm-aa"))</f>
        <v>Set-22</v>
      </c>
      <c r="D17" t="str">
        <f>VLOOKUP($A17,BaseCLuster!$B$1:$R$325,17,FALSE)</f>
        <v>Média</v>
      </c>
      <c r="E17" t="str">
        <f>VLOOKUP($A17,BaseCLuster!$B$1:$T$325,19,FALSE)</f>
        <v>Patri.Liq X Ativo.Circu</v>
      </c>
      <c r="F17">
        <f>VLOOKUP(_xlfn.CONCAT($A17,365+VLOOKUP($A17,BaseCLuster!$B$1:$R$325,3,FALSE)),Poly!$A$2:$L$1313,5,FALSE)</f>
        <v>-318048.51568360202</v>
      </c>
      <c r="G17">
        <f>IF(VLOOKUP($A17,BaseCLuster!$B$1:$T$325,5,FALSE)=0,1,VLOOKUP($A17,BaseCLuster!$B$1:$T$325,5,FALSE))</f>
        <v>37793</v>
      </c>
      <c r="H17" s="5">
        <f t="shared" si="0"/>
        <v>-1</v>
      </c>
      <c r="I17" t="str">
        <f t="shared" si="1"/>
        <v>Sell</v>
      </c>
      <c r="J17">
        <f>VLOOKUP(_xlfn.CONCAT($A17,365+VLOOKUP($A17,BaseCLuster!$B$1:$R$325,3,FALSE)),Poly!$A$2:$L$1313,7,FALSE)</f>
        <v>161198451.84086701</v>
      </c>
      <c r="K17">
        <f>IF(VLOOKUP($A17,BaseCLuster!$B$1:$T$325,7,FALSE)=0,1,VLOOKUP($A17,BaseCLuster!$B$1:$T$325,7,FALSE))</f>
        <v>166380211</v>
      </c>
      <c r="L17" s="5">
        <f t="shared" si="2"/>
        <v>-3.114408334974994E-2</v>
      </c>
    </row>
    <row r="18" spans="1:12" x14ac:dyDescent="0.3">
      <c r="A18" t="s">
        <v>110</v>
      </c>
      <c r="B18" t="str">
        <f>VLOOKUP($A18,BaseCLuster!$B$1:$R$325,2,FALSE)</f>
        <v>Comércio (Atacado e Varejo)</v>
      </c>
      <c r="C18" t="str">
        <f>PROPER(TEXT(VLOOKUP($A18,BaseCLuster!$B$1:$R$325,3,FALSE),"mmm-aa"))</f>
        <v>Set-22</v>
      </c>
      <c r="D18" t="str">
        <f>VLOOKUP($A18,BaseCLuster!$B$1:$R$325,17,FALSE)</f>
        <v>Boa</v>
      </c>
      <c r="E18" t="str">
        <f>VLOOKUP($A18,BaseCLuster!$B$1:$T$325,19,FALSE)</f>
        <v>Patri.Liq X Ativos</v>
      </c>
      <c r="F18">
        <f>VLOOKUP(_xlfn.CONCAT($A18,365+VLOOKUP($A18,BaseCLuster!$B$1:$R$325,3,FALSE)),Poly!$A$2:$L$1313,5,FALSE)</f>
        <v>10190406.342217499</v>
      </c>
      <c r="G18">
        <f>IF(VLOOKUP($A18,BaseCLuster!$B$1:$T$325,5,FALSE)=0,1,VLOOKUP($A18,BaseCLuster!$B$1:$T$325,5,FALSE))</f>
        <v>4730024</v>
      </c>
      <c r="H18" s="5">
        <f t="shared" si="0"/>
        <v>1</v>
      </c>
      <c r="I18" t="str">
        <f t="shared" si="1"/>
        <v>Hold</v>
      </c>
      <c r="J18">
        <f>VLOOKUP(_xlfn.CONCAT($A18,365+VLOOKUP($A18,BaseCLuster!$B$1:$R$325,3,FALSE)),Poly!$A$2:$L$1313,7,FALSE)</f>
        <v>69003200.934325993</v>
      </c>
      <c r="K18">
        <f>IF(VLOOKUP($A18,BaseCLuster!$B$1:$T$325,7,FALSE)=0,1,VLOOKUP($A18,BaseCLuster!$B$1:$T$325,7,FALSE))</f>
        <v>44959154</v>
      </c>
      <c r="L18" s="5">
        <f t="shared" si="2"/>
        <v>0.53479758392086274</v>
      </c>
    </row>
    <row r="19" spans="1:12" x14ac:dyDescent="0.3">
      <c r="A19" t="s">
        <v>404</v>
      </c>
      <c r="B19" t="str">
        <f>VLOOKUP($A19,BaseCLuster!$B$1:$R$325,2,FALSE)</f>
        <v>Emp. Adm. Part. - Serviços Transporte e Logística</v>
      </c>
      <c r="C19" t="str">
        <f>PROPER(TEXT(VLOOKUP($A19,BaseCLuster!$B$1:$R$325,3,FALSE),"mmm-aa"))</f>
        <v>Set-22</v>
      </c>
      <c r="D19" t="str">
        <f>VLOOKUP($A19,BaseCLuster!$B$1:$R$325,17,FALSE)</f>
        <v>Ruim</v>
      </c>
      <c r="E19" t="str">
        <f>VLOOKUP($A19,BaseCLuster!$B$1:$T$325,19,FALSE)</f>
        <v>Nenhum</v>
      </c>
      <c r="F19">
        <f>VLOOKUP(_xlfn.CONCAT($A19,365+VLOOKUP($A19,BaseCLuster!$B$1:$R$325,3,FALSE)),Poly!$A$2:$L$1313,5,FALSE)</f>
        <v>-115347.25490173799</v>
      </c>
      <c r="G19">
        <f>IF(VLOOKUP($A19,BaseCLuster!$B$1:$T$325,5,FALSE)=0,1,VLOOKUP($A19,BaseCLuster!$B$1:$T$325,5,FALSE))</f>
        <v>1</v>
      </c>
      <c r="H19" s="5">
        <f t="shared" si="0"/>
        <v>-1</v>
      </c>
      <c r="I19" t="str">
        <f t="shared" si="1"/>
        <v>Sell</v>
      </c>
      <c r="J19">
        <f>VLOOKUP(_xlfn.CONCAT($A19,365+VLOOKUP($A19,BaseCLuster!$B$1:$R$325,3,FALSE)),Poly!$A$2:$L$1313,7,FALSE)</f>
        <v>5308567.5655318098</v>
      </c>
      <c r="K19">
        <f>IF(VLOOKUP($A19,BaseCLuster!$B$1:$T$325,7,FALSE)=0,1,VLOOKUP($A19,BaseCLuster!$B$1:$T$325,7,FALSE))</f>
        <v>1083769</v>
      </c>
      <c r="L19" s="5">
        <f t="shared" si="2"/>
        <v>1</v>
      </c>
    </row>
    <row r="20" spans="1:12" x14ac:dyDescent="0.3">
      <c r="A20" t="s">
        <v>169</v>
      </c>
      <c r="B20" t="str">
        <f>VLOOKUP($A20,BaseCLuster!$B$1:$R$325,2,FALSE)</f>
        <v>Comunicação e Informática</v>
      </c>
      <c r="C20" t="str">
        <f>PROPER(TEXT(VLOOKUP($A20,BaseCLuster!$B$1:$R$325,3,FALSE),"mmm-aa"))</f>
        <v>Set-22</v>
      </c>
      <c r="D20" t="str">
        <f>VLOOKUP($A20,BaseCLuster!$B$1:$R$325,17,FALSE)</f>
        <v>Média</v>
      </c>
      <c r="E20" t="str">
        <f>VLOOKUP($A20,BaseCLuster!$B$1:$T$325,19,FALSE)</f>
        <v>Patri.Liq X Receita</v>
      </c>
      <c r="F20">
        <f>VLOOKUP(_xlfn.CONCAT($A20,365+VLOOKUP($A20,BaseCLuster!$B$1:$R$325,3,FALSE)),Poly!$A$2:$L$1313,5,FALSE)</f>
        <v>-67643.341991341396</v>
      </c>
      <c r="G20">
        <f>IF(VLOOKUP($A20,BaseCLuster!$B$1:$T$325,5,FALSE)=0,1,VLOOKUP($A20,BaseCLuster!$B$1:$T$325,5,FALSE))</f>
        <v>64411</v>
      </c>
      <c r="H20" s="5">
        <f t="shared" si="0"/>
        <v>-1</v>
      </c>
      <c r="I20" t="str">
        <f t="shared" si="1"/>
        <v>Sell</v>
      </c>
      <c r="J20">
        <f>VLOOKUP(_xlfn.CONCAT($A20,365+VLOOKUP($A20,BaseCLuster!$B$1:$R$325,3,FALSE)),Poly!$A$2:$L$1313,7,FALSE)</f>
        <v>-982238.82683980197</v>
      </c>
      <c r="K20">
        <f>IF(VLOOKUP($A20,BaseCLuster!$B$1:$T$325,7,FALSE)=0,1,VLOOKUP($A20,BaseCLuster!$B$1:$T$325,7,FALSE))</f>
        <v>948172</v>
      </c>
      <c r="L20" s="5">
        <f t="shared" si="2"/>
        <v>-1</v>
      </c>
    </row>
    <row r="21" spans="1:12" x14ac:dyDescent="0.3">
      <c r="A21" t="s">
        <v>161</v>
      </c>
      <c r="B21" t="str">
        <f>VLOOKUP($A21,BaseCLuster!$B$1:$R$325,2,FALSE)</f>
        <v>Comunicação e Informática</v>
      </c>
      <c r="C21" t="str">
        <f>PROPER(TEXT(VLOOKUP($A21,BaseCLuster!$B$1:$R$325,3,FALSE),"mmm-aa"))</f>
        <v>Set-22</v>
      </c>
      <c r="D21" t="str">
        <f>VLOOKUP($A21,BaseCLuster!$B$1:$R$325,17,FALSE)</f>
        <v>Boa</v>
      </c>
      <c r="E21" t="str">
        <f>VLOOKUP($A21,BaseCLuster!$B$1:$T$325,19,FALSE)</f>
        <v>Patri.Liq X Ativos</v>
      </c>
      <c r="F21">
        <f>VLOOKUP(_xlfn.CONCAT($A21,365+VLOOKUP($A21,BaseCLuster!$B$1:$R$325,3,FALSE)),Poly!$A$2:$L$1313,5,FALSE)</f>
        <v>155244.03574203301</v>
      </c>
      <c r="G21">
        <f>IF(VLOOKUP($A21,BaseCLuster!$B$1:$T$325,5,FALSE)=0,1,VLOOKUP($A21,BaseCLuster!$B$1:$T$325,5,FALSE))</f>
        <v>93364</v>
      </c>
      <c r="H21" s="5">
        <f t="shared" si="0"/>
        <v>0.66278261152085394</v>
      </c>
      <c r="I21" t="str">
        <f t="shared" si="1"/>
        <v>Hold</v>
      </c>
      <c r="J21">
        <f>VLOOKUP(_xlfn.CONCAT($A21,365+VLOOKUP($A21,BaseCLuster!$B$1:$R$325,3,FALSE)),Poly!$A$2:$L$1313,7,FALSE)</f>
        <v>-2152365.6382505302</v>
      </c>
      <c r="K21">
        <f>IF(VLOOKUP($A21,BaseCLuster!$B$1:$T$325,7,FALSE)=0,1,VLOOKUP($A21,BaseCLuster!$B$1:$T$325,7,FALSE))</f>
        <v>3763469</v>
      </c>
      <c r="L21" s="5">
        <f t="shared" si="2"/>
        <v>-1</v>
      </c>
    </row>
  </sheetData>
  <conditionalFormatting sqref="D10:D21">
    <cfRule type="cellIs" dxfId="0" priority="3" operator="equal">
      <formula>"Média"</formula>
    </cfRule>
    <cfRule type="cellIs" dxfId="1" priority="2" operator="equal">
      <formula>"Ruim"</formula>
    </cfRule>
    <cfRule type="cellIs" dxfId="2" priority="1" operator="equal">
      <formula>"Boa"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47CD-D693-428B-B130-D646909189F5}">
  <sheetPr codeName="Planilha6"/>
  <dimension ref="A1:L1313"/>
  <sheetViews>
    <sheetView workbookViewId="0">
      <selection activeCell="G4" sqref="G4"/>
    </sheetView>
  </sheetViews>
  <sheetFormatPr defaultRowHeight="14.4" x14ac:dyDescent="0.3"/>
  <cols>
    <col min="1" max="1" width="10.88671875" bestFit="1" customWidth="1"/>
    <col min="3" max="3" width="46.88671875" bestFit="1" customWidth="1"/>
    <col min="4" max="4" width="18.6640625" bestFit="1" customWidth="1"/>
    <col min="5" max="5" width="12.6640625" bestFit="1" customWidth="1"/>
    <col min="6" max="6" width="18" bestFit="1" customWidth="1"/>
    <col min="11" max="11" width="10.5546875" bestFit="1" customWidth="1"/>
  </cols>
  <sheetData>
    <row r="1" spans="1:12" x14ac:dyDescent="0.3">
      <c r="B1" t="s">
        <v>1</v>
      </c>
      <c r="C1" t="s">
        <v>2</v>
      </c>
      <c r="D1" t="s">
        <v>706</v>
      </c>
      <c r="E1" t="s">
        <v>707</v>
      </c>
      <c r="F1" t="s">
        <v>708</v>
      </c>
      <c r="G1" t="s">
        <v>709</v>
      </c>
      <c r="H1" t="s">
        <v>710</v>
      </c>
      <c r="I1" t="s">
        <v>711</v>
      </c>
      <c r="J1" t="s">
        <v>712</v>
      </c>
      <c r="K1" t="s">
        <v>719</v>
      </c>
      <c r="L1" t="s">
        <v>0</v>
      </c>
    </row>
    <row r="2" spans="1:12" x14ac:dyDescent="0.3">
      <c r="A2" t="str">
        <f>_xlfn.CONCAT(B2,K2)</f>
        <v>YDUQ44925</v>
      </c>
      <c r="B2" t="s">
        <v>292</v>
      </c>
      <c r="C2" t="s">
        <v>293</v>
      </c>
      <c r="D2">
        <v>3053976.4321356802</v>
      </c>
      <c r="E2">
        <v>93704.974365557602</v>
      </c>
      <c r="F2">
        <v>1459898.00237663</v>
      </c>
      <c r="G2">
        <v>8537161.7361874096</v>
      </c>
      <c r="H2">
        <v>-8537161.7361874096</v>
      </c>
      <c r="I2">
        <v>-912183.19115527696</v>
      </c>
      <c r="J2">
        <v>440078.71751107997</v>
      </c>
      <c r="K2" s="2">
        <v>44925</v>
      </c>
      <c r="L2" t="s">
        <v>291</v>
      </c>
    </row>
    <row r="3" spans="1:12" x14ac:dyDescent="0.3">
      <c r="A3" t="str">
        <f t="shared" ref="A3:A66" si="0">_xlfn.CONCAT(B3,K3)</f>
        <v>YDUQ45015</v>
      </c>
      <c r="B3" t="s">
        <v>292</v>
      </c>
      <c r="C3" t="s">
        <v>293</v>
      </c>
      <c r="D3">
        <v>2994216.5396587602</v>
      </c>
      <c r="E3">
        <v>79139.293252827905</v>
      </c>
      <c r="F3">
        <v>1493044.13449729</v>
      </c>
      <c r="G3">
        <v>9026117.4641624503</v>
      </c>
      <c r="H3">
        <v>-9026117.4641624503</v>
      </c>
      <c r="I3">
        <v>-957782.27412213001</v>
      </c>
      <c r="J3">
        <v>423418.36758435902</v>
      </c>
      <c r="K3" s="2">
        <v>45015</v>
      </c>
      <c r="L3" t="s">
        <v>291</v>
      </c>
    </row>
    <row r="4" spans="1:12" x14ac:dyDescent="0.3">
      <c r="A4" t="str">
        <f t="shared" si="0"/>
        <v>YDUQ45107</v>
      </c>
      <c r="B4" t="s">
        <v>292</v>
      </c>
      <c r="C4" t="s">
        <v>293</v>
      </c>
      <c r="D4">
        <v>2926273.9223179501</v>
      </c>
      <c r="E4">
        <v>63164.904343001297</v>
      </c>
      <c r="F4">
        <v>1525312.9132841299</v>
      </c>
      <c r="G4">
        <v>9546544.6900896505</v>
      </c>
      <c r="H4">
        <v>-9546544.6900896505</v>
      </c>
      <c r="I4">
        <v>-1004514.86806942</v>
      </c>
      <c r="J4">
        <v>405286.02437771799</v>
      </c>
      <c r="K4" s="2">
        <v>45107</v>
      </c>
      <c r="L4" t="s">
        <v>291</v>
      </c>
    </row>
    <row r="5" spans="1:12" x14ac:dyDescent="0.3">
      <c r="A5" t="str">
        <f t="shared" si="0"/>
        <v>YDUQ45199</v>
      </c>
      <c r="B5" t="s">
        <v>292</v>
      </c>
      <c r="C5" t="s">
        <v>293</v>
      </c>
      <c r="D5">
        <v>2850089.2475944301</v>
      </c>
      <c r="E5">
        <v>45743.381437270997</v>
      </c>
      <c r="F5">
        <v>1556662.3174652799</v>
      </c>
      <c r="G5">
        <v>10099819.045856699</v>
      </c>
      <c r="H5">
        <v>-10099819.045856699</v>
      </c>
      <c r="I5">
        <v>-1052384.1300318099</v>
      </c>
      <c r="J5">
        <v>385672.92682529998</v>
      </c>
      <c r="K5" s="2">
        <v>45199</v>
      </c>
      <c r="L5" t="s">
        <v>291</v>
      </c>
    </row>
    <row r="6" spans="1:12" x14ac:dyDescent="0.3">
      <c r="A6" t="str">
        <f t="shared" si="0"/>
        <v>WLMM44925</v>
      </c>
      <c r="B6" t="s">
        <v>338</v>
      </c>
      <c r="C6" t="s">
        <v>334</v>
      </c>
      <c r="D6">
        <v>671604.32705195004</v>
      </c>
      <c r="E6">
        <v>654468.86851709895</v>
      </c>
      <c r="F6">
        <v>231447.92250230999</v>
      </c>
      <c r="G6">
        <v>783680.16934034298</v>
      </c>
      <c r="H6">
        <v>-783680.16934034298</v>
      </c>
      <c r="I6">
        <v>-88452.209235206697</v>
      </c>
      <c r="J6">
        <v>464547.75723622902</v>
      </c>
      <c r="K6" s="2">
        <v>44925</v>
      </c>
      <c r="L6" t="s">
        <v>337</v>
      </c>
    </row>
    <row r="7" spans="1:12" x14ac:dyDescent="0.3">
      <c r="A7" t="str">
        <f t="shared" si="0"/>
        <v>WLMM45015</v>
      </c>
      <c r="B7" t="s">
        <v>338</v>
      </c>
      <c r="C7" t="s">
        <v>334</v>
      </c>
      <c r="D7">
        <v>722151.31857976003</v>
      </c>
      <c r="E7">
        <v>732127.946095058</v>
      </c>
      <c r="F7">
        <v>258180.06301257099</v>
      </c>
      <c r="G7">
        <v>845562.46356809896</v>
      </c>
      <c r="H7">
        <v>-845562.46356809896</v>
      </c>
      <c r="I7">
        <v>-96200.039302859499</v>
      </c>
      <c r="J7">
        <v>521503.90675549302</v>
      </c>
      <c r="K7" s="2">
        <v>45015</v>
      </c>
      <c r="L7" t="s">
        <v>337</v>
      </c>
    </row>
    <row r="8" spans="1:12" x14ac:dyDescent="0.3">
      <c r="A8" t="str">
        <f t="shared" si="0"/>
        <v>WLMM45107</v>
      </c>
      <c r="B8" t="s">
        <v>338</v>
      </c>
      <c r="C8" t="s">
        <v>334</v>
      </c>
      <c r="D8">
        <v>778202.66640661599</v>
      </c>
      <c r="E8">
        <v>815421.24516003497</v>
      </c>
      <c r="F8">
        <v>288065.73261583602</v>
      </c>
      <c r="G8">
        <v>913879.69300206099</v>
      </c>
      <c r="H8">
        <v>-913879.69300206099</v>
      </c>
      <c r="I8">
        <v>-104396.069245832</v>
      </c>
      <c r="J8">
        <v>582785.71423523698</v>
      </c>
      <c r="K8" s="2">
        <v>45107</v>
      </c>
      <c r="L8" t="s">
        <v>337</v>
      </c>
    </row>
    <row r="9" spans="1:12" x14ac:dyDescent="0.3">
      <c r="A9" t="str">
        <f t="shared" si="0"/>
        <v>WLMM45199</v>
      </c>
      <c r="B9" t="s">
        <v>338</v>
      </c>
      <c r="C9" t="s">
        <v>334</v>
      </c>
      <c r="D9">
        <v>840005.80216441001</v>
      </c>
      <c r="E9">
        <v>904538.80756032304</v>
      </c>
      <c r="F9">
        <v>321253.02033301297</v>
      </c>
      <c r="G9">
        <v>988916.42803699605</v>
      </c>
      <c r="H9">
        <v>-988916.42803699605</v>
      </c>
      <c r="I9">
        <v>-113051.639702606</v>
      </c>
      <c r="J9">
        <v>648529.34274016996</v>
      </c>
      <c r="K9" s="2">
        <v>45199</v>
      </c>
      <c r="L9" t="s">
        <v>337</v>
      </c>
    </row>
    <row r="10" spans="1:12" x14ac:dyDescent="0.3">
      <c r="A10" t="str">
        <f t="shared" si="0"/>
        <v>WIZS43464</v>
      </c>
      <c r="B10" t="s">
        <v>609</v>
      </c>
      <c r="C10" t="s">
        <v>605</v>
      </c>
      <c r="D10">
        <v>297987.77338614198</v>
      </c>
      <c r="E10">
        <v>158979.210803686</v>
      </c>
      <c r="F10">
        <v>50895.596838010999</v>
      </c>
      <c r="G10">
        <v>1028737.1429516</v>
      </c>
      <c r="H10">
        <v>-1028737.1429516</v>
      </c>
      <c r="I10">
        <v>-273215.56916999398</v>
      </c>
      <c r="J10">
        <v>108803.78129121401</v>
      </c>
      <c r="K10" s="2">
        <v>43464</v>
      </c>
      <c r="L10" t="s">
        <v>720</v>
      </c>
    </row>
    <row r="11" spans="1:12" x14ac:dyDescent="0.3">
      <c r="A11" t="str">
        <f t="shared" si="0"/>
        <v>WIZS43554</v>
      </c>
      <c r="B11" t="s">
        <v>609</v>
      </c>
      <c r="C11" t="s">
        <v>605</v>
      </c>
      <c r="D11">
        <v>383172.31963121903</v>
      </c>
      <c r="E11">
        <v>179283.49064558299</v>
      </c>
      <c r="F11">
        <v>81414.765217469598</v>
      </c>
      <c r="G11">
        <v>1329504.64413742</v>
      </c>
      <c r="H11">
        <v>-1329504.64413742</v>
      </c>
      <c r="I11">
        <v>-354909.77114628401</v>
      </c>
      <c r="J11">
        <v>134845.01172600401</v>
      </c>
      <c r="K11" s="2">
        <v>43554</v>
      </c>
      <c r="L11" t="s">
        <v>720</v>
      </c>
    </row>
    <row r="12" spans="1:12" x14ac:dyDescent="0.3">
      <c r="A12" t="str">
        <f t="shared" si="0"/>
        <v>WIZS43646</v>
      </c>
      <c r="B12" t="s">
        <v>609</v>
      </c>
      <c r="C12" t="s">
        <v>605</v>
      </c>
      <c r="D12">
        <v>487791.774663163</v>
      </c>
      <c r="E12">
        <v>202498.68237559099</v>
      </c>
      <c r="F12">
        <v>121355.794557706</v>
      </c>
      <c r="G12">
        <v>1693941.7094765001</v>
      </c>
      <c r="H12">
        <v>-1693941.7094765001</v>
      </c>
      <c r="I12">
        <v>-453314.66856191697</v>
      </c>
      <c r="J12">
        <v>169316.298287276</v>
      </c>
      <c r="K12" s="2">
        <v>43646</v>
      </c>
      <c r="L12" t="s">
        <v>720</v>
      </c>
    </row>
    <row r="13" spans="1:12" x14ac:dyDescent="0.3">
      <c r="A13" t="str">
        <f t="shared" si="0"/>
        <v>WIZS43738</v>
      </c>
      <c r="B13" t="s">
        <v>609</v>
      </c>
      <c r="C13" t="s">
        <v>605</v>
      </c>
      <c r="D13">
        <v>613363.486660528</v>
      </c>
      <c r="E13">
        <v>228784.425994613</v>
      </c>
      <c r="F13">
        <v>171548.85120107699</v>
      </c>
      <c r="G13">
        <v>2126892.6366254198</v>
      </c>
      <c r="H13">
        <v>-2126892.6366254198</v>
      </c>
      <c r="I13">
        <v>-569633.16165675095</v>
      </c>
      <c r="J13">
        <v>212953.00721716401</v>
      </c>
      <c r="K13" s="2">
        <v>43738</v>
      </c>
      <c r="L13" t="s">
        <v>720</v>
      </c>
    </row>
    <row r="14" spans="1:12" x14ac:dyDescent="0.3">
      <c r="A14" t="str">
        <f t="shared" si="0"/>
        <v>WHRL44925</v>
      </c>
      <c r="B14" t="s">
        <v>513</v>
      </c>
      <c r="C14" t="s">
        <v>495</v>
      </c>
      <c r="D14">
        <v>2242613.3116033701</v>
      </c>
      <c r="E14">
        <v>2363479.5487651401</v>
      </c>
      <c r="F14">
        <v>562236.98743716697</v>
      </c>
      <c r="G14">
        <v>8945183.9957554992</v>
      </c>
      <c r="H14">
        <v>-8945183.9957554992</v>
      </c>
      <c r="I14">
        <v>-5504728.9755536905</v>
      </c>
      <c r="J14">
        <v>5039824.8838805901</v>
      </c>
      <c r="K14" s="2">
        <v>44925</v>
      </c>
      <c r="L14" t="s">
        <v>512</v>
      </c>
    </row>
    <row r="15" spans="1:12" x14ac:dyDescent="0.3">
      <c r="A15" t="str">
        <f t="shared" si="0"/>
        <v>WHRL45015</v>
      </c>
      <c r="B15" t="s">
        <v>513</v>
      </c>
      <c r="C15" t="s">
        <v>495</v>
      </c>
      <c r="D15">
        <v>2231822.0374652399</v>
      </c>
      <c r="E15">
        <v>2501285.22965767</v>
      </c>
      <c r="F15">
        <v>561355.23182976095</v>
      </c>
      <c r="G15">
        <v>9286220.2707057707</v>
      </c>
      <c r="H15">
        <v>-9286220.2707057707</v>
      </c>
      <c r="I15">
        <v>-5786820.73997733</v>
      </c>
      <c r="J15">
        <v>5214406.8113198001</v>
      </c>
      <c r="K15" s="2">
        <v>45015</v>
      </c>
      <c r="L15" t="s">
        <v>512</v>
      </c>
    </row>
    <row r="16" spans="1:12" x14ac:dyDescent="0.3">
      <c r="A16" t="str">
        <f t="shared" si="0"/>
        <v>WHRL45107</v>
      </c>
      <c r="B16" t="s">
        <v>513</v>
      </c>
      <c r="C16" t="s">
        <v>495</v>
      </c>
      <c r="D16">
        <v>2223030.8448954001</v>
      </c>
      <c r="E16">
        <v>2652400.9878909099</v>
      </c>
      <c r="F16">
        <v>564582.36129455594</v>
      </c>
      <c r="G16">
        <v>9656735.8057759199</v>
      </c>
      <c r="H16">
        <v>-9656735.8057759199</v>
      </c>
      <c r="I16">
        <v>-6085495.4309111303</v>
      </c>
      <c r="J16">
        <v>5396673.7872162396</v>
      </c>
      <c r="K16" s="2">
        <v>45107</v>
      </c>
      <c r="L16" t="s">
        <v>512</v>
      </c>
    </row>
    <row r="17" spans="1:12" x14ac:dyDescent="0.3">
      <c r="A17" t="str">
        <f t="shared" si="0"/>
        <v>WHRL45199</v>
      </c>
      <c r="B17" t="s">
        <v>513</v>
      </c>
      <c r="C17" t="s">
        <v>495</v>
      </c>
      <c r="D17">
        <v>2216515.1586413099</v>
      </c>
      <c r="E17">
        <v>2817403.7373470701</v>
      </c>
      <c r="F17">
        <v>572255.63412933797</v>
      </c>
      <c r="G17">
        <v>10058106.409273401</v>
      </c>
      <c r="H17">
        <v>-10058106.409273401</v>
      </c>
      <c r="I17">
        <v>-6401228.5719238296</v>
      </c>
      <c r="J17">
        <v>5586747.3003655598</v>
      </c>
      <c r="K17" s="2">
        <v>45199</v>
      </c>
      <c r="L17" t="s">
        <v>512</v>
      </c>
    </row>
    <row r="18" spans="1:12" x14ac:dyDescent="0.3">
      <c r="A18" t="str">
        <f t="shared" si="0"/>
        <v>MWET43099</v>
      </c>
      <c r="B18" t="s">
        <v>558</v>
      </c>
      <c r="C18" t="s">
        <v>528</v>
      </c>
      <c r="D18">
        <v>-168.40166369557599</v>
      </c>
      <c r="E18">
        <v>21798.562431036102</v>
      </c>
      <c r="F18">
        <v>0</v>
      </c>
      <c r="G18">
        <v>182831.98472114201</v>
      </c>
      <c r="H18">
        <v>-182831.98472114201</v>
      </c>
      <c r="I18">
        <v>-202165.15278838301</v>
      </c>
      <c r="J18">
        <v>34107.965113296901</v>
      </c>
      <c r="K18" s="2">
        <v>43099</v>
      </c>
      <c r="L18" t="s">
        <v>721</v>
      </c>
    </row>
    <row r="19" spans="1:12" x14ac:dyDescent="0.3">
      <c r="A19" t="str">
        <f t="shared" si="0"/>
        <v>MWET43189</v>
      </c>
      <c r="B19" t="s">
        <v>558</v>
      </c>
      <c r="C19" t="s">
        <v>528</v>
      </c>
      <c r="D19">
        <v>-194.29088523178899</v>
      </c>
      <c r="E19">
        <v>18513.858702863399</v>
      </c>
      <c r="F19">
        <v>0</v>
      </c>
      <c r="G19">
        <v>179779.26275471301</v>
      </c>
      <c r="H19">
        <v>-179779.26275471301</v>
      </c>
      <c r="I19">
        <v>-227416.88225658101</v>
      </c>
      <c r="J19">
        <v>34581.749619729198</v>
      </c>
      <c r="K19" s="2">
        <v>43189</v>
      </c>
      <c r="L19" t="s">
        <v>721</v>
      </c>
    </row>
    <row r="20" spans="1:12" x14ac:dyDescent="0.3">
      <c r="A20" t="str">
        <f t="shared" si="0"/>
        <v>MWET43281</v>
      </c>
      <c r="B20" t="s">
        <v>558</v>
      </c>
      <c r="C20" t="s">
        <v>528</v>
      </c>
      <c r="D20">
        <v>-217.49012991083401</v>
      </c>
      <c r="E20">
        <v>15133.735291286601</v>
      </c>
      <c r="F20">
        <v>0</v>
      </c>
      <c r="G20">
        <v>176603.38810277</v>
      </c>
      <c r="H20">
        <v>-176603.38810277</v>
      </c>
      <c r="I20">
        <v>-255348.72528118099</v>
      </c>
      <c r="J20">
        <v>35569.053562126901</v>
      </c>
      <c r="K20" s="2">
        <v>43281</v>
      </c>
      <c r="L20" t="s">
        <v>721</v>
      </c>
    </row>
    <row r="21" spans="1:12" x14ac:dyDescent="0.3">
      <c r="A21" t="str">
        <f t="shared" si="0"/>
        <v>MWET43373</v>
      </c>
      <c r="B21" t="s">
        <v>558</v>
      </c>
      <c r="C21" t="s">
        <v>528</v>
      </c>
      <c r="D21">
        <v>-237.66252150728999</v>
      </c>
      <c r="E21">
        <v>11663.3696589663</v>
      </c>
      <c r="F21">
        <v>0</v>
      </c>
      <c r="G21">
        <v>173308.866877391</v>
      </c>
      <c r="H21">
        <v>-173308.866877391</v>
      </c>
      <c r="I21">
        <v>-286072.38276109402</v>
      </c>
      <c r="J21">
        <v>37109.700811623799</v>
      </c>
      <c r="K21" s="2">
        <v>43373</v>
      </c>
      <c r="L21" t="s">
        <v>721</v>
      </c>
    </row>
    <row r="22" spans="1:12" x14ac:dyDescent="0.3">
      <c r="A22" t="str">
        <f t="shared" si="0"/>
        <v>WEST44925</v>
      </c>
      <c r="B22" t="s">
        <v>148</v>
      </c>
      <c r="C22" t="s">
        <v>108</v>
      </c>
      <c r="D22">
        <v>154031.95238095199</v>
      </c>
      <c r="E22">
        <v>58899.365079364601</v>
      </c>
      <c r="F22">
        <v>0</v>
      </c>
      <c r="G22">
        <v>209322.293650807</v>
      </c>
      <c r="H22">
        <v>-209322.293650807</v>
      </c>
      <c r="I22">
        <v>-37343.920634921102</v>
      </c>
      <c r="J22">
        <v>90788.746031738498</v>
      </c>
      <c r="K22" s="2">
        <v>44925</v>
      </c>
      <c r="L22" t="s">
        <v>147</v>
      </c>
    </row>
    <row r="23" spans="1:12" x14ac:dyDescent="0.3">
      <c r="A23" t="str">
        <f t="shared" si="0"/>
        <v>WEST45015</v>
      </c>
      <c r="B23" t="s">
        <v>148</v>
      </c>
      <c r="C23" t="s">
        <v>108</v>
      </c>
      <c r="D23">
        <v>-87737.142857143393</v>
      </c>
      <c r="E23">
        <v>62616.984126983203</v>
      </c>
      <c r="F23">
        <v>0</v>
      </c>
      <c r="G23">
        <v>-42653.563492044799</v>
      </c>
      <c r="H23">
        <v>42653.563492044799</v>
      </c>
      <c r="I23">
        <v>-46311.706349206797</v>
      </c>
      <c r="J23">
        <v>-110917.039682552</v>
      </c>
      <c r="K23" s="2">
        <v>45015</v>
      </c>
      <c r="L23" t="s">
        <v>147</v>
      </c>
    </row>
    <row r="24" spans="1:12" x14ac:dyDescent="0.3">
      <c r="A24" t="str">
        <f t="shared" si="0"/>
        <v>WEST45107</v>
      </c>
      <c r="B24" t="s">
        <v>148</v>
      </c>
      <c r="C24" t="s">
        <v>108</v>
      </c>
      <c r="D24">
        <v>-423624.69480519701</v>
      </c>
      <c r="E24">
        <v>72877.352092350498</v>
      </c>
      <c r="F24">
        <v>0</v>
      </c>
      <c r="G24">
        <v>-381030.561327537</v>
      </c>
      <c r="H24">
        <v>381030.561327537</v>
      </c>
      <c r="I24">
        <v>-69802.528860028993</v>
      </c>
      <c r="J24">
        <v>-371386.45310247201</v>
      </c>
      <c r="K24" s="2">
        <v>45107</v>
      </c>
      <c r="L24" t="s">
        <v>147</v>
      </c>
    </row>
    <row r="25" spans="1:12" x14ac:dyDescent="0.3">
      <c r="A25" t="str">
        <f t="shared" si="0"/>
        <v>WEST45199</v>
      </c>
      <c r="B25" t="s">
        <v>148</v>
      </c>
      <c r="C25" t="s">
        <v>108</v>
      </c>
      <c r="D25">
        <v>-864874.80952381401</v>
      </c>
      <c r="E25">
        <v>91419.792207789593</v>
      </c>
      <c r="F25">
        <v>0</v>
      </c>
      <c r="G25">
        <v>-814312.16450213501</v>
      </c>
      <c r="H25">
        <v>814312.16450213501</v>
      </c>
      <c r="I25">
        <v>-111216.246753246</v>
      </c>
      <c r="J25">
        <v>-694990.85281387996</v>
      </c>
      <c r="K25" s="2">
        <v>45199</v>
      </c>
      <c r="L25" t="s">
        <v>147</v>
      </c>
    </row>
    <row r="26" spans="1:12" x14ac:dyDescent="0.3">
      <c r="A26" t="str">
        <f t="shared" si="0"/>
        <v>WEGE44925</v>
      </c>
      <c r="B26" t="s">
        <v>336</v>
      </c>
      <c r="C26" t="s">
        <v>334</v>
      </c>
      <c r="D26">
        <v>15151246.368474299</v>
      </c>
      <c r="E26">
        <v>1286757.80078089</v>
      </c>
      <c r="F26">
        <v>4406646.05924844</v>
      </c>
      <c r="G26">
        <v>15466391.9209753</v>
      </c>
      <c r="H26">
        <v>-15466391.9209753</v>
      </c>
      <c r="I26">
        <v>-310071.15805116098</v>
      </c>
      <c r="J26">
        <v>1166936.41592429</v>
      </c>
      <c r="K26" s="2">
        <v>44925</v>
      </c>
      <c r="L26" t="s">
        <v>335</v>
      </c>
    </row>
    <row r="27" spans="1:12" x14ac:dyDescent="0.3">
      <c r="A27" t="str">
        <f t="shared" si="0"/>
        <v>WEGE45015</v>
      </c>
      <c r="B27" t="s">
        <v>336</v>
      </c>
      <c r="C27" t="s">
        <v>334</v>
      </c>
      <c r="D27">
        <v>15974759.616376899</v>
      </c>
      <c r="E27">
        <v>1416277.4610538499</v>
      </c>
      <c r="F27">
        <v>4825443.8425643304</v>
      </c>
      <c r="G27">
        <v>16315656.6210628</v>
      </c>
      <c r="H27">
        <v>-16315656.6210628</v>
      </c>
      <c r="I27">
        <v>-335691.07909673802</v>
      </c>
      <c r="J27">
        <v>1147056.8610616201</v>
      </c>
      <c r="K27" s="2">
        <v>45015</v>
      </c>
      <c r="L27" t="s">
        <v>335</v>
      </c>
    </row>
    <row r="28" spans="1:12" x14ac:dyDescent="0.3">
      <c r="A28" t="str">
        <f t="shared" si="0"/>
        <v>WEGE45107</v>
      </c>
      <c r="B28" t="s">
        <v>336</v>
      </c>
      <c r="C28" t="s">
        <v>334</v>
      </c>
      <c r="D28">
        <v>16841217.983509801</v>
      </c>
      <c r="E28">
        <v>1555945.3439396401</v>
      </c>
      <c r="F28">
        <v>5276933.7852753298</v>
      </c>
      <c r="G28">
        <v>17210075.9035349</v>
      </c>
      <c r="H28">
        <v>-17210075.9035349</v>
      </c>
      <c r="I28">
        <v>-363503.23761886702</v>
      </c>
      <c r="J28">
        <v>1125362.22242652</v>
      </c>
      <c r="K28" s="2">
        <v>45107</v>
      </c>
      <c r="L28" t="s">
        <v>335</v>
      </c>
    </row>
    <row r="29" spans="1:12" x14ac:dyDescent="0.3">
      <c r="A29" t="str">
        <f t="shared" si="0"/>
        <v>WEGE45199</v>
      </c>
      <c r="B29" t="s">
        <v>336</v>
      </c>
      <c r="C29" t="s">
        <v>334</v>
      </c>
      <c r="D29">
        <v>17751891.434007201</v>
      </c>
      <c r="E29">
        <v>1706151.4850493399</v>
      </c>
      <c r="F29">
        <v>5762399.87184487</v>
      </c>
      <c r="G29">
        <v>18151016.558410998</v>
      </c>
      <c r="H29">
        <v>-18151016.558410998</v>
      </c>
      <c r="I29">
        <v>-393603.92298333801</v>
      </c>
      <c r="J29">
        <v>1101865.8745166401</v>
      </c>
      <c r="K29" s="2">
        <v>45199</v>
      </c>
      <c r="L29" t="s">
        <v>335</v>
      </c>
    </row>
    <row r="30" spans="1:12" x14ac:dyDescent="0.3">
      <c r="A30" t="str">
        <f t="shared" si="0"/>
        <v>VULC44925</v>
      </c>
      <c r="B30" t="s">
        <v>693</v>
      </c>
      <c r="C30" t="s">
        <v>673</v>
      </c>
      <c r="D30">
        <v>1538305.6512178199</v>
      </c>
      <c r="E30">
        <v>107556.12095748101</v>
      </c>
      <c r="F30">
        <v>168668.215686204</v>
      </c>
      <c r="G30">
        <v>1908685.4247516501</v>
      </c>
      <c r="H30">
        <v>-1908685.4247516501</v>
      </c>
      <c r="I30">
        <v>-22055.851795265298</v>
      </c>
      <c r="J30">
        <v>78729.336813512695</v>
      </c>
      <c r="K30" s="2">
        <v>44925</v>
      </c>
      <c r="L30" t="s">
        <v>692</v>
      </c>
    </row>
    <row r="31" spans="1:12" x14ac:dyDescent="0.3">
      <c r="A31" t="str">
        <f t="shared" si="0"/>
        <v>VULC45015</v>
      </c>
      <c r="B31" t="s">
        <v>693</v>
      </c>
      <c r="C31" t="s">
        <v>673</v>
      </c>
      <c r="D31">
        <v>1555086.65408082</v>
      </c>
      <c r="E31">
        <v>117697.173435476</v>
      </c>
      <c r="F31">
        <v>185328.630176312</v>
      </c>
      <c r="G31">
        <v>1997781.2913301999</v>
      </c>
      <c r="H31">
        <v>-1997781.2913301999</v>
      </c>
      <c r="I31">
        <v>-25544.700163113899</v>
      </c>
      <c r="J31">
        <v>88257.134747428194</v>
      </c>
      <c r="K31" s="2">
        <v>45015</v>
      </c>
      <c r="L31" t="s">
        <v>692</v>
      </c>
    </row>
    <row r="32" spans="1:12" x14ac:dyDescent="0.3">
      <c r="A32" t="str">
        <f t="shared" si="0"/>
        <v>VULC45107</v>
      </c>
      <c r="B32" t="s">
        <v>693</v>
      </c>
      <c r="C32" t="s">
        <v>673</v>
      </c>
      <c r="D32">
        <v>1560946.8875702401</v>
      </c>
      <c r="E32">
        <v>128536.67550906099</v>
      </c>
      <c r="F32">
        <v>201993.25381807401</v>
      </c>
      <c r="G32">
        <v>2085264.5269915899</v>
      </c>
      <c r="H32">
        <v>-2085264.5269915899</v>
      </c>
      <c r="I32">
        <v>-29355.1521175415</v>
      </c>
      <c r="J32">
        <v>98478.8900520069</v>
      </c>
      <c r="K32" s="2">
        <v>45107</v>
      </c>
      <c r="L32" t="s">
        <v>692</v>
      </c>
    </row>
    <row r="33" spans="1:12" x14ac:dyDescent="0.3">
      <c r="A33" t="str">
        <f t="shared" si="0"/>
        <v>VULC45199</v>
      </c>
      <c r="B33" t="s">
        <v>693</v>
      </c>
      <c r="C33" t="s">
        <v>673</v>
      </c>
      <c r="D33">
        <v>1555066.5205363301</v>
      </c>
      <c r="E33">
        <v>140099.86695881499</v>
      </c>
      <c r="F33">
        <v>218582.17723795999</v>
      </c>
      <c r="G33">
        <v>2170789.5789611801</v>
      </c>
      <c r="H33">
        <v>-2170789.5789611801</v>
      </c>
      <c r="I33">
        <v>-33497.178716748102</v>
      </c>
      <c r="J33">
        <v>109417.469830143</v>
      </c>
      <c r="K33" s="2">
        <v>45199</v>
      </c>
      <c r="L33" t="s">
        <v>692</v>
      </c>
    </row>
    <row r="34" spans="1:12" x14ac:dyDescent="0.3">
      <c r="A34" t="str">
        <f t="shared" si="0"/>
        <v>VIVR44925</v>
      </c>
      <c r="B34" t="s">
        <v>234</v>
      </c>
      <c r="C34" t="s">
        <v>174</v>
      </c>
      <c r="D34">
        <v>-26270.779051544101</v>
      </c>
      <c r="E34">
        <v>5902.0219845506499</v>
      </c>
      <c r="F34">
        <v>0</v>
      </c>
      <c r="G34">
        <v>36627.581020494901</v>
      </c>
      <c r="H34">
        <v>-36627.581020494901</v>
      </c>
      <c r="I34">
        <v>-172076.890840988</v>
      </c>
      <c r="J34">
        <v>26603.5246583222</v>
      </c>
      <c r="K34" s="2">
        <v>44925</v>
      </c>
      <c r="L34" t="s">
        <v>233</v>
      </c>
    </row>
    <row r="35" spans="1:12" x14ac:dyDescent="0.3">
      <c r="A35" t="str">
        <f t="shared" si="0"/>
        <v>VIVR45015</v>
      </c>
      <c r="B35" t="s">
        <v>234</v>
      </c>
      <c r="C35" t="s">
        <v>174</v>
      </c>
      <c r="D35">
        <v>-48431.276474210397</v>
      </c>
      <c r="E35">
        <v>7023.0117780108103</v>
      </c>
      <c r="F35">
        <v>0</v>
      </c>
      <c r="G35">
        <v>-332.46280641481201</v>
      </c>
      <c r="H35">
        <v>332.46280641481201</v>
      </c>
      <c r="I35">
        <v>-148714.02509518401</v>
      </c>
      <c r="J35">
        <v>33601.415992726397</v>
      </c>
      <c r="K35" s="2">
        <v>45015</v>
      </c>
      <c r="L35" t="s">
        <v>233</v>
      </c>
    </row>
    <row r="36" spans="1:12" x14ac:dyDescent="0.3">
      <c r="A36" t="str">
        <f t="shared" si="0"/>
        <v>VIVR45107</v>
      </c>
      <c r="B36" t="s">
        <v>234</v>
      </c>
      <c r="C36" t="s">
        <v>174</v>
      </c>
      <c r="D36">
        <v>-76335.721706143493</v>
      </c>
      <c r="E36">
        <v>8254.5666305994491</v>
      </c>
      <c r="F36">
        <v>0</v>
      </c>
      <c r="G36">
        <v>-39008.213660331399</v>
      </c>
      <c r="H36">
        <v>39008.213660331399</v>
      </c>
      <c r="I36">
        <v>-130524.656235114</v>
      </c>
      <c r="J36">
        <v>41104.940663612797</v>
      </c>
      <c r="K36" s="2">
        <v>45107</v>
      </c>
      <c r="L36" t="s">
        <v>233</v>
      </c>
    </row>
    <row r="37" spans="1:12" x14ac:dyDescent="0.3">
      <c r="A37" t="str">
        <f t="shared" si="0"/>
        <v>VIVR45199</v>
      </c>
      <c r="B37" t="s">
        <v>234</v>
      </c>
      <c r="C37" t="s">
        <v>174</v>
      </c>
      <c r="D37">
        <v>-110505.38242167199</v>
      </c>
      <c r="E37">
        <v>9601.0311147571392</v>
      </c>
      <c r="F37">
        <v>0</v>
      </c>
      <c r="G37">
        <v>-79682.798486514395</v>
      </c>
      <c r="H37">
        <v>79682.798486514395</v>
      </c>
      <c r="I37">
        <v>-117988.86172348401</v>
      </c>
      <c r="J37">
        <v>49089.277004200099</v>
      </c>
      <c r="K37" s="2">
        <v>45199</v>
      </c>
      <c r="L37" t="s">
        <v>233</v>
      </c>
    </row>
    <row r="38" spans="1:12" x14ac:dyDescent="0.3">
      <c r="A38" t="str">
        <f t="shared" si="0"/>
        <v>VIVA44925</v>
      </c>
      <c r="B38" t="s">
        <v>107</v>
      </c>
      <c r="C38" t="s">
        <v>108</v>
      </c>
      <c r="D38">
        <v>1781381166.5151</v>
      </c>
      <c r="E38">
        <v>60376252.575762101</v>
      </c>
      <c r="F38">
        <v>403306354.42424798</v>
      </c>
      <c r="G38">
        <v>1772281143.80301</v>
      </c>
      <c r="H38">
        <v>-1772281143.80301</v>
      </c>
      <c r="I38">
        <v>9100022.7121238392</v>
      </c>
      <c r="J38">
        <v>31416673.166662902</v>
      </c>
      <c r="K38" s="2">
        <v>44925</v>
      </c>
      <c r="L38" t="s">
        <v>106</v>
      </c>
    </row>
    <row r="39" spans="1:12" x14ac:dyDescent="0.3">
      <c r="A39" t="str">
        <f t="shared" si="0"/>
        <v>VIVA45015</v>
      </c>
      <c r="B39" t="s">
        <v>107</v>
      </c>
      <c r="C39" t="s">
        <v>108</v>
      </c>
      <c r="D39">
        <v>2005969217.4544699</v>
      </c>
      <c r="E39">
        <v>38123390.757582597</v>
      </c>
      <c r="F39">
        <v>438278120.33334202</v>
      </c>
      <c r="G39">
        <v>1980532928.7272401</v>
      </c>
      <c r="H39">
        <v>-1980532928.7272401</v>
      </c>
      <c r="I39">
        <v>25436288.7272765</v>
      </c>
      <c r="J39">
        <v>65639527.454539403</v>
      </c>
      <c r="K39" s="2">
        <v>45015</v>
      </c>
      <c r="L39" t="s">
        <v>106</v>
      </c>
    </row>
    <row r="40" spans="1:12" x14ac:dyDescent="0.3">
      <c r="A40" t="str">
        <f t="shared" si="0"/>
        <v>VIVA45107</v>
      </c>
      <c r="B40" t="s">
        <v>107</v>
      </c>
      <c r="C40" t="s">
        <v>108</v>
      </c>
      <c r="D40">
        <v>2298753787.0348501</v>
      </c>
      <c r="E40">
        <v>3978422.57576743</v>
      </c>
      <c r="F40">
        <v>460119959.927751</v>
      </c>
      <c r="G40">
        <v>2253975568.8321099</v>
      </c>
      <c r="H40">
        <v>-2253975568.8321099</v>
      </c>
      <c r="I40">
        <v>44778218.202802502</v>
      </c>
      <c r="J40">
        <v>118376434.706284</v>
      </c>
      <c r="K40" s="2">
        <v>45107</v>
      </c>
      <c r="L40" t="s">
        <v>106</v>
      </c>
    </row>
    <row r="41" spans="1:12" x14ac:dyDescent="0.3">
      <c r="A41" t="str">
        <f t="shared" si="0"/>
        <v>VIVA45199</v>
      </c>
      <c r="B41" t="s">
        <v>107</v>
      </c>
      <c r="C41" t="s">
        <v>108</v>
      </c>
      <c r="D41">
        <v>2671211177.2632499</v>
      </c>
      <c r="E41">
        <v>-43795345.030289397</v>
      </c>
      <c r="F41">
        <v>465761298.75059998</v>
      </c>
      <c r="G41">
        <v>2603989184.6455998</v>
      </c>
      <c r="H41">
        <v>-2603989184.6455998</v>
      </c>
      <c r="I41">
        <v>67221992.617722794</v>
      </c>
      <c r="J41">
        <v>192703752.330989</v>
      </c>
      <c r="K41" s="2">
        <v>45199</v>
      </c>
      <c r="L41" t="s">
        <v>106</v>
      </c>
    </row>
    <row r="42" spans="1:12" x14ac:dyDescent="0.3">
      <c r="A42" t="str">
        <f t="shared" si="0"/>
        <v>VBBR44925</v>
      </c>
      <c r="B42" t="s">
        <v>112</v>
      </c>
      <c r="C42" t="s">
        <v>108</v>
      </c>
      <c r="D42">
        <v>13700563.725490101</v>
      </c>
      <c r="E42">
        <v>64071454.248365</v>
      </c>
      <c r="F42">
        <v>7530013.0718954504</v>
      </c>
      <c r="G42">
        <v>40981815.3594779</v>
      </c>
      <c r="H42">
        <v>-40981815.3594779</v>
      </c>
      <c r="I42">
        <v>-9406390.5228756797</v>
      </c>
      <c r="J42">
        <v>21869413.398692701</v>
      </c>
      <c r="K42" s="2">
        <v>44925</v>
      </c>
      <c r="L42" t="s">
        <v>111</v>
      </c>
    </row>
    <row r="43" spans="1:12" x14ac:dyDescent="0.3">
      <c r="A43" t="str">
        <f t="shared" si="0"/>
        <v>VBBR45015</v>
      </c>
      <c r="B43" t="s">
        <v>112</v>
      </c>
      <c r="C43" t="s">
        <v>108</v>
      </c>
      <c r="D43">
        <v>14239082.817337301</v>
      </c>
      <c r="E43">
        <v>76721448.056414202</v>
      </c>
      <c r="F43">
        <v>7544889.4908841001</v>
      </c>
      <c r="G43">
        <v>43155270.467837296</v>
      </c>
      <c r="H43">
        <v>-43155270.467837296</v>
      </c>
      <c r="I43">
        <v>-10244425.868592801</v>
      </c>
      <c r="J43">
        <v>23348101.221190099</v>
      </c>
      <c r="K43" s="2">
        <v>45015</v>
      </c>
      <c r="L43" t="s">
        <v>111</v>
      </c>
    </row>
    <row r="44" spans="1:12" x14ac:dyDescent="0.3">
      <c r="A44" t="str">
        <f t="shared" si="0"/>
        <v>VBBR45107</v>
      </c>
      <c r="B44" t="s">
        <v>112</v>
      </c>
      <c r="C44" t="s">
        <v>108</v>
      </c>
      <c r="D44">
        <v>14803781.733745901</v>
      </c>
      <c r="E44">
        <v>91593751.977982402</v>
      </c>
      <c r="F44">
        <v>7488919.1606467497</v>
      </c>
      <c r="G44">
        <v>45343827.485381499</v>
      </c>
      <c r="H44">
        <v>-45343827.485381499</v>
      </c>
      <c r="I44">
        <v>-11227202.4423801</v>
      </c>
      <c r="J44">
        <v>24937205.1943583</v>
      </c>
      <c r="K44" s="2">
        <v>45107</v>
      </c>
      <c r="L44" t="s">
        <v>111</v>
      </c>
    </row>
    <row r="45" spans="1:12" x14ac:dyDescent="0.3">
      <c r="A45" t="str">
        <f t="shared" si="0"/>
        <v>VBBR45199</v>
      </c>
      <c r="B45" t="s">
        <v>112</v>
      </c>
      <c r="C45" t="s">
        <v>108</v>
      </c>
      <c r="D45">
        <v>15395393.7048501</v>
      </c>
      <c r="E45">
        <v>108861686.274507</v>
      </c>
      <c r="F45">
        <v>7355204.8503612299</v>
      </c>
      <c r="G45">
        <v>47525644.478845797</v>
      </c>
      <c r="H45">
        <v>-47525644.478845797</v>
      </c>
      <c r="I45">
        <v>-12367875.128998499</v>
      </c>
      <c r="J45">
        <v>26639440.1444786</v>
      </c>
      <c r="K45" s="2">
        <v>45199</v>
      </c>
      <c r="L45" t="s">
        <v>111</v>
      </c>
    </row>
    <row r="46" spans="1:12" x14ac:dyDescent="0.3">
      <c r="A46" t="str">
        <f t="shared" si="0"/>
        <v>VIIA42734</v>
      </c>
      <c r="B46" t="s">
        <v>116</v>
      </c>
      <c r="C46" t="s">
        <v>108</v>
      </c>
      <c r="D46">
        <v>4876113.6512191799</v>
      </c>
      <c r="E46">
        <v>6210094.0848828396</v>
      </c>
      <c r="F46">
        <v>1292192.7948396199</v>
      </c>
      <c r="G46">
        <v>22810983.3934418</v>
      </c>
      <c r="H46">
        <v>-22810983.3934418</v>
      </c>
      <c r="I46">
        <v>-13199488.3969189</v>
      </c>
      <c r="J46">
        <v>14063619.155413199</v>
      </c>
      <c r="K46" s="2">
        <v>42734</v>
      </c>
      <c r="L46" t="s">
        <v>722</v>
      </c>
    </row>
    <row r="47" spans="1:12" x14ac:dyDescent="0.3">
      <c r="A47" t="str">
        <f t="shared" si="0"/>
        <v>VIIA42824</v>
      </c>
      <c r="B47" t="s">
        <v>116</v>
      </c>
      <c r="C47" t="s">
        <v>108</v>
      </c>
      <c r="D47">
        <v>5160095.8620467903</v>
      </c>
      <c r="E47">
        <v>6876234.3795031002</v>
      </c>
      <c r="F47">
        <v>1427372.75078563</v>
      </c>
      <c r="G47">
        <v>26929027.267125901</v>
      </c>
      <c r="H47">
        <v>-26929027.267125901</v>
      </c>
      <c r="I47">
        <v>-15721602.711885</v>
      </c>
      <c r="J47">
        <v>16401089.0893838</v>
      </c>
      <c r="K47" s="2">
        <v>42824</v>
      </c>
      <c r="L47" t="s">
        <v>722</v>
      </c>
    </row>
    <row r="48" spans="1:12" x14ac:dyDescent="0.3">
      <c r="A48" t="str">
        <f t="shared" si="0"/>
        <v>VIIA42916</v>
      </c>
      <c r="B48" t="s">
        <v>116</v>
      </c>
      <c r="C48" t="s">
        <v>108</v>
      </c>
      <c r="D48">
        <v>5483128.1135904696</v>
      </c>
      <c r="E48">
        <v>7635447.9858211</v>
      </c>
      <c r="F48">
        <v>1568632.30130124</v>
      </c>
      <c r="G48">
        <v>31690108.926875699</v>
      </c>
      <c r="H48">
        <v>-31690108.926875699</v>
      </c>
      <c r="I48">
        <v>-18626803.416398</v>
      </c>
      <c r="J48">
        <v>19079507.524135701</v>
      </c>
      <c r="K48" s="2">
        <v>42916</v>
      </c>
      <c r="L48" t="s">
        <v>722</v>
      </c>
    </row>
    <row r="49" spans="1:12" x14ac:dyDescent="0.3">
      <c r="A49" t="str">
        <f t="shared" si="0"/>
        <v>VIIA43008</v>
      </c>
      <c r="B49" t="s">
        <v>116</v>
      </c>
      <c r="C49" t="s">
        <v>108</v>
      </c>
      <c r="D49">
        <v>5847435.8985678097</v>
      </c>
      <c r="E49">
        <v>8492446.8876707591</v>
      </c>
      <c r="F49">
        <v>1715888.1995899701</v>
      </c>
      <c r="G49">
        <v>37129239.850078203</v>
      </c>
      <c r="H49">
        <v>-37129239.850078203</v>
      </c>
      <c r="I49">
        <v>-21935446.1934858</v>
      </c>
      <c r="J49">
        <v>22116875.206202801</v>
      </c>
      <c r="K49" s="2">
        <v>43008</v>
      </c>
      <c r="L49" t="s">
        <v>722</v>
      </c>
    </row>
    <row r="50" spans="1:12" x14ac:dyDescent="0.3">
      <c r="A50" t="str">
        <f t="shared" si="0"/>
        <v>VAMO44925</v>
      </c>
      <c r="B50" t="s">
        <v>398</v>
      </c>
      <c r="C50" t="s">
        <v>394</v>
      </c>
      <c r="D50">
        <v>3967219.9696969502</v>
      </c>
      <c r="E50">
        <v>626579.59595959401</v>
      </c>
      <c r="F50">
        <v>369854.87878787902</v>
      </c>
      <c r="G50">
        <v>18434716.020201899</v>
      </c>
      <c r="H50">
        <v>-18434716.020201899</v>
      </c>
      <c r="I50">
        <v>-3311762.8888888801</v>
      </c>
      <c r="J50">
        <v>5093357.84848483</v>
      </c>
      <c r="K50" s="2">
        <v>44925</v>
      </c>
      <c r="L50" t="s">
        <v>397</v>
      </c>
    </row>
    <row r="51" spans="1:12" x14ac:dyDescent="0.3">
      <c r="A51" t="str">
        <f t="shared" si="0"/>
        <v>VAMO45015</v>
      </c>
      <c r="B51" t="s">
        <v>398</v>
      </c>
      <c r="C51" t="s">
        <v>394</v>
      </c>
      <c r="D51">
        <v>4264988.8648018399</v>
      </c>
      <c r="E51">
        <v>765199.376845374</v>
      </c>
      <c r="F51">
        <v>471429.45920745999</v>
      </c>
      <c r="G51">
        <v>23015261.801087599</v>
      </c>
      <c r="H51">
        <v>-23015261.801087599</v>
      </c>
      <c r="I51">
        <v>-4524871.57653456</v>
      </c>
      <c r="J51">
        <v>6250607.45687644</v>
      </c>
      <c r="K51" s="2">
        <v>45015</v>
      </c>
      <c r="L51" t="s">
        <v>397</v>
      </c>
    </row>
    <row r="52" spans="1:12" x14ac:dyDescent="0.3">
      <c r="A52" t="str">
        <f t="shared" si="0"/>
        <v>VAMO45107</v>
      </c>
      <c r="B52" t="s">
        <v>398</v>
      </c>
      <c r="C52" t="s">
        <v>394</v>
      </c>
      <c r="D52">
        <v>4463147.0666000396</v>
      </c>
      <c r="E52">
        <v>931128.51504051103</v>
      </c>
      <c r="F52">
        <v>588986.96869796899</v>
      </c>
      <c r="G52">
        <v>28424795.291930102</v>
      </c>
      <c r="H52">
        <v>-28424795.291930102</v>
      </c>
      <c r="I52">
        <v>-6018535.7300477196</v>
      </c>
      <c r="J52">
        <v>7581807.5387945101</v>
      </c>
      <c r="K52" s="2">
        <v>45107</v>
      </c>
      <c r="L52" t="s">
        <v>397</v>
      </c>
    </row>
    <row r="53" spans="1:12" x14ac:dyDescent="0.3">
      <c r="A53" t="str">
        <f t="shared" si="0"/>
        <v>VAMO45199</v>
      </c>
      <c r="B53" t="s">
        <v>398</v>
      </c>
      <c r="C53" t="s">
        <v>394</v>
      </c>
      <c r="D53">
        <v>4539762.6706626397</v>
      </c>
      <c r="E53">
        <v>1126953.9887889801</v>
      </c>
      <c r="F53">
        <v>723599.118215119</v>
      </c>
      <c r="G53">
        <v>34734622.181928903</v>
      </c>
      <c r="H53">
        <v>-34734622.181928903</v>
      </c>
      <c r="I53">
        <v>-7820026.2546342397</v>
      </c>
      <c r="J53">
        <v>9099002.1595071293</v>
      </c>
      <c r="K53" s="2">
        <v>45199</v>
      </c>
      <c r="L53" t="s">
        <v>397</v>
      </c>
    </row>
    <row r="54" spans="1:12" x14ac:dyDescent="0.3">
      <c r="A54" t="str">
        <f t="shared" si="0"/>
        <v>VLID44925</v>
      </c>
      <c r="B54" t="s">
        <v>483</v>
      </c>
      <c r="C54" t="s">
        <v>484</v>
      </c>
      <c r="D54">
        <v>1149001.66810967</v>
      </c>
      <c r="E54">
        <v>246012.09769971701</v>
      </c>
      <c r="F54">
        <v>-67584.340123907794</v>
      </c>
      <c r="G54">
        <v>2526037.02470084</v>
      </c>
      <c r="H54">
        <v>-2526037.02470084</v>
      </c>
      <c r="I54">
        <v>-566159.93964857503</v>
      </c>
      <c r="J54">
        <v>770844.79101944296</v>
      </c>
      <c r="K54" s="2">
        <v>44925</v>
      </c>
      <c r="L54" t="s">
        <v>482</v>
      </c>
    </row>
    <row r="55" spans="1:12" x14ac:dyDescent="0.3">
      <c r="A55" t="str">
        <f t="shared" si="0"/>
        <v>VLID45015</v>
      </c>
      <c r="B55" t="s">
        <v>483</v>
      </c>
      <c r="C55" t="s">
        <v>484</v>
      </c>
      <c r="D55">
        <v>1120094.7984891001</v>
      </c>
      <c r="E55">
        <v>257972.38201688899</v>
      </c>
      <c r="F55">
        <v>-101103.70533632</v>
      </c>
      <c r="G55">
        <v>2622134.2649021</v>
      </c>
      <c r="H55">
        <v>-2622134.2649021</v>
      </c>
      <c r="I55">
        <v>-609735.18148781406</v>
      </c>
      <c r="J55">
        <v>801192.52837482898</v>
      </c>
      <c r="K55" s="2">
        <v>45015</v>
      </c>
      <c r="L55" t="s">
        <v>482</v>
      </c>
    </row>
    <row r="56" spans="1:12" x14ac:dyDescent="0.3">
      <c r="A56" t="str">
        <f t="shared" si="0"/>
        <v>VLID45107</v>
      </c>
      <c r="B56" t="s">
        <v>483</v>
      </c>
      <c r="C56" t="s">
        <v>484</v>
      </c>
      <c r="D56">
        <v>1085092.7681744799</v>
      </c>
      <c r="E56">
        <v>271028.52081670502</v>
      </c>
      <c r="F56">
        <v>-137050.631648329</v>
      </c>
      <c r="G56">
        <v>2722573.3270371598</v>
      </c>
      <c r="H56">
        <v>-2722573.3270371598</v>
      </c>
      <c r="I56">
        <v>-656276.66402672103</v>
      </c>
      <c r="J56">
        <v>832590.64876179397</v>
      </c>
      <c r="K56" s="2">
        <v>45107</v>
      </c>
      <c r="L56" t="s">
        <v>482</v>
      </c>
    </row>
    <row r="57" spans="1:12" x14ac:dyDescent="0.3">
      <c r="A57" t="str">
        <f t="shared" si="0"/>
        <v>VLID45199</v>
      </c>
      <c r="B57" t="s">
        <v>483</v>
      </c>
      <c r="C57" t="s">
        <v>484</v>
      </c>
      <c r="D57">
        <v>1043720.63168921</v>
      </c>
      <c r="E57">
        <v>285228.68014672201</v>
      </c>
      <c r="F57">
        <v>-175492.25844364101</v>
      </c>
      <c r="G57">
        <v>2827507.0196402301</v>
      </c>
      <c r="H57">
        <v>-2827507.0196402301</v>
      </c>
      <c r="I57">
        <v>-705880.68927140895</v>
      </c>
      <c r="J57">
        <v>865054.36741969502</v>
      </c>
      <c r="K57" s="2">
        <v>45199</v>
      </c>
      <c r="L57" t="s">
        <v>482</v>
      </c>
    </row>
    <row r="58" spans="1:12" x14ac:dyDescent="0.3">
      <c r="A58" t="str">
        <f t="shared" si="0"/>
        <v>VALE44925</v>
      </c>
      <c r="B58" t="s">
        <v>471</v>
      </c>
      <c r="C58" t="s">
        <v>472</v>
      </c>
      <c r="D58">
        <v>206539118.188685</v>
      </c>
      <c r="E58">
        <v>55852031.930304401</v>
      </c>
      <c r="F58">
        <v>58740092.124183998</v>
      </c>
      <c r="G58">
        <v>466943565.67912197</v>
      </c>
      <c r="H58">
        <v>-466943565.67912197</v>
      </c>
      <c r="I58">
        <v>-79571608.459638998</v>
      </c>
      <c r="J58">
        <v>88031791.7330347</v>
      </c>
      <c r="K58" s="2">
        <v>44925</v>
      </c>
      <c r="L58" t="s">
        <v>470</v>
      </c>
    </row>
    <row r="59" spans="1:12" x14ac:dyDescent="0.3">
      <c r="A59" t="str">
        <f t="shared" si="0"/>
        <v>VALE45015</v>
      </c>
      <c r="B59" t="s">
        <v>471</v>
      </c>
      <c r="C59" t="s">
        <v>472</v>
      </c>
      <c r="D59">
        <v>212128015.930628</v>
      </c>
      <c r="E59">
        <v>59590280.847742103</v>
      </c>
      <c r="F59">
        <v>68363498.852400407</v>
      </c>
      <c r="G59">
        <v>479882196.31485701</v>
      </c>
      <c r="H59">
        <v>-479882196.31485701</v>
      </c>
      <c r="I59">
        <v>-85074462.426865503</v>
      </c>
      <c r="J59">
        <v>96965274.626165703</v>
      </c>
      <c r="K59" s="2">
        <v>45015</v>
      </c>
      <c r="L59" t="s">
        <v>470</v>
      </c>
    </row>
    <row r="60" spans="1:12" x14ac:dyDescent="0.3">
      <c r="A60" t="str">
        <f t="shared" si="0"/>
        <v>VALE45107</v>
      </c>
      <c r="B60" t="s">
        <v>471</v>
      </c>
      <c r="C60" t="s">
        <v>472</v>
      </c>
      <c r="D60">
        <v>218063624.15977901</v>
      </c>
      <c r="E60">
        <v>63489122.471522696</v>
      </c>
      <c r="F60">
        <v>79129670.976224393</v>
      </c>
      <c r="G60">
        <v>493425768.342529</v>
      </c>
      <c r="H60">
        <v>-493425768.342529</v>
      </c>
      <c r="I60">
        <v>-90919017.107388496</v>
      </c>
      <c r="J60">
        <v>106811486.23045</v>
      </c>
      <c r="K60" s="2">
        <v>45107</v>
      </c>
      <c r="L60" t="s">
        <v>470</v>
      </c>
    </row>
    <row r="61" spans="1:12" x14ac:dyDescent="0.3">
      <c r="A61" t="str">
        <f t="shared" si="0"/>
        <v>VALE45199</v>
      </c>
      <c r="B61" t="s">
        <v>471</v>
      </c>
      <c r="C61" t="s">
        <v>472</v>
      </c>
      <c r="D61">
        <v>224356927.45071599</v>
      </c>
      <c r="E61">
        <v>67549678.072174206</v>
      </c>
      <c r="F61">
        <v>91087320.424177498</v>
      </c>
      <c r="G61">
        <v>507598182.32025099</v>
      </c>
      <c r="H61">
        <v>-507598182.32025099</v>
      </c>
      <c r="I61">
        <v>-97116318.250922203</v>
      </c>
      <c r="J61">
        <v>117611989.606336</v>
      </c>
      <c r="K61" s="2">
        <v>45199</v>
      </c>
      <c r="L61" t="s">
        <v>470</v>
      </c>
    </row>
    <row r="62" spans="1:12" x14ac:dyDescent="0.3">
      <c r="A62" t="str">
        <f t="shared" si="0"/>
        <v>USIM44925</v>
      </c>
      <c r="B62" t="s">
        <v>548</v>
      </c>
      <c r="C62" t="s">
        <v>528</v>
      </c>
      <c r="D62">
        <v>27121009.883032002</v>
      </c>
      <c r="E62">
        <v>9522889.0374325998</v>
      </c>
      <c r="F62">
        <v>10288656.7190409</v>
      </c>
      <c r="G62">
        <v>42327740.113909498</v>
      </c>
      <c r="H62">
        <v>-42327740.113909498</v>
      </c>
      <c r="I62">
        <v>-6517903.7724304497</v>
      </c>
      <c r="J62">
        <v>19085050.373228598</v>
      </c>
      <c r="K62" s="2">
        <v>44925</v>
      </c>
      <c r="L62" t="s">
        <v>547</v>
      </c>
    </row>
    <row r="63" spans="1:12" x14ac:dyDescent="0.3">
      <c r="A63" t="str">
        <f t="shared" si="0"/>
        <v>USIM45015</v>
      </c>
      <c r="B63" t="s">
        <v>548</v>
      </c>
      <c r="C63" t="s">
        <v>528</v>
      </c>
      <c r="D63">
        <v>29496061.911036398</v>
      </c>
      <c r="E63">
        <v>10525806.8913475</v>
      </c>
      <c r="F63">
        <v>12269709.173683099</v>
      </c>
      <c r="G63">
        <v>45714320.260779001</v>
      </c>
      <c r="H63">
        <v>-45714320.260779001</v>
      </c>
      <c r="I63">
        <v>-7373082.9268019097</v>
      </c>
      <c r="J63">
        <v>20995020.729115501</v>
      </c>
      <c r="K63" s="2">
        <v>45015</v>
      </c>
      <c r="L63" t="s">
        <v>547</v>
      </c>
    </row>
    <row r="64" spans="1:12" x14ac:dyDescent="0.3">
      <c r="A64" t="str">
        <f t="shared" si="0"/>
        <v>USIM45107</v>
      </c>
      <c r="B64" t="s">
        <v>548</v>
      </c>
      <c r="C64" t="s">
        <v>528</v>
      </c>
      <c r="D64">
        <v>32107323.482782099</v>
      </c>
      <c r="E64">
        <v>11613385.6007674</v>
      </c>
      <c r="F64">
        <v>14464753.6848334</v>
      </c>
      <c r="G64">
        <v>49454919.679572403</v>
      </c>
      <c r="H64">
        <v>-49454919.679572403</v>
      </c>
      <c r="I64">
        <v>-8331879.9349841103</v>
      </c>
      <c r="J64">
        <v>23050188.9405884</v>
      </c>
      <c r="K64" s="2">
        <v>45107</v>
      </c>
      <c r="L64" t="s">
        <v>547</v>
      </c>
    </row>
    <row r="65" spans="1:12" x14ac:dyDescent="0.3">
      <c r="A65" t="str">
        <f t="shared" si="0"/>
        <v>USIM45199</v>
      </c>
      <c r="B65" t="s">
        <v>548</v>
      </c>
      <c r="C65" t="s">
        <v>528</v>
      </c>
      <c r="D65">
        <v>34964541.835702501</v>
      </c>
      <c r="E65">
        <v>12788846.3203003</v>
      </c>
      <c r="F65">
        <v>16883013.594430599</v>
      </c>
      <c r="G65">
        <v>53564631.606715098</v>
      </c>
      <c r="H65">
        <v>-53564631.606715098</v>
      </c>
      <c r="I65">
        <v>-9399197.4977678191</v>
      </c>
      <c r="J65">
        <v>25255249.6413677</v>
      </c>
      <c r="K65" s="2">
        <v>45199</v>
      </c>
      <c r="L65" t="s">
        <v>547</v>
      </c>
    </row>
    <row r="66" spans="1:12" x14ac:dyDescent="0.3">
      <c r="A66" t="str">
        <f t="shared" si="0"/>
        <v>UNIP44925</v>
      </c>
      <c r="B66" t="s">
        <v>581</v>
      </c>
      <c r="C66" t="s">
        <v>577</v>
      </c>
      <c r="D66">
        <v>3292655.54197407</v>
      </c>
      <c r="E66">
        <v>658304.25481724797</v>
      </c>
      <c r="F66">
        <v>942771.33477667102</v>
      </c>
      <c r="G66">
        <v>5766104.6617445396</v>
      </c>
      <c r="H66">
        <v>-5766104.6617445396</v>
      </c>
      <c r="I66">
        <v>-678290.70460908196</v>
      </c>
      <c r="J66">
        <v>680284.05415522004</v>
      </c>
      <c r="K66" s="2">
        <v>44925</v>
      </c>
      <c r="L66" t="s">
        <v>580</v>
      </c>
    </row>
    <row r="67" spans="1:12" x14ac:dyDescent="0.3">
      <c r="A67" t="str">
        <f t="shared" ref="A67:A130" si="1">_xlfn.CONCAT(B67,K67)</f>
        <v>UNIP45015</v>
      </c>
      <c r="B67" t="s">
        <v>581</v>
      </c>
      <c r="C67" t="s">
        <v>577</v>
      </c>
      <c r="D67">
        <v>3579731.6726287901</v>
      </c>
      <c r="E67">
        <v>724577.10375636898</v>
      </c>
      <c r="F67">
        <v>977897.48824647197</v>
      </c>
      <c r="G67">
        <v>6238752.2269585403</v>
      </c>
      <c r="H67">
        <v>-6238752.2269585403</v>
      </c>
      <c r="I67">
        <v>-685194.903832754</v>
      </c>
      <c r="J67">
        <v>638638.06028742006</v>
      </c>
      <c r="K67" s="2">
        <v>45015</v>
      </c>
      <c r="L67" t="s">
        <v>580</v>
      </c>
    </row>
    <row r="68" spans="1:12" x14ac:dyDescent="0.3">
      <c r="A68" t="str">
        <f t="shared" si="1"/>
        <v>UNIP45107</v>
      </c>
      <c r="B68" t="s">
        <v>581</v>
      </c>
      <c r="C68" t="s">
        <v>577</v>
      </c>
      <c r="D68">
        <v>3889487.2840264798</v>
      </c>
      <c r="E68">
        <v>797471.15293811494</v>
      </c>
      <c r="F68">
        <v>1015135.00407071</v>
      </c>
      <c r="G68">
        <v>6750073.7363942899</v>
      </c>
      <c r="H68">
        <v>-6750073.7363942899</v>
      </c>
      <c r="I68">
        <v>-690959.75650389201</v>
      </c>
      <c r="J68">
        <v>588501.09477349406</v>
      </c>
      <c r="K68" s="2">
        <v>45107</v>
      </c>
      <c r="L68" t="s">
        <v>580</v>
      </c>
    </row>
    <row r="69" spans="1:12" x14ac:dyDescent="0.3">
      <c r="A69" t="str">
        <f t="shared" si="1"/>
        <v>UNIP45199</v>
      </c>
      <c r="B69" t="s">
        <v>581</v>
      </c>
      <c r="C69" t="s">
        <v>577</v>
      </c>
      <c r="D69">
        <v>4222854.73174999</v>
      </c>
      <c r="E69">
        <v>877314.57042155799</v>
      </c>
      <c r="F69">
        <v>1054628.3798684201</v>
      </c>
      <c r="G69">
        <v>7301741.7595505798</v>
      </c>
      <c r="H69">
        <v>-7301741.7595505798</v>
      </c>
      <c r="I69">
        <v>-695535.94521803502</v>
      </c>
      <c r="J69">
        <v>529396.41262625204</v>
      </c>
      <c r="K69" s="2">
        <v>45199</v>
      </c>
      <c r="L69" t="s">
        <v>580</v>
      </c>
    </row>
    <row r="70" spans="1:12" x14ac:dyDescent="0.3">
      <c r="A70" t="str">
        <f t="shared" si="1"/>
        <v>UCAS44925</v>
      </c>
      <c r="B70" t="s">
        <v>210</v>
      </c>
      <c r="C70" t="s">
        <v>174</v>
      </c>
      <c r="D70">
        <v>214858.10826005699</v>
      </c>
      <c r="E70">
        <v>74316.531402735403</v>
      </c>
      <c r="F70">
        <v>27813.925219934699</v>
      </c>
      <c r="G70">
        <v>328044.81757088</v>
      </c>
      <c r="H70">
        <v>-328044.81757088</v>
      </c>
      <c r="I70">
        <v>-95443.647605068807</v>
      </c>
      <c r="J70">
        <v>138068.177175005</v>
      </c>
      <c r="K70" s="2">
        <v>44925</v>
      </c>
      <c r="L70" t="s">
        <v>209</v>
      </c>
    </row>
    <row r="71" spans="1:12" x14ac:dyDescent="0.3">
      <c r="A71" t="str">
        <f t="shared" si="1"/>
        <v>UCAS45015</v>
      </c>
      <c r="B71" t="s">
        <v>210</v>
      </c>
      <c r="C71" t="s">
        <v>174</v>
      </c>
      <c r="D71">
        <v>231904.07535511401</v>
      </c>
      <c r="E71">
        <v>82532.455264215299</v>
      </c>
      <c r="F71">
        <v>33613.074413481801</v>
      </c>
      <c r="G71">
        <v>349729.08579151501</v>
      </c>
      <c r="H71">
        <v>-349729.08579151501</v>
      </c>
      <c r="I71">
        <v>-99715.520815347903</v>
      </c>
      <c r="J71">
        <v>140213.15656090199</v>
      </c>
      <c r="K71" s="2">
        <v>45015</v>
      </c>
      <c r="L71" t="s">
        <v>209</v>
      </c>
    </row>
    <row r="72" spans="1:12" x14ac:dyDescent="0.3">
      <c r="A72" t="str">
        <f t="shared" si="1"/>
        <v>UCAS45107</v>
      </c>
      <c r="B72" t="s">
        <v>210</v>
      </c>
      <c r="C72" t="s">
        <v>174</v>
      </c>
      <c r="D72">
        <v>251613.96755921701</v>
      </c>
      <c r="E72">
        <v>91652.673129367104</v>
      </c>
      <c r="F72">
        <v>40113.377445837097</v>
      </c>
      <c r="G72">
        <v>373778.05672475998</v>
      </c>
      <c r="H72">
        <v>-373778.05672475998</v>
      </c>
      <c r="I72">
        <v>-103732.147401757</v>
      </c>
      <c r="J72">
        <v>142056.73021045901</v>
      </c>
      <c r="K72" s="2">
        <v>45107</v>
      </c>
      <c r="L72" t="s">
        <v>209</v>
      </c>
    </row>
    <row r="73" spans="1:12" x14ac:dyDescent="0.3">
      <c r="A73" t="str">
        <f t="shared" si="1"/>
        <v>UCAS45199</v>
      </c>
      <c r="B73" t="s">
        <v>210</v>
      </c>
      <c r="C73" t="s">
        <v>174</v>
      </c>
      <c r="D73">
        <v>274138.45330239902</v>
      </c>
      <c r="E73">
        <v>101714.36393892601</v>
      </c>
      <c r="F73">
        <v>47347.665379044003</v>
      </c>
      <c r="G73">
        <v>400289.21000328002</v>
      </c>
      <c r="H73">
        <v>-400289.21000328002</v>
      </c>
      <c r="I73">
        <v>-107444.309612778</v>
      </c>
      <c r="J73">
        <v>143555.23045313801</v>
      </c>
      <c r="K73" s="2">
        <v>45199</v>
      </c>
      <c r="L73" t="s">
        <v>209</v>
      </c>
    </row>
    <row r="74" spans="1:12" x14ac:dyDescent="0.3">
      <c r="A74" t="str">
        <f t="shared" si="1"/>
        <v>UGPA44925</v>
      </c>
      <c r="B74" t="s">
        <v>357</v>
      </c>
      <c r="C74" t="s">
        <v>355</v>
      </c>
      <c r="D74">
        <v>10620708.1600907</v>
      </c>
      <c r="E74">
        <v>148255.888379446</v>
      </c>
      <c r="F74">
        <v>4788960.5399372904</v>
      </c>
      <c r="G74">
        <v>13175267.360578701</v>
      </c>
      <c r="H74">
        <v>-13175267.360578701</v>
      </c>
      <c r="I74">
        <v>-2503240.5336555801</v>
      </c>
      <c r="J74">
        <v>2489137.8277735598</v>
      </c>
      <c r="K74" s="2">
        <v>44925</v>
      </c>
      <c r="L74" t="s">
        <v>356</v>
      </c>
    </row>
    <row r="75" spans="1:12" x14ac:dyDescent="0.3">
      <c r="A75" t="str">
        <f t="shared" si="1"/>
        <v>UGPA45015</v>
      </c>
      <c r="B75" t="s">
        <v>357</v>
      </c>
      <c r="C75" t="s">
        <v>355</v>
      </c>
      <c r="D75">
        <v>10744400.402185</v>
      </c>
      <c r="E75">
        <v>150839.60764798499</v>
      </c>
      <c r="F75">
        <v>5000945.4286564998</v>
      </c>
      <c r="G75">
        <v>13291435.919570699</v>
      </c>
      <c r="H75">
        <v>-13291435.919570699</v>
      </c>
      <c r="I75">
        <v>-2908501.6343582901</v>
      </c>
      <c r="J75">
        <v>2786414.09805761</v>
      </c>
      <c r="K75" s="2">
        <v>45015</v>
      </c>
      <c r="L75" t="s">
        <v>356</v>
      </c>
    </row>
    <row r="76" spans="1:12" x14ac:dyDescent="0.3">
      <c r="A76" t="str">
        <f t="shared" si="1"/>
        <v>UGPA45107</v>
      </c>
      <c r="B76" t="s">
        <v>357</v>
      </c>
      <c r="C76" t="s">
        <v>355</v>
      </c>
      <c r="D76">
        <v>10872436.944754399</v>
      </c>
      <c r="E76">
        <v>155788.356360345</v>
      </c>
      <c r="F76">
        <v>5232646.9947477197</v>
      </c>
      <c r="G76">
        <v>13397148.564659599</v>
      </c>
      <c r="H76">
        <v>-13397148.564659599</v>
      </c>
      <c r="I76">
        <v>-3355114.6534557701</v>
      </c>
      <c r="J76">
        <v>3108398.4045229498</v>
      </c>
      <c r="K76" s="2">
        <v>45107</v>
      </c>
      <c r="L76" t="s">
        <v>356</v>
      </c>
    </row>
    <row r="77" spans="1:12" x14ac:dyDescent="0.3">
      <c r="A77" t="str">
        <f t="shared" si="1"/>
        <v>UGPA45199</v>
      </c>
      <c r="B77" t="s">
        <v>357</v>
      </c>
      <c r="C77" t="s">
        <v>355</v>
      </c>
      <c r="D77">
        <v>11005313.981162401</v>
      </c>
      <c r="E77">
        <v>163278.13515283499</v>
      </c>
      <c r="F77">
        <v>5485159.8934353404</v>
      </c>
      <c r="G77">
        <v>13491906.9523602</v>
      </c>
      <c r="H77">
        <v>-13491906.9523602</v>
      </c>
      <c r="I77">
        <v>-3844932.8344675298</v>
      </c>
      <c r="J77">
        <v>3456033.0139871999</v>
      </c>
      <c r="K77" s="2">
        <v>45199</v>
      </c>
      <c r="L77" t="s">
        <v>356</v>
      </c>
    </row>
    <row r="78" spans="1:12" x14ac:dyDescent="0.3">
      <c r="A78" t="str">
        <f t="shared" si="1"/>
        <v>TUPY44925</v>
      </c>
      <c r="B78" t="s">
        <v>546</v>
      </c>
      <c r="C78" t="s">
        <v>528</v>
      </c>
      <c r="D78">
        <v>3098839.5285627199</v>
      </c>
      <c r="E78">
        <v>1420280.2556658599</v>
      </c>
      <c r="F78">
        <v>896756.25532649795</v>
      </c>
      <c r="G78">
        <v>7004957.39360129</v>
      </c>
      <c r="H78">
        <v>-7004957.39360129</v>
      </c>
      <c r="I78">
        <v>-1115316.23011648</v>
      </c>
      <c r="J78">
        <v>2954592.8284529098</v>
      </c>
      <c r="K78" s="2">
        <v>44925</v>
      </c>
      <c r="L78" t="s">
        <v>545</v>
      </c>
    </row>
    <row r="79" spans="1:12" x14ac:dyDescent="0.3">
      <c r="A79" t="str">
        <f t="shared" si="1"/>
        <v>TUPY45015</v>
      </c>
      <c r="B79" t="s">
        <v>546</v>
      </c>
      <c r="C79" t="s">
        <v>528</v>
      </c>
      <c r="D79">
        <v>3233685.3844461399</v>
      </c>
      <c r="E79">
        <v>1545796.6415597701</v>
      </c>
      <c r="F79">
        <v>968071.89275692997</v>
      </c>
      <c r="G79">
        <v>7438237.0181894796</v>
      </c>
      <c r="H79">
        <v>-7438237.0181894796</v>
      </c>
      <c r="I79">
        <v>-1192736.04318473</v>
      </c>
      <c r="J79">
        <v>3248024.9419431002</v>
      </c>
      <c r="K79" s="2">
        <v>45015</v>
      </c>
      <c r="L79" t="s">
        <v>545</v>
      </c>
    </row>
    <row r="80" spans="1:12" x14ac:dyDescent="0.3">
      <c r="A80" t="str">
        <f t="shared" si="1"/>
        <v>TUPY45107</v>
      </c>
      <c r="B80" t="s">
        <v>546</v>
      </c>
      <c r="C80" t="s">
        <v>528</v>
      </c>
      <c r="D80">
        <v>3382598.3800903801</v>
      </c>
      <c r="E80">
        <v>1682141.0074521101</v>
      </c>
      <c r="F80">
        <v>1047140.9921951001</v>
      </c>
      <c r="G80">
        <v>7920364.4442027798</v>
      </c>
      <c r="H80">
        <v>-7920364.4442027798</v>
      </c>
      <c r="I80">
        <v>-1279648.0518116199</v>
      </c>
      <c r="J80">
        <v>3572040.04029899</v>
      </c>
      <c r="K80" s="2">
        <v>45107</v>
      </c>
      <c r="L80" t="s">
        <v>545</v>
      </c>
    </row>
    <row r="81" spans="1:12" x14ac:dyDescent="0.3">
      <c r="A81" t="str">
        <f t="shared" si="1"/>
        <v>TUPY45199</v>
      </c>
      <c r="B81" t="s">
        <v>546</v>
      </c>
      <c r="C81" t="s">
        <v>528</v>
      </c>
      <c r="D81">
        <v>3546396.9361229199</v>
      </c>
      <c r="E81">
        <v>1829744.1311141299</v>
      </c>
      <c r="F81">
        <v>1134336.1138550099</v>
      </c>
      <c r="G81">
        <v>8453922.5198863894</v>
      </c>
      <c r="H81">
        <v>-8453922.5198863894</v>
      </c>
      <c r="I81">
        <v>-1376540.96922268</v>
      </c>
      <c r="J81">
        <v>3928043.6769918599</v>
      </c>
      <c r="K81" s="2">
        <v>45199</v>
      </c>
      <c r="L81" t="s">
        <v>545</v>
      </c>
    </row>
    <row r="82" spans="1:12" x14ac:dyDescent="0.3">
      <c r="A82" t="str">
        <f t="shared" si="1"/>
        <v>CRPG44925</v>
      </c>
      <c r="B82" t="s">
        <v>579</v>
      </c>
      <c r="C82" t="s">
        <v>577</v>
      </c>
      <c r="D82">
        <v>1051900.3885069101</v>
      </c>
      <c r="E82">
        <v>248056.907308375</v>
      </c>
      <c r="F82">
        <v>751017.19191917905</v>
      </c>
      <c r="G82">
        <v>1364559.03437737</v>
      </c>
      <c r="H82">
        <v>-1364559.03437737</v>
      </c>
      <c r="I82">
        <v>-184898.25413787301</v>
      </c>
      <c r="J82">
        <v>754590.09447406605</v>
      </c>
      <c r="K82" s="2">
        <v>44925</v>
      </c>
      <c r="L82" t="s">
        <v>578</v>
      </c>
    </row>
    <row r="83" spans="1:12" x14ac:dyDescent="0.3">
      <c r="A83" t="str">
        <f t="shared" si="1"/>
        <v>CRPG45015</v>
      </c>
      <c r="B83" t="s">
        <v>579</v>
      </c>
      <c r="C83" t="s">
        <v>577</v>
      </c>
      <c r="D83">
        <v>1122100.6934023299</v>
      </c>
      <c r="E83">
        <v>257509.23563822999</v>
      </c>
      <c r="F83">
        <v>842759.23675087304</v>
      </c>
      <c r="G83">
        <v>1448595.8569432499</v>
      </c>
      <c r="H83">
        <v>-1448595.8569432499</v>
      </c>
      <c r="I83">
        <v>-207452.61894422601</v>
      </c>
      <c r="J83">
        <v>749564.49857180298</v>
      </c>
      <c r="K83" s="2">
        <v>45015</v>
      </c>
      <c r="L83" t="s">
        <v>578</v>
      </c>
    </row>
    <row r="84" spans="1:12" x14ac:dyDescent="0.3">
      <c r="A84" t="str">
        <f t="shared" si="1"/>
        <v>CRPG45107</v>
      </c>
      <c r="B84" t="s">
        <v>579</v>
      </c>
      <c r="C84" t="s">
        <v>577</v>
      </c>
      <c r="D84">
        <v>1196986.6570906399</v>
      </c>
      <c r="E84">
        <v>266956.97943151498</v>
      </c>
      <c r="F84">
        <v>941966.881514251</v>
      </c>
      <c r="G84">
        <v>1538286.1988168701</v>
      </c>
      <c r="H84">
        <v>-1538286.1988168701</v>
      </c>
      <c r="I84">
        <v>-232974.61666760201</v>
      </c>
      <c r="J84">
        <v>740323.47255537298</v>
      </c>
      <c r="K84" s="2">
        <v>45107</v>
      </c>
      <c r="L84" t="s">
        <v>578</v>
      </c>
    </row>
    <row r="85" spans="1:12" x14ac:dyDescent="0.3">
      <c r="A85" t="str">
        <f t="shared" si="1"/>
        <v>CRPG45199</v>
      </c>
      <c r="B85" t="s">
        <v>579</v>
      </c>
      <c r="C85" t="s">
        <v>577</v>
      </c>
      <c r="D85">
        <v>1276708.37729103</v>
      </c>
      <c r="E85">
        <v>276378.987928299</v>
      </c>
      <c r="F85">
        <v>1048927.3415753799</v>
      </c>
      <c r="G85">
        <v>1633822.0901290199</v>
      </c>
      <c r="H85">
        <v>-1633822.0901290199</v>
      </c>
      <c r="I85">
        <v>-261615.020204086</v>
      </c>
      <c r="J85">
        <v>726622.67377640598</v>
      </c>
      <c r="K85" s="2">
        <v>45199</v>
      </c>
      <c r="L85" t="s">
        <v>578</v>
      </c>
    </row>
    <row r="86" spans="1:12" x14ac:dyDescent="0.3">
      <c r="A86" t="str">
        <f t="shared" si="1"/>
        <v>TRIS44925</v>
      </c>
      <c r="B86" t="s">
        <v>283</v>
      </c>
      <c r="C86" t="s">
        <v>271</v>
      </c>
      <c r="D86">
        <v>1509553.9650284001</v>
      </c>
      <c r="E86">
        <v>1161.1880994819201</v>
      </c>
      <c r="F86">
        <v>507327.765894223</v>
      </c>
      <c r="G86">
        <v>2300711.8990747598</v>
      </c>
      <c r="H86">
        <v>-2300711.8990747598</v>
      </c>
      <c r="I86">
        <v>-474415.53620229103</v>
      </c>
      <c r="J86">
        <v>131605.220694271</v>
      </c>
      <c r="K86" s="2">
        <v>44925</v>
      </c>
      <c r="L86" t="s">
        <v>282</v>
      </c>
    </row>
    <row r="87" spans="1:12" x14ac:dyDescent="0.3">
      <c r="A87" t="str">
        <f t="shared" si="1"/>
        <v>TRIS45015</v>
      </c>
      <c r="B87" t="s">
        <v>283</v>
      </c>
      <c r="C87" t="s">
        <v>271</v>
      </c>
      <c r="D87">
        <v>1599815.3796836899</v>
      </c>
      <c r="E87">
        <v>1495.9134245012599</v>
      </c>
      <c r="F87">
        <v>553564.03291601595</v>
      </c>
      <c r="G87">
        <v>2434551.0812714398</v>
      </c>
      <c r="H87">
        <v>-2434551.0812714398</v>
      </c>
      <c r="I87">
        <v>-498176.96326646599</v>
      </c>
      <c r="J87">
        <v>117343.97006623499</v>
      </c>
      <c r="K87" s="2">
        <v>45015</v>
      </c>
      <c r="L87" t="s">
        <v>282</v>
      </c>
    </row>
    <row r="88" spans="1:12" x14ac:dyDescent="0.3">
      <c r="A88" t="str">
        <f t="shared" si="1"/>
        <v>TRIS45107</v>
      </c>
      <c r="B88" t="s">
        <v>283</v>
      </c>
      <c r="C88" t="s">
        <v>271</v>
      </c>
      <c r="D88">
        <v>1694603.8716923599</v>
      </c>
      <c r="E88">
        <v>1875.80952839724</v>
      </c>
      <c r="F88">
        <v>602498.17424490897</v>
      </c>
      <c r="G88">
        <v>2572785.5266542598</v>
      </c>
      <c r="H88">
        <v>-2572785.5266542598</v>
      </c>
      <c r="I88">
        <v>-522915.87056033697</v>
      </c>
      <c r="J88">
        <v>99343.903115341003</v>
      </c>
      <c r="K88" s="2">
        <v>45107</v>
      </c>
      <c r="L88" t="s">
        <v>282</v>
      </c>
    </row>
    <row r="89" spans="1:12" x14ac:dyDescent="0.3">
      <c r="A89" t="str">
        <f t="shared" si="1"/>
        <v>TRIS45199</v>
      </c>
      <c r="B89" t="s">
        <v>283</v>
      </c>
      <c r="C89" t="s">
        <v>271</v>
      </c>
      <c r="D89">
        <v>1794009.28414608</v>
      </c>
      <c r="E89">
        <v>2302.7889398409102</v>
      </c>
      <c r="F89">
        <v>654202.64048199297</v>
      </c>
      <c r="G89">
        <v>2715307.5574717298</v>
      </c>
      <c r="H89">
        <v>-2715307.5574717298</v>
      </c>
      <c r="I89">
        <v>-548632.45666016499</v>
      </c>
      <c r="J89">
        <v>77353.276791212498</v>
      </c>
      <c r="K89" s="2">
        <v>45199</v>
      </c>
      <c r="L89" t="s">
        <v>282</v>
      </c>
    </row>
    <row r="90" spans="1:12" x14ac:dyDescent="0.3">
      <c r="A90" t="str">
        <f t="shared" si="1"/>
        <v>LUXM44925</v>
      </c>
      <c r="B90" t="s">
        <v>385</v>
      </c>
      <c r="C90" t="s">
        <v>371</v>
      </c>
      <c r="D90">
        <v>97746.940667174102</v>
      </c>
      <c r="E90">
        <v>475.38197097002501</v>
      </c>
      <c r="F90">
        <v>45078.616755800998</v>
      </c>
      <c r="G90">
        <v>111920.744334096</v>
      </c>
      <c r="H90">
        <v>-111920.744334096</v>
      </c>
      <c r="I90">
        <v>-704.18657159979296</v>
      </c>
      <c r="J90">
        <v>2959.1052542229099</v>
      </c>
      <c r="K90" s="2">
        <v>44925</v>
      </c>
      <c r="L90" t="s">
        <v>384</v>
      </c>
    </row>
    <row r="91" spans="1:12" x14ac:dyDescent="0.3">
      <c r="A91" t="str">
        <f t="shared" si="1"/>
        <v>LUXM45015</v>
      </c>
      <c r="B91" t="s">
        <v>385</v>
      </c>
      <c r="C91" t="s">
        <v>371</v>
      </c>
      <c r="D91">
        <v>95533.284964106395</v>
      </c>
      <c r="E91">
        <v>514.388584917804</v>
      </c>
      <c r="F91">
        <v>46180.493217443698</v>
      </c>
      <c r="G91">
        <v>108749.284626872</v>
      </c>
      <c r="H91">
        <v>-108749.284626872</v>
      </c>
      <c r="I91">
        <v>78.910008555505499</v>
      </c>
      <c r="J91">
        <v>3084.0985095102601</v>
      </c>
      <c r="K91" s="2">
        <v>45015</v>
      </c>
      <c r="L91" t="s">
        <v>384</v>
      </c>
    </row>
    <row r="92" spans="1:12" x14ac:dyDescent="0.3">
      <c r="A92" t="str">
        <f t="shared" si="1"/>
        <v>LUXM45107</v>
      </c>
      <c r="B92" t="s">
        <v>385</v>
      </c>
      <c r="C92" t="s">
        <v>371</v>
      </c>
      <c r="D92">
        <v>93024.430080836493</v>
      </c>
      <c r="E92">
        <v>558.987908418046</v>
      </c>
      <c r="F92">
        <v>47447.483470937099</v>
      </c>
      <c r="G92">
        <v>105128.641885823</v>
      </c>
      <c r="H92">
        <v>-105128.641885823</v>
      </c>
      <c r="I92">
        <v>959.54196059910998</v>
      </c>
      <c r="J92">
        <v>3203.4717858865902</v>
      </c>
      <c r="K92" s="2">
        <v>45107</v>
      </c>
      <c r="L92" t="s">
        <v>384</v>
      </c>
    </row>
    <row r="93" spans="1:12" x14ac:dyDescent="0.3">
      <c r="A93" t="str">
        <f t="shared" si="1"/>
        <v>LUXM45199</v>
      </c>
      <c r="B93" t="s">
        <v>385</v>
      </c>
      <c r="C93" t="s">
        <v>371</v>
      </c>
      <c r="D93">
        <v>90209.089616932295</v>
      </c>
      <c r="E93">
        <v>609.46930505113403</v>
      </c>
      <c r="F93">
        <v>48888.786388365697</v>
      </c>
      <c r="G93">
        <v>101038.613352171</v>
      </c>
      <c r="H93">
        <v>-101038.613352171</v>
      </c>
      <c r="I93">
        <v>1942.1479340099299</v>
      </c>
      <c r="J93">
        <v>3316.4262376119</v>
      </c>
      <c r="K93" s="2">
        <v>45199</v>
      </c>
      <c r="L93" t="s">
        <v>384</v>
      </c>
    </row>
    <row r="94" spans="1:12" x14ac:dyDescent="0.3">
      <c r="A94" t="str">
        <f t="shared" si="1"/>
        <v>TAEE44925</v>
      </c>
      <c r="B94" t="s">
        <v>310</v>
      </c>
      <c r="C94" t="s">
        <v>300</v>
      </c>
      <c r="D94">
        <v>8330610.37127533</v>
      </c>
      <c r="E94">
        <v>590620.83065937797</v>
      </c>
      <c r="F94">
        <v>3059854.36720163</v>
      </c>
      <c r="G94">
        <v>18935167.118238602</v>
      </c>
      <c r="H94">
        <v>-18935167.118238602</v>
      </c>
      <c r="I94">
        <v>-1373862.9025548301</v>
      </c>
      <c r="J94">
        <v>3151240.99711387</v>
      </c>
      <c r="K94" s="2">
        <v>44925</v>
      </c>
      <c r="L94" t="s">
        <v>309</v>
      </c>
    </row>
    <row r="95" spans="1:12" x14ac:dyDescent="0.3">
      <c r="A95" t="str">
        <f t="shared" si="1"/>
        <v>TAEE45015</v>
      </c>
      <c r="B95" t="s">
        <v>310</v>
      </c>
      <c r="C95" t="s">
        <v>300</v>
      </c>
      <c r="D95">
        <v>8917429.6458265092</v>
      </c>
      <c r="E95">
        <v>635101.37063555</v>
      </c>
      <c r="F95">
        <v>3352525.5256611402</v>
      </c>
      <c r="G95">
        <v>20547674.615819398</v>
      </c>
      <c r="H95">
        <v>-20547674.615819398</v>
      </c>
      <c r="I95">
        <v>-1513812.95506032</v>
      </c>
      <c r="J95">
        <v>3316494.3735720799</v>
      </c>
      <c r="K95" s="2">
        <v>45015</v>
      </c>
      <c r="L95" t="s">
        <v>309</v>
      </c>
    </row>
    <row r="96" spans="1:12" x14ac:dyDescent="0.3">
      <c r="A96" t="str">
        <f t="shared" si="1"/>
        <v>TAEE45107</v>
      </c>
      <c r="B96" t="s">
        <v>310</v>
      </c>
      <c r="C96" t="s">
        <v>300</v>
      </c>
      <c r="D96">
        <v>9562966.1196571607</v>
      </c>
      <c r="E96">
        <v>684059.42542962299</v>
      </c>
      <c r="F96">
        <v>3665729.3754225401</v>
      </c>
      <c r="G96">
        <v>22322366.8883637</v>
      </c>
      <c r="H96">
        <v>-22322366.8883637</v>
      </c>
      <c r="I96">
        <v>-1671447.7615467899</v>
      </c>
      <c r="J96">
        <v>3499978.5787997302</v>
      </c>
      <c r="K96" s="2">
        <v>45107</v>
      </c>
      <c r="L96" t="s">
        <v>309</v>
      </c>
    </row>
    <row r="97" spans="1:12" x14ac:dyDescent="0.3">
      <c r="A97" t="str">
        <f t="shared" si="1"/>
        <v>TAEE45199</v>
      </c>
      <c r="B97" t="s">
        <v>310</v>
      </c>
      <c r="C97" t="s">
        <v>300</v>
      </c>
      <c r="D97">
        <v>10270104.4186032</v>
      </c>
      <c r="E97">
        <v>737706.17957775504</v>
      </c>
      <c r="F97">
        <v>4000173.9521390102</v>
      </c>
      <c r="G97">
        <v>24266939.097528599</v>
      </c>
      <c r="H97">
        <v>-24266939.097528599</v>
      </c>
      <c r="I97">
        <v>-1847626.1686800399</v>
      </c>
      <c r="J97">
        <v>3702649.4219137002</v>
      </c>
      <c r="K97" s="2">
        <v>45199</v>
      </c>
      <c r="L97" t="s">
        <v>309</v>
      </c>
    </row>
    <row r="98" spans="1:12" x14ac:dyDescent="0.3">
      <c r="A98" t="str">
        <f t="shared" si="1"/>
        <v>TFCO44925</v>
      </c>
      <c r="B98" t="s">
        <v>691</v>
      </c>
      <c r="C98" t="s">
        <v>673</v>
      </c>
      <c r="D98">
        <v>260206.579365079</v>
      </c>
      <c r="E98">
        <v>82294.5555555553</v>
      </c>
      <c r="F98">
        <v>85908.261904762199</v>
      </c>
      <c r="G98">
        <v>492386.13492063602</v>
      </c>
      <c r="H98">
        <v>-492386.13492063602</v>
      </c>
      <c r="I98">
        <v>-140596.26190476099</v>
      </c>
      <c r="J98">
        <v>316630.94444444397</v>
      </c>
      <c r="K98" s="2">
        <v>44925</v>
      </c>
      <c r="L98" t="s">
        <v>690</v>
      </c>
    </row>
    <row r="99" spans="1:12" x14ac:dyDescent="0.3">
      <c r="A99" t="str">
        <f t="shared" si="1"/>
        <v>TFCO45015</v>
      </c>
      <c r="B99" t="s">
        <v>691</v>
      </c>
      <c r="C99" t="s">
        <v>673</v>
      </c>
      <c r="D99">
        <v>170974.12698412701</v>
      </c>
      <c r="E99">
        <v>46204.0555555553</v>
      </c>
      <c r="F99">
        <v>69968.119047619504</v>
      </c>
      <c r="G99">
        <v>466528.84920635098</v>
      </c>
      <c r="H99">
        <v>-466528.84920635098</v>
      </c>
      <c r="I99">
        <v>-201054.61904761801</v>
      </c>
      <c r="J99">
        <v>295570.94444444397</v>
      </c>
      <c r="K99" s="2">
        <v>45015</v>
      </c>
      <c r="L99" t="s">
        <v>690</v>
      </c>
    </row>
    <row r="100" spans="1:12" x14ac:dyDescent="0.3">
      <c r="A100" t="str">
        <f t="shared" si="1"/>
        <v>TFCO45107</v>
      </c>
      <c r="B100" t="s">
        <v>691</v>
      </c>
      <c r="C100" t="s">
        <v>673</v>
      </c>
      <c r="D100">
        <v>31512.440836940499</v>
      </c>
      <c r="E100">
        <v>-9835.6565656569092</v>
      </c>
      <c r="F100">
        <v>38381.82900433</v>
      </c>
      <c r="G100">
        <v>415188.46608946897</v>
      </c>
      <c r="H100">
        <v>-415188.46608946897</v>
      </c>
      <c r="I100">
        <v>-286424.329004328</v>
      </c>
      <c r="J100">
        <v>255272.444444444</v>
      </c>
      <c r="K100" s="2">
        <v>45107</v>
      </c>
      <c r="L100" t="s">
        <v>690</v>
      </c>
    </row>
    <row r="101" spans="1:12" x14ac:dyDescent="0.3">
      <c r="A101" t="str">
        <f t="shared" si="1"/>
        <v>TFCO45199</v>
      </c>
      <c r="B101" t="s">
        <v>691</v>
      </c>
      <c r="C101" t="s">
        <v>673</v>
      </c>
      <c r="D101">
        <v>-165405.731601732</v>
      </c>
      <c r="E101">
        <v>-89030.757575758005</v>
      </c>
      <c r="F101">
        <v>-11799.1082251066</v>
      </c>
      <c r="G101">
        <v>334469.84415584698</v>
      </c>
      <c r="H101">
        <v>-334469.84415584698</v>
      </c>
      <c r="I101">
        <v>-399994.37662337598</v>
      </c>
      <c r="J101">
        <v>192704.787878787</v>
      </c>
      <c r="K101" s="2">
        <v>45199</v>
      </c>
      <c r="L101" t="s">
        <v>690</v>
      </c>
    </row>
    <row r="102" spans="1:12" x14ac:dyDescent="0.3">
      <c r="A102" t="str">
        <f t="shared" si="1"/>
        <v>TPIS44925</v>
      </c>
      <c r="B102" t="s">
        <v>402</v>
      </c>
      <c r="C102" t="s">
        <v>394</v>
      </c>
      <c r="D102">
        <v>1302790.78354952</v>
      </c>
      <c r="E102">
        <v>75076.771326730304</v>
      </c>
      <c r="F102">
        <v>222098.39232631301</v>
      </c>
      <c r="G102">
        <v>1365055.5769477</v>
      </c>
      <c r="H102">
        <v>-1365055.5769477</v>
      </c>
      <c r="I102">
        <v>-19051.197776646299</v>
      </c>
      <c r="J102">
        <v>211120.82166169901</v>
      </c>
      <c r="K102" s="2">
        <v>44925</v>
      </c>
      <c r="L102" t="s">
        <v>401</v>
      </c>
    </row>
    <row r="103" spans="1:12" x14ac:dyDescent="0.3">
      <c r="A103" t="str">
        <f t="shared" si="1"/>
        <v>TPIS45015</v>
      </c>
      <c r="B103" t="s">
        <v>402</v>
      </c>
      <c r="C103" t="s">
        <v>394</v>
      </c>
      <c r="D103">
        <v>1486559.47949375</v>
      </c>
      <c r="E103">
        <v>93076.107791543604</v>
      </c>
      <c r="F103">
        <v>313896.97622571798</v>
      </c>
      <c r="G103">
        <v>1580597.6384694099</v>
      </c>
      <c r="H103">
        <v>-1580597.6384694099</v>
      </c>
      <c r="I103">
        <v>-24789.495018978101</v>
      </c>
      <c r="J103">
        <v>296232.56108179002</v>
      </c>
      <c r="K103" s="2">
        <v>45015</v>
      </c>
      <c r="L103" t="s">
        <v>401</v>
      </c>
    </row>
    <row r="104" spans="1:12" x14ac:dyDescent="0.3">
      <c r="A104" t="str">
        <f t="shared" si="1"/>
        <v>TPIS45107</v>
      </c>
      <c r="B104" t="s">
        <v>402</v>
      </c>
      <c r="C104" t="s">
        <v>394</v>
      </c>
      <c r="D104">
        <v>1698347.13681528</v>
      </c>
      <c r="E104">
        <v>113390.564636437</v>
      </c>
      <c r="F104">
        <v>421642.484900571</v>
      </c>
      <c r="G104">
        <v>1840224.1803896599</v>
      </c>
      <c r="H104">
        <v>-1840224.1803896599</v>
      </c>
      <c r="I104">
        <v>-36125.009769244098</v>
      </c>
      <c r="J104">
        <v>397615.10003649298</v>
      </c>
      <c r="K104" s="2">
        <v>45107</v>
      </c>
      <c r="L104" t="s">
        <v>401</v>
      </c>
    </row>
    <row r="105" spans="1:12" x14ac:dyDescent="0.3">
      <c r="A105" t="str">
        <f t="shared" si="1"/>
        <v>TPIS45199</v>
      </c>
      <c r="B105" t="s">
        <v>402</v>
      </c>
      <c r="C105" t="s">
        <v>394</v>
      </c>
      <c r="D105">
        <v>1939587.3160043899</v>
      </c>
      <c r="E105">
        <v>136135.48887492699</v>
      </c>
      <c r="F105">
        <v>546225.63771783898</v>
      </c>
      <c r="G105">
        <v>2146498.9227049998</v>
      </c>
      <c r="H105">
        <v>-2146498.9227049998</v>
      </c>
      <c r="I105">
        <v>-53480.013538471801</v>
      </c>
      <c r="J105">
        <v>516191.41468415299</v>
      </c>
      <c r="K105" s="2">
        <v>45199</v>
      </c>
      <c r="L105" t="s">
        <v>401</v>
      </c>
    </row>
    <row r="106" spans="1:12" x14ac:dyDescent="0.3">
      <c r="A106" t="str">
        <f t="shared" si="1"/>
        <v>TOTS44925</v>
      </c>
      <c r="B106" t="s">
        <v>167</v>
      </c>
      <c r="C106" t="s">
        <v>157</v>
      </c>
      <c r="D106">
        <v>5211215.8583313897</v>
      </c>
      <c r="E106">
        <v>653431.73822248599</v>
      </c>
      <c r="F106">
        <v>628344.42865679797</v>
      </c>
      <c r="G106">
        <v>8180122.1443839502</v>
      </c>
      <c r="H106">
        <v>-8180122.1443839502</v>
      </c>
      <c r="I106">
        <v>-687158.42721330398</v>
      </c>
      <c r="J106">
        <v>2915911.2677197298</v>
      </c>
      <c r="K106" s="2">
        <v>44925</v>
      </c>
      <c r="L106" t="s">
        <v>166</v>
      </c>
    </row>
    <row r="107" spans="1:12" x14ac:dyDescent="0.3">
      <c r="A107" t="str">
        <f t="shared" si="1"/>
        <v>TOTS45015</v>
      </c>
      <c r="B107" t="s">
        <v>167</v>
      </c>
      <c r="C107" t="s">
        <v>157</v>
      </c>
      <c r="D107">
        <v>5706771.2377765803</v>
      </c>
      <c r="E107">
        <v>697803.56414007698</v>
      </c>
      <c r="F107">
        <v>734427.16590903106</v>
      </c>
      <c r="G107">
        <v>8983157.7458333205</v>
      </c>
      <c r="H107">
        <v>-8983157.7458333205</v>
      </c>
      <c r="I107">
        <v>-695730.026061196</v>
      </c>
      <c r="J107">
        <v>3251765.3787735798</v>
      </c>
      <c r="K107" s="2">
        <v>45015</v>
      </c>
      <c r="L107" t="s">
        <v>166</v>
      </c>
    </row>
    <row r="108" spans="1:12" x14ac:dyDescent="0.3">
      <c r="A108" t="str">
        <f t="shared" si="1"/>
        <v>TOTS45107</v>
      </c>
      <c r="B108" t="s">
        <v>167</v>
      </c>
      <c r="C108" t="s">
        <v>157</v>
      </c>
      <c r="D108">
        <v>6241501.60495234</v>
      </c>
      <c r="E108">
        <v>746781.91968604701</v>
      </c>
      <c r="F108">
        <v>854929.737229386</v>
      </c>
      <c r="G108">
        <v>9852775.9627895299</v>
      </c>
      <c r="H108">
        <v>-9852775.9627895299</v>
      </c>
      <c r="I108">
        <v>-703323.74376925395</v>
      </c>
      <c r="J108">
        <v>3619692.6813167999</v>
      </c>
      <c r="K108" s="2">
        <v>45107</v>
      </c>
      <c r="L108" t="s">
        <v>166</v>
      </c>
    </row>
    <row r="109" spans="1:12" x14ac:dyDescent="0.3">
      <c r="A109" t="str">
        <f t="shared" si="1"/>
        <v>TOTS45199</v>
      </c>
      <c r="B109" t="s">
        <v>167</v>
      </c>
      <c r="C109" t="s">
        <v>157</v>
      </c>
      <c r="D109">
        <v>6816939.8692905903</v>
      </c>
      <c r="E109">
        <v>800592.29960769205</v>
      </c>
      <c r="F109">
        <v>990610.680211575</v>
      </c>
      <c r="G109">
        <v>10791666.823848501</v>
      </c>
      <c r="H109">
        <v>-10791666.823848501</v>
      </c>
      <c r="I109">
        <v>-709878.54192154598</v>
      </c>
      <c r="J109">
        <v>4021112.0549749099</v>
      </c>
      <c r="K109" s="2">
        <v>45199</v>
      </c>
      <c r="L109" t="s">
        <v>166</v>
      </c>
    </row>
    <row r="110" spans="1:12" x14ac:dyDescent="0.3">
      <c r="A110" t="str">
        <f t="shared" si="1"/>
        <v>TIMS44925</v>
      </c>
      <c r="B110" t="s">
        <v>666</v>
      </c>
      <c r="C110" t="s">
        <v>664</v>
      </c>
      <c r="D110">
        <v>25949839.808080599</v>
      </c>
      <c r="E110">
        <v>5389536.4444444403</v>
      </c>
      <c r="F110">
        <v>11889059.999999899</v>
      </c>
      <c r="G110">
        <v>54629358.111111</v>
      </c>
      <c r="H110">
        <v>-54629358.111111</v>
      </c>
      <c r="I110">
        <v>-9683935.1515151598</v>
      </c>
      <c r="J110">
        <v>2568910.6363637499</v>
      </c>
      <c r="K110" s="2">
        <v>44925</v>
      </c>
      <c r="L110" t="s">
        <v>665</v>
      </c>
    </row>
    <row r="111" spans="1:12" x14ac:dyDescent="0.3">
      <c r="A111" t="str">
        <f t="shared" si="1"/>
        <v>TIMS45015</v>
      </c>
      <c r="B111" t="s">
        <v>666</v>
      </c>
      <c r="C111" t="s">
        <v>664</v>
      </c>
      <c r="D111">
        <v>26344328.735819399</v>
      </c>
      <c r="E111">
        <v>5703251.3232323201</v>
      </c>
      <c r="F111">
        <v>12354178.9720279</v>
      </c>
      <c r="G111">
        <v>57583388.6891995</v>
      </c>
      <c r="H111">
        <v>-57583388.6891995</v>
      </c>
      <c r="I111">
        <v>-10186960.039627001</v>
      </c>
      <c r="J111">
        <v>-3908078.64335651</v>
      </c>
      <c r="K111" s="2">
        <v>45015</v>
      </c>
      <c r="L111" t="s">
        <v>665</v>
      </c>
    </row>
    <row r="112" spans="1:12" x14ac:dyDescent="0.3">
      <c r="A112" t="str">
        <f t="shared" si="1"/>
        <v>TIMS45107</v>
      </c>
      <c r="B112" t="s">
        <v>666</v>
      </c>
      <c r="C112" t="s">
        <v>664</v>
      </c>
      <c r="D112">
        <v>26769790.466421999</v>
      </c>
      <c r="E112">
        <v>6063648.35853035</v>
      </c>
      <c r="F112">
        <v>12841957.1538461</v>
      </c>
      <c r="G112">
        <v>60788857.3139081</v>
      </c>
      <c r="H112">
        <v>-60788857.3139081</v>
      </c>
      <c r="I112">
        <v>-10692703.774891701</v>
      </c>
      <c r="J112">
        <v>-12498166.863136699</v>
      </c>
      <c r="K112" s="2">
        <v>45107</v>
      </c>
      <c r="L112" t="s">
        <v>665</v>
      </c>
    </row>
    <row r="113" spans="1:12" x14ac:dyDescent="0.3">
      <c r="A113" t="str">
        <f t="shared" si="1"/>
        <v>TIMS45199</v>
      </c>
      <c r="B113" t="s">
        <v>666</v>
      </c>
      <c r="C113" t="s">
        <v>664</v>
      </c>
      <c r="D113">
        <v>27235930.532910999</v>
      </c>
      <c r="E113">
        <v>6473512.8036407903</v>
      </c>
      <c r="F113">
        <v>13359504.7062936</v>
      </c>
      <c r="G113">
        <v>64250552.205904901</v>
      </c>
      <c r="H113">
        <v>-64250552.205904901</v>
      </c>
      <c r="I113">
        <v>-11194433.2920413</v>
      </c>
      <c r="J113">
        <v>-23451832.9810187</v>
      </c>
      <c r="K113" s="2">
        <v>45199</v>
      </c>
      <c r="L113" t="s">
        <v>665</v>
      </c>
    </row>
    <row r="114" spans="1:12" x14ac:dyDescent="0.3">
      <c r="A114" t="str">
        <f t="shared" si="1"/>
        <v>TXRX44925</v>
      </c>
      <c r="B114" t="s">
        <v>701</v>
      </c>
      <c r="C114" t="s">
        <v>673</v>
      </c>
      <c r="D114">
        <v>0</v>
      </c>
      <c r="E114">
        <v>59237.136915378404</v>
      </c>
      <c r="F114">
        <v>571</v>
      </c>
      <c r="G114">
        <v>223091.965113329</v>
      </c>
      <c r="H114">
        <v>-223091.965113329</v>
      </c>
      <c r="I114">
        <v>-268872.78193702397</v>
      </c>
      <c r="J114">
        <v>140559.17188693699</v>
      </c>
      <c r="K114" s="2">
        <v>44925</v>
      </c>
      <c r="L114" t="s">
        <v>700</v>
      </c>
    </row>
    <row r="115" spans="1:12" x14ac:dyDescent="0.3">
      <c r="A115" t="str">
        <f t="shared" si="1"/>
        <v>TXRX45015</v>
      </c>
      <c r="B115" t="s">
        <v>701</v>
      </c>
      <c r="C115" t="s">
        <v>673</v>
      </c>
      <c r="D115">
        <v>0</v>
      </c>
      <c r="E115">
        <v>64235.144754387104</v>
      </c>
      <c r="F115">
        <v>571</v>
      </c>
      <c r="G115">
        <v>220444.73190456</v>
      </c>
      <c r="H115">
        <v>-220444.73190456</v>
      </c>
      <c r="I115">
        <v>-249827.105793355</v>
      </c>
      <c r="J115">
        <v>153692.92428027801</v>
      </c>
      <c r="K115" s="2">
        <v>45015</v>
      </c>
      <c r="L115" t="s">
        <v>700</v>
      </c>
    </row>
    <row r="116" spans="1:12" x14ac:dyDescent="0.3">
      <c r="A116" t="str">
        <f t="shared" si="1"/>
        <v>TXRX45107</v>
      </c>
      <c r="B116" t="s">
        <v>701</v>
      </c>
      <c r="C116" t="s">
        <v>673</v>
      </c>
      <c r="D116">
        <v>0</v>
      </c>
      <c r="E116">
        <v>69566.264332854407</v>
      </c>
      <c r="F116">
        <v>571</v>
      </c>
      <c r="G116">
        <v>216391.90148481299</v>
      </c>
      <c r="H116">
        <v>-216391.90148481299</v>
      </c>
      <c r="I116">
        <v>-229110.332648621</v>
      </c>
      <c r="J116">
        <v>167908.01301888999</v>
      </c>
      <c r="K116" s="2">
        <v>45107</v>
      </c>
      <c r="L116" t="s">
        <v>700</v>
      </c>
    </row>
    <row r="117" spans="1:12" x14ac:dyDescent="0.3">
      <c r="A117" t="str">
        <f t="shared" si="1"/>
        <v>TXRX45199</v>
      </c>
      <c r="B117" t="s">
        <v>701</v>
      </c>
      <c r="C117" t="s">
        <v>673</v>
      </c>
      <c r="D117">
        <v>0</v>
      </c>
      <c r="E117">
        <v>75238.412385436895</v>
      </c>
      <c r="F117">
        <v>571</v>
      </c>
      <c r="G117">
        <v>210828.87319256601</v>
      </c>
      <c r="H117">
        <v>-210828.87319256601</v>
      </c>
      <c r="I117">
        <v>-206688.49195122399</v>
      </c>
      <c r="J117">
        <v>183241.65117620301</v>
      </c>
      <c r="K117" s="2">
        <v>45199</v>
      </c>
      <c r="L117" t="s">
        <v>700</v>
      </c>
    </row>
    <row r="118" spans="1:12" x14ac:dyDescent="0.3">
      <c r="A118" t="str">
        <f t="shared" si="1"/>
        <v>VIVT44925</v>
      </c>
      <c r="B118" t="s">
        <v>663</v>
      </c>
      <c r="C118" t="s">
        <v>664</v>
      </c>
      <c r="D118">
        <v>64426055.5674536</v>
      </c>
      <c r="E118">
        <v>11070713.5741443</v>
      </c>
      <c r="F118">
        <v>3311820.76351739</v>
      </c>
      <c r="G118">
        <v>115084926.480776</v>
      </c>
      <c r="H118">
        <v>-115084926.480776</v>
      </c>
      <c r="I118">
        <v>-22312065.377895001</v>
      </c>
      <c r="J118">
        <v>19787204.490967698</v>
      </c>
      <c r="K118" s="2">
        <v>44925</v>
      </c>
      <c r="L118" t="s">
        <v>662</v>
      </c>
    </row>
    <row r="119" spans="1:12" x14ac:dyDescent="0.3">
      <c r="A119" t="str">
        <f t="shared" si="1"/>
        <v>VIVT45015</v>
      </c>
      <c r="B119" t="s">
        <v>663</v>
      </c>
      <c r="C119" t="s">
        <v>664</v>
      </c>
      <c r="D119">
        <v>62543020.5569245</v>
      </c>
      <c r="E119">
        <v>11075822.4131661</v>
      </c>
      <c r="F119">
        <v>2995757.8598841401</v>
      </c>
      <c r="G119">
        <v>114858758.78410199</v>
      </c>
      <c r="H119">
        <v>-114858758.78410199</v>
      </c>
      <c r="I119">
        <v>-22294342.3996161</v>
      </c>
      <c r="J119">
        <v>19403727.502496999</v>
      </c>
      <c r="K119" s="2">
        <v>45015</v>
      </c>
      <c r="L119" t="s">
        <v>662</v>
      </c>
    </row>
    <row r="120" spans="1:12" x14ac:dyDescent="0.3">
      <c r="A120" t="str">
        <f t="shared" si="1"/>
        <v>VIVT45107</v>
      </c>
      <c r="B120" t="s">
        <v>663</v>
      </c>
      <c r="C120" t="s">
        <v>664</v>
      </c>
      <c r="D120">
        <v>60437645.147613302</v>
      </c>
      <c r="E120">
        <v>11076411.777802801</v>
      </c>
      <c r="F120">
        <v>2629324.3561627101</v>
      </c>
      <c r="G120">
        <v>114531352.79785401</v>
      </c>
      <c r="H120">
        <v>-114531352.79785401</v>
      </c>
      <c r="I120">
        <v>-22254252.1993405</v>
      </c>
      <c r="J120">
        <v>18970519.079104301</v>
      </c>
      <c r="K120" s="2">
        <v>45107</v>
      </c>
      <c r="L120" t="s">
        <v>662</v>
      </c>
    </row>
    <row r="121" spans="1:12" x14ac:dyDescent="0.3">
      <c r="A121" t="str">
        <f t="shared" si="1"/>
        <v>VIVT45199</v>
      </c>
      <c r="B121" t="s">
        <v>663</v>
      </c>
      <c r="C121" t="s">
        <v>664</v>
      </c>
      <c r="D121">
        <v>58104634.2145283</v>
      </c>
      <c r="E121">
        <v>11073158.643555799</v>
      </c>
      <c r="F121">
        <v>2210178.2967411699</v>
      </c>
      <c r="G121">
        <v>114105278.561051</v>
      </c>
      <c r="H121">
        <v>-114105278.561051</v>
      </c>
      <c r="I121">
        <v>-22192293.853983801</v>
      </c>
      <c r="J121">
        <v>18487321.290247802</v>
      </c>
      <c r="K121" s="2">
        <v>45199</v>
      </c>
      <c r="L121" t="s">
        <v>662</v>
      </c>
    </row>
    <row r="122" spans="1:12" x14ac:dyDescent="0.3">
      <c r="A122" t="str">
        <f t="shared" si="1"/>
        <v>TELB44925</v>
      </c>
      <c r="B122" t="s">
        <v>668</v>
      </c>
      <c r="C122" t="s">
        <v>664</v>
      </c>
      <c r="D122">
        <v>1949789.68644414</v>
      </c>
      <c r="E122">
        <v>99124.780833544195</v>
      </c>
      <c r="F122">
        <v>0</v>
      </c>
      <c r="G122">
        <v>3764296.8127492401</v>
      </c>
      <c r="H122">
        <v>-3764296.8127492401</v>
      </c>
      <c r="I122">
        <v>-364645.18232744897</v>
      </c>
      <c r="J122">
        <v>2005757.7147949699</v>
      </c>
      <c r="K122" s="2">
        <v>44925</v>
      </c>
      <c r="L122" t="s">
        <v>667</v>
      </c>
    </row>
    <row r="123" spans="1:12" x14ac:dyDescent="0.3">
      <c r="A123" t="str">
        <f t="shared" si="1"/>
        <v>TELB45015</v>
      </c>
      <c r="B123" t="s">
        <v>668</v>
      </c>
      <c r="C123" t="s">
        <v>664</v>
      </c>
      <c r="D123">
        <v>2095284.3629318899</v>
      </c>
      <c r="E123">
        <v>105243.34621252</v>
      </c>
      <c r="F123">
        <v>0</v>
      </c>
      <c r="G123">
        <v>3600746.7852542</v>
      </c>
      <c r="H123">
        <v>-3600746.7852542</v>
      </c>
      <c r="I123">
        <v>-394610.28052494902</v>
      </c>
      <c r="J123">
        <v>2213288.1959200702</v>
      </c>
      <c r="K123" s="2">
        <v>45015</v>
      </c>
      <c r="L123" t="s">
        <v>667</v>
      </c>
    </row>
    <row r="124" spans="1:12" x14ac:dyDescent="0.3">
      <c r="A124" t="str">
        <f t="shared" si="1"/>
        <v>TELB45107</v>
      </c>
      <c r="B124" t="s">
        <v>668</v>
      </c>
      <c r="C124" t="s">
        <v>664</v>
      </c>
      <c r="D124">
        <v>2245901.36665991</v>
      </c>
      <c r="E124">
        <v>111543.715631514</v>
      </c>
      <c r="F124">
        <v>0</v>
      </c>
      <c r="G124">
        <v>3405203.8249085201</v>
      </c>
      <c r="H124">
        <v>-3405203.8249085201</v>
      </c>
      <c r="I124">
        <v>-427608.56528873497</v>
      </c>
      <c r="J124">
        <v>2436358.6785451602</v>
      </c>
      <c r="K124" s="2">
        <v>45107</v>
      </c>
      <c r="L124" t="s">
        <v>667</v>
      </c>
    </row>
    <row r="125" spans="1:12" x14ac:dyDescent="0.3">
      <c r="A125" t="str">
        <f t="shared" si="1"/>
        <v>TELB45199</v>
      </c>
      <c r="B125" t="s">
        <v>668</v>
      </c>
      <c r="C125" t="s">
        <v>664</v>
      </c>
      <c r="D125">
        <v>2401632.06369997</v>
      </c>
      <c r="E125">
        <v>118025.04748919699</v>
      </c>
      <c r="F125">
        <v>0</v>
      </c>
      <c r="G125">
        <v>3176220.2208642401</v>
      </c>
      <c r="H125">
        <v>-3176220.2208642401</v>
      </c>
      <c r="I125">
        <v>-463750.12060607999</v>
      </c>
      <c r="J125">
        <v>2675479.5710173398</v>
      </c>
      <c r="K125" s="2">
        <v>45199</v>
      </c>
      <c r="L125" t="s">
        <v>667</v>
      </c>
    </row>
    <row r="126" spans="1:12" x14ac:dyDescent="0.3">
      <c r="A126" t="str">
        <f t="shared" si="1"/>
        <v>TKNO44925</v>
      </c>
      <c r="B126" t="s">
        <v>347</v>
      </c>
      <c r="C126" t="s">
        <v>343</v>
      </c>
      <c r="D126">
        <v>294398.23453020101</v>
      </c>
      <c r="E126">
        <v>109313.95968082501</v>
      </c>
      <c r="F126">
        <v>69019.380358206603</v>
      </c>
      <c r="G126">
        <v>421505.782531209</v>
      </c>
      <c r="H126">
        <v>-421505.782531209</v>
      </c>
      <c r="I126">
        <v>-112895.856294033</v>
      </c>
      <c r="J126">
        <v>269532.49978782202</v>
      </c>
      <c r="K126" s="2">
        <v>44925</v>
      </c>
      <c r="L126" t="s">
        <v>346</v>
      </c>
    </row>
    <row r="127" spans="1:12" x14ac:dyDescent="0.3">
      <c r="A127" t="str">
        <f t="shared" si="1"/>
        <v>TKNO45015</v>
      </c>
      <c r="B127" t="s">
        <v>347</v>
      </c>
      <c r="C127" t="s">
        <v>343</v>
      </c>
      <c r="D127">
        <v>317733.67352840898</v>
      </c>
      <c r="E127">
        <v>121518.581625917</v>
      </c>
      <c r="F127">
        <v>82436.615611031099</v>
      </c>
      <c r="G127">
        <v>458363.29637507902</v>
      </c>
      <c r="H127">
        <v>-458363.29637507902</v>
      </c>
      <c r="I127">
        <v>-125964.694235106</v>
      </c>
      <c r="J127">
        <v>296452.54923069599</v>
      </c>
      <c r="K127" s="2">
        <v>45015</v>
      </c>
      <c r="L127" t="s">
        <v>346</v>
      </c>
    </row>
    <row r="128" spans="1:12" x14ac:dyDescent="0.3">
      <c r="A128" t="str">
        <f t="shared" si="1"/>
        <v>TKNO45107</v>
      </c>
      <c r="B128" t="s">
        <v>347</v>
      </c>
      <c r="C128" t="s">
        <v>343</v>
      </c>
      <c r="D128">
        <v>343615.33150338498</v>
      </c>
      <c r="E128">
        <v>134830.222824953</v>
      </c>
      <c r="F128">
        <v>97281.080586159704</v>
      </c>
      <c r="G128">
        <v>498840.83509397099</v>
      </c>
      <c r="H128">
        <v>-498840.83509397099</v>
      </c>
      <c r="I128">
        <v>-140115.973322404</v>
      </c>
      <c r="J128">
        <v>325577.63516673999</v>
      </c>
      <c r="K128" s="2">
        <v>45107</v>
      </c>
      <c r="L128" t="s">
        <v>346</v>
      </c>
    </row>
    <row r="129" spans="1:12" x14ac:dyDescent="0.3">
      <c r="A129" t="str">
        <f t="shared" si="1"/>
        <v>TKNO45199</v>
      </c>
      <c r="B129" t="s">
        <v>347</v>
      </c>
      <c r="C129" t="s">
        <v>343</v>
      </c>
      <c r="D129">
        <v>372153.56154941698</v>
      </c>
      <c r="E129">
        <v>149293.96170566601</v>
      </c>
      <c r="F129">
        <v>113609.352017636</v>
      </c>
      <c r="G129">
        <v>543087.84489275597</v>
      </c>
      <c r="H129">
        <v>-543087.84489275597</v>
      </c>
      <c r="I129">
        <v>-155391.21534006801</v>
      </c>
      <c r="J129">
        <v>356976.870128565</v>
      </c>
      <c r="K129" s="2">
        <v>45199</v>
      </c>
      <c r="L129" t="s">
        <v>346</v>
      </c>
    </row>
    <row r="130" spans="1:12" x14ac:dyDescent="0.3">
      <c r="A130" t="str">
        <f t="shared" si="1"/>
        <v>TEKA44925</v>
      </c>
      <c r="B130" t="s">
        <v>699</v>
      </c>
      <c r="C130" t="s">
        <v>673</v>
      </c>
      <c r="D130">
        <v>0</v>
      </c>
      <c r="E130">
        <v>69540.2144979281</v>
      </c>
      <c r="F130">
        <v>4594.98098633055</v>
      </c>
      <c r="G130">
        <v>1127637.59867578</v>
      </c>
      <c r="H130">
        <v>-1127637.59867578</v>
      </c>
      <c r="I130">
        <v>-2505286.2839313499</v>
      </c>
      <c r="J130">
        <v>286011.49299721501</v>
      </c>
      <c r="K130" s="2">
        <v>44925</v>
      </c>
      <c r="L130" t="s">
        <v>698</v>
      </c>
    </row>
    <row r="131" spans="1:12" x14ac:dyDescent="0.3">
      <c r="A131" t="str">
        <f t="shared" ref="A131:A194" si="2">_xlfn.CONCAT(B131,K131)</f>
        <v>TEKA45015</v>
      </c>
      <c r="B131" t="s">
        <v>699</v>
      </c>
      <c r="C131" t="s">
        <v>673</v>
      </c>
      <c r="D131">
        <v>0</v>
      </c>
      <c r="E131">
        <v>73964.592339481998</v>
      </c>
      <c r="F131">
        <v>4730.1438711403498</v>
      </c>
      <c r="G131">
        <v>1160885.12019348</v>
      </c>
      <c r="H131">
        <v>-1160885.12019348</v>
      </c>
      <c r="I131">
        <v>-2526273.51122814</v>
      </c>
      <c r="J131">
        <v>364716.69339089701</v>
      </c>
      <c r="K131" s="2">
        <v>45015</v>
      </c>
      <c r="L131" t="s">
        <v>698</v>
      </c>
    </row>
    <row r="132" spans="1:12" x14ac:dyDescent="0.3">
      <c r="A132" t="str">
        <f t="shared" si="2"/>
        <v>TEKA45107</v>
      </c>
      <c r="B132" t="s">
        <v>699</v>
      </c>
      <c r="C132" t="s">
        <v>673</v>
      </c>
      <c r="D132">
        <v>0</v>
      </c>
      <c r="E132">
        <v>78610.795098148505</v>
      </c>
      <c r="F132">
        <v>4896.13337880156</v>
      </c>
      <c r="G132">
        <v>1197761.03489534</v>
      </c>
      <c r="H132">
        <v>-1197761.03489534</v>
      </c>
      <c r="I132">
        <v>-2545690.7880482199</v>
      </c>
      <c r="J132">
        <v>454454.40482370299</v>
      </c>
      <c r="K132" s="2">
        <v>45107</v>
      </c>
      <c r="L132" t="s">
        <v>698</v>
      </c>
    </row>
    <row r="133" spans="1:12" x14ac:dyDescent="0.3">
      <c r="A133" t="str">
        <f t="shared" si="2"/>
        <v>TEKA45199</v>
      </c>
      <c r="B133" t="s">
        <v>699</v>
      </c>
      <c r="C133" t="s">
        <v>673</v>
      </c>
      <c r="D133">
        <v>0</v>
      </c>
      <c r="E133">
        <v>83478.264787766006</v>
      </c>
      <c r="F133">
        <v>5095.4499922821597</v>
      </c>
      <c r="G133">
        <v>1238487.16338076</v>
      </c>
      <c r="H133">
        <v>-1238487.16338076</v>
      </c>
      <c r="I133">
        <v>-2563539.7010546098</v>
      </c>
      <c r="J133">
        <v>555775.47871886101</v>
      </c>
      <c r="K133" s="2">
        <v>45199</v>
      </c>
      <c r="L133" t="s">
        <v>698</v>
      </c>
    </row>
    <row r="134" spans="1:12" x14ac:dyDescent="0.3">
      <c r="A134" t="str">
        <f t="shared" si="2"/>
        <v>TGMA44925</v>
      </c>
      <c r="B134" t="s">
        <v>651</v>
      </c>
      <c r="C134" t="s">
        <v>635</v>
      </c>
      <c r="D134">
        <v>792641.695951103</v>
      </c>
      <c r="E134">
        <v>281922.99397333898</v>
      </c>
      <c r="F134">
        <v>446088.81835157698</v>
      </c>
      <c r="G134">
        <v>1200731.23155903</v>
      </c>
      <c r="H134">
        <v>-1200731.23155903</v>
      </c>
      <c r="I134">
        <v>-201171.19200413901</v>
      </c>
      <c r="J134">
        <v>517762.99618021201</v>
      </c>
      <c r="K134" s="2">
        <v>44925</v>
      </c>
      <c r="L134" t="s">
        <v>650</v>
      </c>
    </row>
    <row r="135" spans="1:12" x14ac:dyDescent="0.3">
      <c r="A135" t="str">
        <f t="shared" si="2"/>
        <v>TGMA45015</v>
      </c>
      <c r="B135" t="s">
        <v>651</v>
      </c>
      <c r="C135" t="s">
        <v>635</v>
      </c>
      <c r="D135">
        <v>824678.19488777197</v>
      </c>
      <c r="E135">
        <v>299642.10868162999</v>
      </c>
      <c r="F135">
        <v>482937.87451162603</v>
      </c>
      <c r="G135">
        <v>1279503.9457690199</v>
      </c>
      <c r="H135">
        <v>-1279503.9457690199</v>
      </c>
      <c r="I135">
        <v>-211351.167819536</v>
      </c>
      <c r="J135">
        <v>574433.00591874903</v>
      </c>
      <c r="K135" s="2">
        <v>45015</v>
      </c>
      <c r="L135" t="s">
        <v>650</v>
      </c>
    </row>
    <row r="136" spans="1:12" x14ac:dyDescent="0.3">
      <c r="A136" t="str">
        <f t="shared" si="2"/>
        <v>TGMA45107</v>
      </c>
      <c r="B136" t="s">
        <v>651</v>
      </c>
      <c r="C136" t="s">
        <v>635</v>
      </c>
      <c r="D136">
        <v>857770.91265704005</v>
      </c>
      <c r="E136">
        <v>319804.25616045902</v>
      </c>
      <c r="F136">
        <v>521660.63298208301</v>
      </c>
      <c r="G136">
        <v>1367792.8348916499</v>
      </c>
      <c r="H136">
        <v>-1367792.8348916499</v>
      </c>
      <c r="I136">
        <v>-223108.49547783</v>
      </c>
      <c r="J136">
        <v>638338.75464741304</v>
      </c>
      <c r="K136" s="2">
        <v>45107</v>
      </c>
      <c r="L136" t="s">
        <v>650</v>
      </c>
    </row>
    <row r="137" spans="1:12" x14ac:dyDescent="0.3">
      <c r="A137" t="str">
        <f t="shared" si="2"/>
        <v>TGMA45199</v>
      </c>
      <c r="B137" t="s">
        <v>651</v>
      </c>
      <c r="C137" t="s">
        <v>635</v>
      </c>
      <c r="D137">
        <v>891906.81122695794</v>
      </c>
      <c r="E137">
        <v>342530.504127416</v>
      </c>
      <c r="F137">
        <v>562282.19417204405</v>
      </c>
      <c r="G137">
        <v>1466077.0607272</v>
      </c>
      <c r="H137">
        <v>-1466077.0607272</v>
      </c>
      <c r="I137">
        <v>-236531.280304985</v>
      </c>
      <c r="J137">
        <v>709845.49513513502</v>
      </c>
      <c r="K137" s="2">
        <v>45199</v>
      </c>
      <c r="L137" t="s">
        <v>650</v>
      </c>
    </row>
    <row r="138" spans="1:12" x14ac:dyDescent="0.3">
      <c r="A138" t="str">
        <f t="shared" si="2"/>
        <v>TCNO44834</v>
      </c>
      <c r="B138" t="s">
        <v>724</v>
      </c>
      <c r="C138" t="s">
        <v>174</v>
      </c>
      <c r="D138">
        <v>-3993.1059587470099</v>
      </c>
      <c r="E138">
        <v>-1868.2433727964601</v>
      </c>
      <c r="F138">
        <v>70374.5635409182</v>
      </c>
      <c r="G138">
        <v>209362.86270047101</v>
      </c>
      <c r="H138">
        <v>-209362.86270047101</v>
      </c>
      <c r="I138">
        <v>-114780.073338424</v>
      </c>
      <c r="J138">
        <v>2598.45496557549</v>
      </c>
      <c r="K138" s="2">
        <v>44834</v>
      </c>
      <c r="L138" t="s">
        <v>723</v>
      </c>
    </row>
    <row r="139" spans="1:12" x14ac:dyDescent="0.3">
      <c r="A139" t="str">
        <f t="shared" si="2"/>
        <v>TCNO44925</v>
      </c>
      <c r="B139" t="s">
        <v>724</v>
      </c>
      <c r="C139" t="s">
        <v>174</v>
      </c>
      <c r="D139">
        <v>-4851.58635090384</v>
      </c>
      <c r="E139">
        <v>-2664.7059078094198</v>
      </c>
      <c r="F139">
        <v>74004.326941738094</v>
      </c>
      <c r="G139">
        <v>209599.62330015699</v>
      </c>
      <c r="H139">
        <v>-209599.62330015699</v>
      </c>
      <c r="I139">
        <v>-113754.052202697</v>
      </c>
      <c r="J139">
        <v>-1822.33501405733</v>
      </c>
      <c r="K139" s="2">
        <v>44925</v>
      </c>
      <c r="L139" t="s">
        <v>723</v>
      </c>
    </row>
    <row r="140" spans="1:12" x14ac:dyDescent="0.3">
      <c r="A140" t="str">
        <f t="shared" si="2"/>
        <v>TCNO45015</v>
      </c>
      <c r="B140" t="s">
        <v>724</v>
      </c>
      <c r="C140" t="s">
        <v>174</v>
      </c>
      <c r="D140">
        <v>-5688.2251784249702</v>
      </c>
      <c r="E140">
        <v>-3589.6818591224801</v>
      </c>
      <c r="F140">
        <v>78264.033221552701</v>
      </c>
      <c r="G140">
        <v>210138.63459926401</v>
      </c>
      <c r="H140">
        <v>-210138.63459926401</v>
      </c>
      <c r="I140">
        <v>-112439.969628144</v>
      </c>
      <c r="J140">
        <v>-7069.56372520279</v>
      </c>
      <c r="K140" s="2">
        <v>45015</v>
      </c>
      <c r="L140" t="s">
        <v>723</v>
      </c>
    </row>
    <row r="141" spans="1:12" x14ac:dyDescent="0.3">
      <c r="A141" t="str">
        <f t="shared" si="2"/>
        <v>TCNO45107</v>
      </c>
      <c r="B141" t="s">
        <v>724</v>
      </c>
      <c r="C141" t="s">
        <v>174</v>
      </c>
      <c r="D141">
        <v>-6500.3784543738702</v>
      </c>
      <c r="E141">
        <v>-4651.6171844087803</v>
      </c>
      <c r="F141">
        <v>83195.269699351295</v>
      </c>
      <c r="G141">
        <v>211012.487710046</v>
      </c>
      <c r="H141">
        <v>-211012.487710046</v>
      </c>
      <c r="I141">
        <v>-110825.227206618</v>
      </c>
      <c r="J141">
        <v>-13205.4307524018</v>
      </c>
      <c r="K141" s="2">
        <v>45107</v>
      </c>
      <c r="L141" t="s">
        <v>723</v>
      </c>
    </row>
    <row r="142" spans="1:12" x14ac:dyDescent="0.3">
      <c r="A142" t="str">
        <f t="shared" si="2"/>
        <v>TCSA44925</v>
      </c>
      <c r="B142" t="s">
        <v>222</v>
      </c>
      <c r="C142" t="s">
        <v>174</v>
      </c>
      <c r="D142">
        <v>520020.837619856</v>
      </c>
      <c r="E142">
        <v>19912.171462523202</v>
      </c>
      <c r="F142">
        <v>16932.0887021501</v>
      </c>
      <c r="G142">
        <v>1631026.32976867</v>
      </c>
      <c r="H142">
        <v>-1631026.32976867</v>
      </c>
      <c r="I142">
        <v>-375695.27408527699</v>
      </c>
      <c r="J142">
        <v>183632.95755867299</v>
      </c>
      <c r="K142" s="2">
        <v>44925</v>
      </c>
      <c r="L142" t="s">
        <v>221</v>
      </c>
    </row>
    <row r="143" spans="1:12" x14ac:dyDescent="0.3">
      <c r="A143" t="str">
        <f t="shared" si="2"/>
        <v>TCSA45015</v>
      </c>
      <c r="B143" t="s">
        <v>222</v>
      </c>
      <c r="C143" t="s">
        <v>174</v>
      </c>
      <c r="D143">
        <v>503857.36539363599</v>
      </c>
      <c r="E143">
        <v>26910.3457032283</v>
      </c>
      <c r="F143">
        <v>40399.7724026695</v>
      </c>
      <c r="G143">
        <v>1705305.30991315</v>
      </c>
      <c r="H143">
        <v>-1705305.30991315</v>
      </c>
      <c r="I143">
        <v>-402253.90397262998</v>
      </c>
      <c r="J143">
        <v>182559.59017140701</v>
      </c>
      <c r="K143" s="2">
        <v>45015</v>
      </c>
      <c r="L143" t="s">
        <v>221</v>
      </c>
    </row>
    <row r="144" spans="1:12" x14ac:dyDescent="0.3">
      <c r="A144" t="str">
        <f t="shared" si="2"/>
        <v>TCSA45107</v>
      </c>
      <c r="B144" t="s">
        <v>222</v>
      </c>
      <c r="C144" t="s">
        <v>174</v>
      </c>
      <c r="D144">
        <v>493129.85419841099</v>
      </c>
      <c r="E144">
        <v>34909.339203384603</v>
      </c>
      <c r="F144">
        <v>69725.295255921999</v>
      </c>
      <c r="G144">
        <v>1798406.8585488801</v>
      </c>
      <c r="H144">
        <v>-1798406.8585488801</v>
      </c>
      <c r="I144">
        <v>-436205.94204840099</v>
      </c>
      <c r="J144">
        <v>180039.00522694999</v>
      </c>
      <c r="K144" s="2">
        <v>45107</v>
      </c>
      <c r="L144" t="s">
        <v>221</v>
      </c>
    </row>
    <row r="145" spans="1:12" x14ac:dyDescent="0.3">
      <c r="A145" t="str">
        <f t="shared" si="2"/>
        <v>TCSA45199</v>
      </c>
      <c r="B145" t="s">
        <v>222</v>
      </c>
      <c r="C145" t="s">
        <v>174</v>
      </c>
      <c r="D145">
        <v>488234.36293819902</v>
      </c>
      <c r="E145">
        <v>43953.844226928901</v>
      </c>
      <c r="F145">
        <v>105237.54912876801</v>
      </c>
      <c r="G145">
        <v>1911411.71576278</v>
      </c>
      <c r="H145">
        <v>-1911411.71576278</v>
      </c>
      <c r="I145">
        <v>-478017.41269940097</v>
      </c>
      <c r="J145">
        <v>175931.96690858901</v>
      </c>
      <c r="K145" s="2">
        <v>45199</v>
      </c>
      <c r="L145" t="s">
        <v>221</v>
      </c>
    </row>
    <row r="146" spans="1:12" x14ac:dyDescent="0.3">
      <c r="A146" t="str">
        <f t="shared" si="2"/>
        <v>TECN44925</v>
      </c>
      <c r="B146" t="s">
        <v>150</v>
      </c>
      <c r="C146" t="s">
        <v>108</v>
      </c>
      <c r="D146">
        <v>326340.95687999798</v>
      </c>
      <c r="E146">
        <v>11364.6459553481</v>
      </c>
      <c r="F146">
        <v>-24290.9457600938</v>
      </c>
      <c r="G146">
        <v>331279.19336218003</v>
      </c>
      <c r="H146">
        <v>-331279.19336218003</v>
      </c>
      <c r="I146">
        <v>-4949.3213649054196</v>
      </c>
      <c r="J146">
        <v>-426.76436634565403</v>
      </c>
      <c r="K146" s="2">
        <v>44925</v>
      </c>
      <c r="L146" t="s">
        <v>149</v>
      </c>
    </row>
    <row r="147" spans="1:12" x14ac:dyDescent="0.3">
      <c r="A147" t="str">
        <f t="shared" si="2"/>
        <v>TECN45015</v>
      </c>
      <c r="B147" t="s">
        <v>150</v>
      </c>
      <c r="C147" t="s">
        <v>108</v>
      </c>
      <c r="D147">
        <v>331854.23118336999</v>
      </c>
      <c r="E147">
        <v>13305.104754100001</v>
      </c>
      <c r="F147">
        <v>-37891.551077394302</v>
      </c>
      <c r="G147">
        <v>336043.24577823601</v>
      </c>
      <c r="H147">
        <v>-336043.24577823601</v>
      </c>
      <c r="I147">
        <v>-4196.9765036156696</v>
      </c>
      <c r="J147">
        <v>-1144.5352457060301</v>
      </c>
      <c r="K147" s="2">
        <v>45015</v>
      </c>
      <c r="L147" t="s">
        <v>149</v>
      </c>
    </row>
    <row r="148" spans="1:12" x14ac:dyDescent="0.3">
      <c r="A148" t="str">
        <f t="shared" si="2"/>
        <v>TECN45107</v>
      </c>
      <c r="B148" t="s">
        <v>150</v>
      </c>
      <c r="C148" t="s">
        <v>108</v>
      </c>
      <c r="D148">
        <v>340162.34744530602</v>
      </c>
      <c r="E148">
        <v>15436.402256055801</v>
      </c>
      <c r="F148">
        <v>-51473.287318549003</v>
      </c>
      <c r="G148">
        <v>343337.84312541602</v>
      </c>
      <c r="H148">
        <v>-343337.84312541602</v>
      </c>
      <c r="I148">
        <v>-3178.75849291036</v>
      </c>
      <c r="J148">
        <v>-1940.147685899</v>
      </c>
      <c r="K148" s="2">
        <v>45107</v>
      </c>
      <c r="L148" t="s">
        <v>149</v>
      </c>
    </row>
    <row r="149" spans="1:12" x14ac:dyDescent="0.3">
      <c r="A149" t="str">
        <f t="shared" si="2"/>
        <v>TECN45199</v>
      </c>
      <c r="B149" t="s">
        <v>150</v>
      </c>
      <c r="C149" t="s">
        <v>108</v>
      </c>
      <c r="D149">
        <v>351479.76238394901</v>
      </c>
      <c r="E149">
        <v>17765.173894154301</v>
      </c>
      <c r="F149">
        <v>-64980.153989699204</v>
      </c>
      <c r="G149">
        <v>353355.85811154102</v>
      </c>
      <c r="H149">
        <v>-353355.85811154102</v>
      </c>
      <c r="I149">
        <v>-1872.9662636023099</v>
      </c>
      <c r="J149">
        <v>-2820.7785543026898</v>
      </c>
      <c r="K149" s="2">
        <v>45199</v>
      </c>
      <c r="L149" t="s">
        <v>149</v>
      </c>
    </row>
    <row r="150" spans="1:12" x14ac:dyDescent="0.3">
      <c r="A150" t="str">
        <f t="shared" si="2"/>
        <v>TASA44925</v>
      </c>
      <c r="B150" t="s">
        <v>511</v>
      </c>
      <c r="C150" t="s">
        <v>495</v>
      </c>
      <c r="D150">
        <v>1205264.9197861101</v>
      </c>
      <c r="E150">
        <v>548319.70223240706</v>
      </c>
      <c r="F150">
        <v>132575.562176337</v>
      </c>
      <c r="G150">
        <v>2458155.7715810798</v>
      </c>
      <c r="H150">
        <v>-2458155.7715810798</v>
      </c>
      <c r="I150">
        <v>-739171.05602258304</v>
      </c>
      <c r="J150">
        <v>1086656.18996687</v>
      </c>
      <c r="K150" s="2">
        <v>44925</v>
      </c>
      <c r="L150" t="s">
        <v>510</v>
      </c>
    </row>
    <row r="151" spans="1:12" x14ac:dyDescent="0.3">
      <c r="A151" t="str">
        <f t="shared" si="2"/>
        <v>TASA45015</v>
      </c>
      <c r="B151" t="s">
        <v>511</v>
      </c>
      <c r="C151" t="s">
        <v>495</v>
      </c>
      <c r="D151">
        <v>1408308.6068452201</v>
      </c>
      <c r="E151">
        <v>596362.14423131803</v>
      </c>
      <c r="F151">
        <v>146130.62133021199</v>
      </c>
      <c r="G151">
        <v>2713551.0966968602</v>
      </c>
      <c r="H151">
        <v>-2713551.0966968602</v>
      </c>
      <c r="I151">
        <v>-773147.47179974103</v>
      </c>
      <c r="J151">
        <v>1211055.4662041501</v>
      </c>
      <c r="K151" s="2">
        <v>45015</v>
      </c>
      <c r="L151" t="s">
        <v>510</v>
      </c>
    </row>
    <row r="152" spans="1:12" x14ac:dyDescent="0.3">
      <c r="A152" t="str">
        <f t="shared" si="2"/>
        <v>TASA45107</v>
      </c>
      <c r="B152" t="s">
        <v>511</v>
      </c>
      <c r="C152" t="s">
        <v>495</v>
      </c>
      <c r="D152">
        <v>1629774.72218452</v>
      </c>
      <c r="E152">
        <v>647652.93848172098</v>
      </c>
      <c r="F152">
        <v>159820.35929920501</v>
      </c>
      <c r="G152">
        <v>2992323.76109342</v>
      </c>
      <c r="H152">
        <v>-2992323.76109342</v>
      </c>
      <c r="I152">
        <v>-812375.03016708302</v>
      </c>
      <c r="J152">
        <v>1346484.6986656301</v>
      </c>
      <c r="K152" s="2">
        <v>45107</v>
      </c>
      <c r="L152" t="s">
        <v>510</v>
      </c>
    </row>
    <row r="153" spans="1:12" x14ac:dyDescent="0.3">
      <c r="A153" t="str">
        <f t="shared" si="2"/>
        <v>TASA45199</v>
      </c>
      <c r="B153" t="s">
        <v>511</v>
      </c>
      <c r="C153" t="s">
        <v>495</v>
      </c>
      <c r="D153">
        <v>1870350.9516863001</v>
      </c>
      <c r="E153">
        <v>702297.97356250999</v>
      </c>
      <c r="F153">
        <v>173591.77258580501</v>
      </c>
      <c r="G153">
        <v>3295437.5300553399</v>
      </c>
      <c r="H153">
        <v>-3295437.5300553399</v>
      </c>
      <c r="I153">
        <v>-857196.14130807098</v>
      </c>
      <c r="J153">
        <v>1493376.9382148001</v>
      </c>
      <c r="K153" s="2">
        <v>45199</v>
      </c>
      <c r="L153" t="s">
        <v>510</v>
      </c>
    </row>
    <row r="154" spans="1:12" x14ac:dyDescent="0.3">
      <c r="A154" t="str">
        <f t="shared" si="2"/>
        <v>SHOW44925</v>
      </c>
      <c r="B154" t="s">
        <v>103</v>
      </c>
      <c r="C154" t="s">
        <v>99</v>
      </c>
      <c r="D154">
        <v>106811.24692295599</v>
      </c>
      <c r="E154">
        <v>26798.2426788884</v>
      </c>
      <c r="F154">
        <v>-12239.875986777401</v>
      </c>
      <c r="G154">
        <v>545051.55513105297</v>
      </c>
      <c r="H154">
        <v>-545051.55513105297</v>
      </c>
      <c r="I154">
        <v>-230198.51684918001</v>
      </c>
      <c r="J154">
        <v>242711.514132877</v>
      </c>
      <c r="K154" s="2">
        <v>44925</v>
      </c>
      <c r="L154" t="s">
        <v>102</v>
      </c>
    </row>
    <row r="155" spans="1:12" x14ac:dyDescent="0.3">
      <c r="A155" t="str">
        <f t="shared" si="2"/>
        <v>SHOW45015</v>
      </c>
      <c r="B155" t="s">
        <v>103</v>
      </c>
      <c r="C155" t="s">
        <v>99</v>
      </c>
      <c r="D155">
        <v>84279.196413300699</v>
      </c>
      <c r="E155">
        <v>25928.841334074601</v>
      </c>
      <c r="F155">
        <v>-16853.478131326399</v>
      </c>
      <c r="G155">
        <v>530780.21567927697</v>
      </c>
      <c r="H155">
        <v>-530780.21567927697</v>
      </c>
      <c r="I155">
        <v>-230661.49808786801</v>
      </c>
      <c r="J155">
        <v>232715.75999139599</v>
      </c>
      <c r="K155" s="2">
        <v>45015</v>
      </c>
      <c r="L155" t="s">
        <v>102</v>
      </c>
    </row>
    <row r="156" spans="1:12" x14ac:dyDescent="0.3">
      <c r="A156" t="str">
        <f t="shared" si="2"/>
        <v>SHOW45107</v>
      </c>
      <c r="B156" t="s">
        <v>103</v>
      </c>
      <c r="C156" t="s">
        <v>99</v>
      </c>
      <c r="D156">
        <v>60316.226759779602</v>
      </c>
      <c r="E156">
        <v>25528.103803370399</v>
      </c>
      <c r="F156">
        <v>-21841.503451534601</v>
      </c>
      <c r="G156">
        <v>514116.57684013498</v>
      </c>
      <c r="H156">
        <v>-514116.57684013498</v>
      </c>
      <c r="I156">
        <v>-230541.37659139701</v>
      </c>
      <c r="J156">
        <v>220597.23417654401</v>
      </c>
      <c r="K156" s="2">
        <v>45107</v>
      </c>
      <c r="L156" t="s">
        <v>102</v>
      </c>
    </row>
    <row r="157" spans="1:12" x14ac:dyDescent="0.3">
      <c r="A157" t="str">
        <f t="shared" si="2"/>
        <v>SHOW45199</v>
      </c>
      <c r="B157" t="s">
        <v>103</v>
      </c>
      <c r="C157" t="s">
        <v>99</v>
      </c>
      <c r="D157">
        <v>34886.262505936502</v>
      </c>
      <c r="E157">
        <v>25632.464743715002</v>
      </c>
      <c r="F157">
        <v>-27225.402402923799</v>
      </c>
      <c r="G157">
        <v>494925.64198657102</v>
      </c>
      <c r="H157">
        <v>-494925.64198657102</v>
      </c>
      <c r="I157">
        <v>-229794.30320811999</v>
      </c>
      <c r="J157">
        <v>206224.95628602401</v>
      </c>
      <c r="K157" s="2">
        <v>45199</v>
      </c>
      <c r="L157" t="s">
        <v>102</v>
      </c>
    </row>
    <row r="158" spans="1:12" x14ac:dyDescent="0.3">
      <c r="A158" t="str">
        <f t="shared" si="2"/>
        <v>SUZB44925</v>
      </c>
      <c r="B158" t="s">
        <v>563</v>
      </c>
      <c r="C158" t="s">
        <v>561</v>
      </c>
      <c r="D158">
        <v>25604891.2718888</v>
      </c>
      <c r="E158">
        <v>8906959.6769373491</v>
      </c>
      <c r="F158">
        <v>2214197.2202697098</v>
      </c>
      <c r="G158">
        <v>149218763.21179199</v>
      </c>
      <c r="H158">
        <v>-149218763.21179199</v>
      </c>
      <c r="I158">
        <v>-18017051.6424721</v>
      </c>
      <c r="J158">
        <v>18732080.398268402</v>
      </c>
      <c r="K158" s="2">
        <v>44925</v>
      </c>
      <c r="L158" t="s">
        <v>562</v>
      </c>
    </row>
    <row r="159" spans="1:12" x14ac:dyDescent="0.3">
      <c r="A159" t="str">
        <f t="shared" si="2"/>
        <v>SUZB45015</v>
      </c>
      <c r="B159" t="s">
        <v>563</v>
      </c>
      <c r="C159" t="s">
        <v>561</v>
      </c>
      <c r="D159">
        <v>28398483.777888302</v>
      </c>
      <c r="E159">
        <v>9443069.4813888296</v>
      </c>
      <c r="F159">
        <v>2325726.87032919</v>
      </c>
      <c r="G159">
        <v>156972430.051164</v>
      </c>
      <c r="H159">
        <v>-156972430.051164</v>
      </c>
      <c r="I159">
        <v>-18672148.925336398</v>
      </c>
      <c r="J159">
        <v>19079024.238996599</v>
      </c>
      <c r="K159" s="2">
        <v>45015</v>
      </c>
      <c r="L159" t="s">
        <v>562</v>
      </c>
    </row>
    <row r="160" spans="1:12" x14ac:dyDescent="0.3">
      <c r="A160" t="str">
        <f t="shared" si="2"/>
        <v>SUZB45107</v>
      </c>
      <c r="B160" t="s">
        <v>563</v>
      </c>
      <c r="C160" t="s">
        <v>561</v>
      </c>
      <c r="D160">
        <v>31482075.574809201</v>
      </c>
      <c r="E160">
        <v>10002015.1810074</v>
      </c>
      <c r="F160">
        <v>2447804.9690862899</v>
      </c>
      <c r="G160">
        <v>164836169.92811099</v>
      </c>
      <c r="H160">
        <v>-164836169.92811099</v>
      </c>
      <c r="I160">
        <v>-19292867.186138</v>
      </c>
      <c r="J160">
        <v>19384609.429683302</v>
      </c>
      <c r="K160" s="2">
        <v>45107</v>
      </c>
      <c r="L160" t="s">
        <v>562</v>
      </c>
    </row>
    <row r="161" spans="1:12" x14ac:dyDescent="0.3">
      <c r="A161" t="str">
        <f t="shared" si="2"/>
        <v>SUZB45199</v>
      </c>
      <c r="B161" t="s">
        <v>563</v>
      </c>
      <c r="C161" t="s">
        <v>561</v>
      </c>
      <c r="D161">
        <v>34868795.819452196</v>
      </c>
      <c r="E161">
        <v>10584229.784002701</v>
      </c>
      <c r="F161">
        <v>2580721.4532737299</v>
      </c>
      <c r="G161">
        <v>172799791.03394401</v>
      </c>
      <c r="H161">
        <v>-172799791.03394401</v>
      </c>
      <c r="I161">
        <v>-19875363.434051398</v>
      </c>
      <c r="J161">
        <v>19645596.6648205</v>
      </c>
      <c r="K161" s="2">
        <v>45199</v>
      </c>
      <c r="L161" t="s">
        <v>562</v>
      </c>
    </row>
    <row r="162" spans="1:12" x14ac:dyDescent="0.3">
      <c r="A162" t="str">
        <f t="shared" si="2"/>
        <v>NEMO44925</v>
      </c>
      <c r="B162" t="s">
        <v>351</v>
      </c>
      <c r="C162" t="s">
        <v>352</v>
      </c>
      <c r="D162">
        <v>7032832.8681758596</v>
      </c>
      <c r="E162">
        <v>1705179.6131913301</v>
      </c>
      <c r="F162">
        <v>640025.17358456296</v>
      </c>
      <c r="G162">
        <v>7279190.2489617402</v>
      </c>
      <c r="H162">
        <v>-7279190.2489617402</v>
      </c>
      <c r="I162">
        <v>-3282.8866819315699</v>
      </c>
      <c r="J162">
        <v>39468.940836895301</v>
      </c>
      <c r="K162" s="2">
        <v>44925</v>
      </c>
      <c r="L162" t="s">
        <v>350</v>
      </c>
    </row>
    <row r="163" spans="1:12" x14ac:dyDescent="0.3">
      <c r="A163" t="str">
        <f t="shared" si="2"/>
        <v>NEMO45015</v>
      </c>
      <c r="B163" t="s">
        <v>351</v>
      </c>
      <c r="C163" t="s">
        <v>352</v>
      </c>
      <c r="D163">
        <v>7801570.7158003896</v>
      </c>
      <c r="E163">
        <v>1957331.4685104501</v>
      </c>
      <c r="F163">
        <v>660912.50651183096</v>
      </c>
      <c r="G163">
        <v>8136319.0337712904</v>
      </c>
      <c r="H163">
        <v>-8136319.0337712904</v>
      </c>
      <c r="I163">
        <v>-1934.42022310793</v>
      </c>
      <c r="J163">
        <v>39920.861159807697</v>
      </c>
      <c r="K163" s="2">
        <v>45015</v>
      </c>
      <c r="L163" t="s">
        <v>350</v>
      </c>
    </row>
    <row r="164" spans="1:12" x14ac:dyDescent="0.3">
      <c r="A164" t="str">
        <f t="shared" si="2"/>
        <v>NEMO45107</v>
      </c>
      <c r="B164" t="s">
        <v>351</v>
      </c>
      <c r="C164" t="s">
        <v>352</v>
      </c>
      <c r="D164">
        <v>8657955.6563766506</v>
      </c>
      <c r="E164">
        <v>2232578.7094250298</v>
      </c>
      <c r="F164">
        <v>685558.60250371904</v>
      </c>
      <c r="G164">
        <v>9093455.7786892708</v>
      </c>
      <c r="H164">
        <v>-9093455.7786892708</v>
      </c>
      <c r="I164">
        <v>-666.98906064720302</v>
      </c>
      <c r="J164">
        <v>40555.409114452203</v>
      </c>
      <c r="K164" s="2">
        <v>45107</v>
      </c>
      <c r="L164" t="s">
        <v>350</v>
      </c>
    </row>
    <row r="165" spans="1:12" x14ac:dyDescent="0.3">
      <c r="A165" t="str">
        <f t="shared" si="2"/>
        <v>NEMO45199</v>
      </c>
      <c r="B165" t="s">
        <v>351</v>
      </c>
      <c r="C165" t="s">
        <v>352</v>
      </c>
      <c r="D165">
        <v>9606237.6172596402</v>
      </c>
      <c r="E165">
        <v>2531885.6212849501</v>
      </c>
      <c r="F165">
        <v>714151.66814413003</v>
      </c>
      <c r="G165">
        <v>10155350.910515999</v>
      </c>
      <c r="H165">
        <v>-10155350.910515999</v>
      </c>
      <c r="I165">
        <v>518.110026782349</v>
      </c>
      <c r="J165">
        <v>41375.213430404801</v>
      </c>
      <c r="K165" s="2">
        <v>45199</v>
      </c>
      <c r="L165" t="s">
        <v>350</v>
      </c>
    </row>
    <row r="166" spans="1:12" x14ac:dyDescent="0.3">
      <c r="A166" t="str">
        <f t="shared" si="2"/>
        <v>STKF44925</v>
      </c>
      <c r="B166" t="s">
        <v>463</v>
      </c>
      <c r="C166" t="s">
        <v>419</v>
      </c>
      <c r="D166">
        <v>3334838.3974193698</v>
      </c>
      <c r="E166">
        <v>102919.27102962301</v>
      </c>
      <c r="F166">
        <v>408999.51752822503</v>
      </c>
      <c r="G166">
        <v>4364508.3148287795</v>
      </c>
      <c r="H166">
        <v>-4364508.3148287795</v>
      </c>
      <c r="I166">
        <v>-443327.11501580698</v>
      </c>
      <c r="J166">
        <v>642455.91392917896</v>
      </c>
      <c r="K166" s="2">
        <v>44925</v>
      </c>
      <c r="L166" t="s">
        <v>462</v>
      </c>
    </row>
    <row r="167" spans="1:12" x14ac:dyDescent="0.3">
      <c r="A167" t="str">
        <f t="shared" si="2"/>
        <v>STKF45015</v>
      </c>
      <c r="B167" t="s">
        <v>463</v>
      </c>
      <c r="C167" t="s">
        <v>419</v>
      </c>
      <c r="D167">
        <v>3689430.7273872299</v>
      </c>
      <c r="E167">
        <v>115369.138626785</v>
      </c>
      <c r="F167">
        <v>465279.76282241399</v>
      </c>
      <c r="G167">
        <v>4788747.7595806299</v>
      </c>
      <c r="H167">
        <v>-4788747.7595806299</v>
      </c>
      <c r="I167">
        <v>-488154.53909994202</v>
      </c>
      <c r="J167">
        <v>712433.37507481605</v>
      </c>
      <c r="K167" s="2">
        <v>45015</v>
      </c>
      <c r="L167" t="s">
        <v>462</v>
      </c>
    </row>
    <row r="168" spans="1:12" x14ac:dyDescent="0.3">
      <c r="A168" t="str">
        <f t="shared" si="2"/>
        <v>STKF45107</v>
      </c>
      <c r="B168" t="s">
        <v>463</v>
      </c>
      <c r="C168" t="s">
        <v>419</v>
      </c>
      <c r="D168">
        <v>4074066.5060657598</v>
      </c>
      <c r="E168">
        <v>128763.896154366</v>
      </c>
      <c r="F168">
        <v>526244.73674551805</v>
      </c>
      <c r="G168">
        <v>5245197.7005245304</v>
      </c>
      <c r="H168">
        <v>-5245197.7005245304</v>
      </c>
      <c r="I168">
        <v>-535807.76394120802</v>
      </c>
      <c r="J168">
        <v>787797.56952502695</v>
      </c>
      <c r="K168" s="2">
        <v>45107</v>
      </c>
      <c r="L168" t="s">
        <v>462</v>
      </c>
    </row>
    <row r="169" spans="1:12" x14ac:dyDescent="0.3">
      <c r="A169" t="str">
        <f t="shared" si="2"/>
        <v>STKF45199</v>
      </c>
      <c r="B169" t="s">
        <v>463</v>
      </c>
      <c r="C169" t="s">
        <v>419</v>
      </c>
      <c r="D169">
        <v>4489940.8175739404</v>
      </c>
      <c r="E169">
        <v>143137.08143428201</v>
      </c>
      <c r="F169">
        <v>592073.31871515606</v>
      </c>
      <c r="G169">
        <v>5735016.78438826</v>
      </c>
      <c r="H169">
        <v>-5735016.78438826</v>
      </c>
      <c r="I169">
        <v>-586348.05015513301</v>
      </c>
      <c r="J169">
        <v>868751.13750224898</v>
      </c>
      <c r="K169" s="2">
        <v>45199</v>
      </c>
      <c r="L169" t="s">
        <v>462</v>
      </c>
    </row>
    <row r="170" spans="1:12" x14ac:dyDescent="0.3">
      <c r="A170" t="str">
        <f t="shared" si="2"/>
        <v>SGPS44925</v>
      </c>
      <c r="B170" t="s">
        <v>415</v>
      </c>
      <c r="C170" t="s">
        <v>416</v>
      </c>
      <c r="D170">
        <v>554394.343095319</v>
      </c>
      <c r="E170">
        <v>-930.75002122128501</v>
      </c>
      <c r="F170">
        <v>-5499.3277310982603</v>
      </c>
      <c r="G170">
        <v>600988.71318236797</v>
      </c>
      <c r="H170">
        <v>-600988.71318236797</v>
      </c>
      <c r="I170">
        <v>-1614.61047448316</v>
      </c>
      <c r="J170">
        <v>4667.7439096837797</v>
      </c>
      <c r="K170" s="2">
        <v>44925</v>
      </c>
      <c r="L170" t="s">
        <v>414</v>
      </c>
    </row>
    <row r="171" spans="1:12" x14ac:dyDescent="0.3">
      <c r="A171" t="str">
        <f t="shared" si="2"/>
        <v>SGPS45015</v>
      </c>
      <c r="B171" t="s">
        <v>415</v>
      </c>
      <c r="C171" t="s">
        <v>416</v>
      </c>
      <c r="D171">
        <v>405221.11899194599</v>
      </c>
      <c r="E171">
        <v>-1128.6314725735699</v>
      </c>
      <c r="F171">
        <v>-6413.9768339825296</v>
      </c>
      <c r="G171">
        <v>452604.91564073297</v>
      </c>
      <c r="H171">
        <v>-452604.91564073297</v>
      </c>
      <c r="I171">
        <v>2508.1785123688201</v>
      </c>
      <c r="J171">
        <v>5843.1823160040403</v>
      </c>
      <c r="K171" s="2">
        <v>45015</v>
      </c>
      <c r="L171" t="s">
        <v>414</v>
      </c>
    </row>
    <row r="172" spans="1:12" x14ac:dyDescent="0.3">
      <c r="A172" t="str">
        <f t="shared" si="2"/>
        <v>SGPS45107</v>
      </c>
      <c r="B172" t="s">
        <v>415</v>
      </c>
      <c r="C172" t="s">
        <v>416</v>
      </c>
      <c r="D172">
        <v>237314.12165798101</v>
      </c>
      <c r="E172">
        <v>-1310.6959519541399</v>
      </c>
      <c r="F172">
        <v>-7196.24251408081</v>
      </c>
      <c r="G172">
        <v>285901.476065478</v>
      </c>
      <c r="H172">
        <v>-285901.476065478</v>
      </c>
      <c r="I172">
        <v>7259.1514002226804</v>
      </c>
      <c r="J172">
        <v>7171.0377357350699</v>
      </c>
      <c r="K172" s="2">
        <v>45107</v>
      </c>
      <c r="L172" t="s">
        <v>414</v>
      </c>
    </row>
    <row r="173" spans="1:12" x14ac:dyDescent="0.3">
      <c r="A173" t="str">
        <f t="shared" si="2"/>
        <v>SGPS45199</v>
      </c>
      <c r="B173" t="s">
        <v>415</v>
      </c>
      <c r="C173" t="s">
        <v>416</v>
      </c>
      <c r="D173">
        <v>49702.1539727954</v>
      </c>
      <c r="E173">
        <v>-1475.38705249387</v>
      </c>
      <c r="F173">
        <v>-7834.8922385507003</v>
      </c>
      <c r="G173">
        <v>99936.211925594107</v>
      </c>
      <c r="H173">
        <v>-99936.211925594107</v>
      </c>
      <c r="I173">
        <v>12675.124312244299</v>
      </c>
      <c r="J173">
        <v>8657.1688906829204</v>
      </c>
      <c r="K173" s="2">
        <v>45199</v>
      </c>
      <c r="L173" t="s">
        <v>414</v>
      </c>
    </row>
    <row r="174" spans="1:12" x14ac:dyDescent="0.3">
      <c r="A174" t="str">
        <f t="shared" si="2"/>
        <v>SOND44925</v>
      </c>
      <c r="B174" t="s">
        <v>208</v>
      </c>
      <c r="C174" t="s">
        <v>174</v>
      </c>
      <c r="D174">
        <v>75592.750360754697</v>
      </c>
      <c r="E174">
        <v>45543.762838502902</v>
      </c>
      <c r="F174">
        <v>25567.738052792301</v>
      </c>
      <c r="G174">
        <v>115775.544945268</v>
      </c>
      <c r="H174">
        <v>-115775.544945268</v>
      </c>
      <c r="I174">
        <v>-32140.967744688802</v>
      </c>
      <c r="J174">
        <v>70243.4880740636</v>
      </c>
      <c r="K174" s="2">
        <v>44925</v>
      </c>
      <c r="L174" t="s">
        <v>207</v>
      </c>
    </row>
    <row r="175" spans="1:12" x14ac:dyDescent="0.3">
      <c r="A175" t="str">
        <f t="shared" si="2"/>
        <v>SOND45015</v>
      </c>
      <c r="B175" t="s">
        <v>208</v>
      </c>
      <c r="C175" t="s">
        <v>174</v>
      </c>
      <c r="D175">
        <v>81278.290942590407</v>
      </c>
      <c r="E175">
        <v>53708.3097383489</v>
      </c>
      <c r="F175">
        <v>30915.5750440991</v>
      </c>
      <c r="G175">
        <v>126193.884149258</v>
      </c>
      <c r="H175">
        <v>-126193.884149258</v>
      </c>
      <c r="I175">
        <v>-37498.314691332896</v>
      </c>
      <c r="J175">
        <v>82686.526374404202</v>
      </c>
      <c r="K175" s="2">
        <v>45015</v>
      </c>
      <c r="L175" t="s">
        <v>207</v>
      </c>
    </row>
    <row r="176" spans="1:12" x14ac:dyDescent="0.3">
      <c r="A176" t="str">
        <f t="shared" si="2"/>
        <v>SOND45107</v>
      </c>
      <c r="B176" t="s">
        <v>208</v>
      </c>
      <c r="C176" t="s">
        <v>174</v>
      </c>
      <c r="D176">
        <v>87757.471129653903</v>
      </c>
      <c r="E176">
        <v>62934.774839899903</v>
      </c>
      <c r="F176">
        <v>37058.586145344598</v>
      </c>
      <c r="G176">
        <v>138075.66758928899</v>
      </c>
      <c r="H176">
        <v>-138075.66758928899</v>
      </c>
      <c r="I176">
        <v>-43646.872266079597</v>
      </c>
      <c r="J176">
        <v>97090.980074424297</v>
      </c>
      <c r="K176" s="2">
        <v>45107</v>
      </c>
      <c r="L176" t="s">
        <v>207</v>
      </c>
    </row>
    <row r="177" spans="1:12" x14ac:dyDescent="0.3">
      <c r="A177" t="str">
        <f t="shared" si="2"/>
        <v>SOND45199</v>
      </c>
      <c r="B177" t="s">
        <v>208</v>
      </c>
      <c r="C177" t="s">
        <v>174</v>
      </c>
      <c r="D177">
        <v>95069.436168753193</v>
      </c>
      <c r="E177">
        <v>73275.493752163296</v>
      </c>
      <c r="F177">
        <v>44033.010380068103</v>
      </c>
      <c r="G177">
        <v>151495.251009164</v>
      </c>
      <c r="H177">
        <v>-151495.251009164</v>
      </c>
      <c r="I177">
        <v>-50628.795210281598</v>
      </c>
      <c r="J177">
        <v>113562.647114262</v>
      </c>
      <c r="K177" s="2">
        <v>45199</v>
      </c>
      <c r="L177" t="s">
        <v>207</v>
      </c>
    </row>
    <row r="178" spans="1:12" x14ac:dyDescent="0.3">
      <c r="A178" t="str">
        <f t="shared" si="2"/>
        <v>SMFT44925</v>
      </c>
      <c r="B178" t="s">
        <v>101</v>
      </c>
      <c r="C178" t="s">
        <v>99</v>
      </c>
      <c r="D178">
        <v>4822783.8447712399</v>
      </c>
      <c r="E178">
        <v>342454.51143792202</v>
      </c>
      <c r="F178">
        <v>4004.1160130354501</v>
      </c>
      <c r="G178">
        <v>7963707.8790853499</v>
      </c>
      <c r="H178">
        <v>-7963707.8790853499</v>
      </c>
      <c r="I178">
        <v>-594658.467320294</v>
      </c>
      <c r="J178">
        <v>3655697.6879085</v>
      </c>
      <c r="K178" s="2">
        <v>44925</v>
      </c>
      <c r="L178" t="s">
        <v>100</v>
      </c>
    </row>
    <row r="179" spans="1:12" x14ac:dyDescent="0.3">
      <c r="A179" t="str">
        <f t="shared" si="2"/>
        <v>SMFT45015</v>
      </c>
      <c r="B179" t="s">
        <v>101</v>
      </c>
      <c r="C179" t="s">
        <v>99</v>
      </c>
      <c r="D179">
        <v>5173635.5968352295</v>
      </c>
      <c r="E179">
        <v>411930.74518405402</v>
      </c>
      <c r="F179">
        <v>24790.683866480798</v>
      </c>
      <c r="G179">
        <v>8374537.1530792201</v>
      </c>
      <c r="H179">
        <v>-8374537.1530792201</v>
      </c>
      <c r="I179">
        <v>-647493.91314072604</v>
      </c>
      <c r="J179">
        <v>4324891.4557103598</v>
      </c>
      <c r="K179" s="2">
        <v>45015</v>
      </c>
      <c r="L179" t="s">
        <v>100</v>
      </c>
    </row>
    <row r="180" spans="1:12" x14ac:dyDescent="0.3">
      <c r="A180" t="str">
        <f t="shared" si="2"/>
        <v>SMFT45107</v>
      </c>
      <c r="B180" t="s">
        <v>101</v>
      </c>
      <c r="C180" t="s">
        <v>99</v>
      </c>
      <c r="D180">
        <v>5517480.8409012798</v>
      </c>
      <c r="E180">
        <v>495218.92139664502</v>
      </c>
      <c r="F180">
        <v>56030.047643557002</v>
      </c>
      <c r="G180">
        <v>8794716.8022020906</v>
      </c>
      <c r="H180">
        <v>-8794716.8022020906</v>
      </c>
      <c r="I180">
        <v>-720301.89508087002</v>
      </c>
      <c r="J180">
        <v>5089785.3558651498</v>
      </c>
      <c r="K180" s="2">
        <v>45107</v>
      </c>
      <c r="L180" t="s">
        <v>100</v>
      </c>
    </row>
    <row r="181" spans="1:12" x14ac:dyDescent="0.3">
      <c r="A181" t="str">
        <f t="shared" si="2"/>
        <v>SMFT45199</v>
      </c>
      <c r="B181" t="s">
        <v>101</v>
      </c>
      <c r="C181" t="s">
        <v>99</v>
      </c>
      <c r="D181">
        <v>5851590.19091848</v>
      </c>
      <c r="E181">
        <v>593545.79824563104</v>
      </c>
      <c r="F181">
        <v>99017.697626341396</v>
      </c>
      <c r="G181">
        <v>9225593.9060893208</v>
      </c>
      <c r="H181">
        <v>-9225593.9060893208</v>
      </c>
      <c r="I181">
        <v>-815660.91228072904</v>
      </c>
      <c r="J181">
        <v>5957207.9086687202</v>
      </c>
      <c r="K181" s="2">
        <v>45199</v>
      </c>
      <c r="L181" t="s">
        <v>100</v>
      </c>
    </row>
    <row r="182" spans="1:12" x14ac:dyDescent="0.3">
      <c r="A182" t="str">
        <f t="shared" si="2"/>
        <v>SLCE44925</v>
      </c>
      <c r="B182" t="s">
        <v>24</v>
      </c>
      <c r="C182" t="s">
        <v>12</v>
      </c>
      <c r="D182">
        <v>5119173.59629892</v>
      </c>
      <c r="E182">
        <v>1885487.41142516</v>
      </c>
      <c r="F182">
        <v>1308480.56378914</v>
      </c>
      <c r="G182">
        <v>17549851.934214398</v>
      </c>
      <c r="H182">
        <v>-17549851.934214398</v>
      </c>
      <c r="I182">
        <v>-3702705.4491980602</v>
      </c>
      <c r="J182">
        <v>5582964.3062557597</v>
      </c>
      <c r="K182" s="2">
        <v>44925</v>
      </c>
      <c r="L182" t="s">
        <v>23</v>
      </c>
    </row>
    <row r="183" spans="1:12" x14ac:dyDescent="0.3">
      <c r="A183" t="str">
        <f t="shared" si="2"/>
        <v>SLCE45015</v>
      </c>
      <c r="B183" t="s">
        <v>24</v>
      </c>
      <c r="C183" t="s">
        <v>12</v>
      </c>
      <c r="D183">
        <v>5488951.0935012596</v>
      </c>
      <c r="E183">
        <v>2043801.7151230499</v>
      </c>
      <c r="F183">
        <v>1448829.1624925099</v>
      </c>
      <c r="G183">
        <v>19194822.279825699</v>
      </c>
      <c r="H183">
        <v>-19194822.279825699</v>
      </c>
      <c r="I183">
        <v>-3975577.7702188999</v>
      </c>
      <c r="J183">
        <v>6003786.2899032803</v>
      </c>
      <c r="K183" s="2">
        <v>45015</v>
      </c>
      <c r="L183" t="s">
        <v>23</v>
      </c>
    </row>
    <row r="184" spans="1:12" x14ac:dyDescent="0.3">
      <c r="A184" t="str">
        <f t="shared" si="2"/>
        <v>SLCE45107</v>
      </c>
      <c r="B184" t="s">
        <v>24</v>
      </c>
      <c r="C184" t="s">
        <v>12</v>
      </c>
      <c r="D184">
        <v>5889378.77155462</v>
      </c>
      <c r="E184">
        <v>2211629.7905729101</v>
      </c>
      <c r="F184">
        <v>1601597.23919208</v>
      </c>
      <c r="G184">
        <v>20966140.824043501</v>
      </c>
      <c r="H184">
        <v>-20966140.824043501</v>
      </c>
      <c r="I184">
        <v>-4266906.74631905</v>
      </c>
      <c r="J184">
        <v>6450319.4866112703</v>
      </c>
      <c r="K184" s="2">
        <v>45107</v>
      </c>
      <c r="L184" t="s">
        <v>23</v>
      </c>
    </row>
    <row r="185" spans="1:12" x14ac:dyDescent="0.3">
      <c r="A185" t="str">
        <f t="shared" si="2"/>
        <v>SLCE45199</v>
      </c>
      <c r="B185" t="s">
        <v>24</v>
      </c>
      <c r="C185" t="s">
        <v>12</v>
      </c>
      <c r="D185">
        <v>6321702.5072506601</v>
      </c>
      <c r="E185">
        <v>2389255.33326839</v>
      </c>
      <c r="F185">
        <v>1767304.4519094401</v>
      </c>
      <c r="G185">
        <v>22868596.361361399</v>
      </c>
      <c r="H185">
        <v>-22868596.361361399</v>
      </c>
      <c r="I185">
        <v>-4577401.9586904896</v>
      </c>
      <c r="J185">
        <v>6923402.0791166602</v>
      </c>
      <c r="K185" s="2">
        <v>45199</v>
      </c>
      <c r="L185" t="s">
        <v>23</v>
      </c>
    </row>
    <row r="186" spans="1:12" x14ac:dyDescent="0.3">
      <c r="A186" t="str">
        <f t="shared" si="2"/>
        <v>SIMH44925</v>
      </c>
      <c r="B186" t="s">
        <v>649</v>
      </c>
      <c r="C186" t="s">
        <v>635</v>
      </c>
      <c r="D186">
        <v>1807295.84920635</v>
      </c>
      <c r="E186">
        <v>-21883.499999999502</v>
      </c>
      <c r="F186">
        <v>959054.68253967597</v>
      </c>
      <c r="G186">
        <v>10439285.2936508</v>
      </c>
      <c r="H186">
        <v>-10439285.2936508</v>
      </c>
      <c r="I186">
        <v>-271919.57142857497</v>
      </c>
      <c r="J186">
        <v>2630140.4047618601</v>
      </c>
      <c r="K186" s="2">
        <v>44925</v>
      </c>
      <c r="L186" t="s">
        <v>648</v>
      </c>
    </row>
    <row r="187" spans="1:12" x14ac:dyDescent="0.3">
      <c r="A187" t="str">
        <f t="shared" si="2"/>
        <v>SIMH45015</v>
      </c>
      <c r="B187" t="s">
        <v>649</v>
      </c>
      <c r="C187" t="s">
        <v>635</v>
      </c>
      <c r="D187">
        <v>644992.65873016801</v>
      </c>
      <c r="E187">
        <v>-291595.166666665</v>
      </c>
      <c r="F187">
        <v>1077566.65873015</v>
      </c>
      <c r="G187">
        <v>10814654.2698413</v>
      </c>
      <c r="H187">
        <v>-10814654.2698413</v>
      </c>
      <c r="I187">
        <v>114783.952380944</v>
      </c>
      <c r="J187">
        <v>2653440.8809523098</v>
      </c>
      <c r="K187" s="2">
        <v>45015</v>
      </c>
      <c r="L187" t="s">
        <v>648</v>
      </c>
    </row>
    <row r="188" spans="1:12" x14ac:dyDescent="0.3">
      <c r="A188" t="str">
        <f t="shared" si="2"/>
        <v>SIMH45107</v>
      </c>
      <c r="B188" t="s">
        <v>649</v>
      </c>
      <c r="C188" t="s">
        <v>635</v>
      </c>
      <c r="D188">
        <v>-972338.53607502999</v>
      </c>
      <c r="E188">
        <v>-668030.93939393805</v>
      </c>
      <c r="F188">
        <v>1140275.9336219199</v>
      </c>
      <c r="G188">
        <v>11113009.226551199</v>
      </c>
      <c r="H188">
        <v>-11113009.226551199</v>
      </c>
      <c r="I188">
        <v>704525.23809522495</v>
      </c>
      <c r="J188">
        <v>2613869.5497834501</v>
      </c>
      <c r="K188" s="2">
        <v>45107</v>
      </c>
      <c r="L188" t="s">
        <v>648</v>
      </c>
    </row>
    <row r="189" spans="1:12" x14ac:dyDescent="0.3">
      <c r="A189" t="str">
        <f t="shared" si="2"/>
        <v>SIMH45199</v>
      </c>
      <c r="B189" t="s">
        <v>649</v>
      </c>
      <c r="C189" t="s">
        <v>635</v>
      </c>
      <c r="D189">
        <v>-3098764.6796536702</v>
      </c>
      <c r="E189">
        <v>-1165690.5454545401</v>
      </c>
      <c r="F189">
        <v>1130181.5627705599</v>
      </c>
      <c r="G189">
        <v>11353165.2597402</v>
      </c>
      <c r="H189">
        <v>-11353165.2597402</v>
      </c>
      <c r="I189">
        <v>1530534.1645021399</v>
      </c>
      <c r="J189">
        <v>2508325.38095224</v>
      </c>
      <c r="K189" s="2">
        <v>45199</v>
      </c>
      <c r="L189" t="s">
        <v>648</v>
      </c>
    </row>
    <row r="190" spans="1:12" x14ac:dyDescent="0.3">
      <c r="A190" t="str">
        <f t="shared" si="2"/>
        <v>APTI44925</v>
      </c>
      <c r="B190" t="s">
        <v>544</v>
      </c>
      <c r="C190" t="s">
        <v>528</v>
      </c>
      <c r="D190">
        <v>277829.11807144602</v>
      </c>
      <c r="E190">
        <v>12475.889992361101</v>
      </c>
      <c r="F190">
        <v>65049.526865293301</v>
      </c>
      <c r="G190">
        <v>429507.180714713</v>
      </c>
      <c r="H190">
        <v>-429507.180714713</v>
      </c>
      <c r="I190">
        <v>-21206.628554438899</v>
      </c>
      <c r="J190">
        <v>16246.259994904</v>
      </c>
      <c r="K190" s="2">
        <v>44925</v>
      </c>
      <c r="L190" t="s">
        <v>543</v>
      </c>
    </row>
    <row r="191" spans="1:12" x14ac:dyDescent="0.3">
      <c r="A191" t="str">
        <f t="shared" si="2"/>
        <v>APTI45015</v>
      </c>
      <c r="B191" t="s">
        <v>544</v>
      </c>
      <c r="C191" t="s">
        <v>528</v>
      </c>
      <c r="D191">
        <v>291291.87163478398</v>
      </c>
      <c r="E191">
        <v>13612.0696219523</v>
      </c>
      <c r="F191">
        <v>76809.273484336707</v>
      </c>
      <c r="G191">
        <v>452511.36734366399</v>
      </c>
      <c r="H191">
        <v>-452511.36734366399</v>
      </c>
      <c r="I191">
        <v>-19992.2103340754</v>
      </c>
      <c r="J191">
        <v>19936.354613584801</v>
      </c>
      <c r="K191" s="2">
        <v>45015</v>
      </c>
      <c r="L191" t="s">
        <v>543</v>
      </c>
    </row>
    <row r="192" spans="1:12" x14ac:dyDescent="0.3">
      <c r="A192" t="str">
        <f t="shared" si="2"/>
        <v>APTI45107</v>
      </c>
      <c r="B192" t="s">
        <v>544</v>
      </c>
      <c r="C192" t="s">
        <v>528</v>
      </c>
      <c r="D192">
        <v>306829.81062410801</v>
      </c>
      <c r="E192">
        <v>14834.1479084329</v>
      </c>
      <c r="F192">
        <v>90052.667555584994</v>
      </c>
      <c r="G192">
        <v>478387.482763012</v>
      </c>
      <c r="H192">
        <v>-478387.482763012</v>
      </c>
      <c r="I192">
        <v>-18529.4109972406</v>
      </c>
      <c r="J192">
        <v>24186.864378021099</v>
      </c>
      <c r="K192" s="2">
        <v>45107</v>
      </c>
      <c r="L192" t="s">
        <v>543</v>
      </c>
    </row>
    <row r="193" spans="1:12" x14ac:dyDescent="0.3">
      <c r="A193" t="str">
        <f t="shared" si="2"/>
        <v>APTI45199</v>
      </c>
      <c r="B193" t="s">
        <v>544</v>
      </c>
      <c r="C193" t="s">
        <v>528</v>
      </c>
      <c r="D193">
        <v>324556.94080993801</v>
      </c>
      <c r="E193">
        <v>16144.4905552707</v>
      </c>
      <c r="F193">
        <v>104852.523800144</v>
      </c>
      <c r="G193">
        <v>507283.32192341401</v>
      </c>
      <c r="H193">
        <v>-507283.32192341401</v>
      </c>
      <c r="I193">
        <v>-16797.686782328699</v>
      </c>
      <c r="J193">
        <v>29017.809829158999</v>
      </c>
      <c r="K193" s="2">
        <v>45199</v>
      </c>
      <c r="L193" t="s">
        <v>543</v>
      </c>
    </row>
    <row r="194" spans="1:12" x14ac:dyDescent="0.3">
      <c r="A194" t="str">
        <f t="shared" si="2"/>
        <v>SEER44925</v>
      </c>
      <c r="B194" t="s">
        <v>241</v>
      </c>
      <c r="C194" t="s">
        <v>237</v>
      </c>
      <c r="D194">
        <v>1291043.36026283</v>
      </c>
      <c r="E194">
        <v>176712.212661917</v>
      </c>
      <c r="F194">
        <v>506875.81627417199</v>
      </c>
      <c r="G194">
        <v>2484189.9661739399</v>
      </c>
      <c r="H194">
        <v>-2484189.9661739399</v>
      </c>
      <c r="I194">
        <v>-275926.15540959901</v>
      </c>
      <c r="J194">
        <v>31142.686480788299</v>
      </c>
      <c r="K194" s="2">
        <v>44925</v>
      </c>
      <c r="L194" t="s">
        <v>240</v>
      </c>
    </row>
    <row r="195" spans="1:12" x14ac:dyDescent="0.3">
      <c r="A195" t="str">
        <f t="shared" ref="A195:A258" si="3">_xlfn.CONCAT(B195,K195)</f>
        <v>SEER45015</v>
      </c>
      <c r="B195" t="s">
        <v>241</v>
      </c>
      <c r="C195" t="s">
        <v>237</v>
      </c>
      <c r="D195">
        <v>1235877.9590233699</v>
      </c>
      <c r="E195">
        <v>186207.93401015201</v>
      </c>
      <c r="F195">
        <v>543852.25667529099</v>
      </c>
      <c r="G195">
        <v>2514020.2027860298</v>
      </c>
      <c r="H195">
        <v>-2514020.2027860298</v>
      </c>
      <c r="I195">
        <v>-268418.31269194197</v>
      </c>
      <c r="J195">
        <v>-92424.229669402295</v>
      </c>
      <c r="K195" s="2">
        <v>45015</v>
      </c>
      <c r="L195" t="s">
        <v>240</v>
      </c>
    </row>
    <row r="196" spans="1:12" x14ac:dyDescent="0.3">
      <c r="A196" t="str">
        <f t="shared" si="3"/>
        <v>SEER45107</v>
      </c>
      <c r="B196" t="s">
        <v>241</v>
      </c>
      <c r="C196" t="s">
        <v>237</v>
      </c>
      <c r="D196">
        <v>1172560.80377151</v>
      </c>
      <c r="E196">
        <v>196646.320831046</v>
      </c>
      <c r="F196">
        <v>587491.73097429995</v>
      </c>
      <c r="G196">
        <v>2544421.0717475498</v>
      </c>
      <c r="H196">
        <v>-2544421.0717475498</v>
      </c>
      <c r="I196">
        <v>-259065.71066279101</v>
      </c>
      <c r="J196">
        <v>-228862.72685539801</v>
      </c>
      <c r="K196" s="2">
        <v>45107</v>
      </c>
      <c r="L196" t="s">
        <v>240</v>
      </c>
    </row>
    <row r="197" spans="1:12" x14ac:dyDescent="0.3">
      <c r="A197" t="str">
        <f t="shared" si="3"/>
        <v>SEER45199</v>
      </c>
      <c r="B197" t="s">
        <v>241</v>
      </c>
      <c r="C197" t="s">
        <v>237</v>
      </c>
      <c r="D197">
        <v>1100900.79723167</v>
      </c>
      <c r="E197">
        <v>208081.666958844</v>
      </c>
      <c r="F197">
        <v>638310.74192865996</v>
      </c>
      <c r="G197">
        <v>2575703.1879757601</v>
      </c>
      <c r="H197">
        <v>-2575703.1879757601</v>
      </c>
      <c r="I197">
        <v>-247773.486696073</v>
      </c>
      <c r="J197">
        <v>-378639.62944995798</v>
      </c>
      <c r="K197" s="2">
        <v>45199</v>
      </c>
      <c r="L197" t="s">
        <v>240</v>
      </c>
    </row>
    <row r="198" spans="1:12" x14ac:dyDescent="0.3">
      <c r="A198" t="str">
        <f t="shared" si="3"/>
        <v>SEQL44925</v>
      </c>
      <c r="B198" t="s">
        <v>647</v>
      </c>
      <c r="C198" t="s">
        <v>635</v>
      </c>
      <c r="D198">
        <v>216230.66666666701</v>
      </c>
      <c r="E198">
        <v>362957.396825395</v>
      </c>
      <c r="F198">
        <v>2327.7857142857101</v>
      </c>
      <c r="G198">
        <v>1247356.8730158701</v>
      </c>
      <c r="H198">
        <v>-1247356.8730158701</v>
      </c>
      <c r="I198">
        <v>-505989.51587301597</v>
      </c>
      <c r="J198">
        <v>346817.59523809102</v>
      </c>
      <c r="K198" s="2">
        <v>44925</v>
      </c>
      <c r="L198" t="s">
        <v>646</v>
      </c>
    </row>
    <row r="199" spans="1:12" x14ac:dyDescent="0.3">
      <c r="A199" t="str">
        <f t="shared" si="3"/>
        <v>SEQL45015</v>
      </c>
      <c r="B199" t="s">
        <v>647</v>
      </c>
      <c r="C199" t="s">
        <v>635</v>
      </c>
      <c r="D199">
        <v>-210982.66666666401</v>
      </c>
      <c r="E199">
        <v>374485.134920632</v>
      </c>
      <c r="F199">
        <v>-9780.6428571428005</v>
      </c>
      <c r="G199">
        <v>813779.73015872401</v>
      </c>
      <c r="H199">
        <v>-813779.73015872401</v>
      </c>
      <c r="I199">
        <v>-572173.658730158</v>
      </c>
      <c r="J199">
        <v>260410.785714278</v>
      </c>
      <c r="K199" s="2">
        <v>45015</v>
      </c>
      <c r="L199" t="s">
        <v>646</v>
      </c>
    </row>
    <row r="200" spans="1:12" x14ac:dyDescent="0.3">
      <c r="A200" t="str">
        <f t="shared" si="3"/>
        <v>SEQL45107</v>
      </c>
      <c r="B200" t="s">
        <v>647</v>
      </c>
      <c r="C200" t="s">
        <v>635</v>
      </c>
      <c r="D200">
        <v>-825167.74242424103</v>
      </c>
      <c r="E200">
        <v>377575.64357864001</v>
      </c>
      <c r="F200">
        <v>-28169.5129870128</v>
      </c>
      <c r="G200">
        <v>177940.500721491</v>
      </c>
      <c r="H200">
        <v>-177940.500721491</v>
      </c>
      <c r="I200">
        <v>-651725.29725829605</v>
      </c>
      <c r="J200">
        <v>163751.844155831</v>
      </c>
      <c r="K200" s="2">
        <v>45107</v>
      </c>
      <c r="L200" t="s">
        <v>646</v>
      </c>
    </row>
    <row r="201" spans="1:12" x14ac:dyDescent="0.3">
      <c r="A201" t="str">
        <f t="shared" si="3"/>
        <v>SEQL45199</v>
      </c>
      <c r="B201" t="s">
        <v>647</v>
      </c>
      <c r="C201" t="s">
        <v>635</v>
      </c>
      <c r="D201">
        <v>-1652895.9090909001</v>
      </c>
      <c r="E201">
        <v>370672.61471861001</v>
      </c>
      <c r="F201">
        <v>-53882.597402596999</v>
      </c>
      <c r="G201">
        <v>-687369.62337663898</v>
      </c>
      <c r="H201">
        <v>687369.62337663898</v>
      </c>
      <c r="I201">
        <v>-746753.29004328803</v>
      </c>
      <c r="J201">
        <v>60051.558441538298</v>
      </c>
      <c r="K201" s="2">
        <v>45199</v>
      </c>
      <c r="L201" t="s">
        <v>646</v>
      </c>
    </row>
    <row r="202" spans="1:12" x14ac:dyDescent="0.3">
      <c r="A202" t="str">
        <f t="shared" si="3"/>
        <v>SQIA44925</v>
      </c>
      <c r="B202" t="s">
        <v>165</v>
      </c>
      <c r="C202" t="s">
        <v>157</v>
      </c>
      <c r="D202">
        <v>27917062.948713999</v>
      </c>
      <c r="E202">
        <v>1859895.87497692</v>
      </c>
      <c r="F202">
        <v>63941.678583748901</v>
      </c>
      <c r="G202">
        <v>33794915.530097798</v>
      </c>
      <c r="H202">
        <v>-33794915.530097798</v>
      </c>
      <c r="I202">
        <v>-3193521.1456152699</v>
      </c>
      <c r="J202">
        <v>18539638.9803578</v>
      </c>
      <c r="K202" s="2">
        <v>44925</v>
      </c>
      <c r="L202" t="s">
        <v>164</v>
      </c>
    </row>
    <row r="203" spans="1:12" x14ac:dyDescent="0.3">
      <c r="A203" t="str">
        <f t="shared" si="3"/>
        <v>SQIA45015</v>
      </c>
      <c r="B203" t="s">
        <v>165</v>
      </c>
      <c r="C203" t="s">
        <v>157</v>
      </c>
      <c r="D203">
        <v>39415548.902823597</v>
      </c>
      <c r="E203">
        <v>2574923.01920145</v>
      </c>
      <c r="F203">
        <v>70675.945809407101</v>
      </c>
      <c r="G203">
        <v>47615917.822436497</v>
      </c>
      <c r="H203">
        <v>-47615917.822436497</v>
      </c>
      <c r="I203">
        <v>-4489184.5333744697</v>
      </c>
      <c r="J203">
        <v>26236045.056548499</v>
      </c>
      <c r="K203" s="2">
        <v>45015</v>
      </c>
      <c r="L203" t="s">
        <v>164</v>
      </c>
    </row>
    <row r="204" spans="1:12" x14ac:dyDescent="0.3">
      <c r="A204" t="str">
        <f t="shared" si="3"/>
        <v>SQIA45107</v>
      </c>
      <c r="B204" t="s">
        <v>165</v>
      </c>
      <c r="C204" t="s">
        <v>157</v>
      </c>
      <c r="D204">
        <v>52693224.333864197</v>
      </c>
      <c r="E204">
        <v>3386936.76964468</v>
      </c>
      <c r="F204">
        <v>77820.936843356903</v>
      </c>
      <c r="G204">
        <v>63561271.751997702</v>
      </c>
      <c r="H204">
        <v>-63561271.751997702</v>
      </c>
      <c r="I204">
        <v>-5980437.8167231502</v>
      </c>
      <c r="J204">
        <v>35120960.875246897</v>
      </c>
      <c r="K204" s="2">
        <v>45107</v>
      </c>
      <c r="L204" t="s">
        <v>164</v>
      </c>
    </row>
    <row r="205" spans="1:12" x14ac:dyDescent="0.3">
      <c r="A205" t="str">
        <f t="shared" si="3"/>
        <v>SQIA45199</v>
      </c>
      <c r="B205" t="s">
        <v>165</v>
      </c>
      <c r="C205" t="s">
        <v>157</v>
      </c>
      <c r="D205">
        <v>67844441.875673905</v>
      </c>
      <c r="E205">
        <v>4299604.45601115</v>
      </c>
      <c r="F205">
        <v>85387.405521070905</v>
      </c>
      <c r="G205">
        <v>81741849.542202398</v>
      </c>
      <c r="H205">
        <v>-81741849.542202398</v>
      </c>
      <c r="I205">
        <v>-7677054.1676158998</v>
      </c>
      <c r="J205">
        <v>45256985.720266603</v>
      </c>
      <c r="K205" s="2">
        <v>45199</v>
      </c>
      <c r="L205" t="s">
        <v>164</v>
      </c>
    </row>
    <row r="206" spans="1:12" x14ac:dyDescent="0.3">
      <c r="A206" t="str">
        <f t="shared" si="3"/>
        <v>ASAI44925</v>
      </c>
      <c r="B206" t="s">
        <v>114</v>
      </c>
      <c r="C206" t="s">
        <v>108</v>
      </c>
      <c r="D206">
        <v>8091015.8730158601</v>
      </c>
      <c r="E206">
        <v>15541642.8571428</v>
      </c>
      <c r="F206">
        <v>3317809.5238095298</v>
      </c>
      <c r="G206">
        <v>44912658.730158798</v>
      </c>
      <c r="H206">
        <v>-44912658.730158798</v>
      </c>
      <c r="I206">
        <v>-14600309.5238095</v>
      </c>
      <c r="J206">
        <v>11201357.142857101</v>
      </c>
      <c r="K206" s="2">
        <v>44925</v>
      </c>
      <c r="L206" t="s">
        <v>113</v>
      </c>
    </row>
    <row r="207" spans="1:12" x14ac:dyDescent="0.3">
      <c r="A207" t="str">
        <f t="shared" si="3"/>
        <v>ASAI45015</v>
      </c>
      <c r="B207" t="s">
        <v>114</v>
      </c>
      <c r="C207" t="s">
        <v>108</v>
      </c>
      <c r="D207">
        <v>13668492.063492</v>
      </c>
      <c r="E207">
        <v>17336928.5714285</v>
      </c>
      <c r="F207">
        <v>4413261.9047619198</v>
      </c>
      <c r="G207">
        <v>52856420.634920701</v>
      </c>
      <c r="H207">
        <v>-52856420.634920701</v>
      </c>
      <c r="I207">
        <v>-15948261.904761899</v>
      </c>
      <c r="J207">
        <v>9507404.76190475</v>
      </c>
      <c r="K207" s="2">
        <v>45015</v>
      </c>
      <c r="L207" t="s">
        <v>113</v>
      </c>
    </row>
    <row r="208" spans="1:12" x14ac:dyDescent="0.3">
      <c r="A208" t="str">
        <f t="shared" si="3"/>
        <v>ASAI45107</v>
      </c>
      <c r="B208" t="s">
        <v>114</v>
      </c>
      <c r="C208" t="s">
        <v>108</v>
      </c>
      <c r="D208">
        <v>21486312.409812398</v>
      </c>
      <c r="E208">
        <v>19458751.082251102</v>
      </c>
      <c r="F208">
        <v>5823887.4458874799</v>
      </c>
      <c r="G208">
        <v>61850033.189033397</v>
      </c>
      <c r="H208">
        <v>-61850033.189033397</v>
      </c>
      <c r="I208">
        <v>-17229523.809523799</v>
      </c>
      <c r="J208">
        <v>6549703.4632034497</v>
      </c>
      <c r="K208" s="2">
        <v>45107</v>
      </c>
      <c r="L208" t="s">
        <v>113</v>
      </c>
    </row>
    <row r="209" spans="1:12" x14ac:dyDescent="0.3">
      <c r="A209" t="str">
        <f t="shared" si="3"/>
        <v>ASAI45199</v>
      </c>
      <c r="B209" t="s">
        <v>114</v>
      </c>
      <c r="C209" t="s">
        <v>108</v>
      </c>
      <c r="D209">
        <v>31846017.3160173</v>
      </c>
      <c r="E209">
        <v>21944943.722943701</v>
      </c>
      <c r="F209">
        <v>7577822.51082257</v>
      </c>
      <c r="G209">
        <v>71862354.978355393</v>
      </c>
      <c r="H209">
        <v>-71862354.978355393</v>
      </c>
      <c r="I209">
        <v>-18404125.541125499</v>
      </c>
      <c r="J209">
        <v>2103722.9437229401</v>
      </c>
      <c r="K209" s="2">
        <v>45199</v>
      </c>
      <c r="L209" t="s">
        <v>113</v>
      </c>
    </row>
    <row r="210" spans="1:12" x14ac:dyDescent="0.3">
      <c r="A210" t="str">
        <f t="shared" si="3"/>
        <v>SHUL44925</v>
      </c>
      <c r="B210" t="s">
        <v>542</v>
      </c>
      <c r="C210" t="s">
        <v>528</v>
      </c>
      <c r="D210">
        <v>1106719.7164925199</v>
      </c>
      <c r="E210">
        <v>481860.418470392</v>
      </c>
      <c r="F210">
        <v>402035.79263220698</v>
      </c>
      <c r="G210">
        <v>2373796.5121808802</v>
      </c>
      <c r="H210">
        <v>-2373796.5121808802</v>
      </c>
      <c r="I210">
        <v>-469157.30990577402</v>
      </c>
      <c r="J210">
        <v>1233049.57185281</v>
      </c>
      <c r="K210" s="2">
        <v>44925</v>
      </c>
      <c r="L210" t="s">
        <v>541</v>
      </c>
    </row>
    <row r="211" spans="1:12" x14ac:dyDescent="0.3">
      <c r="A211" t="str">
        <f t="shared" si="3"/>
        <v>SHUL45015</v>
      </c>
      <c r="B211" t="s">
        <v>542</v>
      </c>
      <c r="C211" t="s">
        <v>528</v>
      </c>
      <c r="D211">
        <v>1182725.83780787</v>
      </c>
      <c r="E211">
        <v>533141.42814010801</v>
      </c>
      <c r="F211">
        <v>425833.557916208</v>
      </c>
      <c r="G211">
        <v>2527711.38652279</v>
      </c>
      <c r="H211">
        <v>-2527711.38652279</v>
      </c>
      <c r="I211">
        <v>-494212.82959964301</v>
      </c>
      <c r="J211">
        <v>1316750.6805527899</v>
      </c>
      <c r="K211" s="2">
        <v>45015</v>
      </c>
      <c r="L211" t="s">
        <v>541</v>
      </c>
    </row>
    <row r="212" spans="1:12" x14ac:dyDescent="0.3">
      <c r="A212" t="str">
        <f t="shared" si="3"/>
        <v>SHUL45107</v>
      </c>
      <c r="B212" t="s">
        <v>542</v>
      </c>
      <c r="C212" t="s">
        <v>528</v>
      </c>
      <c r="D212">
        <v>1264491.51031294</v>
      </c>
      <c r="E212">
        <v>589205.88689684297</v>
      </c>
      <c r="F212">
        <v>450712.61574831698</v>
      </c>
      <c r="G212">
        <v>2692981.06536583</v>
      </c>
      <c r="H212">
        <v>-2692981.06536583</v>
      </c>
      <c r="I212">
        <v>-520977.94694061298</v>
      </c>
      <c r="J212">
        <v>1407626.50270391</v>
      </c>
      <c r="K212" s="2">
        <v>45107</v>
      </c>
      <c r="L212" t="s">
        <v>541</v>
      </c>
    </row>
    <row r="213" spans="1:12" x14ac:dyDescent="0.3">
      <c r="A213" t="str">
        <f t="shared" si="3"/>
        <v>SHUL45199</v>
      </c>
      <c r="B213" t="s">
        <v>542</v>
      </c>
      <c r="C213" t="s">
        <v>528</v>
      </c>
      <c r="D213">
        <v>1352251.12316817</v>
      </c>
      <c r="E213">
        <v>650252.12107247103</v>
      </c>
      <c r="F213">
        <v>476697.19191048603</v>
      </c>
      <c r="G213">
        <v>2870039.4114946402</v>
      </c>
      <c r="H213">
        <v>-2870039.4114946402</v>
      </c>
      <c r="I213">
        <v>-549509.23325050995</v>
      </c>
      <c r="J213">
        <v>1505991.72367006</v>
      </c>
      <c r="K213" s="2">
        <v>45199</v>
      </c>
      <c r="L213" t="s">
        <v>541</v>
      </c>
    </row>
    <row r="214" spans="1:12" x14ac:dyDescent="0.3">
      <c r="A214" t="str">
        <f t="shared" si="3"/>
        <v>SLED44925</v>
      </c>
      <c r="B214" t="s">
        <v>152</v>
      </c>
      <c r="C214" t="s">
        <v>108</v>
      </c>
      <c r="D214">
        <v>-62983.354044801403</v>
      </c>
      <c r="E214">
        <v>73148.451404818901</v>
      </c>
      <c r="F214">
        <v>-22211.242763731399</v>
      </c>
      <c r="G214">
        <v>105880.274085018</v>
      </c>
      <c r="H214">
        <v>-105880.274085018</v>
      </c>
      <c r="I214">
        <v>-53748.626007966297</v>
      </c>
      <c r="J214">
        <v>124405.673711975</v>
      </c>
      <c r="K214" s="2">
        <v>44925</v>
      </c>
      <c r="L214" t="s">
        <v>151</v>
      </c>
    </row>
    <row r="215" spans="1:12" x14ac:dyDescent="0.3">
      <c r="A215" t="str">
        <f t="shared" si="3"/>
        <v>SLED45015</v>
      </c>
      <c r="B215" t="s">
        <v>152</v>
      </c>
      <c r="C215" t="s">
        <v>108</v>
      </c>
      <c r="D215">
        <v>-64471.600901283899</v>
      </c>
      <c r="E215">
        <v>91706.8573264062</v>
      </c>
      <c r="F215">
        <v>-21487.709718069898</v>
      </c>
      <c r="G215">
        <v>142951.27553717801</v>
      </c>
      <c r="H215">
        <v>-142951.27553717801</v>
      </c>
      <c r="I215">
        <v>-73417.137917895801</v>
      </c>
      <c r="J215">
        <v>171180.61649205201</v>
      </c>
      <c r="K215" s="2">
        <v>45015</v>
      </c>
      <c r="L215" t="s">
        <v>151</v>
      </c>
    </row>
    <row r="216" spans="1:12" x14ac:dyDescent="0.3">
      <c r="A216" t="str">
        <f t="shared" si="3"/>
        <v>SLED45107</v>
      </c>
      <c r="B216" t="s">
        <v>152</v>
      </c>
      <c r="C216" t="s">
        <v>108</v>
      </c>
      <c r="D216">
        <v>-61361.730329128499</v>
      </c>
      <c r="E216">
        <v>112476.5969182</v>
      </c>
      <c r="F216">
        <v>-18810.685209250099</v>
      </c>
      <c r="G216">
        <v>190214.500582721</v>
      </c>
      <c r="H216">
        <v>-190214.500582721</v>
      </c>
      <c r="I216">
        <v>-96496.066232691606</v>
      </c>
      <c r="J216">
        <v>225199.65644054601</v>
      </c>
      <c r="K216" s="2">
        <v>45107</v>
      </c>
      <c r="L216" t="s">
        <v>151</v>
      </c>
    </row>
    <row r="217" spans="1:12" x14ac:dyDescent="0.3">
      <c r="A217" t="str">
        <f t="shared" si="3"/>
        <v>SLED45199</v>
      </c>
      <c r="B217" t="s">
        <v>152</v>
      </c>
      <c r="C217" t="s">
        <v>108</v>
      </c>
      <c r="D217">
        <v>-53337.137067748503</v>
      </c>
      <c r="E217">
        <v>135550.16957532999</v>
      </c>
      <c r="F217">
        <v>-14054.038378859401</v>
      </c>
      <c r="G217">
        <v>248264.07864419301</v>
      </c>
      <c r="H217">
        <v>-248264.07864419301</v>
      </c>
      <c r="I217">
        <v>-123168.668571053</v>
      </c>
      <c r="J217">
        <v>286818.35732051102</v>
      </c>
      <c r="K217" s="2">
        <v>45199</v>
      </c>
      <c r="L217" t="s">
        <v>151</v>
      </c>
    </row>
    <row r="218" spans="1:12" x14ac:dyDescent="0.3">
      <c r="A218" t="str">
        <f t="shared" si="3"/>
        <v>AHEB44925</v>
      </c>
      <c r="B218" t="s">
        <v>323</v>
      </c>
      <c r="C218" t="s">
        <v>324</v>
      </c>
      <c r="D218">
        <v>-16197.338850698001</v>
      </c>
      <c r="E218">
        <v>57469.701553345803</v>
      </c>
      <c r="F218">
        <v>0</v>
      </c>
      <c r="G218">
        <v>331863.96850871301</v>
      </c>
      <c r="H218">
        <v>-331863.96850871301</v>
      </c>
      <c r="I218">
        <v>-130132.681266402</v>
      </c>
      <c r="J218">
        <v>104974.985400244</v>
      </c>
      <c r="K218" s="2">
        <v>44925</v>
      </c>
      <c r="L218" t="s">
        <v>322</v>
      </c>
    </row>
    <row r="219" spans="1:12" x14ac:dyDescent="0.3">
      <c r="A219" t="str">
        <f t="shared" si="3"/>
        <v>AHEB45015</v>
      </c>
      <c r="B219" t="s">
        <v>323</v>
      </c>
      <c r="C219" t="s">
        <v>324</v>
      </c>
      <c r="D219">
        <v>-19429.3292085096</v>
      </c>
      <c r="E219">
        <v>62239.254544074298</v>
      </c>
      <c r="F219">
        <v>0</v>
      </c>
      <c r="G219">
        <v>353103.53547753498</v>
      </c>
      <c r="H219">
        <v>-353103.53547753498</v>
      </c>
      <c r="I219">
        <v>-145654.12290054699</v>
      </c>
      <c r="J219">
        <v>119745.778303161</v>
      </c>
      <c r="K219" s="2">
        <v>45015</v>
      </c>
      <c r="L219" t="s">
        <v>322</v>
      </c>
    </row>
    <row r="220" spans="1:12" x14ac:dyDescent="0.3">
      <c r="A220" t="str">
        <f t="shared" si="3"/>
        <v>AHEB45107</v>
      </c>
      <c r="B220" t="s">
        <v>323</v>
      </c>
      <c r="C220" t="s">
        <v>324</v>
      </c>
      <c r="D220">
        <v>-22252.336293715001</v>
      </c>
      <c r="E220">
        <v>67480.925905595999</v>
      </c>
      <c r="F220">
        <v>0</v>
      </c>
      <c r="G220">
        <v>377546.56387308601</v>
      </c>
      <c r="H220">
        <v>-377546.56387308601</v>
      </c>
      <c r="I220">
        <v>-163013.73185029201</v>
      </c>
      <c r="J220">
        <v>136263.05585425001</v>
      </c>
      <c r="K220" s="2">
        <v>45107</v>
      </c>
      <c r="L220" t="s">
        <v>322</v>
      </c>
    </row>
    <row r="221" spans="1:12" x14ac:dyDescent="0.3">
      <c r="A221" t="str">
        <f t="shared" si="3"/>
        <v>AHEB45199</v>
      </c>
      <c r="B221" t="s">
        <v>323</v>
      </c>
      <c r="C221" t="s">
        <v>324</v>
      </c>
      <c r="D221">
        <v>-24628.3952272567</v>
      </c>
      <c r="E221">
        <v>73213.483720245393</v>
      </c>
      <c r="F221">
        <v>0</v>
      </c>
      <c r="G221">
        <v>405366.99720803997</v>
      </c>
      <c r="H221">
        <v>-405366.99720803997</v>
      </c>
      <c r="I221">
        <v>-182299.28149069301</v>
      </c>
      <c r="J221">
        <v>154612.883376646</v>
      </c>
      <c r="K221" s="2">
        <v>45199</v>
      </c>
      <c r="L221" t="s">
        <v>322</v>
      </c>
    </row>
    <row r="222" spans="1:12" x14ac:dyDescent="0.3">
      <c r="A222" t="str">
        <f t="shared" si="3"/>
        <v>SMTO45016</v>
      </c>
      <c r="B222" t="s">
        <v>22</v>
      </c>
      <c r="C222" t="s">
        <v>12</v>
      </c>
      <c r="D222">
        <v>5913157.4697393896</v>
      </c>
      <c r="E222">
        <v>1793228.3422459599</v>
      </c>
      <c r="F222">
        <v>1310573.1737542499</v>
      </c>
      <c r="G222">
        <v>19097738.2862246</v>
      </c>
      <c r="H222">
        <v>-19097738.2862246</v>
      </c>
      <c r="I222">
        <v>-3373755.8410146302</v>
      </c>
      <c r="J222">
        <v>6045807.3526013698</v>
      </c>
      <c r="K222" s="2">
        <v>45016</v>
      </c>
      <c r="L222" t="s">
        <v>21</v>
      </c>
    </row>
    <row r="223" spans="1:12" x14ac:dyDescent="0.3">
      <c r="A223" t="str">
        <f t="shared" si="3"/>
        <v>SMTO45107</v>
      </c>
      <c r="B223" t="s">
        <v>22</v>
      </c>
      <c r="C223" t="s">
        <v>12</v>
      </c>
      <c r="D223">
        <v>6220329.7163412496</v>
      </c>
      <c r="E223">
        <v>1915501.5384138599</v>
      </c>
      <c r="F223">
        <v>1343323.9664988399</v>
      </c>
      <c r="G223">
        <v>20257147.386321899</v>
      </c>
      <c r="H223">
        <v>-20257147.386321899</v>
      </c>
      <c r="I223">
        <v>-3670571.4139504302</v>
      </c>
      <c r="J223">
        <v>6354554.9323231699</v>
      </c>
      <c r="K223" s="2">
        <v>45107</v>
      </c>
      <c r="L223" t="s">
        <v>21</v>
      </c>
    </row>
    <row r="224" spans="1:12" x14ac:dyDescent="0.3">
      <c r="A224" t="str">
        <f t="shared" si="3"/>
        <v>SMTO45199</v>
      </c>
      <c r="B224" t="s">
        <v>22</v>
      </c>
      <c r="C224" t="s">
        <v>12</v>
      </c>
      <c r="D224">
        <v>6546608.3455128502</v>
      </c>
      <c r="E224">
        <v>2044967.12680021</v>
      </c>
      <c r="F224">
        <v>1372863.5160117799</v>
      </c>
      <c r="G224">
        <v>21492137.074301701</v>
      </c>
      <c r="H224">
        <v>-21492137.074301701</v>
      </c>
      <c r="I224">
        <v>-3995482.4741707202</v>
      </c>
      <c r="J224">
        <v>6676932.9267636603</v>
      </c>
      <c r="K224" s="2">
        <v>45199</v>
      </c>
      <c r="L224" t="s">
        <v>21</v>
      </c>
    </row>
    <row r="225" spans="1:12" x14ac:dyDescent="0.3">
      <c r="A225" t="str">
        <f t="shared" si="3"/>
        <v>SMTO45291</v>
      </c>
      <c r="B225" t="s">
        <v>22</v>
      </c>
      <c r="C225" t="s">
        <v>12</v>
      </c>
      <c r="D225">
        <v>6892677.2816931903</v>
      </c>
      <c r="E225">
        <v>2181848.0668635699</v>
      </c>
      <c r="F225">
        <v>1398926.1235585201</v>
      </c>
      <c r="G225">
        <v>22805626.8559088</v>
      </c>
      <c r="H225">
        <v>-22805626.8559088</v>
      </c>
      <c r="I225">
        <v>-4349828.6047253301</v>
      </c>
      <c r="J225">
        <v>7013354.0551501503</v>
      </c>
      <c r="K225" s="2">
        <v>45291</v>
      </c>
      <c r="L225" t="s">
        <v>21</v>
      </c>
    </row>
    <row r="226" spans="1:12" x14ac:dyDescent="0.3">
      <c r="A226" t="str">
        <f t="shared" si="3"/>
        <v>SCAR44925</v>
      </c>
      <c r="B226" t="s">
        <v>383</v>
      </c>
      <c r="C226" t="s">
        <v>371</v>
      </c>
      <c r="D226">
        <v>1554858.0527119399</v>
      </c>
      <c r="E226">
        <v>25788.599015359901</v>
      </c>
      <c r="F226">
        <v>605014.16025792295</v>
      </c>
      <c r="G226">
        <v>3157407.74306075</v>
      </c>
      <c r="H226">
        <v>-3157407.74306075</v>
      </c>
      <c r="I226">
        <v>-219778.60453272</v>
      </c>
      <c r="J226">
        <v>246981.522196798</v>
      </c>
      <c r="K226" s="2">
        <v>44925</v>
      </c>
      <c r="L226" t="s">
        <v>382</v>
      </c>
    </row>
    <row r="227" spans="1:12" x14ac:dyDescent="0.3">
      <c r="A227" t="str">
        <f t="shared" si="3"/>
        <v>SCAR45015</v>
      </c>
      <c r="B227" t="s">
        <v>383</v>
      </c>
      <c r="C227" t="s">
        <v>371</v>
      </c>
      <c r="D227">
        <v>1557752.01847909</v>
      </c>
      <c r="E227">
        <v>29156.594335355301</v>
      </c>
      <c r="F227">
        <v>653581.77556154295</v>
      </c>
      <c r="G227">
        <v>3216902.6713121701</v>
      </c>
      <c r="H227">
        <v>-3216902.6713121701</v>
      </c>
      <c r="I227">
        <v>-234696.03808697601</v>
      </c>
      <c r="J227">
        <v>235809.318251827</v>
      </c>
      <c r="K227" s="2">
        <v>45015</v>
      </c>
      <c r="L227" t="s">
        <v>382</v>
      </c>
    </row>
    <row r="228" spans="1:12" x14ac:dyDescent="0.3">
      <c r="A228" t="str">
        <f t="shared" si="3"/>
        <v>SCAR45107</v>
      </c>
      <c r="B228" t="s">
        <v>383</v>
      </c>
      <c r="C228" t="s">
        <v>371</v>
      </c>
      <c r="D228">
        <v>1560009.8889186799</v>
      </c>
      <c r="E228">
        <v>33016.961058638502</v>
      </c>
      <c r="F228">
        <v>709430.62881043996</v>
      </c>
      <c r="G228">
        <v>3277407.3746857299</v>
      </c>
      <c r="H228">
        <v>-3277407.3746857299</v>
      </c>
      <c r="I228">
        <v>-250536.86952603</v>
      </c>
      <c r="J228">
        <v>223372.54448694599</v>
      </c>
      <c r="K228" s="2">
        <v>45107</v>
      </c>
      <c r="L228" t="s">
        <v>382</v>
      </c>
    </row>
    <row r="229" spans="1:12" x14ac:dyDescent="0.3">
      <c r="A229" t="str">
        <f t="shared" si="3"/>
        <v>SCAR45199</v>
      </c>
      <c r="B229" t="s">
        <v>383</v>
      </c>
      <c r="C229" t="s">
        <v>371</v>
      </c>
      <c r="D229">
        <v>1561677.6085604101</v>
      </c>
      <c r="E229">
        <v>37396.229389578803</v>
      </c>
      <c r="F229">
        <v>772979.77541164297</v>
      </c>
      <c r="G229">
        <v>3339006.8535883301</v>
      </c>
      <c r="H229">
        <v>-3339006.8535883301</v>
      </c>
      <c r="I229">
        <v>-267327.70075833402</v>
      </c>
      <c r="J229">
        <v>209603.726800023</v>
      </c>
      <c r="K229" s="2">
        <v>45199</v>
      </c>
      <c r="L229" t="s">
        <v>382</v>
      </c>
    </row>
    <row r="230" spans="1:12" x14ac:dyDescent="0.3">
      <c r="A230" t="str">
        <f t="shared" si="3"/>
        <v>STBP44925</v>
      </c>
      <c r="B230" t="s">
        <v>396</v>
      </c>
      <c r="C230" t="s">
        <v>394</v>
      </c>
      <c r="D230">
        <v>2721077.61904736</v>
      </c>
      <c r="E230">
        <v>451385.18945745099</v>
      </c>
      <c r="F230">
        <v>170721.91664536501</v>
      </c>
      <c r="G230">
        <v>5346068.31729047</v>
      </c>
      <c r="H230">
        <v>-5346068.31729047</v>
      </c>
      <c r="I230">
        <v>-468488.02062644903</v>
      </c>
      <c r="J230">
        <v>1256326.3836686099</v>
      </c>
      <c r="K230" s="2">
        <v>44925</v>
      </c>
      <c r="L230" t="s">
        <v>395</v>
      </c>
    </row>
    <row r="231" spans="1:12" x14ac:dyDescent="0.3">
      <c r="A231" t="str">
        <f t="shared" si="3"/>
        <v>STBP45015</v>
      </c>
      <c r="B231" t="s">
        <v>396</v>
      </c>
      <c r="C231" t="s">
        <v>394</v>
      </c>
      <c r="D231">
        <v>2934729.4372773399</v>
      </c>
      <c r="E231">
        <v>520294.83383902803</v>
      </c>
      <c r="F231">
        <v>174289.462099911</v>
      </c>
      <c r="G231">
        <v>5712552.0290985098</v>
      </c>
      <c r="H231">
        <v>-5712552.0290985098</v>
      </c>
      <c r="I231">
        <v>-510593.94055707997</v>
      </c>
      <c r="J231">
        <v>1372821.8533965501</v>
      </c>
      <c r="K231" s="2">
        <v>45015</v>
      </c>
      <c r="L231" t="s">
        <v>395</v>
      </c>
    </row>
    <row r="232" spans="1:12" x14ac:dyDescent="0.3">
      <c r="A232" t="str">
        <f t="shared" si="3"/>
        <v>STBP45107</v>
      </c>
      <c r="B232" t="s">
        <v>396</v>
      </c>
      <c r="C232" t="s">
        <v>394</v>
      </c>
      <c r="D232">
        <v>3168673.06808327</v>
      </c>
      <c r="E232">
        <v>597377.242098068</v>
      </c>
      <c r="F232">
        <v>179634.745059081</v>
      </c>
      <c r="G232">
        <v>6104248.72616453</v>
      </c>
      <c r="H232">
        <v>-6104248.72616453</v>
      </c>
      <c r="I232">
        <v>-556849.89180570899</v>
      </c>
      <c r="J232">
        <v>1497873.3899732099</v>
      </c>
      <c r="K232" s="2">
        <v>45107</v>
      </c>
      <c r="L232" t="s">
        <v>395</v>
      </c>
    </row>
    <row r="233" spans="1:12" x14ac:dyDescent="0.3">
      <c r="A233" t="str">
        <f t="shared" si="3"/>
        <v>STBP45199</v>
      </c>
      <c r="B233" t="s">
        <v>396</v>
      </c>
      <c r="C233" t="s">
        <v>394</v>
      </c>
      <c r="D233">
        <v>3423775.1320440602</v>
      </c>
      <c r="E233">
        <v>683032.75637913705</v>
      </c>
      <c r="F233">
        <v>186894.645698379</v>
      </c>
      <c r="G233">
        <v>6521973.20556085</v>
      </c>
      <c r="H233">
        <v>-6521973.20556085</v>
      </c>
      <c r="I233">
        <v>-607418.17336283298</v>
      </c>
      <c r="J233">
        <v>1631785.5808797099</v>
      </c>
      <c r="K233" s="2">
        <v>45199</v>
      </c>
      <c r="L233" t="s">
        <v>395</v>
      </c>
    </row>
    <row r="234" spans="1:12" x14ac:dyDescent="0.3">
      <c r="A234" t="str">
        <f t="shared" si="3"/>
        <v>SNSY44925</v>
      </c>
      <c r="B234" t="s">
        <v>585</v>
      </c>
      <c r="C234" t="s">
        <v>577</v>
      </c>
      <c r="D234">
        <v>0</v>
      </c>
      <c r="E234">
        <v>163710.46676852001</v>
      </c>
      <c r="F234">
        <v>0</v>
      </c>
      <c r="G234">
        <v>343925.44783982</v>
      </c>
      <c r="H234">
        <v>-343925.44783982</v>
      </c>
      <c r="I234">
        <v>-214957.724980889</v>
      </c>
      <c r="J234">
        <v>182596.217723382</v>
      </c>
      <c r="K234" s="2">
        <v>44925</v>
      </c>
      <c r="L234" t="s">
        <v>584</v>
      </c>
    </row>
    <row r="235" spans="1:12" x14ac:dyDescent="0.3">
      <c r="A235" t="str">
        <f t="shared" si="3"/>
        <v>SNSY45015</v>
      </c>
      <c r="B235" t="s">
        <v>585</v>
      </c>
      <c r="C235" t="s">
        <v>577</v>
      </c>
      <c r="D235">
        <v>0</v>
      </c>
      <c r="E235">
        <v>177371.70937858601</v>
      </c>
      <c r="F235">
        <v>0</v>
      </c>
      <c r="G235">
        <v>362601.08464394201</v>
      </c>
      <c r="H235">
        <v>-362601.08464394201</v>
      </c>
      <c r="I235">
        <v>-198922.19593388299</v>
      </c>
      <c r="J235">
        <v>193721.62840755199</v>
      </c>
      <c r="K235" s="2">
        <v>45015</v>
      </c>
      <c r="L235" t="s">
        <v>584</v>
      </c>
    </row>
    <row r="236" spans="1:12" x14ac:dyDescent="0.3">
      <c r="A236" t="str">
        <f t="shared" si="3"/>
        <v>SNSY45107</v>
      </c>
      <c r="B236" t="s">
        <v>585</v>
      </c>
      <c r="C236" t="s">
        <v>577</v>
      </c>
      <c r="D236">
        <v>0</v>
      </c>
      <c r="E236">
        <v>192150.77354210199</v>
      </c>
      <c r="F236">
        <v>0</v>
      </c>
      <c r="G236">
        <v>383882.33344452502</v>
      </c>
      <c r="H236">
        <v>-383882.33344452502</v>
      </c>
      <c r="I236">
        <v>-179629.25807288999</v>
      </c>
      <c r="J236">
        <v>206259.82606638601</v>
      </c>
      <c r="K236" s="2">
        <v>45107</v>
      </c>
      <c r="L236" t="s">
        <v>584</v>
      </c>
    </row>
    <row r="237" spans="1:12" x14ac:dyDescent="0.3">
      <c r="A237" t="str">
        <f t="shared" si="3"/>
        <v>SNSY45199</v>
      </c>
      <c r="B237" t="s">
        <v>585</v>
      </c>
      <c r="C237" t="s">
        <v>577</v>
      </c>
      <c r="D237">
        <v>0</v>
      </c>
      <c r="E237">
        <v>208090.90331507099</v>
      </c>
      <c r="F237">
        <v>0</v>
      </c>
      <c r="G237">
        <v>407906.23107775202</v>
      </c>
      <c r="H237">
        <v>-407906.23107775202</v>
      </c>
      <c r="I237">
        <v>-156906.04132569299</v>
      </c>
      <c r="J237">
        <v>220285.07947765599</v>
      </c>
      <c r="K237" s="2">
        <v>45199</v>
      </c>
      <c r="L237" t="s">
        <v>584</v>
      </c>
    </row>
    <row r="238" spans="1:12" x14ac:dyDescent="0.3">
      <c r="A238" t="str">
        <f t="shared" si="3"/>
        <v>RAIL44925</v>
      </c>
      <c r="B238" t="s">
        <v>400</v>
      </c>
      <c r="C238" t="s">
        <v>394</v>
      </c>
      <c r="D238">
        <v>18198383.750443898</v>
      </c>
      <c r="E238">
        <v>231666.90162126301</v>
      </c>
      <c r="F238">
        <v>72555.1666243082</v>
      </c>
      <c r="G238">
        <v>28751774.630845699</v>
      </c>
      <c r="H238">
        <v>-28751774.630845699</v>
      </c>
      <c r="I238">
        <v>-762033.63585425296</v>
      </c>
      <c r="J238">
        <v>2006791.09371004</v>
      </c>
      <c r="K238" s="2">
        <v>44925</v>
      </c>
      <c r="L238" t="s">
        <v>399</v>
      </c>
    </row>
    <row r="239" spans="1:12" x14ac:dyDescent="0.3">
      <c r="A239" t="str">
        <f t="shared" si="3"/>
        <v>RAIL45015</v>
      </c>
      <c r="B239" t="s">
        <v>400</v>
      </c>
      <c r="C239" t="s">
        <v>394</v>
      </c>
      <c r="D239">
        <v>19305461.1160964</v>
      </c>
      <c r="E239">
        <v>227115.12355671599</v>
      </c>
      <c r="F239">
        <v>78502.5460488135</v>
      </c>
      <c r="G239">
        <v>30888306.3110292</v>
      </c>
      <c r="H239">
        <v>-30888306.3110292</v>
      </c>
      <c r="I239">
        <v>-780188.47126952105</v>
      </c>
      <c r="J239">
        <v>2140136.6039268202</v>
      </c>
      <c r="K239" s="2">
        <v>45015</v>
      </c>
      <c r="L239" t="s">
        <v>399</v>
      </c>
    </row>
    <row r="240" spans="1:12" x14ac:dyDescent="0.3">
      <c r="A240" t="str">
        <f t="shared" si="3"/>
        <v>RAIL45107</v>
      </c>
      <c r="B240" t="s">
        <v>400</v>
      </c>
      <c r="C240" t="s">
        <v>394</v>
      </c>
      <c r="D240">
        <v>20447842.327835701</v>
      </c>
      <c r="E240">
        <v>220381.49694936301</v>
      </c>
      <c r="F240">
        <v>88178.880446385607</v>
      </c>
      <c r="G240">
        <v>33158374.9852213</v>
      </c>
      <c r="H240">
        <v>-33158374.9852213</v>
      </c>
      <c r="I240">
        <v>-801639.88414992101</v>
      </c>
      <c r="J240">
        <v>2274836.0074126599</v>
      </c>
      <c r="K240" s="2">
        <v>45107</v>
      </c>
      <c r="L240" t="s">
        <v>399</v>
      </c>
    </row>
    <row r="241" spans="1:12" x14ac:dyDescent="0.3">
      <c r="A241" t="str">
        <f t="shared" si="3"/>
        <v>RAIL45199</v>
      </c>
      <c r="B241" t="s">
        <v>400</v>
      </c>
      <c r="C241" t="s">
        <v>394</v>
      </c>
      <c r="D241">
        <v>21625136.141617201</v>
      </c>
      <c r="E241">
        <v>211334.178640364</v>
      </c>
      <c r="F241">
        <v>101809.42478601501</v>
      </c>
      <c r="G241">
        <v>35566031.582239702</v>
      </c>
      <c r="H241">
        <v>-35566031.582239702</v>
      </c>
      <c r="I241">
        <v>-826641.87022802501</v>
      </c>
      <c r="J241">
        <v>2410533.7878600201</v>
      </c>
      <c r="K241" s="2">
        <v>45199</v>
      </c>
      <c r="L241" t="s">
        <v>399</v>
      </c>
    </row>
    <row r="242" spans="1:12" x14ac:dyDescent="0.3">
      <c r="A242" t="str">
        <f t="shared" si="3"/>
        <v>RSID44925</v>
      </c>
      <c r="B242" t="s">
        <v>232</v>
      </c>
      <c r="C242" t="s">
        <v>174</v>
      </c>
      <c r="D242">
        <v>569506.03819825395</v>
      </c>
      <c r="E242">
        <v>3239.6885663407302</v>
      </c>
      <c r="F242">
        <v>0</v>
      </c>
      <c r="G242">
        <v>3505936.8113064799</v>
      </c>
      <c r="H242">
        <v>-3505936.8113064799</v>
      </c>
      <c r="I242">
        <v>-2371680.1060160799</v>
      </c>
      <c r="J242">
        <v>314419.46388240502</v>
      </c>
      <c r="K242" s="2">
        <v>44925</v>
      </c>
      <c r="L242" t="s">
        <v>231</v>
      </c>
    </row>
    <row r="243" spans="1:12" x14ac:dyDescent="0.3">
      <c r="A243" t="str">
        <f t="shared" si="3"/>
        <v>RSID45015</v>
      </c>
      <c r="B243" t="s">
        <v>232</v>
      </c>
      <c r="C243" t="s">
        <v>174</v>
      </c>
      <c r="D243">
        <v>832991.90568546404</v>
      </c>
      <c r="E243">
        <v>3244.1025127521798</v>
      </c>
      <c r="F243">
        <v>0</v>
      </c>
      <c r="G243">
        <v>3467045.0149281002</v>
      </c>
      <c r="H243">
        <v>-3467045.0149281002</v>
      </c>
      <c r="I243">
        <v>-2462283.31376694</v>
      </c>
      <c r="J243">
        <v>391912.28728100599</v>
      </c>
      <c r="K243" s="2">
        <v>45015</v>
      </c>
      <c r="L243" t="s">
        <v>231</v>
      </c>
    </row>
    <row r="244" spans="1:12" x14ac:dyDescent="0.3">
      <c r="A244" t="str">
        <f t="shared" si="3"/>
        <v>RSID45107</v>
      </c>
      <c r="B244" t="s">
        <v>232</v>
      </c>
      <c r="C244" t="s">
        <v>174</v>
      </c>
      <c r="D244">
        <v>1139887.29506602</v>
      </c>
      <c r="E244">
        <v>3148.2487132700398</v>
      </c>
      <c r="F244">
        <v>0</v>
      </c>
      <c r="G244">
        <v>3459801.3080425202</v>
      </c>
      <c r="H244">
        <v>-3459801.3080425202</v>
      </c>
      <c r="I244">
        <v>-2584640.9974790202</v>
      </c>
      <c r="J244">
        <v>481977.594373659</v>
      </c>
      <c r="K244" s="2">
        <v>45107</v>
      </c>
      <c r="L244" t="s">
        <v>231</v>
      </c>
    </row>
    <row r="245" spans="1:12" x14ac:dyDescent="0.3">
      <c r="A245" t="str">
        <f t="shared" si="3"/>
        <v>RSID45199</v>
      </c>
      <c r="B245" t="s">
        <v>232</v>
      </c>
      <c r="C245" t="s">
        <v>174</v>
      </c>
      <c r="D245">
        <v>1492330.23705469</v>
      </c>
      <c r="E245">
        <v>2934.6796523104799</v>
      </c>
      <c r="F245">
        <v>0</v>
      </c>
      <c r="G245">
        <v>3486683.3932619202</v>
      </c>
      <c r="H245">
        <v>-3486683.3932619202</v>
      </c>
      <c r="I245">
        <v>-2741173.9774664901</v>
      </c>
      <c r="J245">
        <v>585165.09086314403</v>
      </c>
      <c r="K245" s="2">
        <v>45199</v>
      </c>
      <c r="L245" t="s">
        <v>231</v>
      </c>
    </row>
    <row r="246" spans="1:12" x14ac:dyDescent="0.3">
      <c r="A246" t="str">
        <f t="shared" si="3"/>
        <v>RDNI44925</v>
      </c>
      <c r="B246" t="s">
        <v>206</v>
      </c>
      <c r="C246" t="s">
        <v>174</v>
      </c>
      <c r="D246">
        <v>689376.03378331196</v>
      </c>
      <c r="E246">
        <v>8093.86843222071</v>
      </c>
      <c r="F246">
        <v>158205.063916421</v>
      </c>
      <c r="G246">
        <v>1680359.73652495</v>
      </c>
      <c r="H246">
        <v>-1680359.73652495</v>
      </c>
      <c r="I246">
        <v>-207107.326882283</v>
      </c>
      <c r="J246">
        <v>150248.73338429301</v>
      </c>
      <c r="K246" s="2">
        <v>44925</v>
      </c>
      <c r="L246" t="s">
        <v>205</v>
      </c>
    </row>
    <row r="247" spans="1:12" x14ac:dyDescent="0.3">
      <c r="A247" t="str">
        <f t="shared" si="3"/>
        <v>RDNI45015</v>
      </c>
      <c r="B247" t="s">
        <v>206</v>
      </c>
      <c r="C247" t="s">
        <v>174</v>
      </c>
      <c r="D247">
        <v>722585.73669250996</v>
      </c>
      <c r="E247">
        <v>8126.2934729983899</v>
      </c>
      <c r="F247">
        <v>180979.480361141</v>
      </c>
      <c r="G247">
        <v>1825026.1964592999</v>
      </c>
      <c r="H247">
        <v>-1825026.1964592999</v>
      </c>
      <c r="I247">
        <v>-234969.30745339001</v>
      </c>
      <c r="J247">
        <v>165003.42138628699</v>
      </c>
      <c r="K247" s="2">
        <v>45015</v>
      </c>
      <c r="L247" t="s">
        <v>205</v>
      </c>
    </row>
    <row r="248" spans="1:12" x14ac:dyDescent="0.3">
      <c r="A248" t="str">
        <f t="shared" si="3"/>
        <v>RDNI45107</v>
      </c>
      <c r="B248" t="s">
        <v>206</v>
      </c>
      <c r="C248" t="s">
        <v>174</v>
      </c>
      <c r="D248">
        <v>761643.00384147698</v>
      </c>
      <c r="E248">
        <v>8129.5649379010902</v>
      </c>
      <c r="F248">
        <v>208584.14358156701</v>
      </c>
      <c r="G248">
        <v>1984633.7268447501</v>
      </c>
      <c r="H248">
        <v>-1984633.7268447501</v>
      </c>
      <c r="I248">
        <v>-266192.887838458</v>
      </c>
      <c r="J248">
        <v>182476.64126465601</v>
      </c>
      <c r="K248" s="2">
        <v>45107</v>
      </c>
      <c r="L248" t="s">
        <v>205</v>
      </c>
    </row>
    <row r="249" spans="1:12" x14ac:dyDescent="0.3">
      <c r="A249" t="str">
        <f t="shared" si="3"/>
        <v>RDNI45199</v>
      </c>
      <c r="B249" t="s">
        <v>206</v>
      </c>
      <c r="C249" t="s">
        <v>174</v>
      </c>
      <c r="D249">
        <v>806868.84613592003</v>
      </c>
      <c r="E249">
        <v>8101.8373736251497</v>
      </c>
      <c r="F249">
        <v>241309.970730667</v>
      </c>
      <c r="G249">
        <v>2159755.9788165302</v>
      </c>
      <c r="H249">
        <v>-2159755.9788165302</v>
      </c>
      <c r="I249">
        <v>-300922.09672695998</v>
      </c>
      <c r="J249">
        <v>202790.739071141</v>
      </c>
      <c r="K249" s="2">
        <v>45199</v>
      </c>
      <c r="L249" t="s">
        <v>205</v>
      </c>
    </row>
    <row r="250" spans="1:12" x14ac:dyDescent="0.3">
      <c r="A250" t="str">
        <f t="shared" si="3"/>
        <v>GEPA44925</v>
      </c>
      <c r="B250" t="s">
        <v>461</v>
      </c>
      <c r="C250" t="s">
        <v>419</v>
      </c>
      <c r="D250">
        <v>2203667.4565828801</v>
      </c>
      <c r="E250">
        <v>327929.41897971398</v>
      </c>
      <c r="F250">
        <v>826694.003904577</v>
      </c>
      <c r="G250">
        <v>3656173.1169678802</v>
      </c>
      <c r="H250">
        <v>-3656173.1169678802</v>
      </c>
      <c r="I250">
        <v>-588029.76071657601</v>
      </c>
      <c r="J250">
        <v>98038.063407063295</v>
      </c>
      <c r="K250" s="2">
        <v>44925</v>
      </c>
      <c r="L250" t="s">
        <v>460</v>
      </c>
    </row>
    <row r="251" spans="1:12" x14ac:dyDescent="0.3">
      <c r="A251" t="str">
        <f t="shared" si="3"/>
        <v>GEPA45015</v>
      </c>
      <c r="B251" t="s">
        <v>461</v>
      </c>
      <c r="C251" t="s">
        <v>419</v>
      </c>
      <c r="D251">
        <v>2301411.0975852301</v>
      </c>
      <c r="E251">
        <v>323889.891075188</v>
      </c>
      <c r="F251">
        <v>927543.86996009701</v>
      </c>
      <c r="G251">
        <v>3495182.0801816201</v>
      </c>
      <c r="H251">
        <v>-3495182.0801816201</v>
      </c>
      <c r="I251">
        <v>-382216.40852557297</v>
      </c>
      <c r="J251">
        <v>-100450.170173381</v>
      </c>
      <c r="K251" s="2">
        <v>45015</v>
      </c>
      <c r="L251" t="s">
        <v>460</v>
      </c>
    </row>
    <row r="252" spans="1:12" x14ac:dyDescent="0.3">
      <c r="A252" t="str">
        <f t="shared" si="3"/>
        <v>GEPA45107</v>
      </c>
      <c r="B252" t="s">
        <v>461</v>
      </c>
      <c r="C252" t="s">
        <v>419</v>
      </c>
      <c r="D252">
        <v>2410214.6324876598</v>
      </c>
      <c r="E252">
        <v>319440.73490394198</v>
      </c>
      <c r="F252">
        <v>1037287.60468896</v>
      </c>
      <c r="G252">
        <v>3315020.5419697999</v>
      </c>
      <c r="H252">
        <v>-3315020.5419697999</v>
      </c>
      <c r="I252">
        <v>-148531.88684594899</v>
      </c>
      <c r="J252">
        <v>-321254.98872543598</v>
      </c>
      <c r="K252" s="2">
        <v>45107</v>
      </c>
      <c r="L252" t="s">
        <v>460</v>
      </c>
    </row>
    <row r="253" spans="1:12" x14ac:dyDescent="0.3">
      <c r="A253" t="str">
        <f t="shared" si="3"/>
        <v>GEPA45199</v>
      </c>
      <c r="B253" t="s">
        <v>461</v>
      </c>
      <c r="C253" t="s">
        <v>419</v>
      </c>
      <c r="D253">
        <v>2530426.1945587299</v>
      </c>
      <c r="E253">
        <v>314577.610708519</v>
      </c>
      <c r="F253">
        <v>1156293.13744736</v>
      </c>
      <c r="G253">
        <v>3114735.4904138301</v>
      </c>
      <c r="H253">
        <v>-3114735.4904138301</v>
      </c>
      <c r="I253">
        <v>114324.03461567</v>
      </c>
      <c r="J253">
        <v>-565340.18211151403</v>
      </c>
      <c r="K253" s="2">
        <v>45199</v>
      </c>
      <c r="L253" t="s">
        <v>460</v>
      </c>
    </row>
    <row r="254" spans="1:12" x14ac:dyDescent="0.3">
      <c r="A254" t="str">
        <f t="shared" si="3"/>
        <v>LLIS44925</v>
      </c>
      <c r="B254" t="s">
        <v>261</v>
      </c>
      <c r="C254" t="s">
        <v>251</v>
      </c>
      <c r="D254">
        <v>-1321810.5135387001</v>
      </c>
      <c r="E254">
        <v>236290.39181726999</v>
      </c>
      <c r="F254">
        <v>-276100.67430615099</v>
      </c>
      <c r="G254">
        <v>273649.63101594598</v>
      </c>
      <c r="H254">
        <v>-273649.63101594598</v>
      </c>
      <c r="I254">
        <v>-273079.89338756201</v>
      </c>
      <c r="J254">
        <v>303391.66412016901</v>
      </c>
      <c r="K254" s="2">
        <v>44925</v>
      </c>
      <c r="L254" t="s">
        <v>260</v>
      </c>
    </row>
    <row r="255" spans="1:12" x14ac:dyDescent="0.3">
      <c r="A255" t="str">
        <f t="shared" si="3"/>
        <v>LLIS45015</v>
      </c>
      <c r="B255" t="s">
        <v>261</v>
      </c>
      <c r="C255" t="s">
        <v>251</v>
      </c>
      <c r="D255">
        <v>-1870866.72498542</v>
      </c>
      <c r="E255">
        <v>241116.61609960801</v>
      </c>
      <c r="F255">
        <v>-426140.88944187301</v>
      </c>
      <c r="G255">
        <v>-348923.05046843598</v>
      </c>
      <c r="H255">
        <v>348923.05046843598</v>
      </c>
      <c r="I255">
        <v>-159489.64668249301</v>
      </c>
      <c r="J255">
        <v>209816.65420956101</v>
      </c>
      <c r="K255" s="2">
        <v>45015</v>
      </c>
      <c r="L255" t="s">
        <v>260</v>
      </c>
    </row>
    <row r="256" spans="1:12" x14ac:dyDescent="0.3">
      <c r="A256" t="str">
        <f t="shared" si="3"/>
        <v>LLIS45107</v>
      </c>
      <c r="B256" t="s">
        <v>261</v>
      </c>
      <c r="C256" t="s">
        <v>251</v>
      </c>
      <c r="D256">
        <v>-2473676.6810679701</v>
      </c>
      <c r="E256">
        <v>246653.18658275699</v>
      </c>
      <c r="F256">
        <v>-595097.24145723204</v>
      </c>
      <c r="G256">
        <v>-1036717.47418526</v>
      </c>
      <c r="H256">
        <v>1036717.47418526</v>
      </c>
      <c r="I256">
        <v>-34264.755226366302</v>
      </c>
      <c r="J256">
        <v>106489.12097445301</v>
      </c>
      <c r="K256" s="2">
        <v>45107</v>
      </c>
      <c r="L256" t="s">
        <v>260</v>
      </c>
    </row>
    <row r="257" spans="1:12" x14ac:dyDescent="0.3">
      <c r="A257" t="str">
        <f t="shared" si="3"/>
        <v>LLIS45199</v>
      </c>
      <c r="B257" t="s">
        <v>261</v>
      </c>
      <c r="C257" t="s">
        <v>251</v>
      </c>
      <c r="D257">
        <v>-3132294.8691775301</v>
      </c>
      <c r="E257">
        <v>252952.08523998701</v>
      </c>
      <c r="F257">
        <v>-783877.15464750899</v>
      </c>
      <c r="G257">
        <v>-1792225.06651095</v>
      </c>
      <c r="H257">
        <v>1792225.06651095</v>
      </c>
      <c r="I257">
        <v>102997.14833990599</v>
      </c>
      <c r="J257">
        <v>-6963.2283628302303</v>
      </c>
      <c r="K257" s="2">
        <v>45199</v>
      </c>
      <c r="L257" t="s">
        <v>260</v>
      </c>
    </row>
    <row r="258" spans="1:12" x14ac:dyDescent="0.3">
      <c r="A258" t="str">
        <f t="shared" si="3"/>
        <v>RNEW44925</v>
      </c>
      <c r="B258" t="s">
        <v>465</v>
      </c>
      <c r="C258" t="s">
        <v>419</v>
      </c>
      <c r="D258">
        <v>106982.86826708401</v>
      </c>
      <c r="E258">
        <v>51886.531364072602</v>
      </c>
      <c r="F258">
        <v>-3439.6096256701699</v>
      </c>
      <c r="G258">
        <v>879320.31890349695</v>
      </c>
      <c r="H258">
        <v>-879320.31890349695</v>
      </c>
      <c r="I258">
        <v>-53734.785586929996</v>
      </c>
      <c r="J258">
        <v>314157.61701032898</v>
      </c>
      <c r="K258" s="2">
        <v>44925</v>
      </c>
      <c r="L258" t="s">
        <v>464</v>
      </c>
    </row>
    <row r="259" spans="1:12" x14ac:dyDescent="0.3">
      <c r="A259" t="str">
        <f t="shared" ref="A259:A322" si="4">_xlfn.CONCAT(B259,K259)</f>
        <v>RNEW45015</v>
      </c>
      <c r="B259" t="s">
        <v>465</v>
      </c>
      <c r="C259" t="s">
        <v>419</v>
      </c>
      <c r="D259">
        <v>263992.94674732798</v>
      </c>
      <c r="E259">
        <v>61157.747002173201</v>
      </c>
      <c r="F259">
        <v>-3880.4623500514699</v>
      </c>
      <c r="G259">
        <v>864024.30968132894</v>
      </c>
      <c r="H259">
        <v>-864024.30968132894</v>
      </c>
      <c r="I259">
        <v>136752.73591704201</v>
      </c>
      <c r="J259">
        <v>347173.39559106098</v>
      </c>
      <c r="K259" s="2">
        <v>45015</v>
      </c>
      <c r="L259" t="s">
        <v>464</v>
      </c>
    </row>
    <row r="260" spans="1:12" x14ac:dyDescent="0.3">
      <c r="A260" t="str">
        <f t="shared" si="4"/>
        <v>RNEW45107</v>
      </c>
      <c r="B260" t="s">
        <v>465</v>
      </c>
      <c r="C260" t="s">
        <v>419</v>
      </c>
      <c r="D260">
        <v>465535.52558062802</v>
      </c>
      <c r="E260">
        <v>71378.518987059593</v>
      </c>
      <c r="F260">
        <v>-4241.1646191645104</v>
      </c>
      <c r="G260">
        <v>870015.31284091901</v>
      </c>
      <c r="H260">
        <v>-870015.31284091901</v>
      </c>
      <c r="I260">
        <v>353663.83323800401</v>
      </c>
      <c r="J260">
        <v>385964.45809775399</v>
      </c>
      <c r="K260" s="2">
        <v>45107</v>
      </c>
      <c r="L260" t="s">
        <v>464</v>
      </c>
    </row>
    <row r="261" spans="1:12" x14ac:dyDescent="0.3">
      <c r="A261" t="str">
        <f t="shared" si="4"/>
        <v>RNEW45199</v>
      </c>
      <c r="B261" t="s">
        <v>465</v>
      </c>
      <c r="C261" t="s">
        <v>419</v>
      </c>
      <c r="D261">
        <v>714531.06500415003</v>
      </c>
      <c r="E261">
        <v>82591.262655391605</v>
      </c>
      <c r="F261">
        <v>-4513.1246808292799</v>
      </c>
      <c r="G261">
        <v>899190.97145134502</v>
      </c>
      <c r="H261">
        <v>-899190.97145134502</v>
      </c>
      <c r="I261">
        <v>598300.20735210204</v>
      </c>
      <c r="J261">
        <v>430871.773295252</v>
      </c>
      <c r="K261" s="2">
        <v>45199</v>
      </c>
      <c r="L261" t="s">
        <v>464</v>
      </c>
    </row>
    <row r="262" spans="1:12" x14ac:dyDescent="0.3">
      <c r="A262" t="str">
        <f t="shared" si="4"/>
        <v>RPMG44925</v>
      </c>
      <c r="B262" t="s">
        <v>574</v>
      </c>
      <c r="C262" t="s">
        <v>566</v>
      </c>
      <c r="D262">
        <v>0</v>
      </c>
      <c r="E262">
        <v>1302091.37577455</v>
      </c>
      <c r="F262">
        <v>1324.4098124110801</v>
      </c>
      <c r="G262">
        <v>5668070.2566845203</v>
      </c>
      <c r="H262">
        <v>-5668070.2566845203</v>
      </c>
      <c r="I262">
        <v>-8970987.4178759195</v>
      </c>
      <c r="J262">
        <v>5317157.28843066</v>
      </c>
      <c r="K262" s="2">
        <v>44925</v>
      </c>
      <c r="L262" t="s">
        <v>573</v>
      </c>
    </row>
    <row r="263" spans="1:12" x14ac:dyDescent="0.3">
      <c r="A263" t="str">
        <f t="shared" si="4"/>
        <v>RPMG45015</v>
      </c>
      <c r="B263" t="s">
        <v>574</v>
      </c>
      <c r="C263" t="s">
        <v>566</v>
      </c>
      <c r="D263">
        <v>0</v>
      </c>
      <c r="E263">
        <v>1463041.06052117</v>
      </c>
      <c r="F263">
        <v>1855.95676042888</v>
      </c>
      <c r="G263">
        <v>6097850.1538482504</v>
      </c>
      <c r="H263">
        <v>-6097850.1538482504</v>
      </c>
      <c r="I263">
        <v>-9478559.4303811006</v>
      </c>
      <c r="J263">
        <v>5731103.9481805302</v>
      </c>
      <c r="K263" s="2">
        <v>45015</v>
      </c>
      <c r="L263" t="s">
        <v>573</v>
      </c>
    </row>
    <row r="264" spans="1:12" x14ac:dyDescent="0.3">
      <c r="A264" t="str">
        <f t="shared" si="4"/>
        <v>RPMG45107</v>
      </c>
      <c r="B264" t="s">
        <v>574</v>
      </c>
      <c r="C264" t="s">
        <v>566</v>
      </c>
      <c r="D264">
        <v>0</v>
      </c>
      <c r="E264">
        <v>1636901.90696595</v>
      </c>
      <c r="F264">
        <v>2466.8201756517301</v>
      </c>
      <c r="G264">
        <v>6545303.13577512</v>
      </c>
      <c r="H264">
        <v>-6545303.13577512</v>
      </c>
      <c r="I264">
        <v>-9995706.1005377695</v>
      </c>
      <c r="J264">
        <v>6162185.3395889997</v>
      </c>
      <c r="K264" s="2">
        <v>45107</v>
      </c>
      <c r="L264" t="s">
        <v>573</v>
      </c>
    </row>
    <row r="265" spans="1:12" x14ac:dyDescent="0.3">
      <c r="A265" t="str">
        <f t="shared" si="4"/>
        <v>RPMG45199</v>
      </c>
      <c r="B265" t="s">
        <v>574</v>
      </c>
      <c r="C265" t="s">
        <v>566</v>
      </c>
      <c r="D265">
        <v>0</v>
      </c>
      <c r="E265">
        <v>1824129.4771636999</v>
      </c>
      <c r="F265">
        <v>3161.17331072345</v>
      </c>
      <c r="G265">
        <v>7010570.1383417901</v>
      </c>
      <c r="H265">
        <v>-7010570.1383417901</v>
      </c>
      <c r="I265">
        <v>-10522051.3815825</v>
      </c>
      <c r="J265">
        <v>6610570.0881470796</v>
      </c>
      <c r="K265" s="2">
        <v>45199</v>
      </c>
      <c r="L265" t="s">
        <v>573</v>
      </c>
    </row>
    <row r="266" spans="1:12" x14ac:dyDescent="0.3">
      <c r="A266" t="str">
        <f t="shared" si="4"/>
        <v>REDE44925</v>
      </c>
      <c r="B266" t="s">
        <v>459</v>
      </c>
      <c r="C266" t="s">
        <v>419</v>
      </c>
      <c r="D266">
        <v>3552129.7739585498</v>
      </c>
      <c r="E266">
        <v>492386.20643408498</v>
      </c>
      <c r="F266">
        <v>231114.19607841701</v>
      </c>
      <c r="G266">
        <v>4880381.9043370597</v>
      </c>
      <c r="H266">
        <v>-4880381.9043370597</v>
      </c>
      <c r="I266">
        <v>-345879.24480088498</v>
      </c>
      <c r="J266">
        <v>515261.53552327002</v>
      </c>
      <c r="K266" s="2">
        <v>44925</v>
      </c>
      <c r="L266" t="s">
        <v>458</v>
      </c>
    </row>
    <row r="267" spans="1:12" x14ac:dyDescent="0.3">
      <c r="A267" t="str">
        <f t="shared" si="4"/>
        <v>REDE45015</v>
      </c>
      <c r="B267" t="s">
        <v>459</v>
      </c>
      <c r="C267" t="s">
        <v>419</v>
      </c>
      <c r="D267">
        <v>3332057.2880502199</v>
      </c>
      <c r="E267">
        <v>532452.12606188701</v>
      </c>
      <c r="F267">
        <v>201786.13066845699</v>
      </c>
      <c r="G267">
        <v>4729829.6135641597</v>
      </c>
      <c r="H267">
        <v>-4729829.6135641597</v>
      </c>
      <c r="I267">
        <v>-447180.25409204297</v>
      </c>
      <c r="J267">
        <v>536235.29236947803</v>
      </c>
      <c r="K267" s="2">
        <v>45015</v>
      </c>
      <c r="L267" t="s">
        <v>458</v>
      </c>
    </row>
    <row r="268" spans="1:12" x14ac:dyDescent="0.3">
      <c r="A268" t="str">
        <f t="shared" si="4"/>
        <v>REDE45107</v>
      </c>
      <c r="B268" t="s">
        <v>459</v>
      </c>
      <c r="C268" t="s">
        <v>419</v>
      </c>
      <c r="D268">
        <v>3068728.6058566398</v>
      </c>
      <c r="E268">
        <v>574756.49127467303</v>
      </c>
      <c r="F268">
        <v>166681.603061667</v>
      </c>
      <c r="G268">
        <v>4545986.2551517803</v>
      </c>
      <c r="H268">
        <v>-4545986.2551517803</v>
      </c>
      <c r="I268">
        <v>-561670.33378502796</v>
      </c>
      <c r="J268">
        <v>555928.44038619695</v>
      </c>
      <c r="K268" s="2">
        <v>45107</v>
      </c>
      <c r="L268" t="s">
        <v>458</v>
      </c>
    </row>
    <row r="269" spans="1:12" x14ac:dyDescent="0.3">
      <c r="A269" t="str">
        <f t="shared" si="4"/>
        <v>REDE45199</v>
      </c>
      <c r="B269" t="s">
        <v>459</v>
      </c>
      <c r="C269" t="s">
        <v>419</v>
      </c>
      <c r="D269">
        <v>2759982.2712570801</v>
      </c>
      <c r="E269">
        <v>619363.46717577905</v>
      </c>
      <c r="F269">
        <v>125490.594808782</v>
      </c>
      <c r="G269">
        <v>4327042.6769024404</v>
      </c>
      <c r="H269">
        <v>-4327042.6769024404</v>
      </c>
      <c r="I269">
        <v>-689917.51223858097</v>
      </c>
      <c r="J269">
        <v>574181.252349847</v>
      </c>
      <c r="K269" s="2">
        <v>45199</v>
      </c>
      <c r="L269" t="s">
        <v>458</v>
      </c>
    </row>
    <row r="270" spans="1:12" x14ac:dyDescent="0.3">
      <c r="A270" t="str">
        <f t="shared" si="4"/>
        <v>RDOR44925</v>
      </c>
      <c r="B270" t="s">
        <v>626</v>
      </c>
      <c r="C270" t="s">
        <v>616</v>
      </c>
      <c r="D270">
        <v>8910591.7575760707</v>
      </c>
      <c r="E270">
        <v>3009780.30303032</v>
      </c>
      <c r="F270">
        <v>102734.050505006</v>
      </c>
      <c r="G270">
        <v>44656147.252525099</v>
      </c>
      <c r="H270">
        <v>-44656147.252525099</v>
      </c>
      <c r="I270">
        <v>-8517338.8686868604</v>
      </c>
      <c r="J270">
        <v>13979225.858585799</v>
      </c>
      <c r="K270" s="2">
        <v>44925</v>
      </c>
      <c r="L270" t="s">
        <v>625</v>
      </c>
    </row>
    <row r="271" spans="1:12" x14ac:dyDescent="0.3">
      <c r="A271" t="str">
        <f t="shared" si="4"/>
        <v>RDOR45015</v>
      </c>
      <c r="B271" t="s">
        <v>626</v>
      </c>
      <c r="C271" t="s">
        <v>616</v>
      </c>
      <c r="D271">
        <v>3079070.3659677701</v>
      </c>
      <c r="E271">
        <v>2917560.6596736801</v>
      </c>
      <c r="F271">
        <v>-859647.92385398597</v>
      </c>
      <c r="G271">
        <v>42236510.940170698</v>
      </c>
      <c r="H271">
        <v>-42236510.940170698</v>
      </c>
      <c r="I271">
        <v>-10826134.789432701</v>
      </c>
      <c r="J271">
        <v>10292593.2175602</v>
      </c>
      <c r="K271" s="2">
        <v>45015</v>
      </c>
      <c r="L271" t="s">
        <v>625</v>
      </c>
    </row>
    <row r="272" spans="1:12" x14ac:dyDescent="0.3">
      <c r="A272" t="str">
        <f t="shared" si="4"/>
        <v>RDOR45107</v>
      </c>
      <c r="B272" t="s">
        <v>626</v>
      </c>
      <c r="C272" t="s">
        <v>616</v>
      </c>
      <c r="D272">
        <v>-5147597.4781879503</v>
      </c>
      <c r="E272">
        <v>2722835.2031302298</v>
      </c>
      <c r="F272">
        <v>-2021048.33011441</v>
      </c>
      <c r="G272">
        <v>37899893.3304471</v>
      </c>
      <c r="H272">
        <v>-37899893.3304471</v>
      </c>
      <c r="I272">
        <v>-13648662.738816701</v>
      </c>
      <c r="J272">
        <v>4895343.4220224004</v>
      </c>
      <c r="K272" s="2">
        <v>45107</v>
      </c>
      <c r="L272" t="s">
        <v>625</v>
      </c>
    </row>
    <row r="273" spans="1:12" x14ac:dyDescent="0.3">
      <c r="A273" t="str">
        <f t="shared" si="4"/>
        <v>RDOR45199</v>
      </c>
      <c r="B273" t="s">
        <v>626</v>
      </c>
      <c r="C273" t="s">
        <v>616</v>
      </c>
      <c r="D273">
        <v>-16080427.2760565</v>
      </c>
      <c r="E273">
        <v>2409175.72594077</v>
      </c>
      <c r="F273">
        <v>-3395597.7914308999</v>
      </c>
      <c r="G273">
        <v>31388823.181706801</v>
      </c>
      <c r="H273">
        <v>-31388823.181706801</v>
      </c>
      <c r="I273">
        <v>-17037588.806970701</v>
      </c>
      <c r="J273">
        <v>-2435387.6041736398</v>
      </c>
      <c r="K273" s="2">
        <v>45199</v>
      </c>
      <c r="L273" t="s">
        <v>625</v>
      </c>
    </row>
    <row r="274" spans="1:12" x14ac:dyDescent="0.3">
      <c r="A274" t="str">
        <f t="shared" si="4"/>
        <v>RCSL44925</v>
      </c>
      <c r="B274" t="s">
        <v>525</v>
      </c>
      <c r="C274" t="s">
        <v>495</v>
      </c>
      <c r="D274">
        <v>-3032.7079195401002</v>
      </c>
      <c r="E274">
        <v>25511.1706985821</v>
      </c>
      <c r="F274">
        <v>0</v>
      </c>
      <c r="G274">
        <v>91073.845004652394</v>
      </c>
      <c r="H274">
        <v>-91073.845004652394</v>
      </c>
      <c r="I274">
        <v>-15235.0230879433</v>
      </c>
      <c r="J274">
        <v>43146.208810804797</v>
      </c>
      <c r="K274" s="2">
        <v>44925</v>
      </c>
      <c r="L274" t="s">
        <v>524</v>
      </c>
    </row>
    <row r="275" spans="1:12" x14ac:dyDescent="0.3">
      <c r="A275" t="str">
        <f t="shared" si="4"/>
        <v>RCSL45015</v>
      </c>
      <c r="B275" t="s">
        <v>525</v>
      </c>
      <c r="C275" t="s">
        <v>495</v>
      </c>
      <c r="D275">
        <v>-4300.5312011879096</v>
      </c>
      <c r="E275">
        <v>28712.075859663601</v>
      </c>
      <c r="F275">
        <v>0</v>
      </c>
      <c r="G275">
        <v>101654.891790931</v>
      </c>
      <c r="H275">
        <v>-101654.891790931</v>
      </c>
      <c r="I275">
        <v>-16775.0089240405</v>
      </c>
      <c r="J275">
        <v>48425.520230704496</v>
      </c>
      <c r="K275" s="2">
        <v>45015</v>
      </c>
      <c r="L275" t="s">
        <v>524</v>
      </c>
    </row>
    <row r="276" spans="1:12" x14ac:dyDescent="0.3">
      <c r="A276" t="str">
        <f t="shared" si="4"/>
        <v>RCSL45107</v>
      </c>
      <c r="B276" t="s">
        <v>525</v>
      </c>
      <c r="C276" t="s">
        <v>495</v>
      </c>
      <c r="D276">
        <v>-5775.5779581304496</v>
      </c>
      <c r="E276">
        <v>32155.791947831702</v>
      </c>
      <c r="F276">
        <v>0</v>
      </c>
      <c r="G276">
        <v>113300.29216388</v>
      </c>
      <c r="H276">
        <v>-113300.29216388</v>
      </c>
      <c r="I276">
        <v>-19025.133841038099</v>
      </c>
      <c r="J276">
        <v>54104.8747287433</v>
      </c>
      <c r="K276" s="2">
        <v>45107</v>
      </c>
      <c r="L276" t="s">
        <v>524</v>
      </c>
    </row>
    <row r="277" spans="1:12" x14ac:dyDescent="0.3">
      <c r="A277" t="str">
        <f t="shared" si="4"/>
        <v>RCSL45199</v>
      </c>
      <c r="B277" t="s">
        <v>525</v>
      </c>
      <c r="C277" t="s">
        <v>495</v>
      </c>
      <c r="D277">
        <v>-7470.7380812761703</v>
      </c>
      <c r="E277">
        <v>35850.369908226799</v>
      </c>
      <c r="F277">
        <v>0</v>
      </c>
      <c r="G277">
        <v>126048.060288889</v>
      </c>
      <c r="H277">
        <v>-126048.060288889</v>
      </c>
      <c r="I277">
        <v>-22033.956987771198</v>
      </c>
      <c r="J277">
        <v>60194.602167399396</v>
      </c>
      <c r="K277" s="2">
        <v>45199</v>
      </c>
      <c r="L277" t="s">
        <v>524</v>
      </c>
    </row>
    <row r="278" spans="1:12" x14ac:dyDescent="0.3">
      <c r="A278" t="str">
        <f t="shared" si="4"/>
        <v>RAPT44925</v>
      </c>
      <c r="B278" t="s">
        <v>509</v>
      </c>
      <c r="C278" t="s">
        <v>495</v>
      </c>
      <c r="D278">
        <v>3106114.5160000199</v>
      </c>
      <c r="E278">
        <v>1207791.61709529</v>
      </c>
      <c r="F278">
        <v>1977155.27018078</v>
      </c>
      <c r="G278">
        <v>7241979.1451494396</v>
      </c>
      <c r="H278">
        <v>-7241979.1451494396</v>
      </c>
      <c r="I278">
        <v>-1729108.98684305</v>
      </c>
      <c r="J278">
        <v>3376893.2441216102</v>
      </c>
      <c r="K278" s="2">
        <v>44925</v>
      </c>
      <c r="L278" t="s">
        <v>508</v>
      </c>
    </row>
    <row r="279" spans="1:12" x14ac:dyDescent="0.3">
      <c r="A279" t="str">
        <f t="shared" si="4"/>
        <v>RAPT45015</v>
      </c>
      <c r="B279" t="s">
        <v>509</v>
      </c>
      <c r="C279" t="s">
        <v>495</v>
      </c>
      <c r="D279">
        <v>3335901.2110976898</v>
      </c>
      <c r="E279">
        <v>1300850.22332107</v>
      </c>
      <c r="F279">
        <v>2254811.9069023202</v>
      </c>
      <c r="G279">
        <v>7732054.1065257601</v>
      </c>
      <c r="H279">
        <v>-7732054.1065257601</v>
      </c>
      <c r="I279">
        <v>-1881472.12694726</v>
      </c>
      <c r="J279">
        <v>3580923.0616564802</v>
      </c>
      <c r="K279" s="2">
        <v>45015</v>
      </c>
      <c r="L279" t="s">
        <v>508</v>
      </c>
    </row>
    <row r="280" spans="1:12" x14ac:dyDescent="0.3">
      <c r="A280" t="str">
        <f t="shared" si="4"/>
        <v>RAPT45107</v>
      </c>
      <c r="B280" t="s">
        <v>509</v>
      </c>
      <c r="C280" t="s">
        <v>495</v>
      </c>
      <c r="D280">
        <v>3584974.8581235302</v>
      </c>
      <c r="E280">
        <v>1400828.40598035</v>
      </c>
      <c r="F280">
        <v>2559172.1942234701</v>
      </c>
      <c r="G280">
        <v>8264447.0926322201</v>
      </c>
      <c r="H280">
        <v>-8264447.0926322201</v>
      </c>
      <c r="I280">
        <v>-2048684.43499953</v>
      </c>
      <c r="J280">
        <v>3801117.4787050299</v>
      </c>
      <c r="K280" s="2">
        <v>45107</v>
      </c>
      <c r="L280" t="s">
        <v>508</v>
      </c>
    </row>
    <row r="281" spans="1:12" x14ac:dyDescent="0.3">
      <c r="A281" t="str">
        <f t="shared" si="4"/>
        <v>RAPT45199</v>
      </c>
      <c r="B281" t="s">
        <v>509</v>
      </c>
      <c r="C281" t="s">
        <v>495</v>
      </c>
      <c r="D281">
        <v>3854098.7165528699</v>
      </c>
      <c r="E281">
        <v>1507967.26283804</v>
      </c>
      <c r="F281">
        <v>2891360.27924432</v>
      </c>
      <c r="G281">
        <v>8841014.0574216302</v>
      </c>
      <c r="H281">
        <v>-8841014.0574216302</v>
      </c>
      <c r="I281">
        <v>-2231428.7231605202</v>
      </c>
      <c r="J281">
        <v>4038153.8315647701</v>
      </c>
      <c r="K281" s="2">
        <v>45199</v>
      </c>
      <c r="L281" t="s">
        <v>508</v>
      </c>
    </row>
    <row r="282" spans="1:12" x14ac:dyDescent="0.3">
      <c r="A282" t="str">
        <f t="shared" si="4"/>
        <v>RADL44925</v>
      </c>
      <c r="B282" t="s">
        <v>124</v>
      </c>
      <c r="C282" t="s">
        <v>108</v>
      </c>
      <c r="D282">
        <v>5648757.1943814196</v>
      </c>
      <c r="E282">
        <v>7374698.8019698104</v>
      </c>
      <c r="F282">
        <v>2139758.9406670998</v>
      </c>
      <c r="G282">
        <v>17733575.064849898</v>
      </c>
      <c r="H282">
        <v>-17733575.064849898</v>
      </c>
      <c r="I282">
        <v>-6110223.7723451098</v>
      </c>
      <c r="J282">
        <v>9245959.6706562191</v>
      </c>
      <c r="K282" s="2">
        <v>44925</v>
      </c>
      <c r="L282" t="s">
        <v>123</v>
      </c>
    </row>
    <row r="283" spans="1:12" x14ac:dyDescent="0.3">
      <c r="A283" t="str">
        <f t="shared" si="4"/>
        <v>RADL45015</v>
      </c>
      <c r="B283" t="s">
        <v>124</v>
      </c>
      <c r="C283" t="s">
        <v>108</v>
      </c>
      <c r="D283">
        <v>5954380.6593468701</v>
      </c>
      <c r="E283">
        <v>7803446.6914117001</v>
      </c>
      <c r="F283">
        <v>2233445.9061314198</v>
      </c>
      <c r="G283">
        <v>18570095.937120199</v>
      </c>
      <c r="H283">
        <v>-18570095.937120199</v>
      </c>
      <c r="I283">
        <v>-6421622.7614984997</v>
      </c>
      <c r="J283">
        <v>9779326.5034286901</v>
      </c>
      <c r="K283" s="2">
        <v>45015</v>
      </c>
      <c r="L283" t="s">
        <v>123</v>
      </c>
    </row>
    <row r="284" spans="1:12" x14ac:dyDescent="0.3">
      <c r="A284" t="str">
        <f t="shared" si="4"/>
        <v>RADL45107</v>
      </c>
      <c r="B284" t="s">
        <v>124</v>
      </c>
      <c r="C284" t="s">
        <v>108</v>
      </c>
      <c r="D284">
        <v>6285187.2063170997</v>
      </c>
      <c r="E284">
        <v>8257654.2777472297</v>
      </c>
      <c r="F284">
        <v>2328942.73714412</v>
      </c>
      <c r="G284">
        <v>19426900.927015699</v>
      </c>
      <c r="H284">
        <v>-19426900.927015699</v>
      </c>
      <c r="I284">
        <v>-6742922.6548273498</v>
      </c>
      <c r="J284">
        <v>10339194.5599191</v>
      </c>
      <c r="K284" s="2">
        <v>45107</v>
      </c>
      <c r="L284" t="s">
        <v>123</v>
      </c>
    </row>
    <row r="285" spans="1:12" x14ac:dyDescent="0.3">
      <c r="A285" t="str">
        <f t="shared" si="4"/>
        <v>RADL45199</v>
      </c>
      <c r="B285" t="s">
        <v>124</v>
      </c>
      <c r="C285" t="s">
        <v>108</v>
      </c>
      <c r="D285">
        <v>6642429.6182384798</v>
      </c>
      <c r="E285">
        <v>8738347.4756947402</v>
      </c>
      <c r="F285">
        <v>2426227.2478671302</v>
      </c>
      <c r="G285">
        <v>20303923.459038202</v>
      </c>
      <c r="H285">
        <v>-20303923.459038202</v>
      </c>
      <c r="I285">
        <v>-7074274.4702968197</v>
      </c>
      <c r="J285">
        <v>10926417.058991799</v>
      </c>
      <c r="K285" s="2">
        <v>45199</v>
      </c>
      <c r="L285" t="s">
        <v>123</v>
      </c>
    </row>
    <row r="286" spans="1:12" x14ac:dyDescent="0.3">
      <c r="A286" t="str">
        <f t="shared" si="4"/>
        <v>QUSW44925</v>
      </c>
      <c r="B286" t="s">
        <v>263</v>
      </c>
      <c r="C286" t="s">
        <v>264</v>
      </c>
      <c r="D286">
        <v>64831818.156723201</v>
      </c>
      <c r="E286">
        <v>14270073.6172131</v>
      </c>
      <c r="F286">
        <v>27983472.222115502</v>
      </c>
      <c r="G286">
        <v>199356166.12709299</v>
      </c>
      <c r="H286">
        <v>-199356166.12709299</v>
      </c>
      <c r="I286">
        <v>-74511901.341143906</v>
      </c>
      <c r="J286">
        <v>32260415.011640899</v>
      </c>
      <c r="K286" s="2">
        <v>44925</v>
      </c>
      <c r="L286" t="s">
        <v>262</v>
      </c>
    </row>
    <row r="287" spans="1:12" x14ac:dyDescent="0.3">
      <c r="A287" t="str">
        <f t="shared" si="4"/>
        <v>QUSW45015</v>
      </c>
      <c r="B287" t="s">
        <v>263</v>
      </c>
      <c r="C287" t="s">
        <v>264</v>
      </c>
      <c r="D287">
        <v>66952150.642624602</v>
      </c>
      <c r="E287">
        <v>14117334.326303599</v>
      </c>
      <c r="F287">
        <v>32657828.351571798</v>
      </c>
      <c r="G287">
        <v>215669867.20241499</v>
      </c>
      <c r="H287">
        <v>-215669867.20241499</v>
      </c>
      <c r="I287">
        <v>-82520673.932471305</v>
      </c>
      <c r="J287">
        <v>32681060.334151</v>
      </c>
      <c r="K287" s="2">
        <v>45015</v>
      </c>
      <c r="L287" t="s">
        <v>262</v>
      </c>
    </row>
    <row r="288" spans="1:12" x14ac:dyDescent="0.3">
      <c r="A288" t="str">
        <f t="shared" si="4"/>
        <v>QUSW45107</v>
      </c>
      <c r="B288" t="s">
        <v>263</v>
      </c>
      <c r="C288" t="s">
        <v>264</v>
      </c>
      <c r="D288">
        <v>69096425.875292599</v>
      </c>
      <c r="E288">
        <v>13929110.578691799</v>
      </c>
      <c r="F288">
        <v>37850830.1825286</v>
      </c>
      <c r="G288">
        <v>233290857.79176</v>
      </c>
      <c r="H288">
        <v>-233290857.79176</v>
      </c>
      <c r="I288">
        <v>-91294433.525601894</v>
      </c>
      <c r="J288">
        <v>33064929.6347805</v>
      </c>
      <c r="K288" s="2">
        <v>45107</v>
      </c>
      <c r="L288" t="s">
        <v>262</v>
      </c>
    </row>
    <row r="289" spans="1:12" x14ac:dyDescent="0.3">
      <c r="A289" t="str">
        <f t="shared" si="4"/>
        <v>QUSW45199</v>
      </c>
      <c r="B289" t="s">
        <v>263</v>
      </c>
      <c r="C289" t="s">
        <v>264</v>
      </c>
      <c r="D289">
        <v>71267531.121167302</v>
      </c>
      <c r="E289">
        <v>13704401.9356684</v>
      </c>
      <c r="F289">
        <v>43588405.627837799</v>
      </c>
      <c r="G289">
        <v>252283394.038344</v>
      </c>
      <c r="H289">
        <v>-252283394.038344</v>
      </c>
      <c r="I289">
        <v>-100871986.17711399</v>
      </c>
      <c r="J289">
        <v>33411196.2013558</v>
      </c>
      <c r="K289" s="2">
        <v>45199</v>
      </c>
      <c r="L289" t="s">
        <v>262</v>
      </c>
    </row>
    <row r="290" spans="1:12" x14ac:dyDescent="0.3">
      <c r="A290" t="str">
        <f t="shared" si="4"/>
        <v>QUAL44925</v>
      </c>
      <c r="B290" t="s">
        <v>607</v>
      </c>
      <c r="C290" t="s">
        <v>605</v>
      </c>
      <c r="D290">
        <v>1181871.25880663</v>
      </c>
      <c r="E290">
        <v>177341.27697137301</v>
      </c>
      <c r="F290">
        <v>504501.15423129301</v>
      </c>
      <c r="G290">
        <v>4576239.1089044902</v>
      </c>
      <c r="H290">
        <v>-4576239.1089044902</v>
      </c>
      <c r="I290">
        <v>-1447656.3503946699</v>
      </c>
      <c r="J290">
        <v>609280.76097103499</v>
      </c>
      <c r="K290" s="2">
        <v>44925</v>
      </c>
      <c r="L290" t="s">
        <v>606</v>
      </c>
    </row>
    <row r="291" spans="1:12" x14ac:dyDescent="0.3">
      <c r="A291" t="str">
        <f t="shared" si="4"/>
        <v>QUAL45015</v>
      </c>
      <c r="B291" t="s">
        <v>607</v>
      </c>
      <c r="C291" t="s">
        <v>605</v>
      </c>
      <c r="D291">
        <v>1058472.70825227</v>
      </c>
      <c r="E291">
        <v>179957.321073534</v>
      </c>
      <c r="F291">
        <v>517135.55083414097</v>
      </c>
      <c r="G291">
        <v>4919493.6176142003</v>
      </c>
      <c r="H291">
        <v>-4919493.6176142003</v>
      </c>
      <c r="I291">
        <v>-1639709.1532632399</v>
      </c>
      <c r="J291">
        <v>668762.98248666304</v>
      </c>
      <c r="K291" s="2">
        <v>45015</v>
      </c>
      <c r="L291" t="s">
        <v>606</v>
      </c>
    </row>
    <row r="292" spans="1:12" x14ac:dyDescent="0.3">
      <c r="A292" t="str">
        <f t="shared" si="4"/>
        <v>QUAL45107</v>
      </c>
      <c r="B292" t="s">
        <v>607</v>
      </c>
      <c r="C292" t="s">
        <v>605</v>
      </c>
      <c r="D292">
        <v>927652.64445862104</v>
      </c>
      <c r="E292">
        <v>182256.548226182</v>
      </c>
      <c r="F292">
        <v>527779.12154402805</v>
      </c>
      <c r="G292">
        <v>5296027.0585804898</v>
      </c>
      <c r="H292">
        <v>-5296027.0585804898</v>
      </c>
      <c r="I292">
        <v>-1847786.37988487</v>
      </c>
      <c r="J292">
        <v>732415.07501926005</v>
      </c>
      <c r="K292" s="2">
        <v>45107</v>
      </c>
      <c r="L292" t="s">
        <v>606</v>
      </c>
    </row>
    <row r="293" spans="1:12" x14ac:dyDescent="0.3">
      <c r="A293" t="str">
        <f t="shared" si="4"/>
        <v>QUAL45199</v>
      </c>
      <c r="B293" t="s">
        <v>607</v>
      </c>
      <c r="C293" t="s">
        <v>605</v>
      </c>
      <c r="D293">
        <v>789294.67621217296</v>
      </c>
      <c r="E293">
        <v>184225.05468119</v>
      </c>
      <c r="F293">
        <v>536275.32414483197</v>
      </c>
      <c r="G293">
        <v>5707367.1777959401</v>
      </c>
      <c r="H293">
        <v>-5707367.1777959401</v>
      </c>
      <c r="I293">
        <v>-2072509.1306557099</v>
      </c>
      <c r="J293">
        <v>800378.21354256105</v>
      </c>
      <c r="K293" s="2">
        <v>45199</v>
      </c>
      <c r="L293" t="s">
        <v>606</v>
      </c>
    </row>
    <row r="294" spans="1:12" x14ac:dyDescent="0.3">
      <c r="A294" t="str">
        <f t="shared" si="4"/>
        <v>PTCA44925</v>
      </c>
      <c r="B294" t="s">
        <v>333</v>
      </c>
      <c r="C294" t="s">
        <v>334</v>
      </c>
      <c r="D294">
        <v>81286.709157510399</v>
      </c>
      <c r="E294">
        <v>67560.245421243104</v>
      </c>
      <c r="F294">
        <v>51464.733333333003</v>
      </c>
      <c r="G294">
        <v>248065.269597067</v>
      </c>
      <c r="H294">
        <v>-248065.269597067</v>
      </c>
      <c r="I294">
        <v>-94251.436630034805</v>
      </c>
      <c r="J294">
        <v>175156.42490842601</v>
      </c>
      <c r="K294" s="2">
        <v>44925</v>
      </c>
      <c r="L294" t="s">
        <v>332</v>
      </c>
    </row>
    <row r="295" spans="1:12" x14ac:dyDescent="0.3">
      <c r="A295" t="str">
        <f t="shared" si="4"/>
        <v>PTCA45015</v>
      </c>
      <c r="B295" t="s">
        <v>333</v>
      </c>
      <c r="C295" t="s">
        <v>334</v>
      </c>
      <c r="D295">
        <v>87274.687179489003</v>
      </c>
      <c r="E295">
        <v>80677.533882780699</v>
      </c>
      <c r="F295">
        <v>57064.101465200802</v>
      </c>
      <c r="G295">
        <v>283891.04157508799</v>
      </c>
      <c r="H295">
        <v>-283891.04157508799</v>
      </c>
      <c r="I295">
        <v>-107369.35970695601</v>
      </c>
      <c r="J295">
        <v>201916.696886447</v>
      </c>
      <c r="K295" s="2">
        <v>45015</v>
      </c>
      <c r="L295" t="s">
        <v>332</v>
      </c>
    </row>
    <row r="296" spans="1:12" x14ac:dyDescent="0.3">
      <c r="A296" t="str">
        <f t="shared" si="4"/>
        <v>PTCA45107</v>
      </c>
      <c r="B296" t="s">
        <v>333</v>
      </c>
      <c r="C296" t="s">
        <v>334</v>
      </c>
      <c r="D296">
        <v>93446.104277097897</v>
      </c>
      <c r="E296">
        <v>96589.566365003397</v>
      </c>
      <c r="F296">
        <v>62922.653339796401</v>
      </c>
      <c r="G296">
        <v>326838.850398615</v>
      </c>
      <c r="H296">
        <v>-326838.850398615</v>
      </c>
      <c r="I296">
        <v>-123248.306862741</v>
      </c>
      <c r="J296">
        <v>234043.25070028001</v>
      </c>
      <c r="K296" s="2">
        <v>45107</v>
      </c>
      <c r="L296" t="s">
        <v>332</v>
      </c>
    </row>
    <row r="297" spans="1:12" x14ac:dyDescent="0.3">
      <c r="A297" t="str">
        <f t="shared" si="4"/>
        <v>PTCA45199</v>
      </c>
      <c r="B297" t="s">
        <v>333</v>
      </c>
      <c r="C297" t="s">
        <v>334</v>
      </c>
      <c r="D297">
        <v>99751.424125550897</v>
      </c>
      <c r="E297">
        <v>115568.07162608</v>
      </c>
      <c r="F297">
        <v>69025.144110463094</v>
      </c>
      <c r="G297">
        <v>377611.01419233601</v>
      </c>
      <c r="H297">
        <v>-377611.01419233601</v>
      </c>
      <c r="I297">
        <v>-142181.105271846</v>
      </c>
      <c r="J297">
        <v>272075.042357967</v>
      </c>
      <c r="K297" s="2">
        <v>45199</v>
      </c>
      <c r="L297" t="s">
        <v>332</v>
      </c>
    </row>
    <row r="298" spans="1:12" x14ac:dyDescent="0.3">
      <c r="A298" t="str">
        <f t="shared" si="4"/>
        <v>PFRM44925</v>
      </c>
      <c r="B298" t="s">
        <v>130</v>
      </c>
      <c r="C298" t="s">
        <v>108</v>
      </c>
      <c r="D298">
        <v>1157615.02257873</v>
      </c>
      <c r="E298">
        <v>2081024.87114838</v>
      </c>
      <c r="F298">
        <v>49645.159748822902</v>
      </c>
      <c r="G298">
        <v>3765833.6994313002</v>
      </c>
      <c r="H298">
        <v>-3765833.6994313002</v>
      </c>
      <c r="I298">
        <v>-1999764.09515324</v>
      </c>
      <c r="J298">
        <v>2951014.8986502802</v>
      </c>
      <c r="K298" s="2">
        <v>44925</v>
      </c>
      <c r="L298" t="s">
        <v>129</v>
      </c>
    </row>
    <row r="299" spans="1:12" x14ac:dyDescent="0.3">
      <c r="A299" t="str">
        <f t="shared" si="4"/>
        <v>PFRM45015</v>
      </c>
      <c r="B299" t="s">
        <v>130</v>
      </c>
      <c r="C299" t="s">
        <v>108</v>
      </c>
      <c r="D299">
        <v>1163121.41956012</v>
      </c>
      <c r="E299">
        <v>2276237.9978801799</v>
      </c>
      <c r="F299">
        <v>34792.623778185101</v>
      </c>
      <c r="G299">
        <v>3913516.8539747102</v>
      </c>
      <c r="H299">
        <v>-3913516.8539747102</v>
      </c>
      <c r="I299">
        <v>-2087061.56548684</v>
      </c>
      <c r="J299">
        <v>3104946.0550450301</v>
      </c>
      <c r="K299" s="2">
        <v>45015</v>
      </c>
      <c r="L299" t="s">
        <v>129</v>
      </c>
    </row>
    <row r="300" spans="1:12" x14ac:dyDescent="0.3">
      <c r="A300" t="str">
        <f t="shared" si="4"/>
        <v>PFRM45107</v>
      </c>
      <c r="B300" t="s">
        <v>130</v>
      </c>
      <c r="C300" t="s">
        <v>108</v>
      </c>
      <c r="D300">
        <v>1166447.6408511701</v>
      </c>
      <c r="E300">
        <v>2491504.4366480401</v>
      </c>
      <c r="F300">
        <v>19432.901383257002</v>
      </c>
      <c r="G300">
        <v>4068207.7081683199</v>
      </c>
      <c r="H300">
        <v>-4068207.7081683199</v>
      </c>
      <c r="I300">
        <v>-2178286.0865437998</v>
      </c>
      <c r="J300">
        <v>3269534.52400397</v>
      </c>
      <c r="K300" s="2">
        <v>45107</v>
      </c>
      <c r="L300" t="s">
        <v>129</v>
      </c>
    </row>
    <row r="301" spans="1:12" x14ac:dyDescent="0.3">
      <c r="A301" t="str">
        <f t="shared" si="4"/>
        <v>PFRM45199</v>
      </c>
      <c r="B301" t="s">
        <v>130</v>
      </c>
      <c r="C301" t="s">
        <v>108</v>
      </c>
      <c r="D301">
        <v>1167473.34698244</v>
      </c>
      <c r="E301">
        <v>2727762.1663980298</v>
      </c>
      <c r="F301">
        <v>3593.8700005698702</v>
      </c>
      <c r="G301">
        <v>4230159.6525058998</v>
      </c>
      <c r="H301">
        <v>-4230159.6525058998</v>
      </c>
      <c r="I301">
        <v>-2273569.8649123101</v>
      </c>
      <c r="J301">
        <v>3445206.1916194698</v>
      </c>
      <c r="K301" s="2">
        <v>45199</v>
      </c>
      <c r="L301" t="s">
        <v>129</v>
      </c>
    </row>
    <row r="302" spans="1:12" x14ac:dyDescent="0.3">
      <c r="A302" t="str">
        <f t="shared" si="4"/>
        <v>PRNR44925</v>
      </c>
      <c r="B302" t="s">
        <v>204</v>
      </c>
      <c r="C302" t="s">
        <v>174</v>
      </c>
      <c r="D302">
        <v>208286.624183003</v>
      </c>
      <c r="E302">
        <v>122293.509803921</v>
      </c>
      <c r="F302">
        <v>10926.2483660134</v>
      </c>
      <c r="G302">
        <v>418041.81699346402</v>
      </c>
      <c r="H302">
        <v>-418041.81699346402</v>
      </c>
      <c r="I302">
        <v>-142934.91993464201</v>
      </c>
      <c r="J302">
        <v>110872.936274508</v>
      </c>
      <c r="K302" s="2">
        <v>44925</v>
      </c>
      <c r="L302" t="s">
        <v>203</v>
      </c>
    </row>
    <row r="303" spans="1:12" x14ac:dyDescent="0.3">
      <c r="A303" t="str">
        <f t="shared" si="4"/>
        <v>PRNR45015</v>
      </c>
      <c r="B303" t="s">
        <v>204</v>
      </c>
      <c r="C303" t="s">
        <v>174</v>
      </c>
      <c r="D303">
        <v>169609.72377020601</v>
      </c>
      <c r="E303">
        <v>143817.24509803901</v>
      </c>
      <c r="F303">
        <v>13916.3311833511</v>
      </c>
      <c r="G303">
        <v>425634.445734434</v>
      </c>
      <c r="H303">
        <v>-425634.445734434</v>
      </c>
      <c r="I303">
        <v>-174243.96302029799</v>
      </c>
      <c r="J303">
        <v>73210.737358100596</v>
      </c>
      <c r="K303" s="2">
        <v>45015</v>
      </c>
      <c r="L303" t="s">
        <v>203</v>
      </c>
    </row>
    <row r="304" spans="1:12" x14ac:dyDescent="0.3">
      <c r="A304" t="str">
        <f t="shared" si="4"/>
        <v>PRNR45107</v>
      </c>
      <c r="B304" t="s">
        <v>204</v>
      </c>
      <c r="C304" t="s">
        <v>174</v>
      </c>
      <c r="D304">
        <v>116896.898176812</v>
      </c>
      <c r="E304">
        <v>169028.605779153</v>
      </c>
      <c r="F304">
        <v>17311.7199862409</v>
      </c>
      <c r="G304">
        <v>430082.290677674</v>
      </c>
      <c r="H304">
        <v>-430082.290677674</v>
      </c>
      <c r="I304">
        <v>-212254.765909874</v>
      </c>
      <c r="J304">
        <v>25450.474200206401</v>
      </c>
      <c r="K304" s="2">
        <v>45107</v>
      </c>
      <c r="L304" t="s">
        <v>203</v>
      </c>
    </row>
    <row r="305" spans="1:12" x14ac:dyDescent="0.3">
      <c r="A305" t="str">
        <f t="shared" si="4"/>
        <v>PRNR45199</v>
      </c>
      <c r="B305" t="s">
        <v>204</v>
      </c>
      <c r="C305" t="s">
        <v>174</v>
      </c>
      <c r="D305">
        <v>48773.916408667603</v>
      </c>
      <c r="E305">
        <v>198207.95665634601</v>
      </c>
      <c r="F305">
        <v>21122.418472653299</v>
      </c>
      <c r="G305">
        <v>431055.63931888499</v>
      </c>
      <c r="H305">
        <v>-431055.63931888499</v>
      </c>
      <c r="I305">
        <v>-257554.97110423201</v>
      </c>
      <c r="J305">
        <v>-33289.185758513602</v>
      </c>
      <c r="K305" s="2">
        <v>45199</v>
      </c>
      <c r="L305" t="s">
        <v>203</v>
      </c>
    </row>
    <row r="306" spans="1:12" x14ac:dyDescent="0.3">
      <c r="A306" t="str">
        <f t="shared" si="4"/>
        <v>POSI44925</v>
      </c>
      <c r="B306" t="s">
        <v>163</v>
      </c>
      <c r="C306" t="s">
        <v>157</v>
      </c>
      <c r="D306">
        <v>1574846.35234695</v>
      </c>
      <c r="E306">
        <v>1347372.23232319</v>
      </c>
      <c r="F306">
        <v>471928.125710911</v>
      </c>
      <c r="G306">
        <v>4504066.0685865702</v>
      </c>
      <c r="H306">
        <v>-4504066.0685865702</v>
      </c>
      <c r="I306">
        <v>-1880034.8805700501</v>
      </c>
      <c r="J306">
        <v>3403753.2419999898</v>
      </c>
      <c r="K306" s="2">
        <v>44925</v>
      </c>
      <c r="L306" t="s">
        <v>162</v>
      </c>
    </row>
    <row r="307" spans="1:12" x14ac:dyDescent="0.3">
      <c r="A307" t="str">
        <f t="shared" si="4"/>
        <v>POSI45015</v>
      </c>
      <c r="B307" t="s">
        <v>163</v>
      </c>
      <c r="C307" t="s">
        <v>157</v>
      </c>
      <c r="D307">
        <v>1726755.51401358</v>
      </c>
      <c r="E307">
        <v>1511101.3448429001</v>
      </c>
      <c r="F307">
        <v>551541.16428655596</v>
      </c>
      <c r="G307">
        <v>4930887.35156189</v>
      </c>
      <c r="H307">
        <v>-4930887.35156189</v>
      </c>
      <c r="I307">
        <v>-2005826.3154525801</v>
      </c>
      <c r="J307">
        <v>3718441.4962757099</v>
      </c>
      <c r="K307" s="2">
        <v>45015</v>
      </c>
      <c r="L307" t="s">
        <v>162</v>
      </c>
    </row>
    <row r="308" spans="1:12" x14ac:dyDescent="0.3">
      <c r="A308" t="str">
        <f t="shared" si="4"/>
        <v>POSI45107</v>
      </c>
      <c r="B308" t="s">
        <v>163</v>
      </c>
      <c r="C308" t="s">
        <v>157</v>
      </c>
      <c r="D308">
        <v>1892298.47269118</v>
      </c>
      <c r="E308">
        <v>1691167.82252505</v>
      </c>
      <c r="F308">
        <v>640172.32047883398</v>
      </c>
      <c r="G308">
        <v>5397189.0425546803</v>
      </c>
      <c r="H308">
        <v>-5397189.0425546803</v>
      </c>
      <c r="I308">
        <v>-2142825.7897416898</v>
      </c>
      <c r="J308">
        <v>4062118.0981645701</v>
      </c>
      <c r="K308" s="2">
        <v>45107</v>
      </c>
      <c r="L308" t="s">
        <v>162</v>
      </c>
    </row>
    <row r="309" spans="1:12" x14ac:dyDescent="0.3">
      <c r="A309" t="str">
        <f t="shared" si="4"/>
        <v>POSI45199</v>
      </c>
      <c r="B309" t="s">
        <v>163</v>
      </c>
      <c r="C309" t="s">
        <v>157</v>
      </c>
      <c r="D309">
        <v>2072020.7365024099</v>
      </c>
      <c r="E309">
        <v>1888278.6376002</v>
      </c>
      <c r="F309">
        <v>738243.16164921399</v>
      </c>
      <c r="G309">
        <v>5904661.6134259701</v>
      </c>
      <c r="H309">
        <v>-5904661.6134259701</v>
      </c>
      <c r="I309">
        <v>-2291546.4328401</v>
      </c>
      <c r="J309">
        <v>4436025.8965295702</v>
      </c>
      <c r="K309" s="2">
        <v>45199</v>
      </c>
      <c r="L309" t="s">
        <v>162</v>
      </c>
    </row>
    <row r="310" spans="1:12" x14ac:dyDescent="0.3">
      <c r="A310" t="str">
        <f t="shared" si="4"/>
        <v>PSSA44925</v>
      </c>
      <c r="B310" t="s">
        <v>604</v>
      </c>
      <c r="C310" t="s">
        <v>605</v>
      </c>
      <c r="D310">
        <v>9890614.1476957891</v>
      </c>
      <c r="E310">
        <v>179435.06230370401</v>
      </c>
      <c r="F310">
        <v>1125936.8199642501</v>
      </c>
      <c r="G310">
        <v>11446387.5536016</v>
      </c>
      <c r="H310">
        <v>-11446387.5536016</v>
      </c>
      <c r="I310">
        <v>-920830.78592644096</v>
      </c>
      <c r="J310">
        <v>920815.85417213303</v>
      </c>
      <c r="K310" s="2">
        <v>44925</v>
      </c>
      <c r="L310" t="s">
        <v>603</v>
      </c>
    </row>
    <row r="311" spans="1:12" x14ac:dyDescent="0.3">
      <c r="A311" t="str">
        <f t="shared" si="4"/>
        <v>PSSA45015</v>
      </c>
      <c r="B311" t="s">
        <v>604</v>
      </c>
      <c r="C311" t="s">
        <v>605</v>
      </c>
      <c r="D311">
        <v>10074773.8752851</v>
      </c>
      <c r="E311">
        <v>143602.12505705599</v>
      </c>
      <c r="F311">
        <v>571958.40136535198</v>
      </c>
      <c r="G311">
        <v>11787457.7670648</v>
      </c>
      <c r="H311">
        <v>-11787457.7670648</v>
      </c>
      <c r="I311">
        <v>-1003439.25393379</v>
      </c>
      <c r="J311">
        <v>748893.05511636694</v>
      </c>
      <c r="K311" s="2">
        <v>45015</v>
      </c>
      <c r="L311" t="s">
        <v>603</v>
      </c>
    </row>
    <row r="312" spans="1:12" x14ac:dyDescent="0.3">
      <c r="A312" t="str">
        <f t="shared" si="4"/>
        <v>PSSA45107</v>
      </c>
      <c r="B312" t="s">
        <v>604</v>
      </c>
      <c r="C312" t="s">
        <v>605</v>
      </c>
      <c r="D312">
        <v>10261659.5992519</v>
      </c>
      <c r="E312">
        <v>102950.676700649</v>
      </c>
      <c r="F312">
        <v>-41292.120935507097</v>
      </c>
      <c r="G312">
        <v>12145205.1939792</v>
      </c>
      <c r="H312">
        <v>-12145205.1939792</v>
      </c>
      <c r="I312">
        <v>-1092210.47649556</v>
      </c>
      <c r="J312">
        <v>551336.42375399999</v>
      </c>
      <c r="K312" s="2">
        <v>45107</v>
      </c>
      <c r="L312" t="s">
        <v>603</v>
      </c>
    </row>
    <row r="313" spans="1:12" x14ac:dyDescent="0.3">
      <c r="A313" t="str">
        <f t="shared" si="4"/>
        <v>PSSA45199</v>
      </c>
      <c r="B313" t="s">
        <v>604</v>
      </c>
      <c r="C313" t="s">
        <v>605</v>
      </c>
      <c r="D313">
        <v>10451361.2258486</v>
      </c>
      <c r="E313">
        <v>57257.1527760229</v>
      </c>
      <c r="F313">
        <v>-716198.40592755505</v>
      </c>
      <c r="G313">
        <v>12520290.199731899</v>
      </c>
      <c r="H313">
        <v>-12520290.199731899</v>
      </c>
      <c r="I313">
        <v>-1187376.48688817</v>
      </c>
      <c r="J313">
        <v>326852.32363784802</v>
      </c>
      <c r="K313" s="2">
        <v>45199</v>
      </c>
      <c r="L313" t="s">
        <v>603</v>
      </c>
    </row>
    <row r="314" spans="1:12" x14ac:dyDescent="0.3">
      <c r="A314" t="str">
        <f t="shared" si="4"/>
        <v>FRTA44925</v>
      </c>
      <c r="B314" t="s">
        <v>26</v>
      </c>
      <c r="C314" t="s">
        <v>12</v>
      </c>
      <c r="D314">
        <v>4803.4209319949196</v>
      </c>
      <c r="E314">
        <v>-1381.55216025804</v>
      </c>
      <c r="F314">
        <v>10.3529411764826</v>
      </c>
      <c r="G314">
        <v>26473.1353874946</v>
      </c>
      <c r="H314">
        <v>-26473.1353874946</v>
      </c>
      <c r="I314">
        <v>-79112.074866318304</v>
      </c>
      <c r="J314">
        <v>1600.8472964965899</v>
      </c>
      <c r="K314" s="2">
        <v>44925</v>
      </c>
      <c r="L314" t="s">
        <v>25</v>
      </c>
    </row>
    <row r="315" spans="1:12" x14ac:dyDescent="0.3">
      <c r="A315" t="str">
        <f t="shared" si="4"/>
        <v>FRTA45015</v>
      </c>
      <c r="B315" t="s">
        <v>26</v>
      </c>
      <c r="C315" t="s">
        <v>12</v>
      </c>
      <c r="D315">
        <v>6652.6015870557803</v>
      </c>
      <c r="E315">
        <v>-1404.8211779383701</v>
      </c>
      <c r="F315">
        <v>12.420849420864201</v>
      </c>
      <c r="G315">
        <v>34417.274535047603</v>
      </c>
      <c r="H315">
        <v>-34417.274535047603</v>
      </c>
      <c r="I315">
        <v>-81379.390236695399</v>
      </c>
      <c r="J315">
        <v>2178.9319976997499</v>
      </c>
      <c r="K315" s="2">
        <v>45015</v>
      </c>
      <c r="L315" t="s">
        <v>25</v>
      </c>
    </row>
    <row r="316" spans="1:12" x14ac:dyDescent="0.3">
      <c r="A316" t="str">
        <f t="shared" si="4"/>
        <v>FRTA45107</v>
      </c>
      <c r="B316" t="s">
        <v>26</v>
      </c>
      <c r="C316" t="s">
        <v>12</v>
      </c>
      <c r="D316">
        <v>8724.6658270000698</v>
      </c>
      <c r="E316">
        <v>-1322.79001207697</v>
      </c>
      <c r="F316">
        <v>15.0083435935008</v>
      </c>
      <c r="G316">
        <v>43780.433684912103</v>
      </c>
      <c r="H316">
        <v>-43780.433684912103</v>
      </c>
      <c r="I316">
        <v>-83822.554545070496</v>
      </c>
      <c r="J316">
        <v>2985.1652441351598</v>
      </c>
      <c r="K316" s="2">
        <v>45107</v>
      </c>
      <c r="L316" t="s">
        <v>25</v>
      </c>
    </row>
    <row r="317" spans="1:12" x14ac:dyDescent="0.3">
      <c r="A317" t="str">
        <f t="shared" si="4"/>
        <v>FRTA45199</v>
      </c>
      <c r="B317" t="s">
        <v>26</v>
      </c>
      <c r="C317" t="s">
        <v>12</v>
      </c>
      <c r="D317">
        <v>11023.674085857199</v>
      </c>
      <c r="E317">
        <v>-1127.5982520239199</v>
      </c>
      <c r="F317">
        <v>18.1456689908916</v>
      </c>
      <c r="G317">
        <v>54627.191054266703</v>
      </c>
      <c r="H317">
        <v>-54627.191054266703</v>
      </c>
      <c r="I317">
        <v>-86450.059181207398</v>
      </c>
      <c r="J317">
        <v>4030.9231190024502</v>
      </c>
      <c r="K317" s="2">
        <v>45199</v>
      </c>
      <c r="L317" t="s">
        <v>25</v>
      </c>
    </row>
    <row r="318" spans="1:12" x14ac:dyDescent="0.3">
      <c r="A318" t="str">
        <f t="shared" si="4"/>
        <v>PPAR44925</v>
      </c>
      <c r="B318" t="s">
        <v>387</v>
      </c>
      <c r="C318" t="s">
        <v>371</v>
      </c>
      <c r="D318">
        <v>49865.554536962904</v>
      </c>
      <c r="E318">
        <v>350.82149223324302</v>
      </c>
      <c r="F318">
        <v>951.49053560950699</v>
      </c>
      <c r="G318">
        <v>70304.742212032899</v>
      </c>
      <c r="H318">
        <v>-70304.742212032899</v>
      </c>
      <c r="I318">
        <v>11.7962821492108</v>
      </c>
      <c r="J318">
        <v>3542.2353790000202</v>
      </c>
      <c r="K318" s="2">
        <v>44925</v>
      </c>
      <c r="L318" t="s">
        <v>386</v>
      </c>
    </row>
    <row r="319" spans="1:12" x14ac:dyDescent="0.3">
      <c r="A319" t="str">
        <f t="shared" si="4"/>
        <v>PPAR45015</v>
      </c>
      <c r="B319" t="s">
        <v>387</v>
      </c>
      <c r="C319" t="s">
        <v>371</v>
      </c>
      <c r="D319">
        <v>49794.301651532704</v>
      </c>
      <c r="E319">
        <v>395.86951045773998</v>
      </c>
      <c r="F319">
        <v>488.819133879422</v>
      </c>
      <c r="G319">
        <v>70407.930465219906</v>
      </c>
      <c r="H319">
        <v>-70407.930465219906</v>
      </c>
      <c r="I319">
        <v>23.390140331298401</v>
      </c>
      <c r="J319">
        <v>3600.0540907598902</v>
      </c>
      <c r="K319" s="2">
        <v>45015</v>
      </c>
      <c r="L319" t="s">
        <v>386</v>
      </c>
    </row>
    <row r="320" spans="1:12" x14ac:dyDescent="0.3">
      <c r="A320" t="str">
        <f t="shared" si="4"/>
        <v>PPAR45107</v>
      </c>
      <c r="B320" t="s">
        <v>387</v>
      </c>
      <c r="C320" t="s">
        <v>371</v>
      </c>
      <c r="D320">
        <v>49436.571113668098</v>
      </c>
      <c r="E320">
        <v>445.39295485425902</v>
      </c>
      <c r="F320">
        <v>-37.597586487610897</v>
      </c>
      <c r="G320">
        <v>70118.105613669395</v>
      </c>
      <c r="H320">
        <v>-70118.105613669395</v>
      </c>
      <c r="I320">
        <v>35.901949917404501</v>
      </c>
      <c r="J320">
        <v>3647.32227639958</v>
      </c>
      <c r="K320" s="2">
        <v>45107</v>
      </c>
      <c r="L320" t="s">
        <v>386</v>
      </c>
    </row>
    <row r="321" spans="1:12" x14ac:dyDescent="0.3">
      <c r="A321" t="str">
        <f t="shared" si="4"/>
        <v>PPAR45199</v>
      </c>
      <c r="B321" t="s">
        <v>387</v>
      </c>
      <c r="C321" t="s">
        <v>371</v>
      </c>
      <c r="D321">
        <v>48774.627101422702</v>
      </c>
      <c r="E321">
        <v>499.60147988013301</v>
      </c>
      <c r="F321">
        <v>-630.93620322544405</v>
      </c>
      <c r="G321">
        <v>69410.108751002306</v>
      </c>
      <c r="H321">
        <v>-69410.108751002306</v>
      </c>
      <c r="I321">
        <v>49.3617043988231</v>
      </c>
      <c r="J321">
        <v>3683.3126982351801</v>
      </c>
      <c r="K321" s="2">
        <v>45199</v>
      </c>
      <c r="L321" t="s">
        <v>386</v>
      </c>
    </row>
    <row r="322" spans="1:12" x14ac:dyDescent="0.3">
      <c r="A322" t="str">
        <f t="shared" si="4"/>
        <v>PLAS44925</v>
      </c>
      <c r="B322" t="s">
        <v>340</v>
      </c>
      <c r="C322" t="s">
        <v>334</v>
      </c>
      <c r="D322">
        <v>118574.668024859</v>
      </c>
      <c r="E322">
        <v>-1986.9094304499099</v>
      </c>
      <c r="F322">
        <v>2335.6312706887102</v>
      </c>
      <c r="G322">
        <v>102340.419828536</v>
      </c>
      <c r="H322">
        <v>-102340.419828536</v>
      </c>
      <c r="I322">
        <v>143908.12672946701</v>
      </c>
      <c r="J322">
        <v>13033.407265932199</v>
      </c>
      <c r="K322" s="2">
        <v>44925</v>
      </c>
      <c r="L322" t="s">
        <v>339</v>
      </c>
    </row>
    <row r="323" spans="1:12" x14ac:dyDescent="0.3">
      <c r="A323" t="str">
        <f t="shared" ref="A323:A386" si="5">_xlfn.CONCAT(B323,K323)</f>
        <v>PLAS45015</v>
      </c>
      <c r="B323" t="s">
        <v>340</v>
      </c>
      <c r="C323" t="s">
        <v>334</v>
      </c>
      <c r="D323">
        <v>165919.75908536901</v>
      </c>
      <c r="E323">
        <v>-2875.4923663290901</v>
      </c>
      <c r="F323">
        <v>3192.7776378347398</v>
      </c>
      <c r="G323">
        <v>136804.49020065501</v>
      </c>
      <c r="H323">
        <v>-136804.49020065501</v>
      </c>
      <c r="I323">
        <v>194483.51615403499</v>
      </c>
      <c r="J323">
        <v>12942.3939210355</v>
      </c>
      <c r="K323" s="2">
        <v>45015</v>
      </c>
      <c r="L323" t="s">
        <v>339</v>
      </c>
    </row>
    <row r="324" spans="1:12" x14ac:dyDescent="0.3">
      <c r="A324" t="str">
        <f t="shared" si="5"/>
        <v>PLAS45107</v>
      </c>
      <c r="B324" t="s">
        <v>340</v>
      </c>
      <c r="C324" t="s">
        <v>334</v>
      </c>
      <c r="D324">
        <v>220048.706035785</v>
      </c>
      <c r="E324">
        <v>-3917.91517215361</v>
      </c>
      <c r="F324">
        <v>4165.5265443541803</v>
      </c>
      <c r="G324">
        <v>175734.734251658</v>
      </c>
      <c r="H324">
        <v>-175734.734251658</v>
      </c>
      <c r="I324">
        <v>250286.44906080901</v>
      </c>
      <c r="J324">
        <v>12716.4007331216</v>
      </c>
      <c r="K324" s="2">
        <v>45107</v>
      </c>
      <c r="L324" t="s">
        <v>339</v>
      </c>
    </row>
    <row r="325" spans="1:12" x14ac:dyDescent="0.3">
      <c r="A325" t="str">
        <f t="shared" si="5"/>
        <v>PLAS45199</v>
      </c>
      <c r="B325" t="s">
        <v>340</v>
      </c>
      <c r="C325" t="s">
        <v>334</v>
      </c>
      <c r="D325">
        <v>281270.34568890801</v>
      </c>
      <c r="E325">
        <v>-5124.2169677768497</v>
      </c>
      <c r="F325">
        <v>5259.2126155692504</v>
      </c>
      <c r="G325">
        <v>219288.77949247</v>
      </c>
      <c r="H325">
        <v>-219288.77949247</v>
      </c>
      <c r="I325">
        <v>311533.15136827598</v>
      </c>
      <c r="J325">
        <v>12346.3090117624</v>
      </c>
      <c r="K325" s="2">
        <v>45199</v>
      </c>
      <c r="L325" t="s">
        <v>339</v>
      </c>
    </row>
    <row r="326" spans="1:12" x14ac:dyDescent="0.3">
      <c r="A326" t="str">
        <f t="shared" si="5"/>
        <v>PLPL44925</v>
      </c>
      <c r="B326" t="s">
        <v>202</v>
      </c>
      <c r="C326" t="s">
        <v>174</v>
      </c>
      <c r="D326">
        <v>394100.40476191201</v>
      </c>
      <c r="E326">
        <v>32725.396825396801</v>
      </c>
      <c r="F326">
        <v>331257.35714285698</v>
      </c>
      <c r="G326">
        <v>632698.26984127203</v>
      </c>
      <c r="H326">
        <v>-632698.26984127203</v>
      </c>
      <c r="I326">
        <v>-191870.32539682</v>
      </c>
      <c r="J326">
        <v>128549.801587302</v>
      </c>
      <c r="K326" s="2">
        <v>44925</v>
      </c>
      <c r="L326" t="s">
        <v>201</v>
      </c>
    </row>
    <row r="327" spans="1:12" x14ac:dyDescent="0.3">
      <c r="A327" t="str">
        <f t="shared" si="5"/>
        <v>PLPL45015</v>
      </c>
      <c r="B327" t="s">
        <v>202</v>
      </c>
      <c r="C327" t="s">
        <v>174</v>
      </c>
      <c r="D327">
        <v>414577.547619057</v>
      </c>
      <c r="E327">
        <v>36130.301587301503</v>
      </c>
      <c r="F327">
        <v>336630.73809523799</v>
      </c>
      <c r="G327">
        <v>224968.86507936899</v>
      </c>
      <c r="H327">
        <v>-224968.86507936899</v>
      </c>
      <c r="I327">
        <v>196004.746031752</v>
      </c>
      <c r="J327">
        <v>180063.34920634999</v>
      </c>
      <c r="K327" s="2">
        <v>45015</v>
      </c>
      <c r="L327" t="s">
        <v>201</v>
      </c>
    </row>
    <row r="328" spans="1:12" x14ac:dyDescent="0.3">
      <c r="A328" t="str">
        <f t="shared" si="5"/>
        <v>PLPL45107</v>
      </c>
      <c r="B328" t="s">
        <v>202</v>
      </c>
      <c r="C328" t="s">
        <v>174</v>
      </c>
      <c r="D328">
        <v>439353.97402598598</v>
      </c>
      <c r="E328">
        <v>41188.007215007099</v>
      </c>
      <c r="F328">
        <v>331062.491341991</v>
      </c>
      <c r="G328">
        <v>-359023.249639243</v>
      </c>
      <c r="H328">
        <v>359023.249639243</v>
      </c>
      <c r="I328">
        <v>750952.05772006395</v>
      </c>
      <c r="J328">
        <v>251583.58730158801</v>
      </c>
      <c r="K328" s="2">
        <v>45107</v>
      </c>
      <c r="L328" t="s">
        <v>201</v>
      </c>
    </row>
    <row r="329" spans="1:12" x14ac:dyDescent="0.3">
      <c r="A329" t="str">
        <f t="shared" si="5"/>
        <v>PLPL45199</v>
      </c>
      <c r="B329" t="s">
        <v>202</v>
      </c>
      <c r="C329" t="s">
        <v>174</v>
      </c>
      <c r="D329">
        <v>470242.07792209298</v>
      </c>
      <c r="E329">
        <v>48242.887445887201</v>
      </c>
      <c r="F329">
        <v>312471.72294372303</v>
      </c>
      <c r="G329">
        <v>-1144613.79653678</v>
      </c>
      <c r="H329">
        <v>1144613.79653678</v>
      </c>
      <c r="I329">
        <v>1498573.82683983</v>
      </c>
      <c r="J329">
        <v>346467.54112554202</v>
      </c>
      <c r="K329" s="2">
        <v>45199</v>
      </c>
      <c r="L329" t="s">
        <v>201</v>
      </c>
    </row>
    <row r="330" spans="1:12" x14ac:dyDescent="0.3">
      <c r="A330" t="str">
        <f t="shared" si="5"/>
        <v>PTNT45016</v>
      </c>
      <c r="B330" t="s">
        <v>689</v>
      </c>
      <c r="C330" t="s">
        <v>673</v>
      </c>
      <c r="D330">
        <v>392448566.593256</v>
      </c>
      <c r="E330">
        <v>106943710.01712599</v>
      </c>
      <c r="F330">
        <v>170399119.09179899</v>
      </c>
      <c r="G330">
        <v>571891390.063223</v>
      </c>
      <c r="H330">
        <v>-571891390.063223</v>
      </c>
      <c r="I330">
        <v>-140508594.64956599</v>
      </c>
      <c r="J330">
        <v>256398763.676983</v>
      </c>
      <c r="K330" s="2">
        <v>45016</v>
      </c>
      <c r="L330" t="s">
        <v>688</v>
      </c>
    </row>
    <row r="331" spans="1:12" x14ac:dyDescent="0.3">
      <c r="A331" t="str">
        <f t="shared" si="5"/>
        <v>PTNT45107</v>
      </c>
      <c r="B331" t="s">
        <v>689</v>
      </c>
      <c r="C331" t="s">
        <v>673</v>
      </c>
      <c r="D331">
        <v>414021883.37359101</v>
      </c>
      <c r="E331">
        <v>118454143.79752301</v>
      </c>
      <c r="F331">
        <v>183414731.13442001</v>
      </c>
      <c r="G331">
        <v>607520672.84314501</v>
      </c>
      <c r="H331">
        <v>-607520672.84314501</v>
      </c>
      <c r="I331">
        <v>-155146758.36121401</v>
      </c>
      <c r="J331">
        <v>280361095.63582498</v>
      </c>
      <c r="K331" s="2">
        <v>45107</v>
      </c>
      <c r="L331" t="s">
        <v>688</v>
      </c>
    </row>
    <row r="332" spans="1:12" x14ac:dyDescent="0.3">
      <c r="A332" t="str">
        <f t="shared" si="5"/>
        <v>PTNT45199</v>
      </c>
      <c r="B332" t="s">
        <v>689</v>
      </c>
      <c r="C332" t="s">
        <v>673</v>
      </c>
      <c r="D332">
        <v>436700687.350416</v>
      </c>
      <c r="E332">
        <v>131192845.509415</v>
      </c>
      <c r="F332">
        <v>197298846.23634499</v>
      </c>
      <c r="G332">
        <v>645848850.64425504</v>
      </c>
      <c r="H332">
        <v>-645848850.64425504</v>
      </c>
      <c r="I332">
        <v>-171517022.65620601</v>
      </c>
      <c r="J332">
        <v>306712608.46635801</v>
      </c>
      <c r="K332" s="2">
        <v>45199</v>
      </c>
      <c r="L332" t="s">
        <v>688</v>
      </c>
    </row>
    <row r="333" spans="1:12" x14ac:dyDescent="0.3">
      <c r="A333" t="str">
        <f t="shared" si="5"/>
        <v>PTNT45291</v>
      </c>
      <c r="B333" t="s">
        <v>689</v>
      </c>
      <c r="C333" t="s">
        <v>673</v>
      </c>
      <c r="D333">
        <v>460512933.591169</v>
      </c>
      <c r="E333">
        <v>145214858.66732499</v>
      </c>
      <c r="F333">
        <v>212082062.305996</v>
      </c>
      <c r="G333">
        <v>686979200.86898696</v>
      </c>
      <c r="H333">
        <v>-686979200.86898696</v>
      </c>
      <c r="I333">
        <v>-189706599.930029</v>
      </c>
      <c r="J333">
        <v>335557969.24195099</v>
      </c>
      <c r="K333" s="2">
        <v>45291</v>
      </c>
      <c r="L333" t="s">
        <v>688</v>
      </c>
    </row>
    <row r="334" spans="1:12" x14ac:dyDescent="0.3">
      <c r="A334" t="str">
        <f t="shared" si="5"/>
        <v>PETR44925</v>
      </c>
      <c r="B334" t="s">
        <v>568</v>
      </c>
      <c r="C334" t="s">
        <v>566</v>
      </c>
      <c r="D334">
        <v>462280047.98019397</v>
      </c>
      <c r="E334">
        <v>181578747.22200799</v>
      </c>
      <c r="F334">
        <v>217072288.68184999</v>
      </c>
      <c r="G334">
        <v>1387040464.0263801</v>
      </c>
      <c r="H334">
        <v>-1387040464.0263801</v>
      </c>
      <c r="I334">
        <v>-283220910.00503701</v>
      </c>
      <c r="J334">
        <v>218250500.34480199</v>
      </c>
      <c r="K334" s="2">
        <v>44925</v>
      </c>
      <c r="L334" t="s">
        <v>567</v>
      </c>
    </row>
    <row r="335" spans="1:12" x14ac:dyDescent="0.3">
      <c r="A335" t="str">
        <f t="shared" si="5"/>
        <v>PETR45015</v>
      </c>
      <c r="B335" t="s">
        <v>568</v>
      </c>
      <c r="C335" t="s">
        <v>566</v>
      </c>
      <c r="D335">
        <v>499322257.13192803</v>
      </c>
      <c r="E335">
        <v>202099267.14932999</v>
      </c>
      <c r="F335">
        <v>242034861.84546</v>
      </c>
      <c r="G335">
        <v>1427799886.7771599</v>
      </c>
      <c r="H335">
        <v>-1427799886.7771599</v>
      </c>
      <c r="I335">
        <v>-279750574.62926698</v>
      </c>
      <c r="J335">
        <v>232372946.02964401</v>
      </c>
      <c r="K335" s="2">
        <v>45015</v>
      </c>
      <c r="L335" t="s">
        <v>567</v>
      </c>
    </row>
    <row r="336" spans="1:12" x14ac:dyDescent="0.3">
      <c r="A336" t="str">
        <f t="shared" si="5"/>
        <v>PETR45107</v>
      </c>
      <c r="B336" t="s">
        <v>568</v>
      </c>
      <c r="C336" t="s">
        <v>566</v>
      </c>
      <c r="D336">
        <v>540315505.76534402</v>
      </c>
      <c r="E336">
        <v>224638365.35221899</v>
      </c>
      <c r="F336">
        <v>269801015.17331398</v>
      </c>
      <c r="G336">
        <v>1468955022.2725301</v>
      </c>
      <c r="H336">
        <v>-1468955022.2725301</v>
      </c>
      <c r="I336">
        <v>-274398259.30647999</v>
      </c>
      <c r="J336">
        <v>247296396.974132</v>
      </c>
      <c r="K336" s="2">
        <v>45107</v>
      </c>
      <c r="L336" t="s">
        <v>567</v>
      </c>
    </row>
    <row r="337" spans="1:12" x14ac:dyDescent="0.3">
      <c r="A337" t="str">
        <f t="shared" si="5"/>
        <v>PETR45199</v>
      </c>
      <c r="B337" t="s">
        <v>568</v>
      </c>
      <c r="C337" t="s">
        <v>566</v>
      </c>
      <c r="D337">
        <v>585430721.85229301</v>
      </c>
      <c r="E337">
        <v>249285318.61651501</v>
      </c>
      <c r="F337">
        <v>300499751.164801</v>
      </c>
      <c r="G337">
        <v>1510466214.6077199</v>
      </c>
      <c r="H337">
        <v>-1510466214.6077199</v>
      </c>
      <c r="I337">
        <v>-267054321.18739301</v>
      </c>
      <c r="J337">
        <v>263035785.75708899</v>
      </c>
      <c r="K337" s="2">
        <v>45199</v>
      </c>
      <c r="L337" t="s">
        <v>567</v>
      </c>
    </row>
    <row r="338" spans="1:12" x14ac:dyDescent="0.3">
      <c r="A338" t="str">
        <f t="shared" si="5"/>
        <v>PRIO44925</v>
      </c>
      <c r="B338" t="s">
        <v>565</v>
      </c>
      <c r="C338" t="s">
        <v>566</v>
      </c>
      <c r="D338">
        <v>10711882.525252599</v>
      </c>
      <c r="E338">
        <v>911193.72659373702</v>
      </c>
      <c r="F338">
        <v>270403.41176473902</v>
      </c>
      <c r="G338">
        <v>11023052.0910783</v>
      </c>
      <c r="H338">
        <v>-11023052.0910783</v>
      </c>
      <c r="I338">
        <v>-22097.5252525291</v>
      </c>
      <c r="J338">
        <v>-235332.71089068701</v>
      </c>
      <c r="K338" s="2">
        <v>44925</v>
      </c>
      <c r="L338" t="s">
        <v>564</v>
      </c>
    </row>
    <row r="339" spans="1:12" x14ac:dyDescent="0.3">
      <c r="A339" t="str">
        <f t="shared" si="5"/>
        <v>PRIO45015</v>
      </c>
      <c r="B339" t="s">
        <v>565</v>
      </c>
      <c r="C339" t="s">
        <v>566</v>
      </c>
      <c r="D339">
        <v>12205527.049681401</v>
      </c>
      <c r="E339">
        <v>1063917.70772232</v>
      </c>
      <c r="F339">
        <v>320574.78696347697</v>
      </c>
      <c r="G339">
        <v>12533620.5073989</v>
      </c>
      <c r="H339">
        <v>-12533620.5073989</v>
      </c>
      <c r="I339">
        <v>-22157.0723932537</v>
      </c>
      <c r="J339">
        <v>-341683.24033694202</v>
      </c>
      <c r="K339" s="2">
        <v>45015</v>
      </c>
      <c r="L339" t="s">
        <v>564</v>
      </c>
    </row>
    <row r="340" spans="1:12" x14ac:dyDescent="0.3">
      <c r="A340" t="str">
        <f t="shared" si="5"/>
        <v>PRIO45107</v>
      </c>
      <c r="B340" t="s">
        <v>565</v>
      </c>
      <c r="C340" t="s">
        <v>566</v>
      </c>
      <c r="D340">
        <v>13827377.306778399</v>
      </c>
      <c r="E340">
        <v>1231247.40677378</v>
      </c>
      <c r="F340">
        <v>375786.19504649303</v>
      </c>
      <c r="G340">
        <v>14172371.126625299</v>
      </c>
      <c r="H340">
        <v>-14172371.126625299</v>
      </c>
      <c r="I340">
        <v>-22181.410224753701</v>
      </c>
      <c r="J340">
        <v>-464818.426140461</v>
      </c>
      <c r="K340" s="2">
        <v>45107</v>
      </c>
      <c r="L340" t="s">
        <v>564</v>
      </c>
    </row>
    <row r="341" spans="1:12" x14ac:dyDescent="0.3">
      <c r="A341" t="str">
        <f t="shared" si="5"/>
        <v>PRIO45199</v>
      </c>
      <c r="B341" t="s">
        <v>565</v>
      </c>
      <c r="C341" t="s">
        <v>566</v>
      </c>
      <c r="D341">
        <v>15581992.271624999</v>
      </c>
      <c r="E341">
        <v>1413801.4924223099</v>
      </c>
      <c r="F341">
        <v>436257.353237323</v>
      </c>
      <c r="G341">
        <v>15943789.280871499</v>
      </c>
      <c r="H341">
        <v>-15943789.280871499</v>
      </c>
      <c r="I341">
        <v>-22169.212778721601</v>
      </c>
      <c r="J341">
        <v>-605800.71574881999</v>
      </c>
      <c r="K341" s="2">
        <v>45199</v>
      </c>
      <c r="L341" t="s">
        <v>564</v>
      </c>
    </row>
    <row r="342" spans="1:12" x14ac:dyDescent="0.3">
      <c r="A342" t="str">
        <f t="shared" si="5"/>
        <v>PETZ44925</v>
      </c>
      <c r="B342" t="s">
        <v>128</v>
      </c>
      <c r="C342" t="s">
        <v>108</v>
      </c>
      <c r="D342">
        <v>2198212.4603174599</v>
      </c>
      <c r="E342">
        <v>706681.66666666605</v>
      </c>
      <c r="F342">
        <v>73053.007936501803</v>
      </c>
      <c r="G342">
        <v>3956513.4523809501</v>
      </c>
      <c r="H342">
        <v>-3956513.4523809501</v>
      </c>
      <c r="I342">
        <v>-651937.23809524404</v>
      </c>
      <c r="J342">
        <v>1174313.2936507899</v>
      </c>
      <c r="K342" s="2">
        <v>44925</v>
      </c>
      <c r="L342" t="s">
        <v>127</v>
      </c>
    </row>
    <row r="343" spans="1:12" x14ac:dyDescent="0.3">
      <c r="A343" t="str">
        <f t="shared" si="5"/>
        <v>PETZ45015</v>
      </c>
      <c r="B343" t="s">
        <v>128</v>
      </c>
      <c r="C343" t="s">
        <v>108</v>
      </c>
      <c r="D343">
        <v>2349256.7698412798</v>
      </c>
      <c r="E343">
        <v>722799.83333333198</v>
      </c>
      <c r="F343">
        <v>17586.579365071299</v>
      </c>
      <c r="G343">
        <v>4187213.3571428498</v>
      </c>
      <c r="H343">
        <v>-4187213.3571428498</v>
      </c>
      <c r="I343">
        <v>-723360.88095238805</v>
      </c>
      <c r="J343">
        <v>1245199.76984126</v>
      </c>
      <c r="K343" s="2">
        <v>45015</v>
      </c>
      <c r="L343" t="s">
        <v>127</v>
      </c>
    </row>
    <row r="344" spans="1:12" x14ac:dyDescent="0.3">
      <c r="A344" t="str">
        <f t="shared" si="5"/>
        <v>PETZ45107</v>
      </c>
      <c r="B344" t="s">
        <v>128</v>
      </c>
      <c r="C344" t="s">
        <v>108</v>
      </c>
      <c r="D344">
        <v>2391919.6507936702</v>
      </c>
      <c r="E344">
        <v>725393.36363636097</v>
      </c>
      <c r="F344">
        <v>-72389.927128437499</v>
      </c>
      <c r="G344">
        <v>4312483.6839826899</v>
      </c>
      <c r="H344">
        <v>-4312483.6839826899</v>
      </c>
      <c r="I344">
        <v>-840700.27705628495</v>
      </c>
      <c r="J344">
        <v>1322087.6053390999</v>
      </c>
      <c r="K344" s="2">
        <v>45107</v>
      </c>
      <c r="L344" t="s">
        <v>127</v>
      </c>
    </row>
    <row r="345" spans="1:12" x14ac:dyDescent="0.3">
      <c r="A345" t="str">
        <f t="shared" si="5"/>
        <v>PETZ45199</v>
      </c>
      <c r="B345" t="s">
        <v>128</v>
      </c>
      <c r="C345" t="s">
        <v>108</v>
      </c>
      <c r="D345">
        <v>2300222.25974028</v>
      </c>
      <c r="E345">
        <v>712427.66666666302</v>
      </c>
      <c r="F345">
        <v>-203574.96103897301</v>
      </c>
      <c r="G345">
        <v>4305788.4329004399</v>
      </c>
      <c r="H345">
        <v>-4305788.4329004399</v>
      </c>
      <c r="I345">
        <v>-1013919.80519481</v>
      </c>
      <c r="J345">
        <v>1406094.7142857001</v>
      </c>
      <c r="K345" s="2">
        <v>45199</v>
      </c>
      <c r="L345" t="s">
        <v>127</v>
      </c>
    </row>
    <row r="346" spans="1:12" x14ac:dyDescent="0.3">
      <c r="A346" t="str">
        <f t="shared" si="5"/>
        <v>PDGR43099</v>
      </c>
      <c r="B346" t="s">
        <v>287</v>
      </c>
      <c r="C346" t="s">
        <v>271</v>
      </c>
      <c r="D346">
        <v>-3919358.0086588999</v>
      </c>
      <c r="E346">
        <v>-10670.0815720224</v>
      </c>
      <c r="F346">
        <v>-370703.08921125298</v>
      </c>
      <c r="G346">
        <v>-2322520.8221716201</v>
      </c>
      <c r="H346">
        <v>2322520.8221716201</v>
      </c>
      <c r="I346">
        <v>-6025018.0230032504</v>
      </c>
      <c r="J346">
        <v>-510235.16407771799</v>
      </c>
      <c r="K346" s="2">
        <v>43099</v>
      </c>
      <c r="L346" t="s">
        <v>725</v>
      </c>
    </row>
    <row r="347" spans="1:12" x14ac:dyDescent="0.3">
      <c r="A347" t="str">
        <f t="shared" si="5"/>
        <v>PDGR43189</v>
      </c>
      <c r="B347" t="s">
        <v>287</v>
      </c>
      <c r="C347" t="s">
        <v>271</v>
      </c>
      <c r="D347">
        <v>-5677478.1238147002</v>
      </c>
      <c r="E347">
        <v>-15503.7502414557</v>
      </c>
      <c r="F347">
        <v>-465511.61114182998</v>
      </c>
      <c r="G347">
        <v>-4744131.9771556901</v>
      </c>
      <c r="H347">
        <v>4744131.9771556901</v>
      </c>
      <c r="I347">
        <v>-6784352.8340067901</v>
      </c>
      <c r="J347">
        <v>-737264.28974271205</v>
      </c>
      <c r="K347" s="2">
        <v>43189</v>
      </c>
      <c r="L347" t="s">
        <v>725</v>
      </c>
    </row>
    <row r="348" spans="1:12" x14ac:dyDescent="0.3">
      <c r="A348" t="str">
        <f t="shared" si="5"/>
        <v>PDGR43281</v>
      </c>
      <c r="B348" t="s">
        <v>287</v>
      </c>
      <c r="C348" t="s">
        <v>271</v>
      </c>
      <c r="D348">
        <v>-7625476.2418582104</v>
      </c>
      <c r="E348">
        <v>-20827.6813501205</v>
      </c>
      <c r="F348">
        <v>-564939.47551217896</v>
      </c>
      <c r="G348">
        <v>-7439879.4294986697</v>
      </c>
      <c r="H348">
        <v>7439879.4294986697</v>
      </c>
      <c r="I348">
        <v>-7612695.68700069</v>
      </c>
      <c r="J348">
        <v>-987084.82714959094</v>
      </c>
      <c r="K348" s="2">
        <v>43281</v>
      </c>
      <c r="L348" t="s">
        <v>725</v>
      </c>
    </row>
    <row r="349" spans="1:12" x14ac:dyDescent="0.3">
      <c r="A349" t="str">
        <f t="shared" si="5"/>
        <v>PDGR43373</v>
      </c>
      <c r="B349" t="s">
        <v>287</v>
      </c>
      <c r="C349" t="s">
        <v>271</v>
      </c>
      <c r="D349">
        <v>-9771295.0606894903</v>
      </c>
      <c r="E349">
        <v>-26661.3950198403</v>
      </c>
      <c r="F349">
        <v>-668955.87111548299</v>
      </c>
      <c r="G349">
        <v>-10421764.1264097</v>
      </c>
      <c r="H349">
        <v>10421764.1264097</v>
      </c>
      <c r="I349">
        <v>-8512710.5443797</v>
      </c>
      <c r="J349">
        <v>-1260580.32786208</v>
      </c>
      <c r="K349" s="2">
        <v>43373</v>
      </c>
      <c r="L349" t="s">
        <v>725</v>
      </c>
    </row>
    <row r="350" spans="1:12" x14ac:dyDescent="0.3">
      <c r="A350" t="str">
        <f t="shared" si="5"/>
        <v>PTBL44925</v>
      </c>
      <c r="B350" t="s">
        <v>200</v>
      </c>
      <c r="C350" t="s">
        <v>174</v>
      </c>
      <c r="D350">
        <v>456021.02936927101</v>
      </c>
      <c r="E350">
        <v>542149.72192508006</v>
      </c>
      <c r="F350">
        <v>165535.42500637</v>
      </c>
      <c r="G350">
        <v>2023576.87182754</v>
      </c>
      <c r="H350">
        <v>-2023576.87182754</v>
      </c>
      <c r="I350">
        <v>-731825.29819200304</v>
      </c>
      <c r="J350">
        <v>814376.44308632298</v>
      </c>
      <c r="K350" s="2">
        <v>44925</v>
      </c>
      <c r="L350" t="s">
        <v>199</v>
      </c>
    </row>
    <row r="351" spans="1:12" x14ac:dyDescent="0.3">
      <c r="A351" t="str">
        <f t="shared" si="5"/>
        <v>PTBL45015</v>
      </c>
      <c r="B351" t="s">
        <v>200</v>
      </c>
      <c r="C351" t="s">
        <v>174</v>
      </c>
      <c r="D351">
        <v>465205.254126493</v>
      </c>
      <c r="E351">
        <v>590669.38312027103</v>
      </c>
      <c r="F351">
        <v>151714.699344116</v>
      </c>
      <c r="G351">
        <v>2026408.23952451</v>
      </c>
      <c r="H351">
        <v>-2026408.23952451</v>
      </c>
      <c r="I351">
        <v>-756601.058465651</v>
      </c>
      <c r="J351">
        <v>824791.90445220203</v>
      </c>
      <c r="K351" s="2">
        <v>45015</v>
      </c>
      <c r="L351" t="s">
        <v>199</v>
      </c>
    </row>
    <row r="352" spans="1:12" x14ac:dyDescent="0.3">
      <c r="A352" t="str">
        <f t="shared" si="5"/>
        <v>PTBL45107</v>
      </c>
      <c r="B352" t="s">
        <v>200</v>
      </c>
      <c r="C352" t="s">
        <v>174</v>
      </c>
      <c r="D352">
        <v>474403.87219427997</v>
      </c>
      <c r="E352">
        <v>643867.33633652597</v>
      </c>
      <c r="F352">
        <v>135715.26644006101</v>
      </c>
      <c r="G352">
        <v>2024882.1355864001</v>
      </c>
      <c r="H352">
        <v>-2024882.1355864001</v>
      </c>
      <c r="I352">
        <v>-782731.90376360901</v>
      </c>
      <c r="J352">
        <v>834852.05920279399</v>
      </c>
      <c r="K352" s="2">
        <v>45107</v>
      </c>
      <c r="L352" t="s">
        <v>199</v>
      </c>
    </row>
    <row r="353" spans="1:12" x14ac:dyDescent="0.3">
      <c r="A353" t="str">
        <f t="shared" si="5"/>
        <v>PTBL45199</v>
      </c>
      <c r="B353" t="s">
        <v>200</v>
      </c>
      <c r="C353" t="s">
        <v>174</v>
      </c>
      <c r="D353">
        <v>483626.32617316802</v>
      </c>
      <c r="E353">
        <v>701958.53723545303</v>
      </c>
      <c r="F353">
        <v>117443.703433688</v>
      </c>
      <c r="G353">
        <v>2018816.4398904999</v>
      </c>
      <c r="H353">
        <v>-2018816.4398904999</v>
      </c>
      <c r="I353">
        <v>-810275.11800531903</v>
      </c>
      <c r="J353">
        <v>844554.04091793299</v>
      </c>
      <c r="K353" s="2">
        <v>45199</v>
      </c>
      <c r="L353" t="s">
        <v>199</v>
      </c>
    </row>
    <row r="354" spans="1:12" x14ac:dyDescent="0.3">
      <c r="A354" t="str">
        <f t="shared" si="5"/>
        <v>PMAM44925</v>
      </c>
      <c r="B354" t="s">
        <v>556</v>
      </c>
      <c r="C354" t="s">
        <v>528</v>
      </c>
      <c r="D354">
        <v>-88362.529156899502</v>
      </c>
      <c r="E354">
        <v>564916.78575670195</v>
      </c>
      <c r="F354">
        <v>-8658.2580425994292</v>
      </c>
      <c r="G354">
        <v>2717358.6189627498</v>
      </c>
      <c r="H354">
        <v>-2717358.6189627498</v>
      </c>
      <c r="I354">
        <v>-2604781.52601647</v>
      </c>
      <c r="J354">
        <v>666597.47559671896</v>
      </c>
      <c r="K354" s="2">
        <v>44925</v>
      </c>
      <c r="L354" t="s">
        <v>555</v>
      </c>
    </row>
    <row r="355" spans="1:12" x14ac:dyDescent="0.3">
      <c r="A355" t="str">
        <f t="shared" si="5"/>
        <v>PMAM45015</v>
      </c>
      <c r="B355" t="s">
        <v>556</v>
      </c>
      <c r="C355" t="s">
        <v>528</v>
      </c>
      <c r="D355">
        <v>-123111.044934711</v>
      </c>
      <c r="E355">
        <v>470490.20033628901</v>
      </c>
      <c r="F355">
        <v>-10699.743655021801</v>
      </c>
      <c r="G355">
        <v>2574894.4476126898</v>
      </c>
      <c r="H355">
        <v>-2574894.4476126898</v>
      </c>
      <c r="I355">
        <v>-2665374.3254301301</v>
      </c>
      <c r="J355">
        <v>522307.97937865899</v>
      </c>
      <c r="K355" s="2">
        <v>45015</v>
      </c>
      <c r="L355" t="s">
        <v>555</v>
      </c>
    </row>
    <row r="356" spans="1:12" x14ac:dyDescent="0.3">
      <c r="A356" t="str">
        <f t="shared" si="5"/>
        <v>PMAM45107</v>
      </c>
      <c r="B356" t="s">
        <v>556</v>
      </c>
      <c r="C356" t="s">
        <v>528</v>
      </c>
      <c r="D356">
        <v>-157668.40187055999</v>
      </c>
      <c r="E356">
        <v>368848.68336384202</v>
      </c>
      <c r="F356">
        <v>-12852.681393929801</v>
      </c>
      <c r="G356">
        <v>2429947.2653892301</v>
      </c>
      <c r="H356">
        <v>-2429947.2653892301</v>
      </c>
      <c r="I356">
        <v>-2738077.0831682198</v>
      </c>
      <c r="J356">
        <v>375424.46818930202</v>
      </c>
      <c r="K356" s="2">
        <v>45107</v>
      </c>
      <c r="L356" t="s">
        <v>555</v>
      </c>
    </row>
    <row r="357" spans="1:12" x14ac:dyDescent="0.3">
      <c r="A357" t="str">
        <f t="shared" si="5"/>
        <v>PMAM45199</v>
      </c>
      <c r="B357" t="s">
        <v>556</v>
      </c>
      <c r="C357" t="s">
        <v>528</v>
      </c>
      <c r="D357">
        <v>-192109.11857881799</v>
      </c>
      <c r="E357">
        <v>259754.111006269</v>
      </c>
      <c r="F357">
        <v>-15121.395656725101</v>
      </c>
      <c r="G357">
        <v>2282828.61011774</v>
      </c>
      <c r="H357">
        <v>-2282828.61011774</v>
      </c>
      <c r="I357">
        <v>-2823714.34689521</v>
      </c>
      <c r="J357">
        <v>226158.789256096</v>
      </c>
      <c r="K357" s="2">
        <v>45199</v>
      </c>
      <c r="L357" t="s">
        <v>555</v>
      </c>
    </row>
    <row r="358" spans="1:12" x14ac:dyDescent="0.3">
      <c r="A358" t="str">
        <f t="shared" si="5"/>
        <v>PATI44925</v>
      </c>
      <c r="B358" t="s">
        <v>540</v>
      </c>
      <c r="C358" t="s">
        <v>528</v>
      </c>
      <c r="D358">
        <v>1058305.14056535</v>
      </c>
      <c r="E358">
        <v>335517.394363801</v>
      </c>
      <c r="F358">
        <v>543761.11849577597</v>
      </c>
      <c r="G358">
        <v>1815029.58492493</v>
      </c>
      <c r="H358">
        <v>-1815029.58492493</v>
      </c>
      <c r="I358">
        <v>-373877.858416125</v>
      </c>
      <c r="J358">
        <v>981387.29683389503</v>
      </c>
      <c r="K358" s="2">
        <v>44925</v>
      </c>
      <c r="L358" t="s">
        <v>539</v>
      </c>
    </row>
    <row r="359" spans="1:12" x14ac:dyDescent="0.3">
      <c r="A359" t="str">
        <f t="shared" si="5"/>
        <v>PATI45015</v>
      </c>
      <c r="B359" t="s">
        <v>540</v>
      </c>
      <c r="C359" t="s">
        <v>528</v>
      </c>
      <c r="D359">
        <v>1147633.8129237499</v>
      </c>
      <c r="E359">
        <v>367623.14138890099</v>
      </c>
      <c r="F359">
        <v>604732.01528101601</v>
      </c>
      <c r="G359">
        <v>1962415.8702469401</v>
      </c>
      <c r="H359">
        <v>-1962415.8702469401</v>
      </c>
      <c r="I359">
        <v>-409443.23675321502</v>
      </c>
      <c r="J359">
        <v>1065152.40824553</v>
      </c>
      <c r="K359" s="2">
        <v>45015</v>
      </c>
      <c r="L359" t="s">
        <v>539</v>
      </c>
    </row>
    <row r="360" spans="1:12" x14ac:dyDescent="0.3">
      <c r="A360" t="str">
        <f t="shared" si="5"/>
        <v>PATI45107</v>
      </c>
      <c r="B360" t="s">
        <v>540</v>
      </c>
      <c r="C360" t="s">
        <v>528</v>
      </c>
      <c r="D360">
        <v>1244040.09122647</v>
      </c>
      <c r="E360">
        <v>402123.74763533002</v>
      </c>
      <c r="F360">
        <v>670629.96702914301</v>
      </c>
      <c r="G360">
        <v>2121560.9501689202</v>
      </c>
      <c r="H360">
        <v>-2121560.9501689202</v>
      </c>
      <c r="I360">
        <v>-448148.82076600799</v>
      </c>
      <c r="J360">
        <v>1154904.3905549699</v>
      </c>
      <c r="K360" s="2">
        <v>45107</v>
      </c>
      <c r="L360" t="s">
        <v>539</v>
      </c>
    </row>
    <row r="361" spans="1:12" x14ac:dyDescent="0.3">
      <c r="A361" t="str">
        <f t="shared" si="5"/>
        <v>PATI45199</v>
      </c>
      <c r="B361" t="s">
        <v>540</v>
      </c>
      <c r="C361" t="s">
        <v>528</v>
      </c>
      <c r="D361">
        <v>1347815.0444090499</v>
      </c>
      <c r="E361">
        <v>439102.78844040399</v>
      </c>
      <c r="F361">
        <v>741641.19622588798</v>
      </c>
      <c r="G361">
        <v>2292958.3650037702</v>
      </c>
      <c r="H361">
        <v>-2292958.3650037702</v>
      </c>
      <c r="I361">
        <v>-490126.60900784098</v>
      </c>
      <c r="J361">
        <v>1250853.9696181901</v>
      </c>
      <c r="K361" s="2">
        <v>45199</v>
      </c>
      <c r="L361" t="s">
        <v>539</v>
      </c>
    </row>
    <row r="362" spans="1:12" x14ac:dyDescent="0.3">
      <c r="A362" t="str">
        <f t="shared" si="5"/>
        <v>PDTC44925</v>
      </c>
      <c r="B362" t="s">
        <v>413</v>
      </c>
      <c r="C362" t="s">
        <v>411</v>
      </c>
      <c r="D362">
        <v>215820.187165768</v>
      </c>
      <c r="E362">
        <v>8048.7204821364303</v>
      </c>
      <c r="F362">
        <v>0</v>
      </c>
      <c r="G362">
        <v>243044.992869857</v>
      </c>
      <c r="H362">
        <v>-243044.992869857</v>
      </c>
      <c r="I362">
        <v>789.02521007652194</v>
      </c>
      <c r="J362">
        <v>2729.9623970807802</v>
      </c>
      <c r="K362" s="2">
        <v>44925</v>
      </c>
      <c r="L362" t="s">
        <v>412</v>
      </c>
    </row>
    <row r="363" spans="1:12" x14ac:dyDescent="0.3">
      <c r="A363" t="str">
        <f t="shared" si="5"/>
        <v>PDTC45015</v>
      </c>
      <c r="B363" t="s">
        <v>413</v>
      </c>
      <c r="C363" t="s">
        <v>411</v>
      </c>
      <c r="D363">
        <v>251067.269368671</v>
      </c>
      <c r="E363">
        <v>8644.8591410403806</v>
      </c>
      <c r="F363">
        <v>0</v>
      </c>
      <c r="G363">
        <v>276444.67630194698</v>
      </c>
      <c r="H363">
        <v>-276444.67630194698</v>
      </c>
      <c r="I363">
        <v>1520.55242636804</v>
      </c>
      <c r="J363">
        <v>2812.2586276125498</v>
      </c>
      <c r="K363" s="2">
        <v>45015</v>
      </c>
      <c r="L363" t="s">
        <v>412</v>
      </c>
    </row>
    <row r="364" spans="1:12" x14ac:dyDescent="0.3">
      <c r="A364" t="str">
        <f t="shared" si="5"/>
        <v>PDTC45107</v>
      </c>
      <c r="B364" t="s">
        <v>413</v>
      </c>
      <c r="C364" t="s">
        <v>411</v>
      </c>
      <c r="D364">
        <v>289733.40337255999</v>
      </c>
      <c r="E364">
        <v>9255.4300704602592</v>
      </c>
      <c r="F364">
        <v>0</v>
      </c>
      <c r="G364">
        <v>312865.95235085802</v>
      </c>
      <c r="H364">
        <v>-312865.95235085802</v>
      </c>
      <c r="I364">
        <v>2385.2723581526802</v>
      </c>
      <c r="J364">
        <v>2910.0540722875298</v>
      </c>
      <c r="K364" s="2">
        <v>45107</v>
      </c>
      <c r="L364" t="s">
        <v>412</v>
      </c>
    </row>
    <row r="365" spans="1:12" x14ac:dyDescent="0.3">
      <c r="A365" t="str">
        <f t="shared" si="5"/>
        <v>PDTC45199</v>
      </c>
      <c r="B365" t="s">
        <v>413</v>
      </c>
      <c r="C365" t="s">
        <v>411</v>
      </c>
      <c r="D365">
        <v>331944.694002715</v>
      </c>
      <c r="E365">
        <v>9879.5485543998693</v>
      </c>
      <c r="F365">
        <v>0</v>
      </c>
      <c r="G365">
        <v>352411.479207895</v>
      </c>
      <c r="H365">
        <v>-352411.479207895</v>
      </c>
      <c r="I365">
        <v>3392.32667579801</v>
      </c>
      <c r="J365">
        <v>3023.2864914645302</v>
      </c>
      <c r="K365" s="2">
        <v>45199</v>
      </c>
      <c r="L365" t="s">
        <v>412</v>
      </c>
    </row>
    <row r="366" spans="1:12" x14ac:dyDescent="0.3">
      <c r="A366" t="str">
        <f t="shared" si="5"/>
        <v>OFSA44925</v>
      </c>
      <c r="B366" t="s">
        <v>259</v>
      </c>
      <c r="C366" t="s">
        <v>251</v>
      </c>
      <c r="D366">
        <v>791209.24615385395</v>
      </c>
      <c r="E366">
        <v>37514.877591971097</v>
      </c>
      <c r="F366">
        <v>205169.14113711799</v>
      </c>
      <c r="G366">
        <v>791863.92675588804</v>
      </c>
      <c r="H366">
        <v>-791863.92675588804</v>
      </c>
      <c r="I366">
        <v>-486.60936454763299</v>
      </c>
      <c r="J366">
        <v>26946.131772577599</v>
      </c>
      <c r="K366" s="2">
        <v>44925</v>
      </c>
      <c r="L366" t="s">
        <v>258</v>
      </c>
    </row>
    <row r="367" spans="1:12" x14ac:dyDescent="0.3">
      <c r="A367" t="str">
        <f t="shared" si="5"/>
        <v>OFSA45015</v>
      </c>
      <c r="B367" t="s">
        <v>259</v>
      </c>
      <c r="C367" t="s">
        <v>251</v>
      </c>
      <c r="D367">
        <v>848176.74786325695</v>
      </c>
      <c r="E367">
        <v>40623.053957634103</v>
      </c>
      <c r="F367">
        <v>235681.362839087</v>
      </c>
      <c r="G367">
        <v>846247.88992943405</v>
      </c>
      <c r="H367">
        <v>-846247.88992943405</v>
      </c>
      <c r="I367">
        <v>2137.4420289865802</v>
      </c>
      <c r="J367">
        <v>21725.832218508502</v>
      </c>
      <c r="K367" s="2">
        <v>45015</v>
      </c>
      <c r="L367" t="s">
        <v>258</v>
      </c>
    </row>
    <row r="368" spans="1:12" x14ac:dyDescent="0.3">
      <c r="A368" t="str">
        <f t="shared" si="5"/>
        <v>OFSA45107</v>
      </c>
      <c r="B368" t="s">
        <v>259</v>
      </c>
      <c r="C368" t="s">
        <v>251</v>
      </c>
      <c r="D368">
        <v>911411.35311356303</v>
      </c>
      <c r="E368">
        <v>43859.615480169203</v>
      </c>
      <c r="F368">
        <v>269935.46558368398</v>
      </c>
      <c r="G368">
        <v>906398.39893830603</v>
      </c>
      <c r="H368">
        <v>-906398.39893830603</v>
      </c>
      <c r="I368">
        <v>5267.4157562257597</v>
      </c>
      <c r="J368">
        <v>15000.069862507</v>
      </c>
      <c r="K368" s="2">
        <v>45107</v>
      </c>
      <c r="L368" t="s">
        <v>258</v>
      </c>
    </row>
    <row r="369" spans="1:12" x14ac:dyDescent="0.3">
      <c r="A369" t="str">
        <f t="shared" si="5"/>
        <v>OFSA45199</v>
      </c>
      <c r="B369" t="s">
        <v>259</v>
      </c>
      <c r="C369" t="s">
        <v>251</v>
      </c>
      <c r="D369">
        <v>981299.93738370098</v>
      </c>
      <c r="E369">
        <v>47220.6602054252</v>
      </c>
      <c r="F369">
        <v>308152.60111811402</v>
      </c>
      <c r="G369">
        <v>972666.55866980203</v>
      </c>
      <c r="H369">
        <v>-972666.55866980203</v>
      </c>
      <c r="I369">
        <v>8939.3912530929792</v>
      </c>
      <c r="J369">
        <v>6652.1079537178302</v>
      </c>
      <c r="K369" s="2">
        <v>45199</v>
      </c>
      <c r="L369" t="s">
        <v>258</v>
      </c>
    </row>
    <row r="370" spans="1:12" x14ac:dyDescent="0.3">
      <c r="A370" t="str">
        <f t="shared" si="5"/>
        <v>OSXB44925</v>
      </c>
      <c r="B370" t="s">
        <v>391</v>
      </c>
      <c r="C370" t="s">
        <v>371</v>
      </c>
      <c r="D370">
        <v>414357.19590751798</v>
      </c>
      <c r="E370">
        <v>61512.611323303201</v>
      </c>
      <c r="F370">
        <v>0</v>
      </c>
      <c r="G370">
        <v>814532.703165991</v>
      </c>
      <c r="H370">
        <v>-814532.703165991</v>
      </c>
      <c r="I370">
        <v>-328425.981410757</v>
      </c>
      <c r="J370">
        <v>-250497.42899535201</v>
      </c>
      <c r="K370" s="2">
        <v>44925</v>
      </c>
      <c r="L370" t="s">
        <v>390</v>
      </c>
    </row>
    <row r="371" spans="1:12" x14ac:dyDescent="0.3">
      <c r="A371" t="str">
        <f t="shared" si="5"/>
        <v>OSXB45015</v>
      </c>
      <c r="B371" t="s">
        <v>391</v>
      </c>
      <c r="C371" t="s">
        <v>371</v>
      </c>
      <c r="D371">
        <v>541210.87077082298</v>
      </c>
      <c r="E371">
        <v>70892.4929880173</v>
      </c>
      <c r="F371">
        <v>0</v>
      </c>
      <c r="G371">
        <v>1057027.68456977</v>
      </c>
      <c r="H371">
        <v>-1057027.68456977</v>
      </c>
      <c r="I371">
        <v>-311203.20106127497</v>
      </c>
      <c r="J371">
        <v>-358635.14485709899</v>
      </c>
      <c r="K371" s="2">
        <v>45015</v>
      </c>
      <c r="L371" t="s">
        <v>390</v>
      </c>
    </row>
    <row r="372" spans="1:12" x14ac:dyDescent="0.3">
      <c r="A372" t="str">
        <f t="shared" si="5"/>
        <v>OSXB45107</v>
      </c>
      <c r="B372" t="s">
        <v>391</v>
      </c>
      <c r="C372" t="s">
        <v>371</v>
      </c>
      <c r="D372">
        <v>679464.770481518</v>
      </c>
      <c r="E372">
        <v>82274.836221092395</v>
      </c>
      <c r="F372">
        <v>0</v>
      </c>
      <c r="G372">
        <v>1330821.04349888</v>
      </c>
      <c r="H372">
        <v>-1330821.04349888</v>
      </c>
      <c r="I372">
        <v>-290920.272821836</v>
      </c>
      <c r="J372">
        <v>-484830.636491924</v>
      </c>
      <c r="K372" s="2">
        <v>45107</v>
      </c>
      <c r="L372" t="s">
        <v>390</v>
      </c>
    </row>
    <row r="373" spans="1:12" x14ac:dyDescent="0.3">
      <c r="A373" t="str">
        <f t="shared" si="5"/>
        <v>OSXB45199</v>
      </c>
      <c r="B373" t="s">
        <v>391</v>
      </c>
      <c r="C373" t="s">
        <v>371</v>
      </c>
      <c r="D373">
        <v>829131.62383811304</v>
      </c>
      <c r="E373">
        <v>95792.738682248993</v>
      </c>
      <c r="F373">
        <v>0</v>
      </c>
      <c r="G373">
        <v>1637075.1229339601</v>
      </c>
      <c r="H373">
        <v>-1637075.1229339601</v>
      </c>
      <c r="I373">
        <v>-267443.14473494003</v>
      </c>
      <c r="J373">
        <v>-630229.27469291096</v>
      </c>
      <c r="K373" s="2">
        <v>45199</v>
      </c>
      <c r="L373" t="s">
        <v>390</v>
      </c>
    </row>
    <row r="374" spans="1:12" x14ac:dyDescent="0.3">
      <c r="A374" t="str">
        <f t="shared" si="5"/>
        <v>ORVR44925</v>
      </c>
      <c r="B374" t="s">
        <v>602</v>
      </c>
      <c r="C374" t="s">
        <v>588</v>
      </c>
      <c r="D374">
        <v>408262.96666669002</v>
      </c>
      <c r="E374">
        <v>3140.79999999957</v>
      </c>
      <c r="F374">
        <v>0</v>
      </c>
      <c r="G374">
        <v>1342177.5666666899</v>
      </c>
      <c r="H374">
        <v>-1342177.5666666899</v>
      </c>
      <c r="I374">
        <v>6715.6333333334996</v>
      </c>
      <c r="J374">
        <v>-197823.03333332701</v>
      </c>
      <c r="K374" s="2">
        <v>44925</v>
      </c>
      <c r="L374" t="s">
        <v>601</v>
      </c>
    </row>
    <row r="375" spans="1:12" x14ac:dyDescent="0.3">
      <c r="A375" t="str">
        <f t="shared" si="5"/>
        <v>ORVR45015</v>
      </c>
      <c r="B375" t="s">
        <v>602</v>
      </c>
      <c r="C375" t="s">
        <v>588</v>
      </c>
      <c r="D375">
        <v>413842.01212124701</v>
      </c>
      <c r="E375">
        <v>-7415.7303030312096</v>
      </c>
      <c r="F375">
        <v>0</v>
      </c>
      <c r="G375">
        <v>1482136.8393939801</v>
      </c>
      <c r="H375">
        <v>-1482136.8393939801</v>
      </c>
      <c r="I375">
        <v>25339.421212121299</v>
      </c>
      <c r="J375">
        <v>-420477.91212120198</v>
      </c>
      <c r="K375" s="2">
        <v>45015</v>
      </c>
      <c r="L375" t="s">
        <v>601</v>
      </c>
    </row>
    <row r="376" spans="1:12" x14ac:dyDescent="0.3">
      <c r="A376" t="str">
        <f t="shared" si="5"/>
        <v>ORVR45107</v>
      </c>
      <c r="B376" t="s">
        <v>602</v>
      </c>
      <c r="C376" t="s">
        <v>588</v>
      </c>
      <c r="D376">
        <v>426420.46666671801</v>
      </c>
      <c r="E376">
        <v>-22517.684848486399</v>
      </c>
      <c r="F376">
        <v>0</v>
      </c>
      <c r="G376">
        <v>1678963.7333334</v>
      </c>
      <c r="H376">
        <v>-1678963.7333334</v>
      </c>
      <c r="I376">
        <v>50088.678787878896</v>
      </c>
      <c r="J376">
        <v>-698392.68484846898</v>
      </c>
      <c r="K376" s="2">
        <v>45107</v>
      </c>
      <c r="L376" t="s">
        <v>601</v>
      </c>
    </row>
    <row r="377" spans="1:12" x14ac:dyDescent="0.3">
      <c r="A377" t="str">
        <f t="shared" si="5"/>
        <v>ORVR45199</v>
      </c>
      <c r="B377" t="s">
        <v>602</v>
      </c>
      <c r="C377" t="s">
        <v>588</v>
      </c>
      <c r="D377">
        <v>449538.40606067702</v>
      </c>
      <c r="E377">
        <v>-42901.544988347603</v>
      </c>
      <c r="F377">
        <v>0</v>
      </c>
      <c r="G377">
        <v>1944592.0923077799</v>
      </c>
      <c r="H377">
        <v>-1944592.0923077799</v>
      </c>
      <c r="I377">
        <v>81678.844289044297</v>
      </c>
      <c r="J377">
        <v>-1035971.01118878</v>
      </c>
      <c r="K377" s="2">
        <v>45199</v>
      </c>
      <c r="L377" t="s">
        <v>601</v>
      </c>
    </row>
    <row r="378" spans="1:12" x14ac:dyDescent="0.3">
      <c r="A378" t="str">
        <f t="shared" si="5"/>
        <v>ODPV44925</v>
      </c>
      <c r="B378" t="s">
        <v>624</v>
      </c>
      <c r="C378" t="s">
        <v>616</v>
      </c>
      <c r="D378">
        <v>1196392.62244293</v>
      </c>
      <c r="E378">
        <v>471741.85561493097</v>
      </c>
      <c r="F378">
        <v>132489.58127478501</v>
      </c>
      <c r="G378">
        <v>2117423.8520498602</v>
      </c>
      <c r="H378">
        <v>-2117423.8520498602</v>
      </c>
      <c r="I378">
        <v>-722938.77217553696</v>
      </c>
      <c r="J378">
        <v>466466.11798664898</v>
      </c>
      <c r="K378" s="2">
        <v>44925</v>
      </c>
      <c r="L378" t="s">
        <v>623</v>
      </c>
    </row>
    <row r="379" spans="1:12" x14ac:dyDescent="0.3">
      <c r="A379" t="str">
        <f t="shared" si="5"/>
        <v>ODPV45015</v>
      </c>
      <c r="B379" t="s">
        <v>624</v>
      </c>
      <c r="C379" t="s">
        <v>616</v>
      </c>
      <c r="D379">
        <v>1180368.34290211</v>
      </c>
      <c r="E379">
        <v>474012.10063381901</v>
      </c>
      <c r="F379">
        <v>60937.055132102301</v>
      </c>
      <c r="G379">
        <v>2152522.90664761</v>
      </c>
      <c r="H379">
        <v>-2152522.90664761</v>
      </c>
      <c r="I379">
        <v>-750701.72546496196</v>
      </c>
      <c r="J379">
        <v>389929.58777652797</v>
      </c>
      <c r="K379" s="2">
        <v>45015</v>
      </c>
      <c r="L379" t="s">
        <v>623</v>
      </c>
    </row>
    <row r="380" spans="1:12" x14ac:dyDescent="0.3">
      <c r="A380" t="str">
        <f t="shared" si="5"/>
        <v>ODPV45107</v>
      </c>
      <c r="B380" t="s">
        <v>624</v>
      </c>
      <c r="C380" t="s">
        <v>616</v>
      </c>
      <c r="D380">
        <v>1157778.5932606</v>
      </c>
      <c r="E380">
        <v>475645.71746712498</v>
      </c>
      <c r="F380">
        <v>-21229.429350574799</v>
      </c>
      <c r="G380">
        <v>2185527.6805852498</v>
      </c>
      <c r="H380">
        <v>-2185527.6805852498</v>
      </c>
      <c r="I380">
        <v>-779088.01370942302</v>
      </c>
      <c r="J380">
        <v>302879.09980091202</v>
      </c>
      <c r="K380" s="2">
        <v>45107</v>
      </c>
      <c r="L380" t="s">
        <v>623</v>
      </c>
    </row>
    <row r="381" spans="1:12" x14ac:dyDescent="0.3">
      <c r="A381" t="str">
        <f t="shared" si="5"/>
        <v>ODPV45199</v>
      </c>
      <c r="B381" t="s">
        <v>624</v>
      </c>
      <c r="C381" t="s">
        <v>616</v>
      </c>
      <c r="D381">
        <v>1128213.9281476999</v>
      </c>
      <c r="E381">
        <v>476615.48430898599</v>
      </c>
      <c r="F381">
        <v>-114559.795143415</v>
      </c>
      <c r="G381">
        <v>2216256.2650794801</v>
      </c>
      <c r="H381">
        <v>-2216256.2650794801</v>
      </c>
      <c r="I381">
        <v>-808097.83923579904</v>
      </c>
      <c r="J381">
        <v>204833.040895921</v>
      </c>
      <c r="K381" s="2">
        <v>45199</v>
      </c>
      <c r="L381" t="s">
        <v>623</v>
      </c>
    </row>
    <row r="382" spans="1:12" x14ac:dyDescent="0.3">
      <c r="A382" t="str">
        <f t="shared" si="5"/>
        <v>OPCT44925</v>
      </c>
      <c r="B382" t="s">
        <v>572</v>
      </c>
      <c r="C382" t="s">
        <v>566</v>
      </c>
      <c r="D382">
        <v>385299.61111112399</v>
      </c>
      <c r="E382">
        <v>231025.65873015899</v>
      </c>
      <c r="F382">
        <v>4421.4285714285897</v>
      </c>
      <c r="G382">
        <v>1555245.6349206199</v>
      </c>
      <c r="H382">
        <v>-1555245.6349206199</v>
      </c>
      <c r="I382">
        <v>-475057.98412698403</v>
      </c>
      <c r="J382">
        <v>326730.857142833</v>
      </c>
      <c r="K382" s="2">
        <v>44925</v>
      </c>
      <c r="L382" t="s">
        <v>571</v>
      </c>
    </row>
    <row r="383" spans="1:12" x14ac:dyDescent="0.3">
      <c r="A383" t="str">
        <f t="shared" si="5"/>
        <v>OPCT45015</v>
      </c>
      <c r="B383" t="s">
        <v>572</v>
      </c>
      <c r="C383" t="s">
        <v>566</v>
      </c>
      <c r="D383">
        <v>-41590.055555537801</v>
      </c>
      <c r="E383">
        <v>261499.58730158801</v>
      </c>
      <c r="F383">
        <v>10262.285714285699</v>
      </c>
      <c r="G383">
        <v>1108041.18253967</v>
      </c>
      <c r="H383">
        <v>-1108041.18253967</v>
      </c>
      <c r="I383">
        <v>-546448.841269842</v>
      </c>
      <c r="J383">
        <v>361023.23809520103</v>
      </c>
      <c r="K383" s="2">
        <v>45015</v>
      </c>
      <c r="L383" t="s">
        <v>571</v>
      </c>
    </row>
    <row r="384" spans="1:12" x14ac:dyDescent="0.3">
      <c r="A384" t="str">
        <f t="shared" si="5"/>
        <v>OPCT45107</v>
      </c>
      <c r="B384" t="s">
        <v>572</v>
      </c>
      <c r="C384" t="s">
        <v>566</v>
      </c>
      <c r="D384">
        <v>-624868.44949492801</v>
      </c>
      <c r="E384">
        <v>292473.32106782199</v>
      </c>
      <c r="F384">
        <v>18802.3896103896</v>
      </c>
      <c r="G384">
        <v>437684.61760459701</v>
      </c>
      <c r="H384">
        <v>-437684.61760459701</v>
      </c>
      <c r="I384">
        <v>-620983.93001443101</v>
      </c>
      <c r="J384">
        <v>455801.885281328</v>
      </c>
      <c r="K384" s="2">
        <v>45107</v>
      </c>
      <c r="L384" t="s">
        <v>571</v>
      </c>
    </row>
    <row r="385" spans="1:12" x14ac:dyDescent="0.3">
      <c r="A385" t="str">
        <f t="shared" si="5"/>
        <v>OPCT45199</v>
      </c>
      <c r="B385" t="s">
        <v>572</v>
      </c>
      <c r="C385" t="s">
        <v>566</v>
      </c>
      <c r="D385">
        <v>-1381948.99999997</v>
      </c>
      <c r="E385">
        <v>323175.50649350899</v>
      </c>
      <c r="F385">
        <v>30461.255411255501</v>
      </c>
      <c r="G385">
        <v>-485239.88311691303</v>
      </c>
      <c r="H385">
        <v>485239.88311691303</v>
      </c>
      <c r="I385">
        <v>-697508.67965368205</v>
      </c>
      <c r="J385">
        <v>627440.14718606602</v>
      </c>
      <c r="K385" s="2">
        <v>45199</v>
      </c>
      <c r="L385" t="s">
        <v>571</v>
      </c>
    </row>
    <row r="386" spans="1:12" x14ac:dyDescent="0.3">
      <c r="A386" t="str">
        <f t="shared" si="5"/>
        <v>NUTR44925</v>
      </c>
      <c r="B386" t="s">
        <v>20</v>
      </c>
      <c r="C386" t="s">
        <v>12</v>
      </c>
      <c r="D386">
        <v>49661.887530793902</v>
      </c>
      <c r="E386">
        <v>55161.240641708799</v>
      </c>
      <c r="F386">
        <v>570.42627960283198</v>
      </c>
      <c r="G386">
        <v>123425.970970282</v>
      </c>
      <c r="H386">
        <v>-123425.970970282</v>
      </c>
      <c r="I386">
        <v>-27694.525507177699</v>
      </c>
      <c r="J386">
        <v>68311.540786009995</v>
      </c>
      <c r="K386" s="2">
        <v>44925</v>
      </c>
      <c r="L386" t="s">
        <v>19</v>
      </c>
    </row>
    <row r="387" spans="1:12" x14ac:dyDescent="0.3">
      <c r="A387" t="str">
        <f t="shared" ref="A387:A450" si="6">_xlfn.CONCAT(B387,K387)</f>
        <v>NUTR45015</v>
      </c>
      <c r="B387" t="s">
        <v>20</v>
      </c>
      <c r="C387" t="s">
        <v>12</v>
      </c>
      <c r="D387">
        <v>59928.847874640604</v>
      </c>
      <c r="E387">
        <v>61324.490540194201</v>
      </c>
      <c r="F387">
        <v>669.88999236068105</v>
      </c>
      <c r="G387">
        <v>138051.42896381</v>
      </c>
      <c r="H387">
        <v>-138051.42896381</v>
      </c>
      <c r="I387">
        <v>-29432.006336365801</v>
      </c>
      <c r="J387">
        <v>74927.047541046806</v>
      </c>
      <c r="K387" s="2">
        <v>45015</v>
      </c>
      <c r="L387" t="s">
        <v>19</v>
      </c>
    </row>
    <row r="388" spans="1:12" x14ac:dyDescent="0.3">
      <c r="A388" t="str">
        <f t="shared" si="6"/>
        <v>NUTR45107</v>
      </c>
      <c r="B388" t="s">
        <v>20</v>
      </c>
      <c r="C388" t="s">
        <v>12</v>
      </c>
      <c r="D388">
        <v>71408.901984120006</v>
      </c>
      <c r="E388">
        <v>67989.798470375506</v>
      </c>
      <c r="F388">
        <v>779.00859135855796</v>
      </c>
      <c r="G388">
        <v>154371.36480175401</v>
      </c>
      <c r="H388">
        <v>-154371.36480175401</v>
      </c>
      <c r="I388">
        <v>-31422.379177706101</v>
      </c>
      <c r="J388">
        <v>82120.952628234503</v>
      </c>
      <c r="K388" s="2">
        <v>45107</v>
      </c>
      <c r="L388" t="s">
        <v>19</v>
      </c>
    </row>
    <row r="389" spans="1:12" x14ac:dyDescent="0.3">
      <c r="A389" t="str">
        <f t="shared" si="6"/>
        <v>NUTR45199</v>
      </c>
      <c r="B389" t="s">
        <v>20</v>
      </c>
      <c r="C389" t="s">
        <v>12</v>
      </c>
      <c r="D389">
        <v>84158.973585010594</v>
      </c>
      <c r="E389">
        <v>75176.651621297104</v>
      </c>
      <c r="F389">
        <v>898.194000265353</v>
      </c>
      <c r="G389">
        <v>172466.877376855</v>
      </c>
      <c r="H389">
        <v>-172466.877376855</v>
      </c>
      <c r="I389">
        <v>-33678.953032919402</v>
      </c>
      <c r="J389">
        <v>89917.869490564</v>
      </c>
      <c r="K389" s="2">
        <v>45199</v>
      </c>
      <c r="L389" t="s">
        <v>19</v>
      </c>
    </row>
    <row r="390" spans="1:12" x14ac:dyDescent="0.3">
      <c r="A390" t="str">
        <f t="shared" si="6"/>
        <v>NORD44925</v>
      </c>
      <c r="B390" t="s">
        <v>554</v>
      </c>
      <c r="C390" t="s">
        <v>528</v>
      </c>
      <c r="D390">
        <v>0</v>
      </c>
      <c r="E390">
        <v>462.874034462152</v>
      </c>
      <c r="F390">
        <v>0</v>
      </c>
      <c r="G390">
        <v>20305.009761479399</v>
      </c>
      <c r="H390">
        <v>-20305.009761479399</v>
      </c>
      <c r="I390">
        <v>-46195.035650623096</v>
      </c>
      <c r="J390">
        <v>1906.3254392665499</v>
      </c>
      <c r="K390" s="2">
        <v>44925</v>
      </c>
      <c r="L390" t="s">
        <v>553</v>
      </c>
    </row>
    <row r="391" spans="1:12" x14ac:dyDescent="0.3">
      <c r="A391" t="str">
        <f t="shared" si="6"/>
        <v>NORD45015</v>
      </c>
      <c r="B391" t="s">
        <v>554</v>
      </c>
      <c r="C391" t="s">
        <v>528</v>
      </c>
      <c r="D391">
        <v>0</v>
      </c>
      <c r="E391">
        <v>460.65867854088901</v>
      </c>
      <c r="F391">
        <v>0</v>
      </c>
      <c r="G391">
        <v>21337.982644981399</v>
      </c>
      <c r="H391">
        <v>-21337.982644981399</v>
      </c>
      <c r="I391">
        <v>-45698.518028341197</v>
      </c>
      <c r="J391">
        <v>2136.7014088189599</v>
      </c>
      <c r="K391" s="2">
        <v>45015</v>
      </c>
      <c r="L391" t="s">
        <v>553</v>
      </c>
    </row>
    <row r="392" spans="1:12" x14ac:dyDescent="0.3">
      <c r="A392" t="str">
        <f t="shared" si="6"/>
        <v>NORD45107</v>
      </c>
      <c r="B392" t="s">
        <v>554</v>
      </c>
      <c r="C392" t="s">
        <v>528</v>
      </c>
      <c r="D392">
        <v>0</v>
      </c>
      <c r="E392">
        <v>454.51101135294601</v>
      </c>
      <c r="F392">
        <v>0</v>
      </c>
      <c r="G392">
        <v>22485.2600758033</v>
      </c>
      <c r="H392">
        <v>-22485.2600758033</v>
      </c>
      <c r="I392">
        <v>-45212.550142157197</v>
      </c>
      <c r="J392">
        <v>2390.1087065110501</v>
      </c>
      <c r="K392" s="2">
        <v>45107</v>
      </c>
      <c r="L392" t="s">
        <v>553</v>
      </c>
    </row>
    <row r="393" spans="1:12" x14ac:dyDescent="0.3">
      <c r="A393" t="str">
        <f t="shared" si="6"/>
        <v>NORD45199</v>
      </c>
      <c r="B393" t="s">
        <v>554</v>
      </c>
      <c r="C393" t="s">
        <v>528</v>
      </c>
      <c r="D393">
        <v>0</v>
      </c>
      <c r="E393">
        <v>444.17746655187801</v>
      </c>
      <c r="F393">
        <v>0</v>
      </c>
      <c r="G393">
        <v>23750.687777063398</v>
      </c>
      <c r="H393">
        <v>-23750.687777063398</v>
      </c>
      <c r="I393">
        <v>-44740.928767716003</v>
      </c>
      <c r="J393">
        <v>2667.4159370318598</v>
      </c>
      <c r="K393" s="2">
        <v>45199</v>
      </c>
      <c r="L393" t="s">
        <v>553</v>
      </c>
    </row>
    <row r="394" spans="1:12" x14ac:dyDescent="0.3">
      <c r="A394" t="str">
        <f t="shared" si="6"/>
        <v>NEOE44925</v>
      </c>
      <c r="B394" t="s">
        <v>318</v>
      </c>
      <c r="C394" t="s">
        <v>300</v>
      </c>
      <c r="D394">
        <v>28074907.4921523</v>
      </c>
      <c r="E394">
        <v>354609.43629574898</v>
      </c>
      <c r="F394">
        <v>15173266.8514555</v>
      </c>
      <c r="G394">
        <v>35516707.448010102</v>
      </c>
      <c r="H394">
        <v>-35516707.448010102</v>
      </c>
      <c r="I394">
        <v>-2683208.9491553502</v>
      </c>
      <c r="J394">
        <v>3607299.0037360801</v>
      </c>
      <c r="K394" s="2">
        <v>44925</v>
      </c>
      <c r="L394" t="s">
        <v>317</v>
      </c>
    </row>
    <row r="395" spans="1:12" x14ac:dyDescent="0.3">
      <c r="A395" t="str">
        <f t="shared" si="6"/>
        <v>NEOE45015</v>
      </c>
      <c r="B395" t="s">
        <v>318</v>
      </c>
      <c r="C395" t="s">
        <v>300</v>
      </c>
      <c r="D395">
        <v>29092627.4037553</v>
      </c>
      <c r="E395">
        <v>410519.45129241701</v>
      </c>
      <c r="F395">
        <v>16527492.8436302</v>
      </c>
      <c r="G395">
        <v>37297351.225076497</v>
      </c>
      <c r="H395">
        <v>-37297351.225076497</v>
      </c>
      <c r="I395">
        <v>-2925777.3583598398</v>
      </c>
      <c r="J395">
        <v>4019405.7349042399</v>
      </c>
      <c r="K395" s="2">
        <v>45015</v>
      </c>
      <c r="L395" t="s">
        <v>317</v>
      </c>
    </row>
    <row r="396" spans="1:12" x14ac:dyDescent="0.3">
      <c r="A396" t="str">
        <f t="shared" si="6"/>
        <v>NEOE45107</v>
      </c>
      <c r="B396" t="s">
        <v>318</v>
      </c>
      <c r="C396" t="s">
        <v>300</v>
      </c>
      <c r="D396">
        <v>30099602.381214201</v>
      </c>
      <c r="E396">
        <v>471502.71628501097</v>
      </c>
      <c r="F396">
        <v>17988773.930286299</v>
      </c>
      <c r="G396">
        <v>39128691.922265798</v>
      </c>
      <c r="H396">
        <v>-39128691.922265798</v>
      </c>
      <c r="I396">
        <v>-3186674.2812828799</v>
      </c>
      <c r="J396">
        <v>4456168.6307447897</v>
      </c>
      <c r="K396" s="2">
        <v>45107</v>
      </c>
      <c r="L396" t="s">
        <v>317</v>
      </c>
    </row>
    <row r="397" spans="1:12" x14ac:dyDescent="0.3">
      <c r="A397" t="str">
        <f t="shared" si="6"/>
        <v>NEOE45199</v>
      </c>
      <c r="B397" t="s">
        <v>318</v>
      </c>
      <c r="C397" t="s">
        <v>300</v>
      </c>
      <c r="D397">
        <v>31092444.7197125</v>
      </c>
      <c r="E397">
        <v>537765.38031347503</v>
      </c>
      <c r="F397">
        <v>19560891.6844978</v>
      </c>
      <c r="G397">
        <v>41009861.8488966</v>
      </c>
      <c r="H397">
        <v>-41009861.8488966</v>
      </c>
      <c r="I397">
        <v>-3466638.0339980498</v>
      </c>
      <c r="J397">
        <v>4917763.3813934699</v>
      </c>
      <c r="K397" s="2">
        <v>45199</v>
      </c>
      <c r="L397" t="s">
        <v>317</v>
      </c>
    </row>
    <row r="398" spans="1:12" x14ac:dyDescent="0.3">
      <c r="A398" t="str">
        <f t="shared" si="6"/>
        <v>NTCO44925</v>
      </c>
      <c r="B398" t="s">
        <v>479</v>
      </c>
      <c r="C398" t="s">
        <v>475</v>
      </c>
      <c r="D398">
        <v>15681400.2626247</v>
      </c>
      <c r="E398">
        <v>-215871.090909091</v>
      </c>
      <c r="F398">
        <v>1321080.8282828301</v>
      </c>
      <c r="G398">
        <v>16329164.5757581</v>
      </c>
      <c r="H398">
        <v>-16329164.5757581</v>
      </c>
      <c r="I398">
        <v>-604188.45454529196</v>
      </c>
      <c r="J398">
        <v>36536.525252211803</v>
      </c>
      <c r="K398" s="2">
        <v>44925</v>
      </c>
      <c r="L398" t="s">
        <v>478</v>
      </c>
    </row>
    <row r="399" spans="1:12" x14ac:dyDescent="0.3">
      <c r="A399" t="str">
        <f t="shared" si="6"/>
        <v>NTCO45015</v>
      </c>
      <c r="B399" t="s">
        <v>479</v>
      </c>
      <c r="C399" t="s">
        <v>475</v>
      </c>
      <c r="D399">
        <v>8821337.1903630309</v>
      </c>
      <c r="E399">
        <v>-429660.74825174798</v>
      </c>
      <c r="F399">
        <v>1685802.9704739701</v>
      </c>
      <c r="G399">
        <v>10069176.358975001</v>
      </c>
      <c r="H399">
        <v>-10069176.358975001</v>
      </c>
      <c r="I399">
        <v>-1192348.8041955801</v>
      </c>
      <c r="J399">
        <v>250587.26184883699</v>
      </c>
      <c r="K399" s="2">
        <v>45015</v>
      </c>
      <c r="L399" t="s">
        <v>478</v>
      </c>
    </row>
    <row r="400" spans="1:12" x14ac:dyDescent="0.3">
      <c r="A400" t="str">
        <f t="shared" si="6"/>
        <v>NTCO45107</v>
      </c>
      <c r="B400" t="s">
        <v>479</v>
      </c>
      <c r="C400" t="s">
        <v>475</v>
      </c>
      <c r="D400">
        <v>319267.18669928599</v>
      </c>
      <c r="E400">
        <v>-705542.53346653399</v>
      </c>
      <c r="F400">
        <v>2105032.3117993101</v>
      </c>
      <c r="G400">
        <v>2454664.52980428</v>
      </c>
      <c r="H400">
        <v>-2454664.52980428</v>
      </c>
      <c r="I400">
        <v>-2066272.2567429601</v>
      </c>
      <c r="J400">
        <v>719611.85492229403</v>
      </c>
      <c r="K400" s="2">
        <v>45107</v>
      </c>
      <c r="L400" t="s">
        <v>478</v>
      </c>
    </row>
    <row r="401" spans="1:12" x14ac:dyDescent="0.3">
      <c r="A401" t="str">
        <f t="shared" si="6"/>
        <v>NTCO45199</v>
      </c>
      <c r="B401" t="s">
        <v>479</v>
      </c>
      <c r="C401" t="s">
        <v>475</v>
      </c>
      <c r="D401">
        <v>-9895455.4950642698</v>
      </c>
      <c r="E401">
        <v>-1050339.9640359599</v>
      </c>
      <c r="F401">
        <v>2581963.3821733901</v>
      </c>
      <c r="G401">
        <v>-6540514.2590734204</v>
      </c>
      <c r="H401">
        <v>6540514.2590734204</v>
      </c>
      <c r="I401">
        <v>-3270369.52547414</v>
      </c>
      <c r="J401">
        <v>1493000.67121694</v>
      </c>
      <c r="K401" s="2">
        <v>45199</v>
      </c>
      <c r="L401" t="s">
        <v>478</v>
      </c>
    </row>
    <row r="402" spans="1:12" x14ac:dyDescent="0.3">
      <c r="A402" t="str">
        <f t="shared" si="6"/>
        <v>CASH44925</v>
      </c>
      <c r="B402" t="s">
        <v>169</v>
      </c>
      <c r="C402" t="s">
        <v>157</v>
      </c>
      <c r="D402">
        <v>594257.18253968004</v>
      </c>
      <c r="E402">
        <v>49342.714285714297</v>
      </c>
      <c r="F402">
        <v>-324.28571428561401</v>
      </c>
      <c r="G402">
        <v>773941.65873016405</v>
      </c>
      <c r="H402">
        <v>-773941.65873016405</v>
      </c>
      <c r="I402">
        <v>-74901.825396825399</v>
      </c>
      <c r="J402">
        <v>161900.19047619199</v>
      </c>
      <c r="K402" s="2">
        <v>44925</v>
      </c>
      <c r="L402" t="s">
        <v>168</v>
      </c>
    </row>
    <row r="403" spans="1:12" x14ac:dyDescent="0.3">
      <c r="A403" t="str">
        <f t="shared" si="6"/>
        <v>CASH45015</v>
      </c>
      <c r="B403" t="s">
        <v>169</v>
      </c>
      <c r="C403" t="s">
        <v>157</v>
      </c>
      <c r="D403">
        <v>264075.49206348899</v>
      </c>
      <c r="E403">
        <v>24683.142857143001</v>
      </c>
      <c r="F403">
        <v>162.142857142976</v>
      </c>
      <c r="G403">
        <v>422017.42063493101</v>
      </c>
      <c r="H403">
        <v>-422017.42063493101</v>
      </c>
      <c r="I403">
        <v>-90243.753968253994</v>
      </c>
      <c r="J403">
        <v>-293102.59523809102</v>
      </c>
      <c r="K403" s="2">
        <v>45015</v>
      </c>
      <c r="L403" t="s">
        <v>168</v>
      </c>
    </row>
    <row r="404" spans="1:12" x14ac:dyDescent="0.3">
      <c r="A404" t="str">
        <f t="shared" si="6"/>
        <v>CASH45107</v>
      </c>
      <c r="B404" t="s">
        <v>169</v>
      </c>
      <c r="C404" t="s">
        <v>157</v>
      </c>
      <c r="D404">
        <v>-259714.03607503601</v>
      </c>
      <c r="E404">
        <v>-13563.850649350199</v>
      </c>
      <c r="F404">
        <v>1304.51298701311</v>
      </c>
      <c r="G404">
        <v>-151140.08802307001</v>
      </c>
      <c r="H404">
        <v>151140.08802307001</v>
      </c>
      <c r="I404">
        <v>-107228.45743145701</v>
      </c>
      <c r="J404">
        <v>-969235.766233759</v>
      </c>
      <c r="K404" s="2">
        <v>45107</v>
      </c>
      <c r="L404" t="s">
        <v>168</v>
      </c>
    </row>
    <row r="405" spans="1:12" x14ac:dyDescent="0.3">
      <c r="A405" t="str">
        <f t="shared" si="6"/>
        <v>CASH45199</v>
      </c>
      <c r="B405" t="s">
        <v>169</v>
      </c>
      <c r="C405" t="s">
        <v>157</v>
      </c>
      <c r="D405">
        <v>-1008434.55844155</v>
      </c>
      <c r="E405">
        <v>-67643.341991341396</v>
      </c>
      <c r="F405">
        <v>3257.5974025975402</v>
      </c>
      <c r="G405">
        <v>-982238.82683980197</v>
      </c>
      <c r="H405">
        <v>982238.82683980197</v>
      </c>
      <c r="I405">
        <v>-125849.44588744501</v>
      </c>
      <c r="J405">
        <v>-1901224.8225108101</v>
      </c>
      <c r="K405" s="2">
        <v>45199</v>
      </c>
      <c r="L405" t="s">
        <v>168</v>
      </c>
    </row>
    <row r="406" spans="1:12" x14ac:dyDescent="0.3">
      <c r="A406" t="str">
        <f t="shared" si="6"/>
        <v>MNDL44925</v>
      </c>
      <c r="B406" t="s">
        <v>705</v>
      </c>
      <c r="C406" t="s">
        <v>673</v>
      </c>
      <c r="D406">
        <v>-14566.135642040699</v>
      </c>
      <c r="E406">
        <v>90035.691367456704</v>
      </c>
      <c r="F406">
        <v>-3006.9854851069899</v>
      </c>
      <c r="G406">
        <v>1214466.0402342801</v>
      </c>
      <c r="H406">
        <v>-1214466.0402342801</v>
      </c>
      <c r="I406">
        <v>-1307483.9276801499</v>
      </c>
      <c r="J406">
        <v>177773.01841944401</v>
      </c>
      <c r="K406" s="2">
        <v>44925</v>
      </c>
      <c r="L406" t="s">
        <v>704</v>
      </c>
    </row>
    <row r="407" spans="1:12" x14ac:dyDescent="0.3">
      <c r="A407" t="str">
        <f t="shared" si="6"/>
        <v>MNDL45015</v>
      </c>
      <c r="B407" t="s">
        <v>705</v>
      </c>
      <c r="C407" t="s">
        <v>673</v>
      </c>
      <c r="D407">
        <v>-21296.241561552099</v>
      </c>
      <c r="E407">
        <v>93463.374978493594</v>
      </c>
      <c r="F407">
        <v>-4520.5914975385804</v>
      </c>
      <c r="G407">
        <v>1244445.5446149099</v>
      </c>
      <c r="H407">
        <v>-1244445.5446149099</v>
      </c>
      <c r="I407">
        <v>-1409299.78233847</v>
      </c>
      <c r="J407">
        <v>180488.690681462</v>
      </c>
      <c r="K407" s="2">
        <v>45015</v>
      </c>
      <c r="L407" t="s">
        <v>704</v>
      </c>
    </row>
    <row r="408" spans="1:12" x14ac:dyDescent="0.3">
      <c r="A408" t="str">
        <f t="shared" si="6"/>
        <v>MNDL45107</v>
      </c>
      <c r="B408" t="s">
        <v>705</v>
      </c>
      <c r="C408" t="s">
        <v>673</v>
      </c>
      <c r="D408">
        <v>-29252.250138053001</v>
      </c>
      <c r="E408">
        <v>97161.491450480404</v>
      </c>
      <c r="F408">
        <v>-6325.1061988048004</v>
      </c>
      <c r="G408">
        <v>1276366.1342360899</v>
      </c>
      <c r="H408">
        <v>-1276366.1342360899</v>
      </c>
      <c r="I408">
        <v>-1517917.4018559</v>
      </c>
      <c r="J408">
        <v>182886.27803037199</v>
      </c>
      <c r="K408" s="2">
        <v>45107</v>
      </c>
      <c r="L408" t="s">
        <v>704</v>
      </c>
    </row>
    <row r="409" spans="1:12" x14ac:dyDescent="0.3">
      <c r="A409" t="str">
        <f t="shared" si="6"/>
        <v>MNDL45199</v>
      </c>
      <c r="B409" t="s">
        <v>705</v>
      </c>
      <c r="C409" t="s">
        <v>673</v>
      </c>
      <c r="D409">
        <v>-38519.813183132901</v>
      </c>
      <c r="E409">
        <v>101139.53826331699</v>
      </c>
      <c r="F409">
        <v>-8441.3904607759305</v>
      </c>
      <c r="G409">
        <v>1310295.72004872</v>
      </c>
      <c r="H409">
        <v>-1310295.72004872</v>
      </c>
      <c r="I409">
        <v>-1633562.1313898801</v>
      </c>
      <c r="J409">
        <v>184931.541266769</v>
      </c>
      <c r="K409" s="2">
        <v>45199</v>
      </c>
      <c r="L409" t="s">
        <v>704</v>
      </c>
    </row>
    <row r="410" spans="1:12" x14ac:dyDescent="0.3">
      <c r="A410" t="str">
        <f t="shared" si="6"/>
        <v>MULT44925</v>
      </c>
      <c r="B410" t="s">
        <v>281</v>
      </c>
      <c r="C410" t="s">
        <v>271</v>
      </c>
      <c r="D410">
        <v>6738423.5501228301</v>
      </c>
      <c r="E410">
        <v>278671.95857739297</v>
      </c>
      <c r="F410">
        <v>2992935.2160255499</v>
      </c>
      <c r="G410">
        <v>11078785.4076057</v>
      </c>
      <c r="H410">
        <v>-11078785.4076057</v>
      </c>
      <c r="I410">
        <v>-1413221.89533995</v>
      </c>
      <c r="J410">
        <v>1020849.34088792</v>
      </c>
      <c r="K410" s="2">
        <v>44925</v>
      </c>
      <c r="L410" t="s">
        <v>280</v>
      </c>
    </row>
    <row r="411" spans="1:12" x14ac:dyDescent="0.3">
      <c r="A411" t="str">
        <f t="shared" si="6"/>
        <v>MULT45015</v>
      </c>
      <c r="B411" t="s">
        <v>281</v>
      </c>
      <c r="C411" t="s">
        <v>271</v>
      </c>
      <c r="D411">
        <v>6817230.2189643104</v>
      </c>
      <c r="E411">
        <v>290526.41520132602</v>
      </c>
      <c r="F411">
        <v>3157564.0922807101</v>
      </c>
      <c r="G411">
        <v>11263361.486353699</v>
      </c>
      <c r="H411">
        <v>-11263361.486353699</v>
      </c>
      <c r="I411">
        <v>-1532730.0126566601</v>
      </c>
      <c r="J411">
        <v>934617.97798107297</v>
      </c>
      <c r="K411" s="2">
        <v>45015</v>
      </c>
      <c r="L411" t="s">
        <v>280</v>
      </c>
    </row>
    <row r="412" spans="1:12" x14ac:dyDescent="0.3">
      <c r="A412" t="str">
        <f t="shared" si="6"/>
        <v>MULT45107</v>
      </c>
      <c r="B412" t="s">
        <v>281</v>
      </c>
      <c r="C412" t="s">
        <v>271</v>
      </c>
      <c r="D412">
        <v>6891059.9250484202</v>
      </c>
      <c r="E412">
        <v>303661.99258966499</v>
      </c>
      <c r="F412">
        <v>3330879.5352731999</v>
      </c>
      <c r="G412">
        <v>11442991.2994154</v>
      </c>
      <c r="H412">
        <v>-11442991.2994154</v>
      </c>
      <c r="I412">
        <v>-1660852.9170885801</v>
      </c>
      <c r="J412">
        <v>831337.50867510296</v>
      </c>
      <c r="K412" s="2">
        <v>45107</v>
      </c>
      <c r="L412" t="s">
        <v>280</v>
      </c>
    </row>
    <row r="413" spans="1:12" x14ac:dyDescent="0.3">
      <c r="A413" t="str">
        <f t="shared" si="6"/>
        <v>MULT45199</v>
      </c>
      <c r="B413" t="s">
        <v>281</v>
      </c>
      <c r="C413" t="s">
        <v>271</v>
      </c>
      <c r="D413">
        <v>6959633.34596611</v>
      </c>
      <c r="E413">
        <v>318147.13095791999</v>
      </c>
      <c r="F413">
        <v>3513195.6166396998</v>
      </c>
      <c r="G413">
        <v>11617332.892697901</v>
      </c>
      <c r="H413">
        <v>-11617332.892697901</v>
      </c>
      <c r="I413">
        <v>-1797894.9867734001</v>
      </c>
      <c r="J413">
        <v>710039.31048987096</v>
      </c>
      <c r="K413" s="2">
        <v>45199</v>
      </c>
      <c r="L413" t="s">
        <v>280</v>
      </c>
    </row>
    <row r="414" spans="1:12" x14ac:dyDescent="0.3">
      <c r="A414" t="str">
        <f t="shared" si="6"/>
        <v>MRVE44925</v>
      </c>
      <c r="B414" t="s">
        <v>198</v>
      </c>
      <c r="C414" t="s">
        <v>174</v>
      </c>
      <c r="D414">
        <v>6276563.6166708004</v>
      </c>
      <c r="E414">
        <v>907251.19319246698</v>
      </c>
      <c r="F414">
        <v>1736074.1055936101</v>
      </c>
      <c r="G414">
        <v>15636591.2160256</v>
      </c>
      <c r="H414">
        <v>-15636591.2160256</v>
      </c>
      <c r="I414">
        <v>-2739331.0042439499</v>
      </c>
      <c r="J414">
        <v>5223495.1194291301</v>
      </c>
      <c r="K414" s="2">
        <v>44925</v>
      </c>
      <c r="L414" t="s">
        <v>197</v>
      </c>
    </row>
    <row r="415" spans="1:12" x14ac:dyDescent="0.3">
      <c r="A415" t="str">
        <f t="shared" si="6"/>
        <v>MRVE45015</v>
      </c>
      <c r="B415" t="s">
        <v>198</v>
      </c>
      <c r="C415" t="s">
        <v>174</v>
      </c>
      <c r="D415">
        <v>6404259.3292772602</v>
      </c>
      <c r="E415">
        <v>914582.48576845601</v>
      </c>
      <c r="F415">
        <v>2002984.9245324901</v>
      </c>
      <c r="G415">
        <v>15890635.5820983</v>
      </c>
      <c r="H415">
        <v>-15890635.5820983</v>
      </c>
      <c r="I415">
        <v>-2836336.5430570301</v>
      </c>
      <c r="J415">
        <v>5184278.9774528798</v>
      </c>
      <c r="K415" s="2">
        <v>45015</v>
      </c>
      <c r="L415" t="s">
        <v>197</v>
      </c>
    </row>
    <row r="416" spans="1:12" x14ac:dyDescent="0.3">
      <c r="A416" t="str">
        <f t="shared" si="6"/>
        <v>MRVE45107</v>
      </c>
      <c r="B416" t="s">
        <v>198</v>
      </c>
      <c r="C416" t="s">
        <v>174</v>
      </c>
      <c r="D416">
        <v>6542867.55571419</v>
      </c>
      <c r="E416">
        <v>920587.11481396004</v>
      </c>
      <c r="F416">
        <v>2297572.5774040101</v>
      </c>
      <c r="G416">
        <v>16141993.8652675</v>
      </c>
      <c r="H416">
        <v>-16141993.8652675</v>
      </c>
      <c r="I416">
        <v>-2945352.3528872901</v>
      </c>
      <c r="J416">
        <v>5135396.6740320297</v>
      </c>
      <c r="K416" s="2">
        <v>45107</v>
      </c>
      <c r="L416" t="s">
        <v>197</v>
      </c>
    </row>
    <row r="417" spans="1:12" x14ac:dyDescent="0.3">
      <c r="A417" t="str">
        <f t="shared" si="6"/>
        <v>MRVE45199</v>
      </c>
      <c r="B417" t="s">
        <v>198</v>
      </c>
      <c r="C417" t="s">
        <v>174</v>
      </c>
      <c r="D417">
        <v>6693101.9789553899</v>
      </c>
      <c r="E417">
        <v>925164.00960103597</v>
      </c>
      <c r="F417">
        <v>2621028.0987785002</v>
      </c>
      <c r="G417">
        <v>16390433.445426499</v>
      </c>
      <c r="H417">
        <v>-16390433.445426499</v>
      </c>
      <c r="I417">
        <v>-3067091.9896623902</v>
      </c>
      <c r="J417">
        <v>5076479.0348454202</v>
      </c>
      <c r="K417" s="2">
        <v>45199</v>
      </c>
      <c r="L417" t="s">
        <v>197</v>
      </c>
    </row>
    <row r="418" spans="1:12" x14ac:dyDescent="0.3">
      <c r="A418" t="str">
        <f t="shared" si="6"/>
        <v>ESPA44925</v>
      </c>
      <c r="B418" t="s">
        <v>632</v>
      </c>
      <c r="C418" t="s">
        <v>616</v>
      </c>
      <c r="D418">
        <v>400126.62698413001</v>
      </c>
      <c r="E418">
        <v>-31521.8571428578</v>
      </c>
      <c r="F418">
        <v>230678.41269841199</v>
      </c>
      <c r="G418">
        <v>1485106.74603174</v>
      </c>
      <c r="H418">
        <v>-1485106.74603174</v>
      </c>
      <c r="I418">
        <v>-41858.015873015298</v>
      </c>
      <c r="J418">
        <v>-76798.896825396805</v>
      </c>
      <c r="K418" s="2">
        <v>44925</v>
      </c>
      <c r="L418" t="s">
        <v>631</v>
      </c>
    </row>
    <row r="419" spans="1:12" x14ac:dyDescent="0.3">
      <c r="A419" t="str">
        <f t="shared" si="6"/>
        <v>ESPA45015</v>
      </c>
      <c r="B419" t="s">
        <v>632</v>
      </c>
      <c r="C419" t="s">
        <v>616</v>
      </c>
      <c r="D419">
        <v>21163.269841274501</v>
      </c>
      <c r="E419">
        <v>-56165.404761906102</v>
      </c>
      <c r="F419">
        <v>163787.29365079399</v>
      </c>
      <c r="G419">
        <v>1601406.7936507899</v>
      </c>
      <c r="H419">
        <v>-1601406.7936507899</v>
      </c>
      <c r="I419">
        <v>-71332.658730158102</v>
      </c>
      <c r="J419">
        <v>-170778.46825396799</v>
      </c>
      <c r="K419" s="2">
        <v>45015</v>
      </c>
      <c r="L419" t="s">
        <v>631</v>
      </c>
    </row>
    <row r="420" spans="1:12" x14ac:dyDescent="0.3">
      <c r="A420" t="str">
        <f t="shared" si="6"/>
        <v>ESPA45107</v>
      </c>
      <c r="B420" t="s">
        <v>632</v>
      </c>
      <c r="C420" t="s">
        <v>616</v>
      </c>
      <c r="D420">
        <v>-523118.78860028298</v>
      </c>
      <c r="E420">
        <v>-83314.415584417904</v>
      </c>
      <c r="F420">
        <v>43147.759018761397</v>
      </c>
      <c r="G420">
        <v>1687268.13780663</v>
      </c>
      <c r="H420">
        <v>-1687268.13780663</v>
      </c>
      <c r="I420">
        <v>-111712.251803751</v>
      </c>
      <c r="J420">
        <v>-297147.49206349201</v>
      </c>
      <c r="K420" s="2">
        <v>45107</v>
      </c>
      <c r="L420" t="s">
        <v>631</v>
      </c>
    </row>
    <row r="421" spans="1:12" x14ac:dyDescent="0.3">
      <c r="A421" t="str">
        <f t="shared" si="6"/>
        <v>ESPA45199</v>
      </c>
      <c r="B421" t="s">
        <v>632</v>
      </c>
      <c r="C421" t="s">
        <v>616</v>
      </c>
      <c r="D421">
        <v>-1255663.2857142801</v>
      </c>
      <c r="E421">
        <v>-112534.02597402901</v>
      </c>
      <c r="F421">
        <v>-141149.064935061</v>
      </c>
      <c r="G421">
        <v>1735596.93506493</v>
      </c>
      <c r="H421">
        <v>-1735596.93506493</v>
      </c>
      <c r="I421">
        <v>-164188.65367965301</v>
      </c>
      <c r="J421">
        <v>-460091.463203463</v>
      </c>
      <c r="K421" s="2">
        <v>45199</v>
      </c>
      <c r="L421" t="s">
        <v>631</v>
      </c>
    </row>
    <row r="422" spans="1:12" x14ac:dyDescent="0.3">
      <c r="A422" t="str">
        <f t="shared" si="6"/>
        <v>MOVI44925</v>
      </c>
      <c r="B422" t="s">
        <v>645</v>
      </c>
      <c r="C422" t="s">
        <v>635</v>
      </c>
      <c r="D422">
        <v>3066923.5553359501</v>
      </c>
      <c r="E422">
        <v>227950.10671936499</v>
      </c>
      <c r="F422">
        <v>1377939.93148873</v>
      </c>
      <c r="G422">
        <v>10119976.1818181</v>
      </c>
      <c r="H422">
        <v>-10119976.1818181</v>
      </c>
      <c r="I422">
        <v>-816230.80830038397</v>
      </c>
      <c r="J422">
        <v>1516650.4374177901</v>
      </c>
      <c r="K422" s="2">
        <v>44925</v>
      </c>
      <c r="L422" t="s">
        <v>644</v>
      </c>
    </row>
    <row r="423" spans="1:12" x14ac:dyDescent="0.3">
      <c r="A423" t="str">
        <f t="shared" si="6"/>
        <v>MOVI45015</v>
      </c>
      <c r="B423" t="s">
        <v>645</v>
      </c>
      <c r="C423" t="s">
        <v>635</v>
      </c>
      <c r="D423">
        <v>3102281.1549406899</v>
      </c>
      <c r="E423">
        <v>239803.39565217099</v>
      </c>
      <c r="F423">
        <v>1631755.4196310199</v>
      </c>
      <c r="G423">
        <v>10930264.818181699</v>
      </c>
      <c r="H423">
        <v>-10930264.818181699</v>
      </c>
      <c r="I423">
        <v>-791528.25335967098</v>
      </c>
      <c r="J423">
        <v>1647469.69117276</v>
      </c>
      <c r="K423" s="2">
        <v>45015</v>
      </c>
      <c r="L423" t="s">
        <v>644</v>
      </c>
    </row>
    <row r="424" spans="1:12" x14ac:dyDescent="0.3">
      <c r="A424" t="str">
        <f t="shared" si="6"/>
        <v>MOVI45107</v>
      </c>
      <c r="B424" t="s">
        <v>645</v>
      </c>
      <c r="C424" t="s">
        <v>635</v>
      </c>
      <c r="D424">
        <v>3118428.5579811302</v>
      </c>
      <c r="E424">
        <v>251175.900486467</v>
      </c>
      <c r="F424">
        <v>1915672.66919014</v>
      </c>
      <c r="G424">
        <v>11780942.055062201</v>
      </c>
      <c r="H424">
        <v>-11780942.055062201</v>
      </c>
      <c r="I424">
        <v>-752819.26497414103</v>
      </c>
      <c r="J424">
        <v>1790932.3829940101</v>
      </c>
      <c r="K424" s="2">
        <v>45107</v>
      </c>
      <c r="L424" t="s">
        <v>644</v>
      </c>
    </row>
    <row r="425" spans="1:12" x14ac:dyDescent="0.3">
      <c r="A425" t="str">
        <f t="shared" si="6"/>
        <v>MOVI45199</v>
      </c>
      <c r="B425" t="s">
        <v>645</v>
      </c>
      <c r="C425" t="s">
        <v>635</v>
      </c>
      <c r="D425">
        <v>3113717.5954190502</v>
      </c>
      <c r="E425">
        <v>261985.44636329499</v>
      </c>
      <c r="F425">
        <v>2231353.4390605199</v>
      </c>
      <c r="G425">
        <v>12672889.4179182</v>
      </c>
      <c r="H425">
        <v>-12672889.4179182</v>
      </c>
      <c r="I425">
        <v>-699032.04217085603</v>
      </c>
      <c r="J425">
        <v>1947945.2246390299</v>
      </c>
      <c r="K425" s="2">
        <v>45199</v>
      </c>
      <c r="L425" t="s">
        <v>644</v>
      </c>
    </row>
    <row r="426" spans="1:12" x14ac:dyDescent="0.3">
      <c r="A426" t="str">
        <f t="shared" si="6"/>
        <v>MDNE44925</v>
      </c>
      <c r="B426" t="s">
        <v>220</v>
      </c>
      <c r="C426" t="s">
        <v>174</v>
      </c>
      <c r="D426">
        <v>1585609.8148715999</v>
      </c>
      <c r="E426">
        <v>3996.7142008438</v>
      </c>
      <c r="F426">
        <v>55540.574738961601</v>
      </c>
      <c r="G426">
        <v>1742663.8736942799</v>
      </c>
      <c r="H426">
        <v>-1742663.8736942799</v>
      </c>
      <c r="I426">
        <v>428469.15906960401</v>
      </c>
      <c r="J426">
        <v>412240.26780415297</v>
      </c>
      <c r="K426" s="2">
        <v>44925</v>
      </c>
      <c r="L426" t="s">
        <v>219</v>
      </c>
    </row>
    <row r="427" spans="1:12" x14ac:dyDescent="0.3">
      <c r="A427" t="str">
        <f t="shared" si="6"/>
        <v>MDNE45015</v>
      </c>
      <c r="B427" t="s">
        <v>220</v>
      </c>
      <c r="C427" t="s">
        <v>174</v>
      </c>
      <c r="D427">
        <v>1775126.1826442999</v>
      </c>
      <c r="E427">
        <v>2740.6483848389698</v>
      </c>
      <c r="F427">
        <v>85885.371709361105</v>
      </c>
      <c r="G427">
        <v>1696643.7090269199</v>
      </c>
      <c r="H427">
        <v>-1696643.7090269199</v>
      </c>
      <c r="I427">
        <v>779957.75256306701</v>
      </c>
      <c r="J427">
        <v>462637.040706934</v>
      </c>
      <c r="K427" s="2">
        <v>45015</v>
      </c>
      <c r="L427" t="s">
        <v>219</v>
      </c>
    </row>
    <row r="428" spans="1:12" x14ac:dyDescent="0.3">
      <c r="A428" t="str">
        <f t="shared" si="6"/>
        <v>MDNE45107</v>
      </c>
      <c r="B428" t="s">
        <v>220</v>
      </c>
      <c r="C428" t="s">
        <v>174</v>
      </c>
      <c r="D428">
        <v>1983350.86160146</v>
      </c>
      <c r="E428">
        <v>1513.79773349841</v>
      </c>
      <c r="F428">
        <v>122018.722139941</v>
      </c>
      <c r="G428">
        <v>1654547.3291565101</v>
      </c>
      <c r="H428">
        <v>-1654547.3291565101</v>
      </c>
      <c r="I428">
        <v>1173297.2555227</v>
      </c>
      <c r="J428">
        <v>517725.22937560698</v>
      </c>
      <c r="K428" s="2">
        <v>45107</v>
      </c>
      <c r="L428" t="s">
        <v>219</v>
      </c>
    </row>
    <row r="429" spans="1:12" x14ac:dyDescent="0.3">
      <c r="A429" t="str">
        <f t="shared" si="6"/>
        <v>MDNE45199</v>
      </c>
      <c r="B429" t="s">
        <v>220</v>
      </c>
      <c r="C429" t="s">
        <v>174</v>
      </c>
      <c r="D429">
        <v>2211109.3740048199</v>
      </c>
      <c r="E429">
        <v>323.765433090957</v>
      </c>
      <c r="F429">
        <v>164280.50042613101</v>
      </c>
      <c r="G429">
        <v>1616961.3156403401</v>
      </c>
      <c r="H429">
        <v>-1616961.3156403401</v>
      </c>
      <c r="I429">
        <v>1610390.4609932101</v>
      </c>
      <c r="J429">
        <v>577639.26804548805</v>
      </c>
      <c r="K429" s="2">
        <v>45199</v>
      </c>
      <c r="L429" t="s">
        <v>219</v>
      </c>
    </row>
    <row r="430" spans="1:12" x14ac:dyDescent="0.3">
      <c r="A430" t="str">
        <f t="shared" si="6"/>
        <v>MOAR44925</v>
      </c>
      <c r="B430" t="s">
        <v>381</v>
      </c>
      <c r="C430" t="s">
        <v>371</v>
      </c>
      <c r="D430">
        <v>897172.72133088601</v>
      </c>
      <c r="E430">
        <v>115330.607503611</v>
      </c>
      <c r="F430">
        <v>30796.444359548099</v>
      </c>
      <c r="G430">
        <v>2288746.4351922199</v>
      </c>
      <c r="H430">
        <v>-2288746.4351922199</v>
      </c>
      <c r="I430">
        <v>-258747.422629657</v>
      </c>
      <c r="J430">
        <v>929767.63941951096</v>
      </c>
      <c r="K430" s="2">
        <v>44925</v>
      </c>
      <c r="L430" t="s">
        <v>380</v>
      </c>
    </row>
    <row r="431" spans="1:12" x14ac:dyDescent="0.3">
      <c r="A431" t="str">
        <f t="shared" si="6"/>
        <v>MOAR45015</v>
      </c>
      <c r="B431" t="s">
        <v>381</v>
      </c>
      <c r="C431" t="s">
        <v>371</v>
      </c>
      <c r="D431">
        <v>874534.57962309697</v>
      </c>
      <c r="E431">
        <v>124627.23090775999</v>
      </c>
      <c r="F431">
        <v>-32535.128080732698</v>
      </c>
      <c r="G431">
        <v>2413741.66975682</v>
      </c>
      <c r="H431">
        <v>-2413741.66975682</v>
      </c>
      <c r="I431">
        <v>-266120.35392993898</v>
      </c>
      <c r="J431">
        <v>1008864.66056213</v>
      </c>
      <c r="K431" s="2">
        <v>45015</v>
      </c>
      <c r="L431" t="s">
        <v>380</v>
      </c>
    </row>
    <row r="432" spans="1:12" x14ac:dyDescent="0.3">
      <c r="A432" t="str">
        <f t="shared" si="6"/>
        <v>MOAR45107</v>
      </c>
      <c r="B432" t="s">
        <v>381</v>
      </c>
      <c r="C432" t="s">
        <v>371</v>
      </c>
      <c r="D432">
        <v>852116.14101827506</v>
      </c>
      <c r="E432">
        <v>134428.17930708101</v>
      </c>
      <c r="F432">
        <v>-101577.92893748</v>
      </c>
      <c r="G432">
        <v>2550090.7263443102</v>
      </c>
      <c r="H432">
        <v>-2550090.7263443102</v>
      </c>
      <c r="I432">
        <v>-273037.77738813398</v>
      </c>
      <c r="J432">
        <v>1095625.9437118501</v>
      </c>
      <c r="K432" s="2">
        <v>45107</v>
      </c>
      <c r="L432" t="s">
        <v>380</v>
      </c>
    </row>
    <row r="433" spans="1:12" x14ac:dyDescent="0.3">
      <c r="A433" t="str">
        <f t="shared" si="6"/>
        <v>MOAR45199</v>
      </c>
      <c r="B433" t="s">
        <v>381</v>
      </c>
      <c r="C433" t="s">
        <v>371</v>
      </c>
      <c r="D433">
        <v>830012.89581710706</v>
      </c>
      <c r="E433">
        <v>144739.067360877</v>
      </c>
      <c r="F433">
        <v>-176579.85560621801</v>
      </c>
      <c r="G433">
        <v>2698297.6725044302</v>
      </c>
      <c r="H433">
        <v>-2698297.6725044302</v>
      </c>
      <c r="I433">
        <v>-279459.53386712301</v>
      </c>
      <c r="J433">
        <v>1190409.37965698</v>
      </c>
      <c r="K433" s="2">
        <v>45199</v>
      </c>
      <c r="L433" t="s">
        <v>380</v>
      </c>
    </row>
    <row r="434" spans="1:12" x14ac:dyDescent="0.3">
      <c r="A434" t="str">
        <f t="shared" si="6"/>
        <v>MBLY44925</v>
      </c>
      <c r="B434" t="s">
        <v>144</v>
      </c>
      <c r="C434" t="s">
        <v>108</v>
      </c>
      <c r="D434">
        <v>222332.11904762499</v>
      </c>
      <c r="E434">
        <v>956.95238095234095</v>
      </c>
      <c r="F434">
        <v>0</v>
      </c>
      <c r="G434">
        <v>231850.68253966601</v>
      </c>
      <c r="H434">
        <v>-231850.68253966601</v>
      </c>
      <c r="I434">
        <v>-1952.42063492067</v>
      </c>
      <c r="J434">
        <v>-177018.62698411601</v>
      </c>
      <c r="K434" s="2">
        <v>44925</v>
      </c>
      <c r="L434" t="s">
        <v>143</v>
      </c>
    </row>
    <row r="435" spans="1:12" x14ac:dyDescent="0.3">
      <c r="A435" t="str">
        <f t="shared" si="6"/>
        <v>MBLY45015</v>
      </c>
      <c r="B435" t="s">
        <v>144</v>
      </c>
      <c r="C435" t="s">
        <v>108</v>
      </c>
      <c r="D435">
        <v>-200946.80952380199</v>
      </c>
      <c r="E435">
        <v>2347.5238095237301</v>
      </c>
      <c r="F435">
        <v>0</v>
      </c>
      <c r="G435">
        <v>-184856.67460319999</v>
      </c>
      <c r="H435">
        <v>184856.67460319999</v>
      </c>
      <c r="I435">
        <v>-602.70634920639395</v>
      </c>
      <c r="J435">
        <v>-316166.10317459202</v>
      </c>
      <c r="K435" s="2">
        <v>45015</v>
      </c>
      <c r="L435" t="s">
        <v>143</v>
      </c>
    </row>
    <row r="436" spans="1:12" x14ac:dyDescent="0.3">
      <c r="A436" t="str">
        <f t="shared" si="6"/>
        <v>MBLY45107</v>
      </c>
      <c r="B436" t="s">
        <v>144</v>
      </c>
      <c r="C436" t="s">
        <v>108</v>
      </c>
      <c r="D436">
        <v>-787181.66450215597</v>
      </c>
      <c r="E436">
        <v>4447.6536796535602</v>
      </c>
      <c r="F436">
        <v>0</v>
      </c>
      <c r="G436">
        <v>-756820.47546901403</v>
      </c>
      <c r="H436">
        <v>756820.47546901403</v>
      </c>
      <c r="I436">
        <v>1255.9559884559301</v>
      </c>
      <c r="J436">
        <v>-423982.98412697302</v>
      </c>
      <c r="K436" s="2">
        <v>45107</v>
      </c>
      <c r="L436" t="s">
        <v>143</v>
      </c>
    </row>
    <row r="437" spans="1:12" x14ac:dyDescent="0.3">
      <c r="A437" t="str">
        <f t="shared" si="6"/>
        <v>MBLY45199</v>
      </c>
      <c r="B437" t="s">
        <v>144</v>
      </c>
      <c r="C437" t="s">
        <v>108</v>
      </c>
      <c r="D437">
        <v>-1555899.9307359201</v>
      </c>
      <c r="E437">
        <v>7381.0389610387801</v>
      </c>
      <c r="F437">
        <v>0</v>
      </c>
      <c r="G437">
        <v>-1501708.19480524</v>
      </c>
      <c r="H437">
        <v>1501708.19480524</v>
      </c>
      <c r="I437">
        <v>3673.9350649350099</v>
      </c>
      <c r="J437">
        <v>-484549.29004328197</v>
      </c>
      <c r="K437" s="2">
        <v>45199</v>
      </c>
      <c r="L437" t="s">
        <v>143</v>
      </c>
    </row>
    <row r="438" spans="1:12" x14ac:dyDescent="0.3">
      <c r="A438" t="str">
        <f t="shared" si="6"/>
        <v>MMXM44377</v>
      </c>
      <c r="B438" t="s">
        <v>727</v>
      </c>
      <c r="C438" t="s">
        <v>472</v>
      </c>
      <c r="D438">
        <v>559021.30033364601</v>
      </c>
      <c r="E438">
        <v>-18837.1879866542</v>
      </c>
      <c r="F438">
        <v>0</v>
      </c>
      <c r="G438">
        <v>1685806.3804221</v>
      </c>
      <c r="H438">
        <v>-1685806.3804221</v>
      </c>
      <c r="I438">
        <v>-1090449.4827584301</v>
      </c>
      <c r="J438">
        <v>34762.775306085001</v>
      </c>
      <c r="K438" s="2">
        <v>44377</v>
      </c>
      <c r="L438" t="s">
        <v>726</v>
      </c>
    </row>
    <row r="439" spans="1:12" x14ac:dyDescent="0.3">
      <c r="A439" t="str">
        <f t="shared" si="6"/>
        <v>MMXM44469</v>
      </c>
      <c r="B439" t="s">
        <v>727</v>
      </c>
      <c r="C439" t="s">
        <v>472</v>
      </c>
      <c r="D439">
        <v>778708.43047822802</v>
      </c>
      <c r="E439">
        <v>-24413.8741657422</v>
      </c>
      <c r="F439">
        <v>0</v>
      </c>
      <c r="G439">
        <v>2385774.0419904399</v>
      </c>
      <c r="H439">
        <v>-2385774.0419904399</v>
      </c>
      <c r="I439">
        <v>-1188995.5834258299</v>
      </c>
      <c r="J439">
        <v>48124.179227131302</v>
      </c>
      <c r="K439" s="2">
        <v>44469</v>
      </c>
      <c r="L439" t="s">
        <v>726</v>
      </c>
    </row>
    <row r="440" spans="1:12" x14ac:dyDescent="0.3">
      <c r="A440" t="str">
        <f t="shared" si="6"/>
        <v>MMXM44561</v>
      </c>
      <c r="B440" t="s">
        <v>727</v>
      </c>
      <c r="C440" t="s">
        <v>472</v>
      </c>
      <c r="D440">
        <v>1026616.23039477</v>
      </c>
      <c r="E440">
        <v>-30409.118009912701</v>
      </c>
      <c r="F440">
        <v>0</v>
      </c>
      <c r="G440">
        <v>3201813.1537559498</v>
      </c>
      <c r="H440">
        <v>-3201813.1537559498</v>
      </c>
      <c r="I440">
        <v>-1306069.8407445501</v>
      </c>
      <c r="J440">
        <v>62457.618225031802</v>
      </c>
      <c r="K440" s="2">
        <v>44561</v>
      </c>
      <c r="L440" t="s">
        <v>726</v>
      </c>
    </row>
    <row r="441" spans="1:12" x14ac:dyDescent="0.3">
      <c r="A441" t="str">
        <f t="shared" si="6"/>
        <v>MMXM44651</v>
      </c>
      <c r="B441" t="s">
        <v>727</v>
      </c>
      <c r="C441" t="s">
        <v>472</v>
      </c>
      <c r="D441">
        <v>1303522.0155058</v>
      </c>
      <c r="E441">
        <v>-36834.690954896199</v>
      </c>
      <c r="F441">
        <v>0</v>
      </c>
      <c r="G441">
        <v>4140060.72261729</v>
      </c>
      <c r="H441">
        <v>-4140060.72261729</v>
      </c>
      <c r="I441">
        <v>-1443040.79587219</v>
      </c>
      <c r="J441">
        <v>77629.778863289204</v>
      </c>
      <c r="K441" s="2">
        <v>44651</v>
      </c>
      <c r="L441" t="s">
        <v>726</v>
      </c>
    </row>
    <row r="442" spans="1:12" x14ac:dyDescent="0.3">
      <c r="A442" t="str">
        <f t="shared" si="6"/>
        <v>MTRE44925</v>
      </c>
      <c r="B442" t="s">
        <v>196</v>
      </c>
      <c r="C442" t="s">
        <v>174</v>
      </c>
      <c r="D442">
        <v>907653.17171715596</v>
      </c>
      <c r="E442">
        <v>-1138.87878787821</v>
      </c>
      <c r="F442">
        <v>7746.3434343433801</v>
      </c>
      <c r="G442">
        <v>1431412.4646463799</v>
      </c>
      <c r="H442">
        <v>-1431412.4646463799</v>
      </c>
      <c r="I442">
        <v>-84734.494949494605</v>
      </c>
      <c r="J442">
        <v>183112.474747375</v>
      </c>
      <c r="K442" s="2">
        <v>44925</v>
      </c>
      <c r="L442" t="s">
        <v>195</v>
      </c>
    </row>
    <row r="443" spans="1:12" x14ac:dyDescent="0.3">
      <c r="A443" t="str">
        <f t="shared" si="6"/>
        <v>MTRE45015</v>
      </c>
      <c r="B443" t="s">
        <v>196</v>
      </c>
      <c r="C443" t="s">
        <v>174</v>
      </c>
      <c r="D443">
        <v>869406.94560992101</v>
      </c>
      <c r="E443">
        <v>-10323.822843821999</v>
      </c>
      <c r="F443">
        <v>-1087.0458430459801</v>
      </c>
      <c r="G443">
        <v>1631633.69774659</v>
      </c>
      <c r="H443">
        <v>-1631633.69774659</v>
      </c>
      <c r="I443">
        <v>-97985.790986790496</v>
      </c>
      <c r="J443">
        <v>312577.96891982999</v>
      </c>
      <c r="K443" s="2">
        <v>45015</v>
      </c>
      <c r="L443" t="s">
        <v>195</v>
      </c>
    </row>
    <row r="444" spans="1:12" x14ac:dyDescent="0.3">
      <c r="A444" t="str">
        <f t="shared" si="6"/>
        <v>MTRE45107</v>
      </c>
      <c r="B444" t="s">
        <v>196</v>
      </c>
      <c r="C444" t="s">
        <v>174</v>
      </c>
      <c r="D444">
        <v>842008.37351533805</v>
      </c>
      <c r="E444">
        <v>-22600.971694970602</v>
      </c>
      <c r="F444">
        <v>-13540.171051171201</v>
      </c>
      <c r="G444">
        <v>1908085.06504592</v>
      </c>
      <c r="H444">
        <v>-1908085.06504592</v>
      </c>
      <c r="I444">
        <v>-114683.845598845</v>
      </c>
      <c r="J444">
        <v>551132.066155885</v>
      </c>
      <c r="K444" s="2">
        <v>45107</v>
      </c>
      <c r="L444" t="s">
        <v>195</v>
      </c>
    </row>
    <row r="445" spans="1:12" x14ac:dyDescent="0.3">
      <c r="A445" t="str">
        <f t="shared" si="6"/>
        <v>MTRE45199</v>
      </c>
      <c r="B445" t="s">
        <v>196</v>
      </c>
      <c r="C445" t="s">
        <v>174</v>
      </c>
      <c r="D445">
        <v>831909.32412027405</v>
      </c>
      <c r="E445">
        <v>-38360.574758573297</v>
      </c>
      <c r="F445">
        <v>-30093.511599511901</v>
      </c>
      <c r="G445">
        <v>2274646.8517036601</v>
      </c>
      <c r="H445">
        <v>-2274646.8517036601</v>
      </c>
      <c r="I445">
        <v>-135238.56865356801</v>
      </c>
      <c r="J445">
        <v>918947.74936151505</v>
      </c>
      <c r="K445" s="2">
        <v>45199</v>
      </c>
      <c r="L445" t="s">
        <v>195</v>
      </c>
    </row>
    <row r="446" spans="1:12" x14ac:dyDescent="0.3">
      <c r="A446" t="str">
        <f t="shared" si="6"/>
        <v>MNPR44925</v>
      </c>
      <c r="B446" t="s">
        <v>248</v>
      </c>
      <c r="C446" t="s">
        <v>244</v>
      </c>
      <c r="D446">
        <v>-416.91129785439898</v>
      </c>
      <c r="E446">
        <v>15989.138018842599</v>
      </c>
      <c r="F446">
        <v>6667.9693574404901</v>
      </c>
      <c r="G446">
        <v>25356.4349375852</v>
      </c>
      <c r="H446">
        <v>-25356.4349375852</v>
      </c>
      <c r="I446">
        <v>-1971.70418470409</v>
      </c>
      <c r="J446">
        <v>5230.7978100299397</v>
      </c>
      <c r="K446" s="2">
        <v>44925</v>
      </c>
      <c r="L446" t="s">
        <v>247</v>
      </c>
    </row>
    <row r="447" spans="1:12" x14ac:dyDescent="0.3">
      <c r="A447" t="str">
        <f t="shared" si="6"/>
        <v>MNPR45015</v>
      </c>
      <c r="B447" t="s">
        <v>248</v>
      </c>
      <c r="C447" t="s">
        <v>244</v>
      </c>
      <c r="D447">
        <v>-639.62369092048903</v>
      </c>
      <c r="E447">
        <v>18163.480533244099</v>
      </c>
      <c r="F447">
        <v>7792.4599871077498</v>
      </c>
      <c r="G447">
        <v>28159.2478888066</v>
      </c>
      <c r="H447">
        <v>-28159.2478888066</v>
      </c>
      <c r="I447">
        <v>-2281.7997049760902</v>
      </c>
      <c r="J447">
        <v>7356.0417965673096</v>
      </c>
      <c r="K447" s="2">
        <v>45015</v>
      </c>
      <c r="L447" t="s">
        <v>247</v>
      </c>
    </row>
    <row r="448" spans="1:12" x14ac:dyDescent="0.3">
      <c r="A448" t="str">
        <f t="shared" si="6"/>
        <v>MNPR45107</v>
      </c>
      <c r="B448" t="s">
        <v>248</v>
      </c>
      <c r="C448" t="s">
        <v>244</v>
      </c>
      <c r="D448">
        <v>-906.38550802372197</v>
      </c>
      <c r="E448">
        <v>20544.305562286001</v>
      </c>
      <c r="F448">
        <v>9023.9064834615492</v>
      </c>
      <c r="G448">
        <v>31363.0559796329</v>
      </c>
      <c r="H448">
        <v>-31363.0559796329</v>
      </c>
      <c r="I448">
        <v>-2626.3763398716201</v>
      </c>
      <c r="J448">
        <v>9794.0336485768603</v>
      </c>
      <c r="K448" s="2">
        <v>45107</v>
      </c>
      <c r="L448" t="s">
        <v>247</v>
      </c>
    </row>
    <row r="449" spans="1:12" x14ac:dyDescent="0.3">
      <c r="A449" t="str">
        <f t="shared" si="6"/>
        <v>MNPR45199</v>
      </c>
      <c r="B449" t="s">
        <v>248</v>
      </c>
      <c r="C449" t="s">
        <v>244</v>
      </c>
      <c r="D449">
        <v>-1220.3883856684299</v>
      </c>
      <c r="E449">
        <v>23140.681218788799</v>
      </c>
      <c r="F449">
        <v>10366.8105404494</v>
      </c>
      <c r="G449">
        <v>34988.277116593403</v>
      </c>
      <c r="H449">
        <v>-34988.277116593403</v>
      </c>
      <c r="I449">
        <v>-3006.9536869288499</v>
      </c>
      <c r="J449">
        <v>12559.653856499501</v>
      </c>
      <c r="K449" s="2">
        <v>45199</v>
      </c>
      <c r="L449" t="s">
        <v>247</v>
      </c>
    </row>
    <row r="450" spans="1:12" x14ac:dyDescent="0.3">
      <c r="A450" t="str">
        <f t="shared" si="6"/>
        <v>BEEF44925</v>
      </c>
      <c r="B450" t="s">
        <v>39</v>
      </c>
      <c r="C450" t="s">
        <v>29</v>
      </c>
      <c r="D450">
        <v>884607.37628385797</v>
      </c>
      <c r="E450">
        <v>4598428.8125789696</v>
      </c>
      <c r="F450">
        <v>485570.77633473702</v>
      </c>
      <c r="G450">
        <v>23248263.758593701</v>
      </c>
      <c r="H450">
        <v>-23248263.758593701</v>
      </c>
      <c r="I450">
        <v>-6565932.1105168601</v>
      </c>
      <c r="J450">
        <v>9157574.3615990095</v>
      </c>
      <c r="K450" s="2">
        <v>44925</v>
      </c>
      <c r="L450" t="s">
        <v>38</v>
      </c>
    </row>
    <row r="451" spans="1:12" x14ac:dyDescent="0.3">
      <c r="A451" t="str">
        <f t="shared" ref="A451:A514" si="7">_xlfn.CONCAT(B451,K451)</f>
        <v>BEEF45015</v>
      </c>
      <c r="B451" t="s">
        <v>39</v>
      </c>
      <c r="C451" t="s">
        <v>29</v>
      </c>
      <c r="D451">
        <v>971382.29505135899</v>
      </c>
      <c r="E451">
        <v>4988966.5801685303</v>
      </c>
      <c r="F451">
        <v>554651.84339645097</v>
      </c>
      <c r="G451">
        <v>24297244.478695001</v>
      </c>
      <c r="H451">
        <v>-24297244.478695001</v>
      </c>
      <c r="I451">
        <v>-6813558.24629205</v>
      </c>
      <c r="J451">
        <v>9446840.8982097004</v>
      </c>
      <c r="K451" s="2">
        <v>45015</v>
      </c>
      <c r="L451" t="s">
        <v>38</v>
      </c>
    </row>
    <row r="452" spans="1:12" x14ac:dyDescent="0.3">
      <c r="A452" t="str">
        <f t="shared" si="7"/>
        <v>BEEF45107</v>
      </c>
      <c r="B452" t="s">
        <v>39</v>
      </c>
      <c r="C452" t="s">
        <v>29</v>
      </c>
      <c r="D452">
        <v>1065431.38236821</v>
      </c>
      <c r="E452">
        <v>5411615.8508748999</v>
      </c>
      <c r="F452">
        <v>629773.35210100701</v>
      </c>
      <c r="G452">
        <v>25376748.303065401</v>
      </c>
      <c r="H452">
        <v>-25376748.303065401</v>
      </c>
      <c r="I452">
        <v>-7062796.2939560199</v>
      </c>
      <c r="J452">
        <v>9733556.5991570093</v>
      </c>
      <c r="K452" s="2">
        <v>45107</v>
      </c>
      <c r="L452" t="s">
        <v>38</v>
      </c>
    </row>
    <row r="453" spans="1:12" x14ac:dyDescent="0.3">
      <c r="A453" t="str">
        <f t="shared" si="7"/>
        <v>BEEF45199</v>
      </c>
      <c r="B453" t="s">
        <v>39</v>
      </c>
      <c r="C453" t="s">
        <v>29</v>
      </c>
      <c r="D453">
        <v>1166995.2451392501</v>
      </c>
      <c r="E453">
        <v>5867721.2491443604</v>
      </c>
      <c r="F453">
        <v>711174.34050245804</v>
      </c>
      <c r="G453">
        <v>26487172.631205902</v>
      </c>
      <c r="H453">
        <v>-26487172.631205902</v>
      </c>
      <c r="I453">
        <v>-7313440.23267309</v>
      </c>
      <c r="J453">
        <v>10017233.450337499</v>
      </c>
      <c r="K453" s="2">
        <v>45199</v>
      </c>
      <c r="L453" t="s">
        <v>38</v>
      </c>
    </row>
    <row r="454" spans="1:12" x14ac:dyDescent="0.3">
      <c r="A454" t="str">
        <f t="shared" si="7"/>
        <v>MILS44925</v>
      </c>
      <c r="B454" t="s">
        <v>643</v>
      </c>
      <c r="C454" t="s">
        <v>635</v>
      </c>
      <c r="D454">
        <v>1341228.8871917799</v>
      </c>
      <c r="E454">
        <v>341673.29267470603</v>
      </c>
      <c r="F454">
        <v>69274.7589334246</v>
      </c>
      <c r="G454">
        <v>2228888.4104917501</v>
      </c>
      <c r="H454">
        <v>-2228888.4104917501</v>
      </c>
      <c r="I454">
        <v>-245476.88770045299</v>
      </c>
      <c r="J454">
        <v>897945.64451224403</v>
      </c>
      <c r="K454" s="2">
        <v>44925</v>
      </c>
      <c r="L454" t="s">
        <v>642</v>
      </c>
    </row>
    <row r="455" spans="1:12" x14ac:dyDescent="0.3">
      <c r="A455" t="str">
        <f t="shared" si="7"/>
        <v>MILS45015</v>
      </c>
      <c r="B455" t="s">
        <v>643</v>
      </c>
      <c r="C455" t="s">
        <v>635</v>
      </c>
      <c r="D455">
        <v>1421922.2731959</v>
      </c>
      <c r="E455">
        <v>398263.972349043</v>
      </c>
      <c r="F455">
        <v>106032.80861715801</v>
      </c>
      <c r="G455">
        <v>2475227.5447597899</v>
      </c>
      <c r="H455">
        <v>-2475227.5447597899</v>
      </c>
      <c r="I455">
        <v>-277773.79669500899</v>
      </c>
      <c r="J455">
        <v>1027190.30596209</v>
      </c>
      <c r="K455" s="2">
        <v>45015</v>
      </c>
      <c r="L455" t="s">
        <v>642</v>
      </c>
    </row>
    <row r="456" spans="1:12" x14ac:dyDescent="0.3">
      <c r="A456" t="str">
        <f t="shared" si="7"/>
        <v>MILS45107</v>
      </c>
      <c r="B456" t="s">
        <v>643</v>
      </c>
      <c r="C456" t="s">
        <v>635</v>
      </c>
      <c r="D456">
        <v>1512420.4526933599</v>
      </c>
      <c r="E456">
        <v>461356.76702688797</v>
      </c>
      <c r="F456">
        <v>151691.86219848401</v>
      </c>
      <c r="G456">
        <v>2754519.2476886199</v>
      </c>
      <c r="H456">
        <v>-2754519.2476886199</v>
      </c>
      <c r="I456">
        <v>-314793.24227456201</v>
      </c>
      <c r="J456">
        <v>1171577.19156424</v>
      </c>
      <c r="K456" s="2">
        <v>45107</v>
      </c>
      <c r="L456" t="s">
        <v>642</v>
      </c>
    </row>
    <row r="457" spans="1:12" x14ac:dyDescent="0.3">
      <c r="A457" t="str">
        <f t="shared" si="7"/>
        <v>MILS45199</v>
      </c>
      <c r="B457" t="s">
        <v>643</v>
      </c>
      <c r="C457" t="s">
        <v>635</v>
      </c>
      <c r="D457">
        <v>1613238.9138213501</v>
      </c>
      <c r="E457">
        <v>531245.38969705603</v>
      </c>
      <c r="F457">
        <v>206804.405022408</v>
      </c>
      <c r="G457">
        <v>3068469.0537711498</v>
      </c>
      <c r="H457">
        <v>-3068469.0537711498</v>
      </c>
      <c r="I457">
        <v>-356783.46716196899</v>
      </c>
      <c r="J457">
        <v>1331840.3391495401</v>
      </c>
      <c r="K457" s="2">
        <v>45199</v>
      </c>
      <c r="L457" t="s">
        <v>642</v>
      </c>
    </row>
    <row r="458" spans="1:12" x14ac:dyDescent="0.3">
      <c r="A458" t="str">
        <f t="shared" si="7"/>
        <v>MTSA44925</v>
      </c>
      <c r="B458" t="s">
        <v>538</v>
      </c>
      <c r="C458" t="s">
        <v>528</v>
      </c>
      <c r="D458">
        <v>385377876.45250398</v>
      </c>
      <c r="E458">
        <v>258780391.996952</v>
      </c>
      <c r="F458">
        <v>41002761.593919396</v>
      </c>
      <c r="G458">
        <v>629739098.18938196</v>
      </c>
      <c r="H458">
        <v>-629739098.18938196</v>
      </c>
      <c r="I458">
        <v>-204071777.98789501</v>
      </c>
      <c r="J458">
        <v>519147875.94357997</v>
      </c>
      <c r="K458" s="2">
        <v>44925</v>
      </c>
      <c r="L458" t="s">
        <v>537</v>
      </c>
    </row>
    <row r="459" spans="1:12" x14ac:dyDescent="0.3">
      <c r="A459" t="str">
        <f t="shared" si="7"/>
        <v>MTSA45015</v>
      </c>
      <c r="B459" t="s">
        <v>538</v>
      </c>
      <c r="C459" t="s">
        <v>528</v>
      </c>
      <c r="D459">
        <v>406765253.24269003</v>
      </c>
      <c r="E459">
        <v>288654391.76226002</v>
      </c>
      <c r="F459">
        <v>29375312.238279998</v>
      </c>
      <c r="G459">
        <v>689400925.63814199</v>
      </c>
      <c r="H459">
        <v>-689400925.63814199</v>
      </c>
      <c r="I459">
        <v>-228090350.870803</v>
      </c>
      <c r="J459">
        <v>575370447.20030701</v>
      </c>
      <c r="K459" s="2">
        <v>45015</v>
      </c>
      <c r="L459" t="s">
        <v>537</v>
      </c>
    </row>
    <row r="460" spans="1:12" x14ac:dyDescent="0.3">
      <c r="A460" t="str">
        <f t="shared" si="7"/>
        <v>MTSA45107</v>
      </c>
      <c r="B460" t="s">
        <v>538</v>
      </c>
      <c r="C460" t="s">
        <v>528</v>
      </c>
      <c r="D460">
        <v>429833453.66850799</v>
      </c>
      <c r="E460">
        <v>321219747.21467203</v>
      </c>
      <c r="F460">
        <v>16500135.318200599</v>
      </c>
      <c r="G460">
        <v>755708578.795506</v>
      </c>
      <c r="H460">
        <v>-755708578.795506</v>
      </c>
      <c r="I460">
        <v>-254678024.50861299</v>
      </c>
      <c r="J460">
        <v>637907146.47229195</v>
      </c>
      <c r="K460" s="2">
        <v>45107</v>
      </c>
      <c r="L460" t="s">
        <v>537</v>
      </c>
    </row>
    <row r="461" spans="1:12" x14ac:dyDescent="0.3">
      <c r="A461" t="str">
        <f t="shared" si="7"/>
        <v>MTSA45199</v>
      </c>
      <c r="B461" t="s">
        <v>538</v>
      </c>
      <c r="C461" t="s">
        <v>528</v>
      </c>
      <c r="D461">
        <v>454651290.90197301</v>
      </c>
      <c r="E461">
        <v>356586998.80844003</v>
      </c>
      <c r="F461">
        <v>2329068.5446709599</v>
      </c>
      <c r="G461">
        <v>828980631.85969603</v>
      </c>
      <c r="H461">
        <v>-828980631.85969603</v>
      </c>
      <c r="I461">
        <v>-283955288.83197802</v>
      </c>
      <c r="J461">
        <v>707061534.13029802</v>
      </c>
      <c r="K461" s="2">
        <v>45199</v>
      </c>
      <c r="L461" t="s">
        <v>537</v>
      </c>
    </row>
    <row r="462" spans="1:12" x14ac:dyDescent="0.3">
      <c r="A462" t="str">
        <f t="shared" si="7"/>
        <v>RSUL44925</v>
      </c>
      <c r="B462" t="s">
        <v>507</v>
      </c>
      <c r="C462" t="s">
        <v>495</v>
      </c>
      <c r="D462">
        <v>137444.74306085799</v>
      </c>
      <c r="E462">
        <v>121186.900348009</v>
      </c>
      <c r="F462">
        <v>30355.7563025237</v>
      </c>
      <c r="G462">
        <v>359581.515406152</v>
      </c>
      <c r="H462">
        <v>-359581.515406152</v>
      </c>
      <c r="I462">
        <v>-70594.145912925596</v>
      </c>
      <c r="J462">
        <v>196288.30625582801</v>
      </c>
      <c r="K462" s="2">
        <v>44925</v>
      </c>
      <c r="L462" t="s">
        <v>506</v>
      </c>
    </row>
    <row r="463" spans="1:12" x14ac:dyDescent="0.3">
      <c r="A463" t="str">
        <f t="shared" si="7"/>
        <v>RSUL45015</v>
      </c>
      <c r="B463" t="s">
        <v>507</v>
      </c>
      <c r="C463" t="s">
        <v>495</v>
      </c>
      <c r="D463">
        <v>159317.213896859</v>
      </c>
      <c r="E463">
        <v>133740.212717674</v>
      </c>
      <c r="F463">
        <v>35825.100310398098</v>
      </c>
      <c r="G463">
        <v>386026.496176838</v>
      </c>
      <c r="H463">
        <v>-386026.496176838</v>
      </c>
      <c r="I463">
        <v>-64985.937728426798</v>
      </c>
      <c r="J463">
        <v>218967.44896155901</v>
      </c>
      <c r="K463" s="2">
        <v>45015</v>
      </c>
      <c r="L463" t="s">
        <v>506</v>
      </c>
    </row>
    <row r="464" spans="1:12" x14ac:dyDescent="0.3">
      <c r="A464" t="str">
        <f t="shared" si="7"/>
        <v>RSUL45107</v>
      </c>
      <c r="B464" t="s">
        <v>507</v>
      </c>
      <c r="C464" t="s">
        <v>495</v>
      </c>
      <c r="D464">
        <v>183130.58559862501</v>
      </c>
      <c r="E464">
        <v>147349.89252711201</v>
      </c>
      <c r="F464">
        <v>41834.570667531902</v>
      </c>
      <c r="G464">
        <v>414747.98744076898</v>
      </c>
      <c r="H464">
        <v>-414747.98744076898</v>
      </c>
      <c r="I464">
        <v>-59316.9943144684</v>
      </c>
      <c r="J464">
        <v>243662.69488240301</v>
      </c>
      <c r="K464" s="2">
        <v>45107</v>
      </c>
      <c r="L464" t="s">
        <v>506</v>
      </c>
    </row>
    <row r="465" spans="1:12" x14ac:dyDescent="0.3">
      <c r="A465" t="str">
        <f t="shared" si="7"/>
        <v>RSUL45199</v>
      </c>
      <c r="B465" t="s">
        <v>507</v>
      </c>
      <c r="C465" t="s">
        <v>495</v>
      </c>
      <c r="D465">
        <v>208959.008971337</v>
      </c>
      <c r="E465">
        <v>162056.47657339799</v>
      </c>
      <c r="F465">
        <v>48407.449789944701</v>
      </c>
      <c r="G465">
        <v>445832.21793537401</v>
      </c>
      <c r="H465">
        <v>-445832.21793537401</v>
      </c>
      <c r="I465">
        <v>-53604.098123641299</v>
      </c>
      <c r="J465">
        <v>270453.61707772501</v>
      </c>
      <c r="K465" s="2">
        <v>45199</v>
      </c>
      <c r="L465" t="s">
        <v>506</v>
      </c>
    </row>
    <row r="466" spans="1:12" x14ac:dyDescent="0.3">
      <c r="A466" t="str">
        <f t="shared" si="7"/>
        <v>GOAU44925</v>
      </c>
      <c r="B466" t="s">
        <v>345</v>
      </c>
      <c r="C466" t="s">
        <v>343</v>
      </c>
      <c r="D466">
        <v>19319028.224172998</v>
      </c>
      <c r="E466">
        <v>1674279.2481112599</v>
      </c>
      <c r="F466">
        <v>6398757.34572729</v>
      </c>
      <c r="G466">
        <v>20046182.361425899</v>
      </c>
      <c r="H466">
        <v>-20046182.361425899</v>
      </c>
      <c r="I466">
        <v>-310862.25328900898</v>
      </c>
      <c r="J466">
        <v>1292407.64604019</v>
      </c>
      <c r="K466" s="2">
        <v>44925</v>
      </c>
      <c r="L466" t="s">
        <v>344</v>
      </c>
    </row>
    <row r="467" spans="1:12" x14ac:dyDescent="0.3">
      <c r="A467" t="str">
        <f t="shared" si="7"/>
        <v>GOAU45015</v>
      </c>
      <c r="B467" t="s">
        <v>345</v>
      </c>
      <c r="C467" t="s">
        <v>343</v>
      </c>
      <c r="D467">
        <v>21126665.815085601</v>
      </c>
      <c r="E467">
        <v>1897294.67735715</v>
      </c>
      <c r="F467">
        <v>7770085.8918772601</v>
      </c>
      <c r="G467">
        <v>22202836.949840002</v>
      </c>
      <c r="H467">
        <v>-22202836.949840002</v>
      </c>
      <c r="I467">
        <v>-434617.43271903199</v>
      </c>
      <c r="J467">
        <v>1442885.89016438</v>
      </c>
      <c r="K467" s="2">
        <v>45015</v>
      </c>
      <c r="L467" t="s">
        <v>344</v>
      </c>
    </row>
    <row r="468" spans="1:12" x14ac:dyDescent="0.3">
      <c r="A468" t="str">
        <f t="shared" si="7"/>
        <v>GOAU45107</v>
      </c>
      <c r="B468" t="s">
        <v>345</v>
      </c>
      <c r="C468" t="s">
        <v>343</v>
      </c>
      <c r="D468">
        <v>23133270.006405901</v>
      </c>
      <c r="E468">
        <v>2138914.3357780101</v>
      </c>
      <c r="F468">
        <v>9312893.3550325409</v>
      </c>
      <c r="G468">
        <v>24622632.097366299</v>
      </c>
      <c r="H468">
        <v>-24622632.097366299</v>
      </c>
      <c r="I468">
        <v>-580912.616208205</v>
      </c>
      <c r="J468">
        <v>1605654.77470954</v>
      </c>
      <c r="K468" s="2">
        <v>45107</v>
      </c>
      <c r="L468" t="s">
        <v>344</v>
      </c>
    </row>
    <row r="469" spans="1:12" x14ac:dyDescent="0.3">
      <c r="A469" t="str">
        <f t="shared" si="7"/>
        <v>GOAU45199</v>
      </c>
      <c r="B469" t="s">
        <v>345</v>
      </c>
      <c r="C469" t="s">
        <v>343</v>
      </c>
      <c r="D469">
        <v>25348281.110598899</v>
      </c>
      <c r="E469">
        <v>2399829.55686979</v>
      </c>
      <c r="F469">
        <v>11035479.484479601</v>
      </c>
      <c r="G469">
        <v>27318381.0330327</v>
      </c>
      <c r="H469">
        <v>-27318381.0330327</v>
      </c>
      <c r="I469">
        <v>-751034.32904936199</v>
      </c>
      <c r="J469">
        <v>1781197.27960616</v>
      </c>
      <c r="K469" s="2">
        <v>45199</v>
      </c>
      <c r="L469" t="s">
        <v>344</v>
      </c>
    </row>
    <row r="470" spans="1:12" x14ac:dyDescent="0.3">
      <c r="A470" t="str">
        <f t="shared" si="7"/>
        <v>FRIO44742</v>
      </c>
      <c r="B470" t="s">
        <v>729</v>
      </c>
      <c r="C470" t="s">
        <v>495</v>
      </c>
      <c r="D470">
        <v>21816.128881332701</v>
      </c>
      <c r="E470">
        <v>204382.3875065</v>
      </c>
      <c r="F470">
        <v>9498.4415430302997</v>
      </c>
      <c r="G470">
        <v>1057654.3235508101</v>
      </c>
      <c r="H470">
        <v>-1057654.3235508101</v>
      </c>
      <c r="I470">
        <v>-860764.30021991604</v>
      </c>
      <c r="J470">
        <v>406727.56365367002</v>
      </c>
      <c r="K470" s="2">
        <v>44742</v>
      </c>
      <c r="L470" t="s">
        <v>728</v>
      </c>
    </row>
    <row r="471" spans="1:12" x14ac:dyDescent="0.3">
      <c r="A471" t="str">
        <f t="shared" si="7"/>
        <v>FRIO44834</v>
      </c>
      <c r="B471" t="s">
        <v>729</v>
      </c>
      <c r="C471" t="s">
        <v>495</v>
      </c>
      <c r="D471">
        <v>30862.667358748</v>
      </c>
      <c r="E471">
        <v>219741.589177936</v>
      </c>
      <c r="F471">
        <v>13223.366248541801</v>
      </c>
      <c r="G471">
        <v>1074681.0552808701</v>
      </c>
      <c r="H471">
        <v>-1074681.0552808701</v>
      </c>
      <c r="I471">
        <v>-882765.48850387696</v>
      </c>
      <c r="J471">
        <v>421892.73608892102</v>
      </c>
      <c r="K471" s="2">
        <v>44834</v>
      </c>
      <c r="L471" t="s">
        <v>728</v>
      </c>
    </row>
    <row r="472" spans="1:12" x14ac:dyDescent="0.3">
      <c r="A472" t="str">
        <f t="shared" si="7"/>
        <v>FRIO44926</v>
      </c>
      <c r="B472" t="s">
        <v>729</v>
      </c>
      <c r="C472" t="s">
        <v>495</v>
      </c>
      <c r="D472">
        <v>41797.863042887497</v>
      </c>
      <c r="E472">
        <v>236675.69273725399</v>
      </c>
      <c r="F472">
        <v>17453.035496591699</v>
      </c>
      <c r="G472">
        <v>1089351.51714946</v>
      </c>
      <c r="H472">
        <v>-1089351.51714946</v>
      </c>
      <c r="I472">
        <v>-903277.80051870795</v>
      </c>
      <c r="J472">
        <v>437062.35642415303</v>
      </c>
      <c r="K472" s="2">
        <v>44926</v>
      </c>
      <c r="L472" t="s">
        <v>728</v>
      </c>
    </row>
    <row r="473" spans="1:12" x14ac:dyDescent="0.3">
      <c r="A473" t="str">
        <f t="shared" si="7"/>
        <v>FRIO45016</v>
      </c>
      <c r="B473" t="s">
        <v>729</v>
      </c>
      <c r="C473" t="s">
        <v>495</v>
      </c>
      <c r="D473">
        <v>54696.266443917499</v>
      </c>
      <c r="E473">
        <v>255259.99773264301</v>
      </c>
      <c r="F473">
        <v>22206.3557577139</v>
      </c>
      <c r="G473">
        <v>1101449.8353404</v>
      </c>
      <c r="H473">
        <v>-1101449.8353404</v>
      </c>
      <c r="I473">
        <v>-922173.58950261003</v>
      </c>
      <c r="J473">
        <v>452174.86889543402</v>
      </c>
      <c r="K473" s="2">
        <v>45016</v>
      </c>
      <c r="L473" t="s">
        <v>728</v>
      </c>
    </row>
    <row r="474" spans="1:12" x14ac:dyDescent="0.3">
      <c r="A474" t="str">
        <f t="shared" si="7"/>
        <v>MELK44925</v>
      </c>
      <c r="B474" t="s">
        <v>279</v>
      </c>
      <c r="C474" t="s">
        <v>271</v>
      </c>
      <c r="D474">
        <v>1252801.6825396901</v>
      </c>
      <c r="E474">
        <v>2777.2857142857101</v>
      </c>
      <c r="F474">
        <v>113500.357142856</v>
      </c>
      <c r="G474">
        <v>1345441.67460316</v>
      </c>
      <c r="H474">
        <v>-1345441.67460316</v>
      </c>
      <c r="I474">
        <v>-71690.666666667705</v>
      </c>
      <c r="J474">
        <v>359694.73809524497</v>
      </c>
      <c r="K474" s="2">
        <v>44925</v>
      </c>
      <c r="L474" t="s">
        <v>278</v>
      </c>
    </row>
    <row r="475" spans="1:12" x14ac:dyDescent="0.3">
      <c r="A475" t="str">
        <f t="shared" si="7"/>
        <v>MELK45015</v>
      </c>
      <c r="B475" t="s">
        <v>279</v>
      </c>
      <c r="C475" t="s">
        <v>271</v>
      </c>
      <c r="D475">
        <v>1384939.82539683</v>
      </c>
      <c r="E475">
        <v>3105.3571428571499</v>
      </c>
      <c r="F475">
        <v>88477.238095237</v>
      </c>
      <c r="G475">
        <v>1503786.24603173</v>
      </c>
      <c r="H475">
        <v>-1503786.24603173</v>
      </c>
      <c r="I475">
        <v>-98591.166666668505</v>
      </c>
      <c r="J475">
        <v>665519.38095238595</v>
      </c>
      <c r="K475" s="2">
        <v>45015</v>
      </c>
      <c r="L475" t="s">
        <v>278</v>
      </c>
    </row>
    <row r="476" spans="1:12" x14ac:dyDescent="0.3">
      <c r="A476" t="str">
        <f t="shared" si="7"/>
        <v>MELK45107</v>
      </c>
      <c r="B476" t="s">
        <v>279</v>
      </c>
      <c r="C476" t="s">
        <v>271</v>
      </c>
      <c r="D476">
        <v>1611906.6911976901</v>
      </c>
      <c r="E476">
        <v>3382.4870129870401</v>
      </c>
      <c r="F476">
        <v>40527.0670995662</v>
      </c>
      <c r="G476">
        <v>1762831.45165942</v>
      </c>
      <c r="H476">
        <v>-1762831.45165942</v>
      </c>
      <c r="I476">
        <v>-132174.57575757799</v>
      </c>
      <c r="J476">
        <v>1162028.42857143</v>
      </c>
      <c r="K476" s="2">
        <v>45107</v>
      </c>
      <c r="L476" t="s">
        <v>278</v>
      </c>
    </row>
    <row r="477" spans="1:12" x14ac:dyDescent="0.3">
      <c r="A477" t="str">
        <f t="shared" si="7"/>
        <v>MELK45199</v>
      </c>
      <c r="B477" t="s">
        <v>279</v>
      </c>
      <c r="C477" t="s">
        <v>271</v>
      </c>
      <c r="D477">
        <v>1957349.44155843</v>
      </c>
      <c r="E477">
        <v>3576.5844155844702</v>
      </c>
      <c r="F477">
        <v>-34979.155844155903</v>
      </c>
      <c r="G477">
        <v>2146464.1904761498</v>
      </c>
      <c r="H477">
        <v>-2146464.1904761498</v>
      </c>
      <c r="I477">
        <v>-172846.54545454899</v>
      </c>
      <c r="J477">
        <v>1887043.47186146</v>
      </c>
      <c r="K477" s="2">
        <v>45199</v>
      </c>
      <c r="L477" t="s">
        <v>278</v>
      </c>
    </row>
    <row r="478" spans="1:12" x14ac:dyDescent="0.3">
      <c r="A478" t="str">
        <f t="shared" si="7"/>
        <v>AMAR44925</v>
      </c>
      <c r="B478" t="s">
        <v>132</v>
      </c>
      <c r="C478" t="s">
        <v>108</v>
      </c>
      <c r="D478">
        <v>1114104.70817401</v>
      </c>
      <c r="E478">
        <v>560211.13725465396</v>
      </c>
      <c r="F478">
        <v>143643.779729829</v>
      </c>
      <c r="G478">
        <v>3011818.2549020401</v>
      </c>
      <c r="H478">
        <v>-3011818.2549020401</v>
      </c>
      <c r="I478">
        <v>-877223.96689561103</v>
      </c>
      <c r="J478">
        <v>842239.75816999096</v>
      </c>
      <c r="K478" s="2">
        <v>44925</v>
      </c>
      <c r="L478" t="s">
        <v>131</v>
      </c>
    </row>
    <row r="479" spans="1:12" x14ac:dyDescent="0.3">
      <c r="A479" t="str">
        <f t="shared" si="7"/>
        <v>AMAR45015</v>
      </c>
      <c r="B479" t="s">
        <v>132</v>
      </c>
      <c r="C479" t="s">
        <v>108</v>
      </c>
      <c r="D479">
        <v>1159875.3378824</v>
      </c>
      <c r="E479">
        <v>595603.55030634103</v>
      </c>
      <c r="F479">
        <v>189932.289485569</v>
      </c>
      <c r="G479">
        <v>3068258.2118253801</v>
      </c>
      <c r="H479">
        <v>-3068258.2118253801</v>
      </c>
      <c r="I479">
        <v>-786383.29221783997</v>
      </c>
      <c r="J479">
        <v>826628.91760676401</v>
      </c>
      <c r="K479" s="2">
        <v>45015</v>
      </c>
      <c r="L479" t="s">
        <v>131</v>
      </c>
    </row>
    <row r="480" spans="1:12" x14ac:dyDescent="0.3">
      <c r="A480" t="str">
        <f t="shared" si="7"/>
        <v>AMAR45107</v>
      </c>
      <c r="B480" t="s">
        <v>132</v>
      </c>
      <c r="C480" t="s">
        <v>108</v>
      </c>
      <c r="D480">
        <v>1212671.6640240301</v>
      </c>
      <c r="E480">
        <v>636467.38209963602</v>
      </c>
      <c r="F480">
        <v>244970.63210610001</v>
      </c>
      <c r="G480">
        <v>3129074.0144958398</v>
      </c>
      <c r="H480">
        <v>-3129074.0144958398</v>
      </c>
      <c r="I480">
        <v>-679267.87911393202</v>
      </c>
      <c r="J480">
        <v>811247.28763360903</v>
      </c>
      <c r="K480" s="2">
        <v>45107</v>
      </c>
      <c r="L480" t="s">
        <v>131</v>
      </c>
    </row>
    <row r="481" spans="1:12" x14ac:dyDescent="0.3">
      <c r="A481" t="str">
        <f t="shared" si="7"/>
        <v>AMAR45199</v>
      </c>
      <c r="B481" t="s">
        <v>132</v>
      </c>
      <c r="C481" t="s">
        <v>108</v>
      </c>
      <c r="D481">
        <v>1272889.59400695</v>
      </c>
      <c r="E481">
        <v>683102.99219676596</v>
      </c>
      <c r="F481">
        <v>309260.42102616001</v>
      </c>
      <c r="G481">
        <v>3194499.1351944702</v>
      </c>
      <c r="H481">
        <v>-3194499.1351944702</v>
      </c>
      <c r="I481">
        <v>-554986.92857573798</v>
      </c>
      <c r="J481">
        <v>796182.06030469097</v>
      </c>
      <c r="K481" s="2">
        <v>45199</v>
      </c>
      <c r="L481" t="s">
        <v>131</v>
      </c>
    </row>
    <row r="482" spans="1:12" x14ac:dyDescent="0.3">
      <c r="A482" t="str">
        <f t="shared" si="7"/>
        <v>MRFG44925</v>
      </c>
      <c r="B482" t="s">
        <v>37</v>
      </c>
      <c r="C482" t="s">
        <v>29</v>
      </c>
      <c r="D482">
        <v>7326628.8129185596</v>
      </c>
      <c r="E482">
        <v>5255787.1640777104</v>
      </c>
      <c r="F482">
        <v>2808389.8829478999</v>
      </c>
      <c r="G482">
        <v>56237969.275780998</v>
      </c>
      <c r="H482">
        <v>-56237969.275780998</v>
      </c>
      <c r="I482">
        <v>-12487791.7135219</v>
      </c>
      <c r="J482">
        <v>8966207.2670403197</v>
      </c>
      <c r="K482" s="2">
        <v>44925</v>
      </c>
      <c r="L482" t="s">
        <v>36</v>
      </c>
    </row>
    <row r="483" spans="1:12" x14ac:dyDescent="0.3">
      <c r="A483" t="str">
        <f t="shared" si="7"/>
        <v>MRFG45015</v>
      </c>
      <c r="B483" t="s">
        <v>37</v>
      </c>
      <c r="C483" t="s">
        <v>29</v>
      </c>
      <c r="D483">
        <v>8386946.9122860096</v>
      </c>
      <c r="E483">
        <v>5645459.6091461601</v>
      </c>
      <c r="F483">
        <v>3291005.4106598501</v>
      </c>
      <c r="G483">
        <v>60849630.527613297</v>
      </c>
      <c r="H483">
        <v>-60849630.527613297</v>
      </c>
      <c r="I483">
        <v>-13537066.9055674</v>
      </c>
      <c r="J483">
        <v>9546108.6060516592</v>
      </c>
      <c r="K483" s="2">
        <v>45015</v>
      </c>
      <c r="L483" t="s">
        <v>36</v>
      </c>
    </row>
    <row r="484" spans="1:12" x14ac:dyDescent="0.3">
      <c r="A484" t="str">
        <f t="shared" si="7"/>
        <v>MRFG45107</v>
      </c>
      <c r="B484" t="s">
        <v>37</v>
      </c>
      <c r="C484" t="s">
        <v>29</v>
      </c>
      <c r="D484">
        <v>9542074.2473474797</v>
      </c>
      <c r="E484">
        <v>6060725.9061587602</v>
      </c>
      <c r="F484">
        <v>3820400.7258387599</v>
      </c>
      <c r="G484">
        <v>65790626.2507217</v>
      </c>
      <c r="H484">
        <v>-65790626.2507217</v>
      </c>
      <c r="I484">
        <v>-14660268.9588989</v>
      </c>
      <c r="J484">
        <v>10171239.084513299</v>
      </c>
      <c r="K484" s="2">
        <v>45107</v>
      </c>
      <c r="L484" t="s">
        <v>36</v>
      </c>
    </row>
    <row r="485" spans="1:12" x14ac:dyDescent="0.3">
      <c r="A485" t="str">
        <f t="shared" si="7"/>
        <v>MRFG45199</v>
      </c>
      <c r="B485" t="s">
        <v>37</v>
      </c>
      <c r="C485" t="s">
        <v>29</v>
      </c>
      <c r="D485">
        <v>10795181.6566994</v>
      </c>
      <c r="E485">
        <v>6502447.3797375802</v>
      </c>
      <c r="F485">
        <v>4398568.8701303098</v>
      </c>
      <c r="G485">
        <v>71072434.370285198</v>
      </c>
      <c r="H485">
        <v>-71072434.370285198</v>
      </c>
      <c r="I485">
        <v>-15860023.717197301</v>
      </c>
      <c r="J485">
        <v>10843371.1402102</v>
      </c>
      <c r="K485" s="2">
        <v>45199</v>
      </c>
      <c r="L485" t="s">
        <v>36</v>
      </c>
    </row>
    <row r="486" spans="1:12" x14ac:dyDescent="0.3">
      <c r="A486" t="str">
        <f t="shared" si="7"/>
        <v>POMO44925</v>
      </c>
      <c r="B486" t="s">
        <v>505</v>
      </c>
      <c r="C486" t="s">
        <v>495</v>
      </c>
      <c r="D486">
        <v>3241227.4259395399</v>
      </c>
      <c r="E486">
        <v>495226.41507513099</v>
      </c>
      <c r="F486">
        <v>1316347.4838298899</v>
      </c>
      <c r="G486">
        <v>5859463.0679904399</v>
      </c>
      <c r="H486">
        <v>-5859463.0679904399</v>
      </c>
      <c r="I486">
        <v>-995798.3705967</v>
      </c>
      <c r="J486">
        <v>1947763.28673274</v>
      </c>
      <c r="K486" s="2">
        <v>44925</v>
      </c>
      <c r="L486" t="s">
        <v>504</v>
      </c>
    </row>
    <row r="487" spans="1:12" x14ac:dyDescent="0.3">
      <c r="A487" t="str">
        <f t="shared" si="7"/>
        <v>POMO45015</v>
      </c>
      <c r="B487" t="s">
        <v>505</v>
      </c>
      <c r="C487" t="s">
        <v>495</v>
      </c>
      <c r="D487">
        <v>3378402.9743328202</v>
      </c>
      <c r="E487">
        <v>516975.507525869</v>
      </c>
      <c r="F487">
        <v>1408617.5586824301</v>
      </c>
      <c r="G487">
        <v>6188594.6599559803</v>
      </c>
      <c r="H487">
        <v>-6188594.6599559803</v>
      </c>
      <c r="I487">
        <v>-1046945.05972049</v>
      </c>
      <c r="J487">
        <v>2051212.0856095499</v>
      </c>
      <c r="K487" s="2">
        <v>45015</v>
      </c>
      <c r="L487" t="s">
        <v>504</v>
      </c>
    </row>
    <row r="488" spans="1:12" x14ac:dyDescent="0.3">
      <c r="A488" t="str">
        <f t="shared" si="7"/>
        <v>POMO45107</v>
      </c>
      <c r="B488" t="s">
        <v>505</v>
      </c>
      <c r="C488" t="s">
        <v>495</v>
      </c>
      <c r="D488">
        <v>3524627.57504615</v>
      </c>
      <c r="E488">
        <v>541690.130657261</v>
      </c>
      <c r="F488">
        <v>1506582.9002662599</v>
      </c>
      <c r="G488">
        <v>6547429.9953428004</v>
      </c>
      <c r="H488">
        <v>-6547429.9953428004</v>
      </c>
      <c r="I488">
        <v>-1104153.2747341001</v>
      </c>
      <c r="J488">
        <v>2169099.7695723302</v>
      </c>
      <c r="K488" s="2">
        <v>45107</v>
      </c>
      <c r="L488" t="s">
        <v>504</v>
      </c>
    </row>
    <row r="489" spans="1:12" x14ac:dyDescent="0.3">
      <c r="A489" t="str">
        <f t="shared" si="7"/>
        <v>POMO45199</v>
      </c>
      <c r="B489" t="s">
        <v>505</v>
      </c>
      <c r="C489" t="s">
        <v>495</v>
      </c>
      <c r="D489">
        <v>3680305.2688143202</v>
      </c>
      <c r="E489">
        <v>569504.48974574695</v>
      </c>
      <c r="F489">
        <v>1610420.76564464</v>
      </c>
      <c r="G489">
        <v>6937371.2976825396</v>
      </c>
      <c r="H489">
        <v>-6937371.2976825396</v>
      </c>
      <c r="I489">
        <v>-1167725.62298321</v>
      </c>
      <c r="J489">
        <v>2302218.83685034</v>
      </c>
      <c r="K489" s="2">
        <v>45199</v>
      </c>
      <c r="L489" t="s">
        <v>504</v>
      </c>
    </row>
    <row r="490" spans="1:12" x14ac:dyDescent="0.3">
      <c r="A490" t="str">
        <f t="shared" si="7"/>
        <v>ESTR44925</v>
      </c>
      <c r="B490" t="s">
        <v>105</v>
      </c>
      <c r="C490" t="s">
        <v>99</v>
      </c>
      <c r="D490">
        <v>0</v>
      </c>
      <c r="E490">
        <v>7617.0492318127599</v>
      </c>
      <c r="F490">
        <v>33375.700534762298</v>
      </c>
      <c r="G490">
        <v>163812.45641285801</v>
      </c>
      <c r="H490">
        <v>-163812.45641285801</v>
      </c>
      <c r="I490">
        <v>-543694.12596549198</v>
      </c>
      <c r="J490">
        <v>37199.965198199301</v>
      </c>
      <c r="K490" s="2">
        <v>44925</v>
      </c>
      <c r="L490" t="s">
        <v>104</v>
      </c>
    </row>
    <row r="491" spans="1:12" x14ac:dyDescent="0.3">
      <c r="A491" t="str">
        <f t="shared" si="7"/>
        <v>ESTR45015</v>
      </c>
      <c r="B491" t="s">
        <v>105</v>
      </c>
      <c r="C491" t="s">
        <v>99</v>
      </c>
      <c r="D491">
        <v>0</v>
      </c>
      <c r="E491">
        <v>8187.7882664926001</v>
      </c>
      <c r="F491">
        <v>38658.357442243403</v>
      </c>
      <c r="G491">
        <v>169792.03051178699</v>
      </c>
      <c r="H491">
        <v>-169792.03051178699</v>
      </c>
      <c r="I491">
        <v>-548088.55776474695</v>
      </c>
      <c r="J491">
        <v>39325.381952616401</v>
      </c>
      <c r="K491" s="2">
        <v>45015</v>
      </c>
      <c r="L491" t="s">
        <v>104</v>
      </c>
    </row>
    <row r="492" spans="1:12" x14ac:dyDescent="0.3">
      <c r="A492" t="str">
        <f t="shared" si="7"/>
        <v>ESTR45107</v>
      </c>
      <c r="B492" t="s">
        <v>105</v>
      </c>
      <c r="C492" t="s">
        <v>99</v>
      </c>
      <c r="D492">
        <v>0</v>
      </c>
      <c r="E492">
        <v>8868.0146215110999</v>
      </c>
      <c r="F492">
        <v>44424.456324005703</v>
      </c>
      <c r="G492">
        <v>177414.25141525501</v>
      </c>
      <c r="H492">
        <v>-177414.25141525501</v>
      </c>
      <c r="I492">
        <v>-553107.89448963595</v>
      </c>
      <c r="J492">
        <v>41792.671661569097</v>
      </c>
      <c r="K492" s="2">
        <v>45107</v>
      </c>
      <c r="L492" t="s">
        <v>104</v>
      </c>
    </row>
    <row r="493" spans="1:12" x14ac:dyDescent="0.3">
      <c r="A493" t="str">
        <f t="shared" si="7"/>
        <v>ESTR45199</v>
      </c>
      <c r="B493" t="s">
        <v>105</v>
      </c>
      <c r="C493" t="s">
        <v>99</v>
      </c>
      <c r="D493">
        <v>0</v>
      </c>
      <c r="E493">
        <v>9663.2805407270098</v>
      </c>
      <c r="F493">
        <v>50693.829756113701</v>
      </c>
      <c r="G493">
        <v>186775.04720345599</v>
      </c>
      <c r="H493">
        <v>-186775.04720345599</v>
      </c>
      <c r="I493">
        <v>-558810.67077085096</v>
      </c>
      <c r="J493">
        <v>44619.058303284401</v>
      </c>
      <c r="K493" s="2">
        <v>45199</v>
      </c>
      <c r="L493" t="s">
        <v>104</v>
      </c>
    </row>
    <row r="494" spans="1:12" x14ac:dyDescent="0.3">
      <c r="A494" t="str">
        <f t="shared" si="7"/>
        <v>MGEL44925</v>
      </c>
      <c r="B494" t="s">
        <v>349</v>
      </c>
      <c r="C494" t="s">
        <v>343</v>
      </c>
      <c r="D494">
        <v>-29598.293099057599</v>
      </c>
      <c r="E494">
        <v>302762.44546299201</v>
      </c>
      <c r="F494">
        <v>-4844.5798319224596</v>
      </c>
      <c r="G494">
        <v>854192.44945245702</v>
      </c>
      <c r="H494">
        <v>-854192.44945245702</v>
      </c>
      <c r="I494">
        <v>-392367.67549416999</v>
      </c>
      <c r="J494">
        <v>486780.23580340401</v>
      </c>
      <c r="K494" s="2">
        <v>44925</v>
      </c>
      <c r="L494" t="s">
        <v>348</v>
      </c>
    </row>
    <row r="495" spans="1:12" x14ac:dyDescent="0.3">
      <c r="A495" t="str">
        <f t="shared" si="7"/>
        <v>MGEL45015</v>
      </c>
      <c r="B495" t="s">
        <v>349</v>
      </c>
      <c r="C495" t="s">
        <v>343</v>
      </c>
      <c r="D495">
        <v>-43738.117282306099</v>
      </c>
      <c r="E495">
        <v>336981.89934773801</v>
      </c>
      <c r="F495">
        <v>-6888.9573018288102</v>
      </c>
      <c r="G495">
        <v>946591.18822559505</v>
      </c>
      <c r="H495">
        <v>-946591.18822559505</v>
      </c>
      <c r="I495">
        <v>-477790.44488003699</v>
      </c>
      <c r="J495">
        <v>542165.437724952</v>
      </c>
      <c r="K495" s="2">
        <v>45015</v>
      </c>
      <c r="L495" t="s">
        <v>348</v>
      </c>
    </row>
    <row r="496" spans="1:12" x14ac:dyDescent="0.3">
      <c r="A496" t="str">
        <f t="shared" si="7"/>
        <v>MGEL45107</v>
      </c>
      <c r="B496" t="s">
        <v>349</v>
      </c>
      <c r="C496" t="s">
        <v>343</v>
      </c>
      <c r="D496">
        <v>-60486.010270680803</v>
      </c>
      <c r="E496">
        <v>374796.64770439098</v>
      </c>
      <c r="F496">
        <v>-9269.1055500322891</v>
      </c>
      <c r="G496">
        <v>1048781.1400458</v>
      </c>
      <c r="H496">
        <v>-1048781.1400458</v>
      </c>
      <c r="I496">
        <v>-574891.82280850795</v>
      </c>
      <c r="J496">
        <v>602897.59490210598</v>
      </c>
      <c r="K496" s="2">
        <v>45107</v>
      </c>
      <c r="L496" t="s">
        <v>348</v>
      </c>
    </row>
    <row r="497" spans="1:12" x14ac:dyDescent="0.3">
      <c r="A497" t="str">
        <f t="shared" si="7"/>
        <v>MGEL45199</v>
      </c>
      <c r="B497" t="s">
        <v>349</v>
      </c>
      <c r="C497" t="s">
        <v>343</v>
      </c>
      <c r="D497">
        <v>-80022.903701311501</v>
      </c>
      <c r="E497">
        <v>416376.61900694401</v>
      </c>
      <c r="F497">
        <v>-12005.906787870201</v>
      </c>
      <c r="G497">
        <v>1161184.83742237</v>
      </c>
      <c r="H497">
        <v>-1161184.83742237</v>
      </c>
      <c r="I497">
        <v>-684266.95305378595</v>
      </c>
      <c r="J497">
        <v>669198.44549665402</v>
      </c>
      <c r="K497" s="2">
        <v>45199</v>
      </c>
      <c r="L497" t="s">
        <v>348</v>
      </c>
    </row>
    <row r="498" spans="1:12" x14ac:dyDescent="0.3">
      <c r="A498" t="str">
        <f t="shared" si="7"/>
        <v>LEVE44925</v>
      </c>
      <c r="B498" t="s">
        <v>503</v>
      </c>
      <c r="C498" t="s">
        <v>495</v>
      </c>
      <c r="D498">
        <v>1768102.1820727801</v>
      </c>
      <c r="E498">
        <v>944039.79203809099</v>
      </c>
      <c r="F498">
        <v>692870.64994480298</v>
      </c>
      <c r="G498">
        <v>3041998.4035310699</v>
      </c>
      <c r="H498">
        <v>-3041998.4035310699</v>
      </c>
      <c r="I498">
        <v>-854186.54188921</v>
      </c>
      <c r="J498">
        <v>1503314.1072913299</v>
      </c>
      <c r="K498" s="2">
        <v>44925</v>
      </c>
      <c r="L498" t="s">
        <v>502</v>
      </c>
    </row>
    <row r="499" spans="1:12" x14ac:dyDescent="0.3">
      <c r="A499" t="str">
        <f t="shared" si="7"/>
        <v>LEVE45015</v>
      </c>
      <c r="B499" t="s">
        <v>503</v>
      </c>
      <c r="C499" t="s">
        <v>495</v>
      </c>
      <c r="D499">
        <v>1840569.10924365</v>
      </c>
      <c r="E499">
        <v>1018687.73095027</v>
      </c>
      <c r="F499">
        <v>733882.55072181905</v>
      </c>
      <c r="G499">
        <v>3138035.4530221098</v>
      </c>
      <c r="H499">
        <v>-3138035.4530221098</v>
      </c>
      <c r="I499">
        <v>-874364.69507671997</v>
      </c>
      <c r="J499">
        <v>1554611.2872925401</v>
      </c>
      <c r="K499" s="2">
        <v>45015</v>
      </c>
      <c r="L499" t="s">
        <v>502</v>
      </c>
    </row>
    <row r="500" spans="1:12" x14ac:dyDescent="0.3">
      <c r="A500" t="str">
        <f t="shared" si="7"/>
        <v>LEVE45107</v>
      </c>
      <c r="B500" t="s">
        <v>503</v>
      </c>
      <c r="C500" t="s">
        <v>495</v>
      </c>
      <c r="D500">
        <v>1920098.2778169101</v>
      </c>
      <c r="E500">
        <v>1100309.2218335201</v>
      </c>
      <c r="F500">
        <v>777630.22200183605</v>
      </c>
      <c r="G500">
        <v>3241497.3764739502</v>
      </c>
      <c r="H500">
        <v>-3241497.3764739502</v>
      </c>
      <c r="I500">
        <v>-893145.31241600204</v>
      </c>
      <c r="J500">
        <v>1608472.3020758301</v>
      </c>
      <c r="K500" s="2">
        <v>45107</v>
      </c>
      <c r="L500" t="s">
        <v>502</v>
      </c>
    </row>
    <row r="501" spans="1:12" x14ac:dyDescent="0.3">
      <c r="A501" t="str">
        <f t="shared" si="7"/>
        <v>LEVE45199</v>
      </c>
      <c r="B501" t="s">
        <v>503</v>
      </c>
      <c r="C501" t="s">
        <v>495</v>
      </c>
      <c r="D501">
        <v>2006985.0085853799</v>
      </c>
      <c r="E501">
        <v>1189196.3523296099</v>
      </c>
      <c r="F501">
        <v>824205.66886009998</v>
      </c>
      <c r="G501">
        <v>3352619.8894924899</v>
      </c>
      <c r="H501">
        <v>-3352619.8894924899</v>
      </c>
      <c r="I501">
        <v>-910355.56827660499</v>
      </c>
      <c r="J501">
        <v>1664937.3517749601</v>
      </c>
      <c r="K501" s="2">
        <v>45199</v>
      </c>
      <c r="L501" t="s">
        <v>502</v>
      </c>
    </row>
    <row r="502" spans="1:12" x14ac:dyDescent="0.3">
      <c r="A502" t="str">
        <f t="shared" si="7"/>
        <v>MGLU44925</v>
      </c>
      <c r="B502" t="s">
        <v>118</v>
      </c>
      <c r="C502" t="s">
        <v>108</v>
      </c>
      <c r="D502">
        <v>13884901.268907201</v>
      </c>
      <c r="E502">
        <v>8641555.1689159106</v>
      </c>
      <c r="F502">
        <v>2546704.7992529902</v>
      </c>
      <c r="G502">
        <v>38568613.470926002</v>
      </c>
      <c r="H502">
        <v>-38568613.470926002</v>
      </c>
      <c r="I502">
        <v>-11609323.7585942</v>
      </c>
      <c r="J502">
        <v>20787076.917324498</v>
      </c>
      <c r="K502" s="2">
        <v>44925</v>
      </c>
      <c r="L502" t="s">
        <v>117</v>
      </c>
    </row>
    <row r="503" spans="1:12" x14ac:dyDescent="0.3">
      <c r="A503" t="str">
        <f t="shared" si="7"/>
        <v>MGLU45015</v>
      </c>
      <c r="B503" t="s">
        <v>118</v>
      </c>
      <c r="C503" t="s">
        <v>108</v>
      </c>
      <c r="D503">
        <v>15260802.301006399</v>
      </c>
      <c r="E503">
        <v>9118830.1341392994</v>
      </c>
      <c r="F503">
        <v>2799159.89835208</v>
      </c>
      <c r="G503">
        <v>42491236.199327298</v>
      </c>
      <c r="H503">
        <v>-42491236.199327298</v>
      </c>
      <c r="I503">
        <v>-12397262.6893094</v>
      </c>
      <c r="J503">
        <v>22693764.195000201</v>
      </c>
      <c r="K503" s="2">
        <v>45015</v>
      </c>
      <c r="L503" t="s">
        <v>117</v>
      </c>
    </row>
    <row r="504" spans="1:12" x14ac:dyDescent="0.3">
      <c r="A504" t="str">
        <f t="shared" si="7"/>
        <v>MGLU45107</v>
      </c>
      <c r="B504" t="s">
        <v>118</v>
      </c>
      <c r="C504" t="s">
        <v>108</v>
      </c>
      <c r="D504">
        <v>16725229.3886579</v>
      </c>
      <c r="E504">
        <v>9614746.2336215805</v>
      </c>
      <c r="F504">
        <v>3067113.0562388301</v>
      </c>
      <c r="G504">
        <v>46703935.212146498</v>
      </c>
      <c r="H504">
        <v>-46703935.212146498</v>
      </c>
      <c r="I504">
        <v>-13224698.400280301</v>
      </c>
      <c r="J504">
        <v>24727944.721491698</v>
      </c>
      <c r="K504" s="2">
        <v>45107</v>
      </c>
      <c r="L504" t="s">
        <v>117</v>
      </c>
    </row>
    <row r="505" spans="1:12" x14ac:dyDescent="0.3">
      <c r="A505" t="str">
        <f t="shared" si="7"/>
        <v>MGLU45199</v>
      </c>
      <c r="B505" t="s">
        <v>118</v>
      </c>
      <c r="C505" t="s">
        <v>108</v>
      </c>
      <c r="D505">
        <v>18280864.899139099</v>
      </c>
      <c r="E505">
        <v>10129591.346815201</v>
      </c>
      <c r="F505">
        <v>3351004.8345928099</v>
      </c>
      <c r="G505">
        <v>51217179.0246135</v>
      </c>
      <c r="H505">
        <v>-51217179.0246135</v>
      </c>
      <c r="I505">
        <v>-14092586.3727495</v>
      </c>
      <c r="J505">
        <v>26893801.900576301</v>
      </c>
      <c r="K505" s="2">
        <v>45199</v>
      </c>
      <c r="L505" t="s">
        <v>117</v>
      </c>
    </row>
    <row r="506" spans="1:12" x14ac:dyDescent="0.3">
      <c r="A506" t="str">
        <f t="shared" si="7"/>
        <v>MSRO44925</v>
      </c>
      <c r="B506" t="s">
        <v>661</v>
      </c>
      <c r="C506" t="s">
        <v>635</v>
      </c>
      <c r="D506">
        <v>67136.203557312707</v>
      </c>
      <c r="E506">
        <v>25614.123847166898</v>
      </c>
      <c r="F506">
        <v>-670.17654809022997</v>
      </c>
      <c r="G506">
        <v>241951.638998685</v>
      </c>
      <c r="H506">
        <v>-241951.638998685</v>
      </c>
      <c r="I506">
        <v>-72525.564558624406</v>
      </c>
      <c r="J506">
        <v>32828.141633719497</v>
      </c>
      <c r="K506" s="2">
        <v>44925</v>
      </c>
      <c r="L506" t="s">
        <v>660</v>
      </c>
    </row>
    <row r="507" spans="1:12" x14ac:dyDescent="0.3">
      <c r="A507" t="str">
        <f t="shared" si="7"/>
        <v>MSRO45015</v>
      </c>
      <c r="B507" t="s">
        <v>661</v>
      </c>
      <c r="C507" t="s">
        <v>635</v>
      </c>
      <c r="D507">
        <v>70057.688537549999</v>
      </c>
      <c r="E507">
        <v>24358.689459814999</v>
      </c>
      <c r="F507">
        <v>-1733.95678524449</v>
      </c>
      <c r="G507">
        <v>226575.95243742099</v>
      </c>
      <c r="H507">
        <v>-226575.95243742099</v>
      </c>
      <c r="I507">
        <v>-63366.445586291498</v>
      </c>
      <c r="J507">
        <v>22750.6400526904</v>
      </c>
      <c r="K507" s="2">
        <v>45015</v>
      </c>
      <c r="L507" t="s">
        <v>660</v>
      </c>
    </row>
    <row r="508" spans="1:12" x14ac:dyDescent="0.3">
      <c r="A508" t="str">
        <f t="shared" si="7"/>
        <v>MSRO45107</v>
      </c>
      <c r="B508" t="s">
        <v>661</v>
      </c>
      <c r="C508" t="s">
        <v>635</v>
      </c>
      <c r="D508">
        <v>73262.027789602405</v>
      </c>
      <c r="E508">
        <v>22712.176629167399</v>
      </c>
      <c r="F508">
        <v>-2999.8287220034899</v>
      </c>
      <c r="G508">
        <v>206592.956025138</v>
      </c>
      <c r="H508">
        <v>-206592.956025138</v>
      </c>
      <c r="I508">
        <v>-51905.936130529</v>
      </c>
      <c r="J508">
        <v>10464.325124139001</v>
      </c>
      <c r="K508" s="2">
        <v>45107</v>
      </c>
      <c r="L508" t="s">
        <v>660</v>
      </c>
    </row>
    <row r="509" spans="1:12" x14ac:dyDescent="0.3">
      <c r="A509" t="str">
        <f t="shared" si="7"/>
        <v>MSRO45199</v>
      </c>
      <c r="B509" t="s">
        <v>661</v>
      </c>
      <c r="C509" t="s">
        <v>635</v>
      </c>
      <c r="D509">
        <v>76765.3052734714</v>
      </c>
      <c r="E509">
        <v>20644.674263256202</v>
      </c>
      <c r="F509">
        <v>-4481.7618503889198</v>
      </c>
      <c r="G509">
        <v>181657.78797788799</v>
      </c>
      <c r="H509">
        <v>-181657.78797788799</v>
      </c>
      <c r="I509">
        <v>-37980.520406960197</v>
      </c>
      <c r="J509">
        <v>-4198.0428003695197</v>
      </c>
      <c r="K509" s="2">
        <v>45199</v>
      </c>
      <c r="L509" t="s">
        <v>660</v>
      </c>
    </row>
    <row r="510" spans="1:12" x14ac:dyDescent="0.3">
      <c r="A510" t="str">
        <f t="shared" si="7"/>
        <v>MDIA44925</v>
      </c>
      <c r="B510" t="s">
        <v>35</v>
      </c>
      <c r="C510" t="s">
        <v>29</v>
      </c>
      <c r="D510">
        <v>6670706.4103215998</v>
      </c>
      <c r="E510">
        <v>2828047.41532978</v>
      </c>
      <c r="F510">
        <v>4057889.1089041699</v>
      </c>
      <c r="G510">
        <v>11670673.047789199</v>
      </c>
      <c r="H510">
        <v>-11670673.047789199</v>
      </c>
      <c r="I510">
        <v>-2043164.4216109901</v>
      </c>
      <c r="J510">
        <v>5241860.9077325296</v>
      </c>
      <c r="K510" s="2">
        <v>44925</v>
      </c>
      <c r="L510" t="s">
        <v>34</v>
      </c>
    </row>
    <row r="511" spans="1:12" x14ac:dyDescent="0.3">
      <c r="A511" t="str">
        <f t="shared" si="7"/>
        <v>MDIA45015</v>
      </c>
      <c r="B511" t="s">
        <v>35</v>
      </c>
      <c r="C511" t="s">
        <v>29</v>
      </c>
      <c r="D511">
        <v>6637498.7542399904</v>
      </c>
      <c r="E511">
        <v>3047955.5009739101</v>
      </c>
      <c r="F511">
        <v>4126536.0954697998</v>
      </c>
      <c r="G511">
        <v>12035629.543642599</v>
      </c>
      <c r="H511">
        <v>-12035629.543642599</v>
      </c>
      <c r="I511">
        <v>-2118349.9632251798</v>
      </c>
      <c r="J511">
        <v>5554931.1137835197</v>
      </c>
      <c r="K511" s="2">
        <v>45015</v>
      </c>
      <c r="L511" t="s">
        <v>34</v>
      </c>
    </row>
    <row r="512" spans="1:12" x14ac:dyDescent="0.3">
      <c r="A512" t="str">
        <f t="shared" si="7"/>
        <v>MDIA45107</v>
      </c>
      <c r="B512" t="s">
        <v>35</v>
      </c>
      <c r="C512" t="s">
        <v>29</v>
      </c>
      <c r="D512">
        <v>6580080.4600629099</v>
      </c>
      <c r="E512">
        <v>3288467.3157508201</v>
      </c>
      <c r="F512">
        <v>4189883.4921201202</v>
      </c>
      <c r="G512">
        <v>12404508.2686533</v>
      </c>
      <c r="H512">
        <v>-12404508.2686533</v>
      </c>
      <c r="I512">
        <v>-2194477.7073705401</v>
      </c>
      <c r="J512">
        <v>5888236.91356772</v>
      </c>
      <c r="K512" s="2">
        <v>45107</v>
      </c>
      <c r="L512" t="s">
        <v>34</v>
      </c>
    </row>
    <row r="513" spans="1:12" x14ac:dyDescent="0.3">
      <c r="A513" t="str">
        <f t="shared" si="7"/>
        <v>MDIA45199</v>
      </c>
      <c r="B513" t="s">
        <v>35</v>
      </c>
      <c r="C513" t="s">
        <v>29</v>
      </c>
      <c r="D513">
        <v>6497242.3844942404</v>
      </c>
      <c r="E513">
        <v>3550579.5876258598</v>
      </c>
      <c r="F513">
        <v>4247592.8054792602</v>
      </c>
      <c r="G513">
        <v>12777172.577961599</v>
      </c>
      <c r="H513">
        <v>-12777172.577961599</v>
      </c>
      <c r="I513">
        <v>-2271509.4560436201</v>
      </c>
      <c r="J513">
        <v>6242621.0237595001</v>
      </c>
      <c r="K513" s="2">
        <v>45199</v>
      </c>
      <c r="L513" t="s">
        <v>34</v>
      </c>
    </row>
    <row r="514" spans="1:12" x14ac:dyDescent="0.3">
      <c r="A514" t="str">
        <f t="shared" si="7"/>
        <v>LUPA44925</v>
      </c>
      <c r="B514" t="s">
        <v>517</v>
      </c>
      <c r="C514" t="s">
        <v>495</v>
      </c>
      <c r="D514">
        <v>114636.050335266</v>
      </c>
      <c r="E514">
        <v>30707.135302606999</v>
      </c>
      <c r="F514">
        <v>0</v>
      </c>
      <c r="G514">
        <v>550461.92241715896</v>
      </c>
      <c r="H514">
        <v>-550461.92241715896</v>
      </c>
      <c r="I514">
        <v>-227690.31347095</v>
      </c>
      <c r="J514">
        <v>176369.695781349</v>
      </c>
      <c r="K514" s="2">
        <v>44925</v>
      </c>
      <c r="L514" t="s">
        <v>516</v>
      </c>
    </row>
    <row r="515" spans="1:12" x14ac:dyDescent="0.3">
      <c r="A515" t="str">
        <f t="shared" ref="A515:A578" si="8">_xlfn.CONCAT(B515,K515)</f>
        <v>LUPA45015</v>
      </c>
      <c r="B515" t="s">
        <v>517</v>
      </c>
      <c r="C515" t="s">
        <v>495</v>
      </c>
      <c r="D515">
        <v>111888.733326888</v>
      </c>
      <c r="E515">
        <v>33405.348160228597</v>
      </c>
      <c r="F515">
        <v>0</v>
      </c>
      <c r="G515">
        <v>538842.91353196697</v>
      </c>
      <c r="H515">
        <v>-538842.91353196697</v>
      </c>
      <c r="I515">
        <v>-298125.97490705602</v>
      </c>
      <c r="J515">
        <v>192728.56425944599</v>
      </c>
      <c r="K515" s="2">
        <v>45015</v>
      </c>
      <c r="L515" t="s">
        <v>516</v>
      </c>
    </row>
    <row r="516" spans="1:12" x14ac:dyDescent="0.3">
      <c r="A516" t="str">
        <f t="shared" si="8"/>
        <v>LUPA45107</v>
      </c>
      <c r="B516" t="s">
        <v>517</v>
      </c>
      <c r="C516" t="s">
        <v>495</v>
      </c>
      <c r="D516">
        <v>107735.604472084</v>
      </c>
      <c r="E516">
        <v>36136.9222193069</v>
      </c>
      <c r="F516">
        <v>0</v>
      </c>
      <c r="G516">
        <v>524392.94323724497</v>
      </c>
      <c r="H516">
        <v>-524392.94323724497</v>
      </c>
      <c r="I516">
        <v>-381083.96759367897</v>
      </c>
      <c r="J516">
        <v>210466.43986513201</v>
      </c>
      <c r="K516" s="2">
        <v>45107</v>
      </c>
      <c r="L516" t="s">
        <v>516</v>
      </c>
    </row>
    <row r="517" spans="1:12" x14ac:dyDescent="0.3">
      <c r="A517" t="str">
        <f t="shared" si="8"/>
        <v>LUPA45199</v>
      </c>
      <c r="B517" t="s">
        <v>517</v>
      </c>
      <c r="C517" t="s">
        <v>495</v>
      </c>
      <c r="D517">
        <v>102077.612843854</v>
      </c>
      <c r="E517">
        <v>38886.8522300966</v>
      </c>
      <c r="F517">
        <v>0</v>
      </c>
      <c r="G517">
        <v>506829.72152647498</v>
      </c>
      <c r="H517">
        <v>-506829.72152647498</v>
      </c>
      <c r="I517">
        <v>-477257.21576514997</v>
      </c>
      <c r="J517">
        <v>229611.439676254</v>
      </c>
      <c r="K517" s="2">
        <v>45199</v>
      </c>
      <c r="L517" t="s">
        <v>516</v>
      </c>
    </row>
    <row r="518" spans="1:12" x14ac:dyDescent="0.3">
      <c r="A518" t="str">
        <f t="shared" si="8"/>
        <v>LPSB44925</v>
      </c>
      <c r="B518" t="s">
        <v>277</v>
      </c>
      <c r="C518" t="s">
        <v>271</v>
      </c>
      <c r="D518">
        <v>454004.31864869402</v>
      </c>
      <c r="E518">
        <v>15548.8506917903</v>
      </c>
      <c r="F518">
        <v>113245.921738593</v>
      </c>
      <c r="G518">
        <v>622115.16959498799</v>
      </c>
      <c r="H518">
        <v>-622115.16959498799</v>
      </c>
      <c r="I518">
        <v>-104499.817417938</v>
      </c>
      <c r="J518">
        <v>10092.185128617401</v>
      </c>
      <c r="K518" s="2">
        <v>44925</v>
      </c>
      <c r="L518" t="s">
        <v>276</v>
      </c>
    </row>
    <row r="519" spans="1:12" x14ac:dyDescent="0.3">
      <c r="A519" t="str">
        <f t="shared" si="8"/>
        <v>LPSB45015</v>
      </c>
      <c r="B519" t="s">
        <v>277</v>
      </c>
      <c r="C519" t="s">
        <v>271</v>
      </c>
      <c r="D519">
        <v>565541.372028296</v>
      </c>
      <c r="E519">
        <v>18862.269221855298</v>
      </c>
      <c r="F519">
        <v>157908.25588407399</v>
      </c>
      <c r="G519">
        <v>737710.75279927102</v>
      </c>
      <c r="H519">
        <v>-737710.75279927102</v>
      </c>
      <c r="I519">
        <v>-104341.42449025399</v>
      </c>
      <c r="J519">
        <v>8797.2791623023495</v>
      </c>
      <c r="K519" s="2">
        <v>45015</v>
      </c>
      <c r="L519" t="s">
        <v>276</v>
      </c>
    </row>
    <row r="520" spans="1:12" x14ac:dyDescent="0.3">
      <c r="A520" t="str">
        <f t="shared" si="8"/>
        <v>LPSB45107</v>
      </c>
      <c r="B520" t="s">
        <v>277</v>
      </c>
      <c r="C520" t="s">
        <v>271</v>
      </c>
      <c r="D520">
        <v>693086.03744167194</v>
      </c>
      <c r="E520">
        <v>22560.563944424899</v>
      </c>
      <c r="F520">
        <v>209324.56890288601</v>
      </c>
      <c r="G520">
        <v>869758.575419122</v>
      </c>
      <c r="H520">
        <v>-869758.575419122</v>
      </c>
      <c r="I520">
        <v>-104422.52758619501</v>
      </c>
      <c r="J520">
        <v>7370.0867554316901</v>
      </c>
      <c r="K520" s="2">
        <v>45107</v>
      </c>
      <c r="L520" t="s">
        <v>276</v>
      </c>
    </row>
    <row r="521" spans="1:12" x14ac:dyDescent="0.3">
      <c r="A521" t="str">
        <f t="shared" si="8"/>
        <v>LPSB45199</v>
      </c>
      <c r="B521" t="s">
        <v>277</v>
      </c>
      <c r="C521" t="s">
        <v>271</v>
      </c>
      <c r="D521">
        <v>837445.78694432601</v>
      </c>
      <c r="E521">
        <v>26659.469251103401</v>
      </c>
      <c r="F521">
        <v>267842.65670531697</v>
      </c>
      <c r="G521">
        <v>1019050.05781904</v>
      </c>
      <c r="H521">
        <v>-1019050.05781904</v>
      </c>
      <c r="I521">
        <v>-104733.355196263</v>
      </c>
      <c r="J521">
        <v>5794.2003582572497</v>
      </c>
      <c r="K521" s="2">
        <v>45199</v>
      </c>
      <c r="L521" t="s">
        <v>276</v>
      </c>
    </row>
    <row r="522" spans="1:12" x14ac:dyDescent="0.3">
      <c r="A522" t="str">
        <f t="shared" si="8"/>
        <v>LREN44925</v>
      </c>
      <c r="B522" t="s">
        <v>122</v>
      </c>
      <c r="C522" t="s">
        <v>108</v>
      </c>
      <c r="D522">
        <v>11621763.465493901</v>
      </c>
      <c r="E522">
        <v>2477901.6173498798</v>
      </c>
      <c r="F522">
        <v>1213521.5475765499</v>
      </c>
      <c r="G522">
        <v>20514514.845938601</v>
      </c>
      <c r="H522">
        <v>-20514514.845938601</v>
      </c>
      <c r="I522">
        <v>-4501850.9376964699</v>
      </c>
      <c r="J522">
        <v>11275985.070877001</v>
      </c>
      <c r="K522" s="2">
        <v>44925</v>
      </c>
      <c r="L522" t="s">
        <v>121</v>
      </c>
    </row>
    <row r="523" spans="1:12" x14ac:dyDescent="0.3">
      <c r="A523" t="str">
        <f t="shared" si="8"/>
        <v>LREN45015</v>
      </c>
      <c r="B523" t="s">
        <v>122</v>
      </c>
      <c r="C523" t="s">
        <v>108</v>
      </c>
      <c r="D523">
        <v>12645124.3863192</v>
      </c>
      <c r="E523">
        <v>2638789.73505201</v>
      </c>
      <c r="F523">
        <v>1272220.12769755</v>
      </c>
      <c r="G523">
        <v>22226311.322507702</v>
      </c>
      <c r="H523">
        <v>-22226311.322507702</v>
      </c>
      <c r="I523">
        <v>-4777937.1436992995</v>
      </c>
      <c r="J523">
        <v>12437868.2523167</v>
      </c>
      <c r="K523" s="2">
        <v>45015</v>
      </c>
      <c r="L523" t="s">
        <v>121</v>
      </c>
    </row>
    <row r="524" spans="1:12" x14ac:dyDescent="0.3">
      <c r="A524" t="str">
        <f t="shared" si="8"/>
        <v>LREN45107</v>
      </c>
      <c r="B524" t="s">
        <v>122</v>
      </c>
      <c r="C524" t="s">
        <v>108</v>
      </c>
      <c r="D524">
        <v>13739396.4900996</v>
      </c>
      <c r="E524">
        <v>2814559.9937458201</v>
      </c>
      <c r="F524">
        <v>1334095.6595920301</v>
      </c>
      <c r="G524">
        <v>24055993.366672199</v>
      </c>
      <c r="H524">
        <v>-24055993.366672199</v>
      </c>
      <c r="I524">
        <v>-5069529.0955402004</v>
      </c>
      <c r="J524">
        <v>13692851.364266699</v>
      </c>
      <c r="K524" s="2">
        <v>45107</v>
      </c>
      <c r="L524" t="s">
        <v>121</v>
      </c>
    </row>
    <row r="525" spans="1:12" x14ac:dyDescent="0.3">
      <c r="A525" t="str">
        <f t="shared" si="8"/>
        <v>LREN45199</v>
      </c>
      <c r="B525" t="s">
        <v>122</v>
      </c>
      <c r="C525" t="s">
        <v>108</v>
      </c>
      <c r="D525">
        <v>14907094.9098658</v>
      </c>
      <c r="E525">
        <v>3005936.8687111102</v>
      </c>
      <c r="F525">
        <v>1399247.35910558</v>
      </c>
      <c r="G525">
        <v>26007800.575461999</v>
      </c>
      <c r="H525">
        <v>-26007800.575461999</v>
      </c>
      <c r="I525">
        <v>-5377137.3220814401</v>
      </c>
      <c r="J525">
        <v>15044575.9054626</v>
      </c>
      <c r="K525" s="2">
        <v>45199</v>
      </c>
      <c r="L525" t="s">
        <v>121</v>
      </c>
    </row>
    <row r="526" spans="1:12" x14ac:dyDescent="0.3">
      <c r="A526" t="str">
        <f t="shared" si="8"/>
        <v>LJQQ44925</v>
      </c>
      <c r="B526" t="s">
        <v>138</v>
      </c>
      <c r="C526" t="s">
        <v>108</v>
      </c>
      <c r="D526">
        <v>496121.32539681799</v>
      </c>
      <c r="E526">
        <v>493692.37301587401</v>
      </c>
      <c r="F526">
        <v>86167.4603174605</v>
      </c>
      <c r="G526">
        <v>1945646.3730158899</v>
      </c>
      <c r="H526">
        <v>-1945646.3730158899</v>
      </c>
      <c r="I526">
        <v>-677089.03968255594</v>
      </c>
      <c r="J526">
        <v>896783.73809524998</v>
      </c>
      <c r="K526" s="2">
        <v>44925</v>
      </c>
      <c r="L526" t="s">
        <v>137</v>
      </c>
    </row>
    <row r="527" spans="1:12" x14ac:dyDescent="0.3">
      <c r="A527" t="str">
        <f t="shared" si="8"/>
        <v>LJQQ45015</v>
      </c>
      <c r="B527" t="s">
        <v>138</v>
      </c>
      <c r="C527" t="s">
        <v>108</v>
      </c>
      <c r="D527">
        <v>486893.087301575</v>
      </c>
      <c r="E527">
        <v>558280.06349206402</v>
      </c>
      <c r="F527">
        <v>54119.103174603501</v>
      </c>
      <c r="G527">
        <v>1959910.89682542</v>
      </c>
      <c r="H527">
        <v>-1959910.89682542</v>
      </c>
      <c r="I527">
        <v>-771699.73015875404</v>
      </c>
      <c r="J527">
        <v>1079197.2142857199</v>
      </c>
      <c r="K527" s="2">
        <v>45015</v>
      </c>
      <c r="L527" t="s">
        <v>137</v>
      </c>
    </row>
    <row r="528" spans="1:12" x14ac:dyDescent="0.3">
      <c r="A528" t="str">
        <f t="shared" si="8"/>
        <v>LJQQ45107</v>
      </c>
      <c r="B528" t="s">
        <v>138</v>
      </c>
      <c r="C528" t="s">
        <v>108</v>
      </c>
      <c r="D528">
        <v>492059.21500719502</v>
      </c>
      <c r="E528">
        <v>649636.78860028903</v>
      </c>
      <c r="F528">
        <v>1529.9689754695501</v>
      </c>
      <c r="G528">
        <v>1989585.60678214</v>
      </c>
      <c r="H528">
        <v>-1989585.60678214</v>
      </c>
      <c r="I528">
        <v>-928683.95526698604</v>
      </c>
      <c r="J528">
        <v>1368063.39826841</v>
      </c>
      <c r="K528" s="2">
        <v>45107</v>
      </c>
      <c r="L528" t="s">
        <v>137</v>
      </c>
    </row>
    <row r="529" spans="1:12" x14ac:dyDescent="0.3">
      <c r="A529" t="str">
        <f t="shared" si="8"/>
        <v>LJQQ45199</v>
      </c>
      <c r="B529" t="s">
        <v>138</v>
      </c>
      <c r="C529" t="s">
        <v>108</v>
      </c>
      <c r="D529">
        <v>518456.35497832502</v>
      </c>
      <c r="E529">
        <v>773230.28571428498</v>
      </c>
      <c r="F529">
        <v>-74941.891774890697</v>
      </c>
      <c r="G529">
        <v>2043063.2554113001</v>
      </c>
      <c r="H529">
        <v>-2043063.2554113001</v>
      </c>
      <c r="I529">
        <v>-1161115.70995674</v>
      </c>
      <c r="J529">
        <v>1784997.25974027</v>
      </c>
      <c r="K529" s="2">
        <v>45199</v>
      </c>
      <c r="L529" t="s">
        <v>137</v>
      </c>
    </row>
    <row r="530" spans="1:12" x14ac:dyDescent="0.3">
      <c r="A530" t="str">
        <f t="shared" si="8"/>
        <v>LOGN44925</v>
      </c>
      <c r="B530" t="s">
        <v>659</v>
      </c>
      <c r="C530" t="s">
        <v>635</v>
      </c>
      <c r="D530">
        <v>883115.42908078595</v>
      </c>
      <c r="E530">
        <v>273841.64790767501</v>
      </c>
      <c r="F530">
        <v>-45840.831763032002</v>
      </c>
      <c r="G530">
        <v>2852360.0521185002</v>
      </c>
      <c r="H530">
        <v>-2852360.0521185002</v>
      </c>
      <c r="I530">
        <v>-466411.94083654898</v>
      </c>
      <c r="J530">
        <v>905822.17876253102</v>
      </c>
      <c r="K530" s="2">
        <v>44925</v>
      </c>
      <c r="L530" t="s">
        <v>658</v>
      </c>
    </row>
    <row r="531" spans="1:12" x14ac:dyDescent="0.3">
      <c r="A531" t="str">
        <f t="shared" si="8"/>
        <v>LOGN45015</v>
      </c>
      <c r="B531" t="s">
        <v>659</v>
      </c>
      <c r="C531" t="s">
        <v>635</v>
      </c>
      <c r="D531">
        <v>1045154.83056325</v>
      </c>
      <c r="E531">
        <v>296408.19084328599</v>
      </c>
      <c r="F531">
        <v>-71887.537590335007</v>
      </c>
      <c r="G531">
        <v>3206775.8496258501</v>
      </c>
      <c r="H531">
        <v>-3206775.8496258501</v>
      </c>
      <c r="I531">
        <v>-514053.32016468397</v>
      </c>
      <c r="J531">
        <v>970396.21523905999</v>
      </c>
      <c r="K531" s="2">
        <v>45015</v>
      </c>
      <c r="L531" t="s">
        <v>658</v>
      </c>
    </row>
    <row r="532" spans="1:12" x14ac:dyDescent="0.3">
      <c r="A532" t="str">
        <f t="shared" si="8"/>
        <v>LOGN45107</v>
      </c>
      <c r="B532" t="s">
        <v>659</v>
      </c>
      <c r="C532" t="s">
        <v>635</v>
      </c>
      <c r="D532">
        <v>1224564.16374084</v>
      </c>
      <c r="E532">
        <v>321802.14470721799</v>
      </c>
      <c r="F532">
        <v>-101493.59472189999</v>
      </c>
      <c r="G532">
        <v>3605955.0333658201</v>
      </c>
      <c r="H532">
        <v>-3605955.0333658201</v>
      </c>
      <c r="I532">
        <v>-569753.72897974902</v>
      </c>
      <c r="J532">
        <v>1040125.30948141</v>
      </c>
      <c r="K532" s="2">
        <v>45107</v>
      </c>
      <c r="L532" t="s">
        <v>658</v>
      </c>
    </row>
    <row r="533" spans="1:12" x14ac:dyDescent="0.3">
      <c r="A533" t="str">
        <f t="shared" si="8"/>
        <v>LOGN45199</v>
      </c>
      <c r="B533" t="s">
        <v>659</v>
      </c>
      <c r="C533" t="s">
        <v>635</v>
      </c>
      <c r="D533">
        <v>1422058.4421433399</v>
      </c>
      <c r="E533">
        <v>350173.02347888303</v>
      </c>
      <c r="F533">
        <v>-134846.266236175</v>
      </c>
      <c r="G533">
        <v>4052134.54628128</v>
      </c>
      <c r="H533">
        <v>-4052134.54628128</v>
      </c>
      <c r="I533">
        <v>-634007.92371010804</v>
      </c>
      <c r="J533">
        <v>1115230.52253996</v>
      </c>
      <c r="K533" s="2">
        <v>45199</v>
      </c>
      <c r="L533" t="s">
        <v>658</v>
      </c>
    </row>
    <row r="534" spans="1:12" x14ac:dyDescent="0.3">
      <c r="A534" t="str">
        <f t="shared" si="8"/>
        <v>LOGG44925</v>
      </c>
      <c r="B534" t="s">
        <v>194</v>
      </c>
      <c r="C534" t="s">
        <v>174</v>
      </c>
      <c r="D534">
        <v>3989801.4742565299</v>
      </c>
      <c r="E534">
        <v>23282.933771213899</v>
      </c>
      <c r="F534">
        <v>752776.43871575699</v>
      </c>
      <c r="G534">
        <v>6172284.2528010998</v>
      </c>
      <c r="H534">
        <v>-6172284.2528010998</v>
      </c>
      <c r="I534">
        <v>-405744.20945083798</v>
      </c>
      <c r="J534">
        <v>535709.18372567103</v>
      </c>
      <c r="K534" s="2">
        <v>44925</v>
      </c>
      <c r="L534" t="s">
        <v>193</v>
      </c>
    </row>
    <row r="535" spans="1:12" x14ac:dyDescent="0.3">
      <c r="A535" t="str">
        <f t="shared" si="8"/>
        <v>LOGG45015</v>
      </c>
      <c r="B535" t="s">
        <v>194</v>
      </c>
      <c r="C535" t="s">
        <v>174</v>
      </c>
      <c r="D535">
        <v>4192013.6096274098</v>
      </c>
      <c r="E535">
        <v>26508.922435868299</v>
      </c>
      <c r="F535">
        <v>718143.16970435705</v>
      </c>
      <c r="G535">
        <v>6619209.5854282603</v>
      </c>
      <c r="H535">
        <v>-6619209.5854282603</v>
      </c>
      <c r="I535">
        <v>-443769.30721378501</v>
      </c>
      <c r="J535">
        <v>488264.429642662</v>
      </c>
      <c r="K535" s="2">
        <v>45015</v>
      </c>
      <c r="L535" t="s">
        <v>193</v>
      </c>
    </row>
    <row r="536" spans="1:12" x14ac:dyDescent="0.3">
      <c r="A536" t="str">
        <f t="shared" si="8"/>
        <v>LOGG45107</v>
      </c>
      <c r="B536" t="s">
        <v>194</v>
      </c>
      <c r="C536" t="s">
        <v>174</v>
      </c>
      <c r="D536">
        <v>4407242.0813464299</v>
      </c>
      <c r="E536">
        <v>30073.6765210958</v>
      </c>
      <c r="F536">
        <v>680790.08845890802</v>
      </c>
      <c r="G536">
        <v>7104701.3037176104</v>
      </c>
      <c r="H536">
        <v>-7104701.3037176104</v>
      </c>
      <c r="I536">
        <v>-486112.84311787703</v>
      </c>
      <c r="J536">
        <v>426494.36037700099</v>
      </c>
      <c r="K536" s="2">
        <v>45107</v>
      </c>
      <c r="L536" t="s">
        <v>193</v>
      </c>
    </row>
    <row r="537" spans="1:12" x14ac:dyDescent="0.3">
      <c r="A537" t="str">
        <f t="shared" si="8"/>
        <v>LOGG45199</v>
      </c>
      <c r="B537" t="s">
        <v>194</v>
      </c>
      <c r="C537" t="s">
        <v>174</v>
      </c>
      <c r="D537">
        <v>4636152.8531860104</v>
      </c>
      <c r="E537">
        <v>33993.684413262999</v>
      </c>
      <c r="F537">
        <v>640846.70186041703</v>
      </c>
      <c r="G537">
        <v>7630662.5799027197</v>
      </c>
      <c r="H537">
        <v>-7630662.5799027197</v>
      </c>
      <c r="I537">
        <v>-532985.28463632497</v>
      </c>
      <c r="J537">
        <v>349398.41429267498</v>
      </c>
      <c r="K537" s="2">
        <v>45199</v>
      </c>
      <c r="L537" t="s">
        <v>193</v>
      </c>
    </row>
    <row r="538" spans="1:12" x14ac:dyDescent="0.3">
      <c r="A538" t="str">
        <f t="shared" si="8"/>
        <v>LWSA44925</v>
      </c>
      <c r="B538" t="s">
        <v>161</v>
      </c>
      <c r="C538" t="s">
        <v>157</v>
      </c>
      <c r="D538">
        <v>1939928.8484848901</v>
      </c>
      <c r="E538">
        <v>105017.232323231</v>
      </c>
      <c r="F538">
        <v>-7900.0808080815896</v>
      </c>
      <c r="G538">
        <v>2937335.4747475199</v>
      </c>
      <c r="H538">
        <v>-2937335.4747475199</v>
      </c>
      <c r="I538">
        <v>-381747.616161616</v>
      </c>
      <c r="J538">
        <v>361895.24242422997</v>
      </c>
      <c r="K538" s="2">
        <v>44925</v>
      </c>
      <c r="L538" t="s">
        <v>160</v>
      </c>
    </row>
    <row r="539" spans="1:12" x14ac:dyDescent="0.3">
      <c r="A539" t="str">
        <f t="shared" si="8"/>
        <v>LWSA45015</v>
      </c>
      <c r="B539" t="s">
        <v>161</v>
      </c>
      <c r="C539" t="s">
        <v>157</v>
      </c>
      <c r="D539">
        <v>639686.31701638096</v>
      </c>
      <c r="E539">
        <v>118616.523698522</v>
      </c>
      <c r="F539">
        <v>-18174.365190366199</v>
      </c>
      <c r="G539">
        <v>1799899.38150744</v>
      </c>
      <c r="H539">
        <v>-1799899.38150744</v>
      </c>
      <c r="I539">
        <v>-500780.69541569502</v>
      </c>
      <c r="J539">
        <v>-758045.55477857206</v>
      </c>
      <c r="K539" s="2">
        <v>45015</v>
      </c>
      <c r="L539" t="s">
        <v>160</v>
      </c>
    </row>
    <row r="540" spans="1:12" x14ac:dyDescent="0.3">
      <c r="A540" t="str">
        <f t="shared" si="8"/>
        <v>LWSA45107</v>
      </c>
      <c r="B540" t="s">
        <v>161</v>
      </c>
      <c r="C540" t="s">
        <v>157</v>
      </c>
      <c r="D540">
        <v>-1213453.3762902999</v>
      </c>
      <c r="E540">
        <v>135253.88267288101</v>
      </c>
      <c r="F540">
        <v>-30395.401487402902</v>
      </c>
      <c r="G540">
        <v>126796.736485819</v>
      </c>
      <c r="H540">
        <v>-126796.736485819</v>
      </c>
      <c r="I540">
        <v>-651795.533244533</v>
      </c>
      <c r="J540">
        <v>-2267573.5887446101</v>
      </c>
      <c r="K540" s="2">
        <v>45107</v>
      </c>
      <c r="L540" t="s">
        <v>160</v>
      </c>
    </row>
    <row r="541" spans="1:12" x14ac:dyDescent="0.3">
      <c r="A541" t="str">
        <f t="shared" si="8"/>
        <v>LWSA45199</v>
      </c>
      <c r="B541" t="s">
        <v>161</v>
      </c>
      <c r="C541" t="s">
        <v>157</v>
      </c>
      <c r="D541">
        <v>-3690130.9913418898</v>
      </c>
      <c r="E541">
        <v>155244.03574203301</v>
      </c>
      <c r="F541">
        <v>-44666.401043402897</v>
      </c>
      <c r="G541">
        <v>-2152365.6382505302</v>
      </c>
      <c r="H541">
        <v>2152365.6382505302</v>
      </c>
      <c r="I541">
        <v>-838422.37751137698</v>
      </c>
      <c r="J541">
        <v>-4212337.9247419601</v>
      </c>
      <c r="K541" s="2">
        <v>45199</v>
      </c>
      <c r="L541" t="s">
        <v>160</v>
      </c>
    </row>
    <row r="542" spans="1:12" x14ac:dyDescent="0.3">
      <c r="A542" t="str">
        <f t="shared" si="8"/>
        <v>RENT44925</v>
      </c>
      <c r="B542" t="s">
        <v>641</v>
      </c>
      <c r="C542" t="s">
        <v>635</v>
      </c>
      <c r="D542">
        <v>14867754.824294901</v>
      </c>
      <c r="E542">
        <v>2741812.8393175099</v>
      </c>
      <c r="F542">
        <v>3968479.99762312</v>
      </c>
      <c r="G542">
        <v>33886266.263475299</v>
      </c>
      <c r="H542">
        <v>-33886266.263475299</v>
      </c>
      <c r="I542">
        <v>-5594478.3941943403</v>
      </c>
      <c r="J542">
        <v>6383995.2985313404</v>
      </c>
      <c r="K542" s="2">
        <v>44925</v>
      </c>
      <c r="L542" t="s">
        <v>640</v>
      </c>
    </row>
    <row r="543" spans="1:12" x14ac:dyDescent="0.3">
      <c r="A543" t="str">
        <f t="shared" si="8"/>
        <v>RENT45015</v>
      </c>
      <c r="B543" t="s">
        <v>641</v>
      </c>
      <c r="C543" t="s">
        <v>635</v>
      </c>
      <c r="D543">
        <v>16574878.794260601</v>
      </c>
      <c r="E543">
        <v>2823794.1846605302</v>
      </c>
      <c r="F543">
        <v>4375664.5656311698</v>
      </c>
      <c r="G543">
        <v>37045290.855778299</v>
      </c>
      <c r="H543">
        <v>-37045290.855778299</v>
      </c>
      <c r="I543">
        <v>-6058366.7037354102</v>
      </c>
      <c r="J543">
        <v>6820175.6085403198</v>
      </c>
      <c r="K543" s="2">
        <v>45015</v>
      </c>
      <c r="L543" t="s">
        <v>640</v>
      </c>
    </row>
    <row r="544" spans="1:12" x14ac:dyDescent="0.3">
      <c r="A544" t="str">
        <f t="shared" si="8"/>
        <v>RENT45107</v>
      </c>
      <c r="B544" t="s">
        <v>641</v>
      </c>
      <c r="C544" t="s">
        <v>635</v>
      </c>
      <c r="D544">
        <v>18424724.334711298</v>
      </c>
      <c r="E544">
        <v>2902502.1300214501</v>
      </c>
      <c r="F544">
        <v>4815174.4459922202</v>
      </c>
      <c r="G544">
        <v>40429789.400887698</v>
      </c>
      <c r="H544">
        <v>-40429789.400887698</v>
      </c>
      <c r="I544">
        <v>-6552414.8288321402</v>
      </c>
      <c r="J544">
        <v>7279169.7424105098</v>
      </c>
      <c r="K544" s="2">
        <v>45107</v>
      </c>
      <c r="L544" t="s">
        <v>640</v>
      </c>
    </row>
    <row r="545" spans="1:12" x14ac:dyDescent="0.3">
      <c r="A545" t="str">
        <f t="shared" si="8"/>
        <v>RENT45199</v>
      </c>
      <c r="B545" t="s">
        <v>641</v>
      </c>
      <c r="C545" t="s">
        <v>635</v>
      </c>
      <c r="D545">
        <v>20423000.5855272</v>
      </c>
      <c r="E545">
        <v>2977579.60785054</v>
      </c>
      <c r="F545">
        <v>5288269.9990743101</v>
      </c>
      <c r="G545">
        <v>44047846.625954702</v>
      </c>
      <c r="H545">
        <v>-44047846.625954702</v>
      </c>
      <c r="I545">
        <v>-7077646.1493591098</v>
      </c>
      <c r="J545">
        <v>7761585.0736130504</v>
      </c>
      <c r="K545" s="2">
        <v>45199</v>
      </c>
      <c r="L545" t="s">
        <v>640</v>
      </c>
    </row>
    <row r="546" spans="1:12" x14ac:dyDescent="0.3">
      <c r="A546" t="str">
        <f t="shared" si="8"/>
        <v>LIGT44925</v>
      </c>
      <c r="B546" t="s">
        <v>316</v>
      </c>
      <c r="C546" t="s">
        <v>300</v>
      </c>
      <c r="D546">
        <v>10613037.940752</v>
      </c>
      <c r="E546">
        <v>-17511.084712961299</v>
      </c>
      <c r="F546">
        <v>3857547.8506919001</v>
      </c>
      <c r="G546">
        <v>10820037.158815</v>
      </c>
      <c r="H546">
        <v>-10820037.158815</v>
      </c>
      <c r="I546">
        <v>-205196.01128943599</v>
      </c>
      <c r="J546">
        <v>1057703.04600608</v>
      </c>
      <c r="K546" s="2">
        <v>44925</v>
      </c>
      <c r="L546" t="s">
        <v>315</v>
      </c>
    </row>
    <row r="547" spans="1:12" x14ac:dyDescent="0.3">
      <c r="A547" t="str">
        <f t="shared" si="8"/>
        <v>LIGT45015</v>
      </c>
      <c r="B547" t="s">
        <v>316</v>
      </c>
      <c r="C547" t="s">
        <v>300</v>
      </c>
      <c r="D547">
        <v>11375581.149941299</v>
      </c>
      <c r="E547">
        <v>-68030.273971016199</v>
      </c>
      <c r="F547">
        <v>4194127.1859454499</v>
      </c>
      <c r="G547">
        <v>11627514.595438801</v>
      </c>
      <c r="H547">
        <v>-11627514.595438801</v>
      </c>
      <c r="I547">
        <v>-251380.963546527</v>
      </c>
      <c r="J547">
        <v>1218233.44119805</v>
      </c>
      <c r="K547" s="2">
        <v>45015</v>
      </c>
      <c r="L547" t="s">
        <v>315</v>
      </c>
    </row>
    <row r="548" spans="1:12" x14ac:dyDescent="0.3">
      <c r="A548" t="str">
        <f t="shared" si="8"/>
        <v>LIGT45107</v>
      </c>
      <c r="B548" t="s">
        <v>316</v>
      </c>
      <c r="C548" t="s">
        <v>300</v>
      </c>
      <c r="D548">
        <v>12186990.9057374</v>
      </c>
      <c r="E548">
        <v>-125413.156597123</v>
      </c>
      <c r="F548">
        <v>4554736.6929396102</v>
      </c>
      <c r="G548">
        <v>12489735.1954436</v>
      </c>
      <c r="H548">
        <v>-12489735.1954436</v>
      </c>
      <c r="I548">
        <v>-303629.36539703602</v>
      </c>
      <c r="J548">
        <v>1394006.04663634</v>
      </c>
      <c r="K548" s="2">
        <v>45107</v>
      </c>
      <c r="L548" t="s">
        <v>315</v>
      </c>
    </row>
    <row r="549" spans="1:12" x14ac:dyDescent="0.3">
      <c r="A549" t="str">
        <f t="shared" si="8"/>
        <v>LIGT45199</v>
      </c>
      <c r="B549" t="s">
        <v>316</v>
      </c>
      <c r="C549" t="s">
        <v>300</v>
      </c>
      <c r="D549">
        <v>13048714.8754237</v>
      </c>
      <c r="E549">
        <v>-190008.99802582699</v>
      </c>
      <c r="F549">
        <v>4940256.0309751704</v>
      </c>
      <c r="G549">
        <v>13408437.3909849</v>
      </c>
      <c r="H549">
        <v>-13408437.3909849</v>
      </c>
      <c r="I549">
        <v>-362241.408996357</v>
      </c>
      <c r="J549">
        <v>1585657.3790939399</v>
      </c>
      <c r="K549" s="2">
        <v>45199</v>
      </c>
      <c r="L549" t="s">
        <v>315</v>
      </c>
    </row>
    <row r="550" spans="1:12" x14ac:dyDescent="0.3">
      <c r="A550" t="str">
        <f t="shared" si="8"/>
        <v>LAVV44925</v>
      </c>
      <c r="B550" t="s">
        <v>192</v>
      </c>
      <c r="C550" t="s">
        <v>174</v>
      </c>
      <c r="D550">
        <v>1026746.50793647</v>
      </c>
      <c r="E550">
        <v>-12128.722222222499</v>
      </c>
      <c r="F550">
        <v>-150478.56349206201</v>
      </c>
      <c r="G550">
        <v>1006162.1904762</v>
      </c>
      <c r="H550">
        <v>-1006162.1904762</v>
      </c>
      <c r="I550">
        <v>14245.0714285714</v>
      </c>
      <c r="J550">
        <v>416697.15873020701</v>
      </c>
      <c r="K550" s="2">
        <v>44925</v>
      </c>
      <c r="L550" t="s">
        <v>191</v>
      </c>
    </row>
    <row r="551" spans="1:12" x14ac:dyDescent="0.3">
      <c r="A551" t="str">
        <f t="shared" si="8"/>
        <v>LAVV45015</v>
      </c>
      <c r="B551" t="s">
        <v>192</v>
      </c>
      <c r="C551" t="s">
        <v>174</v>
      </c>
      <c r="D551">
        <v>997928.91269836202</v>
      </c>
      <c r="E551">
        <v>-19234.722222222801</v>
      </c>
      <c r="F551">
        <v>-382707.71825396601</v>
      </c>
      <c r="G551">
        <v>941224.57142858603</v>
      </c>
      <c r="H551">
        <v>-941224.57142858603</v>
      </c>
      <c r="I551">
        <v>46462.380952380801</v>
      </c>
      <c r="J551">
        <v>863400.42063498101</v>
      </c>
      <c r="K551" s="2">
        <v>45015</v>
      </c>
      <c r="L551" t="s">
        <v>191</v>
      </c>
    </row>
    <row r="552" spans="1:12" x14ac:dyDescent="0.3">
      <c r="A552" t="str">
        <f t="shared" si="8"/>
        <v>LAVV45107</v>
      </c>
      <c r="B552" t="s">
        <v>192</v>
      </c>
      <c r="C552" t="s">
        <v>174</v>
      </c>
      <c r="D552">
        <v>1043843.99711391</v>
      </c>
      <c r="E552">
        <v>-24347.904040405101</v>
      </c>
      <c r="F552">
        <v>-693144.76479076198</v>
      </c>
      <c r="G552">
        <v>944209.09740260697</v>
      </c>
      <c r="H552">
        <v>-944209.09740260697</v>
      </c>
      <c r="I552">
        <v>91623.807359307204</v>
      </c>
      <c r="J552">
        <v>1626575.1089466801</v>
      </c>
      <c r="K552" s="2">
        <v>45107</v>
      </c>
      <c r="L552" t="s">
        <v>191</v>
      </c>
    </row>
    <row r="553" spans="1:12" x14ac:dyDescent="0.3">
      <c r="A553" t="str">
        <f t="shared" si="8"/>
        <v>LAVV45199</v>
      </c>
      <c r="B553" t="s">
        <v>192</v>
      </c>
      <c r="C553" t="s">
        <v>174</v>
      </c>
      <c r="D553">
        <v>1192570.91774879</v>
      </c>
      <c r="E553">
        <v>-26634.636363638099</v>
      </c>
      <c r="F553">
        <v>-1091664.8116883</v>
      </c>
      <c r="G553">
        <v>1042865.48051948</v>
      </c>
      <c r="H553">
        <v>-1042865.48051948</v>
      </c>
      <c r="I553">
        <v>151597.805194805</v>
      </c>
      <c r="J553">
        <v>2771372.8398269201</v>
      </c>
      <c r="K553" s="2">
        <v>45199</v>
      </c>
      <c r="L553" t="s">
        <v>191</v>
      </c>
    </row>
    <row r="554" spans="1:12" x14ac:dyDescent="0.3">
      <c r="A554" t="str">
        <f t="shared" si="8"/>
        <v>KLBN44925</v>
      </c>
      <c r="B554" t="s">
        <v>560</v>
      </c>
      <c r="C554" t="s">
        <v>561</v>
      </c>
      <c r="D554">
        <v>8095751.2741692401</v>
      </c>
      <c r="E554">
        <v>5473503.8215771699</v>
      </c>
      <c r="F554">
        <v>315480.28147055098</v>
      </c>
      <c r="G554">
        <v>41950467.981749304</v>
      </c>
      <c r="H554">
        <v>-41950467.981749304</v>
      </c>
      <c r="I554">
        <v>-5211237.87929729</v>
      </c>
      <c r="J554">
        <v>10185854.740769099</v>
      </c>
      <c r="K554" s="2">
        <v>44925</v>
      </c>
      <c r="L554" t="s">
        <v>559</v>
      </c>
    </row>
    <row r="555" spans="1:12" x14ac:dyDescent="0.3">
      <c r="A555" t="str">
        <f t="shared" si="8"/>
        <v>KLBN45015</v>
      </c>
      <c r="B555" t="s">
        <v>560</v>
      </c>
      <c r="C555" t="s">
        <v>561</v>
      </c>
      <c r="D555">
        <v>8811845.2899575196</v>
      </c>
      <c r="E555">
        <v>5853057.6255469397</v>
      </c>
      <c r="F555">
        <v>147967.46663360699</v>
      </c>
      <c r="G555">
        <v>42700681.616227403</v>
      </c>
      <c r="H555">
        <v>-42700681.616227403</v>
      </c>
      <c r="I555">
        <v>-5504115.9601444602</v>
      </c>
      <c r="J555">
        <v>9473443.4448689092</v>
      </c>
      <c r="K555" s="2">
        <v>45015</v>
      </c>
      <c r="L555" t="s">
        <v>559</v>
      </c>
    </row>
    <row r="556" spans="1:12" x14ac:dyDescent="0.3">
      <c r="A556" t="str">
        <f t="shared" si="8"/>
        <v>KLBN45107</v>
      </c>
      <c r="B556" t="s">
        <v>560</v>
      </c>
      <c r="C556" t="s">
        <v>561</v>
      </c>
      <c r="D556">
        <v>9627289.5744874999</v>
      </c>
      <c r="E556">
        <v>6256176.5851884503</v>
      </c>
      <c r="F556">
        <v>-32950.432123207698</v>
      </c>
      <c r="G556">
        <v>43439409.834181398</v>
      </c>
      <c r="H556">
        <v>-43439409.834181398</v>
      </c>
      <c r="I556">
        <v>-5824394.54013805</v>
      </c>
      <c r="J556">
        <v>8649339.8703215104</v>
      </c>
      <c r="K556" s="2">
        <v>45107</v>
      </c>
      <c r="L556" t="s">
        <v>559</v>
      </c>
    </row>
    <row r="557" spans="1:12" x14ac:dyDescent="0.3">
      <c r="A557" t="str">
        <f t="shared" si="8"/>
        <v>KLBN45199</v>
      </c>
      <c r="B557" t="s">
        <v>560</v>
      </c>
      <c r="C557" t="s">
        <v>561</v>
      </c>
      <c r="D557">
        <v>10547400.628682701</v>
      </c>
      <c r="E557">
        <v>6683654.2286457904</v>
      </c>
      <c r="F557">
        <v>-227825.42610837199</v>
      </c>
      <c r="G557">
        <v>44166388.383529298</v>
      </c>
      <c r="H557">
        <v>-44166388.383529298</v>
      </c>
      <c r="I557">
        <v>-6173456.7292172704</v>
      </c>
      <c r="J557">
        <v>7708490.2690760596</v>
      </c>
      <c r="K557" s="2">
        <v>45199</v>
      </c>
      <c r="L557" t="s">
        <v>559</v>
      </c>
    </row>
    <row r="558" spans="1:12" x14ac:dyDescent="0.3">
      <c r="A558" t="str">
        <f t="shared" si="8"/>
        <v>KEPL44925</v>
      </c>
      <c r="B558" t="s">
        <v>342</v>
      </c>
      <c r="C558" t="s">
        <v>343</v>
      </c>
      <c r="D558">
        <v>660216.28096101002</v>
      </c>
      <c r="E558">
        <v>114290.685765218</v>
      </c>
      <c r="F558">
        <v>227961.81495629001</v>
      </c>
      <c r="G558">
        <v>724519.66870387399</v>
      </c>
      <c r="H558">
        <v>-724519.66870387399</v>
      </c>
      <c r="I558">
        <v>-45043.148629148302</v>
      </c>
      <c r="J558">
        <v>107870.807826152</v>
      </c>
      <c r="K558" s="2">
        <v>44925</v>
      </c>
      <c r="L558" t="s">
        <v>341</v>
      </c>
    </row>
    <row r="559" spans="1:12" x14ac:dyDescent="0.3">
      <c r="A559" t="str">
        <f t="shared" si="8"/>
        <v>KEPL45015</v>
      </c>
      <c r="B559" t="s">
        <v>342</v>
      </c>
      <c r="C559" t="s">
        <v>343</v>
      </c>
      <c r="D559">
        <v>692928.43953748897</v>
      </c>
      <c r="E559">
        <v>134496.26868733301</v>
      </c>
      <c r="F559">
        <v>242274.95162619901</v>
      </c>
      <c r="G559">
        <v>767448.41151009698</v>
      </c>
      <c r="H559">
        <v>-767448.41151009698</v>
      </c>
      <c r="I559">
        <v>-51827.023012316698</v>
      </c>
      <c r="J559">
        <v>115585.149617904</v>
      </c>
      <c r="K559" s="2">
        <v>45015</v>
      </c>
      <c r="L559" t="s">
        <v>341</v>
      </c>
    </row>
    <row r="560" spans="1:12" x14ac:dyDescent="0.3">
      <c r="A560" t="str">
        <f t="shared" si="8"/>
        <v>KEPL45107</v>
      </c>
      <c r="B560" t="s">
        <v>342</v>
      </c>
      <c r="C560" t="s">
        <v>343</v>
      </c>
      <c r="D560">
        <v>729106.02049779496</v>
      </c>
      <c r="E560">
        <v>156767.48464492001</v>
      </c>
      <c r="F560">
        <v>258063.53154724999</v>
      </c>
      <c r="G560">
        <v>814734.37878774805</v>
      </c>
      <c r="H560">
        <v>-814734.37878774805</v>
      </c>
      <c r="I560">
        <v>-59233.940571063999</v>
      </c>
      <c r="J560">
        <v>123639.20616482</v>
      </c>
      <c r="K560" s="2">
        <v>45107</v>
      </c>
      <c r="L560" t="s">
        <v>341</v>
      </c>
    </row>
    <row r="561" spans="1:12" x14ac:dyDescent="0.3">
      <c r="A561" t="str">
        <f t="shared" si="8"/>
        <v>KEPL45199</v>
      </c>
      <c r="B561" t="s">
        <v>342</v>
      </c>
      <c r="C561" t="s">
        <v>343</v>
      </c>
      <c r="D561">
        <v>768935.34740921296</v>
      </c>
      <c r="E561">
        <v>181195.26964785901</v>
      </c>
      <c r="F561">
        <v>275415.17482841201</v>
      </c>
      <c r="G561">
        <v>866580.07316907798</v>
      </c>
      <c r="H561">
        <v>-866580.07316907798</v>
      </c>
      <c r="I561">
        <v>-67287.273024160997</v>
      </c>
      <c r="J561">
        <v>132038.45447171299</v>
      </c>
      <c r="K561" s="2">
        <v>45199</v>
      </c>
      <c r="L561" t="s">
        <v>341</v>
      </c>
    </row>
    <row r="562" spans="1:12" x14ac:dyDescent="0.3">
      <c r="A562" t="str">
        <f t="shared" si="8"/>
        <v>CTKA44925</v>
      </c>
      <c r="B562" t="s">
        <v>703</v>
      </c>
      <c r="C562" t="s">
        <v>673</v>
      </c>
      <c r="D562">
        <v>-12367.7240471532</v>
      </c>
      <c r="E562">
        <v>171394.94576012099</v>
      </c>
      <c r="F562">
        <v>-3075.0756302579798</v>
      </c>
      <c r="G562">
        <v>755329.17248105304</v>
      </c>
      <c r="H562">
        <v>-755329.17248105304</v>
      </c>
      <c r="I562">
        <v>-22873.779135905999</v>
      </c>
      <c r="J562">
        <v>531288.71403107396</v>
      </c>
      <c r="K562" s="2">
        <v>44925</v>
      </c>
      <c r="L562" t="s">
        <v>702</v>
      </c>
    </row>
    <row r="563" spans="1:12" x14ac:dyDescent="0.3">
      <c r="A563" t="str">
        <f t="shared" si="8"/>
        <v>CTKA45015</v>
      </c>
      <c r="B563" t="s">
        <v>703</v>
      </c>
      <c r="C563" t="s">
        <v>673</v>
      </c>
      <c r="D563">
        <v>-17958.154346051899</v>
      </c>
      <c r="E563">
        <v>186946.94172017701</v>
      </c>
      <c r="F563">
        <v>-4374.4033613515203</v>
      </c>
      <c r="G563">
        <v>800301.51845038799</v>
      </c>
      <c r="H563">
        <v>-800301.51845038799</v>
      </c>
      <c r="I563">
        <v>60042.6453611619</v>
      </c>
      <c r="J563">
        <v>570699.813577528</v>
      </c>
      <c r="K563" s="2">
        <v>45015</v>
      </c>
      <c r="L563" t="s">
        <v>702</v>
      </c>
    </row>
    <row r="564" spans="1:12" x14ac:dyDescent="0.3">
      <c r="A564" t="str">
        <f t="shared" si="8"/>
        <v>CTKA45107</v>
      </c>
      <c r="B564" t="s">
        <v>703</v>
      </c>
      <c r="C564" t="s">
        <v>673</v>
      </c>
      <c r="D564">
        <v>-24536.342666975201</v>
      </c>
      <c r="E564">
        <v>203893.352226499</v>
      </c>
      <c r="F564">
        <v>-5887.3901048409998</v>
      </c>
      <c r="G564">
        <v>847964.98553838802</v>
      </c>
      <c r="H564">
        <v>-847964.98553838802</v>
      </c>
      <c r="I564">
        <v>151483.58580012899</v>
      </c>
      <c r="J564">
        <v>612761.74489846197</v>
      </c>
      <c r="K564" s="2">
        <v>45107</v>
      </c>
      <c r="L564" t="s">
        <v>702</v>
      </c>
    </row>
    <row r="565" spans="1:12" x14ac:dyDescent="0.3">
      <c r="A565" t="str">
        <f t="shared" si="8"/>
        <v>CTKA45199</v>
      </c>
      <c r="B565" t="s">
        <v>703</v>
      </c>
      <c r="C565" t="s">
        <v>673</v>
      </c>
      <c r="D565">
        <v>-32168.6313055838</v>
      </c>
      <c r="E565">
        <v>222290.83432702901</v>
      </c>
      <c r="F565">
        <v>-7627.3386033357201</v>
      </c>
      <c r="G565">
        <v>898380.75412645703</v>
      </c>
      <c r="H565">
        <v>-898380.75412645703</v>
      </c>
      <c r="I565">
        <v>251780.52220825301</v>
      </c>
      <c r="J565">
        <v>657562.662864413</v>
      </c>
      <c r="K565" s="2">
        <v>45199</v>
      </c>
      <c r="L565" t="s">
        <v>702</v>
      </c>
    </row>
    <row r="566" spans="1:12" x14ac:dyDescent="0.3">
      <c r="A566" t="str">
        <f t="shared" si="8"/>
        <v>JSLG44925</v>
      </c>
      <c r="B566" t="s">
        <v>639</v>
      </c>
      <c r="C566" t="s">
        <v>635</v>
      </c>
      <c r="D566">
        <v>1715427.6021561101</v>
      </c>
      <c r="E566">
        <v>979924.56828808505</v>
      </c>
      <c r="F566">
        <v>810464.40938790701</v>
      </c>
      <c r="G566">
        <v>4819844.1017745901</v>
      </c>
      <c r="H566">
        <v>-4819844.1017745901</v>
      </c>
      <c r="I566">
        <v>-399757.19336205698</v>
      </c>
      <c r="J566">
        <v>1478410.40590762</v>
      </c>
      <c r="K566" s="2">
        <v>44925</v>
      </c>
      <c r="L566" t="s">
        <v>638</v>
      </c>
    </row>
    <row r="567" spans="1:12" x14ac:dyDescent="0.3">
      <c r="A567" t="str">
        <f t="shared" si="8"/>
        <v>JSLG45015</v>
      </c>
      <c r="B567" t="s">
        <v>639</v>
      </c>
      <c r="C567" t="s">
        <v>635</v>
      </c>
      <c r="D567">
        <v>1853243.49515608</v>
      </c>
      <c r="E567">
        <v>1047461.5210889</v>
      </c>
      <c r="F567">
        <v>983514.09882831795</v>
      </c>
      <c r="G567">
        <v>4493213.9506656304</v>
      </c>
      <c r="H567">
        <v>-4493213.9506656304</v>
      </c>
      <c r="I567">
        <v>-268182.15583942598</v>
      </c>
      <c r="J567">
        <v>1331318.6806376399</v>
      </c>
      <c r="K567" s="2">
        <v>45015</v>
      </c>
      <c r="L567" t="s">
        <v>638</v>
      </c>
    </row>
    <row r="568" spans="1:12" x14ac:dyDescent="0.3">
      <c r="A568" t="str">
        <f t="shared" si="8"/>
        <v>JSLG45107</v>
      </c>
      <c r="B568" t="s">
        <v>639</v>
      </c>
      <c r="C568" t="s">
        <v>635</v>
      </c>
      <c r="D568">
        <v>2004257.2636440201</v>
      </c>
      <c r="E568">
        <v>1124197.5457919</v>
      </c>
      <c r="F568">
        <v>1177366.67216984</v>
      </c>
      <c r="G568">
        <v>4139165.1765046301</v>
      </c>
      <c r="H568">
        <v>-4139165.1765046301</v>
      </c>
      <c r="I568">
        <v>-124693.21161008099</v>
      </c>
      <c r="J568">
        <v>1166277.79411506</v>
      </c>
      <c r="K568" s="2">
        <v>45107</v>
      </c>
      <c r="L568" t="s">
        <v>638</v>
      </c>
    </row>
    <row r="569" spans="1:12" x14ac:dyDescent="0.3">
      <c r="A569" t="str">
        <f t="shared" si="8"/>
        <v>JSLG45199</v>
      </c>
      <c r="B569" t="s">
        <v>639</v>
      </c>
      <c r="C569" t="s">
        <v>635</v>
      </c>
      <c r="D569">
        <v>2169026.0091938502</v>
      </c>
      <c r="E569">
        <v>1210648.8343517201</v>
      </c>
      <c r="F569">
        <v>1393016.4925589501</v>
      </c>
      <c r="G569">
        <v>3757180.4046242302</v>
      </c>
      <c r="H569">
        <v>-3757180.4046242302</v>
      </c>
      <c r="I569">
        <v>31098.127296053499</v>
      </c>
      <c r="J569">
        <v>982597.09683185595</v>
      </c>
      <c r="K569" s="2">
        <v>45199</v>
      </c>
      <c r="L569" t="s">
        <v>638</v>
      </c>
    </row>
    <row r="570" spans="1:12" x14ac:dyDescent="0.3">
      <c r="A570" t="str">
        <f t="shared" si="8"/>
        <v>JOPA44925</v>
      </c>
      <c r="B570" t="s">
        <v>243</v>
      </c>
      <c r="C570" t="s">
        <v>244</v>
      </c>
      <c r="D570">
        <v>565963.60716407397</v>
      </c>
      <c r="E570">
        <v>680569.05797463295</v>
      </c>
      <c r="F570">
        <v>281843.30345470202</v>
      </c>
      <c r="G570">
        <v>2257541.3099906002</v>
      </c>
      <c r="H570">
        <v>-2257541.3099906002</v>
      </c>
      <c r="I570">
        <v>-871192.13649105595</v>
      </c>
      <c r="J570">
        <v>1717199.3762837399</v>
      </c>
      <c r="K570" s="2">
        <v>44925</v>
      </c>
      <c r="L570" t="s">
        <v>242</v>
      </c>
    </row>
    <row r="571" spans="1:12" x14ac:dyDescent="0.3">
      <c r="A571" t="str">
        <f t="shared" si="8"/>
        <v>JOPA45015</v>
      </c>
      <c r="B571" t="s">
        <v>243</v>
      </c>
      <c r="C571" t="s">
        <v>244</v>
      </c>
      <c r="D571">
        <v>569763.41631623602</v>
      </c>
      <c r="E571">
        <v>744189.89409875905</v>
      </c>
      <c r="F571">
        <v>290787.33714385203</v>
      </c>
      <c r="G571">
        <v>2347526.6633860301</v>
      </c>
      <c r="H571">
        <v>-2347526.6633860301</v>
      </c>
      <c r="I571">
        <v>-910827.36638942605</v>
      </c>
      <c r="J571">
        <v>1817296.4111842001</v>
      </c>
      <c r="K571" s="2">
        <v>45015</v>
      </c>
      <c r="L571" t="s">
        <v>242</v>
      </c>
    </row>
    <row r="572" spans="1:12" x14ac:dyDescent="0.3">
      <c r="A572" t="str">
        <f t="shared" si="8"/>
        <v>JOPA45107</v>
      </c>
      <c r="B572" t="s">
        <v>243</v>
      </c>
      <c r="C572" t="s">
        <v>244</v>
      </c>
      <c r="D572">
        <v>573127.29661497404</v>
      </c>
      <c r="E572">
        <v>813629.97013071994</v>
      </c>
      <c r="F572">
        <v>299899.51314824901</v>
      </c>
      <c r="G572">
        <v>2443965.22928409</v>
      </c>
      <c r="H572">
        <v>-2443965.22928409</v>
      </c>
      <c r="I572">
        <v>-953804.55001878005</v>
      </c>
      <c r="J572">
        <v>1925989.20082524</v>
      </c>
      <c r="K572" s="2">
        <v>45107</v>
      </c>
      <c r="L572" t="s">
        <v>242</v>
      </c>
    </row>
    <row r="573" spans="1:12" x14ac:dyDescent="0.3">
      <c r="A573" t="str">
        <f t="shared" si="8"/>
        <v>JOPA45199</v>
      </c>
      <c r="B573" t="s">
        <v>243</v>
      </c>
      <c r="C573" t="s">
        <v>244</v>
      </c>
      <c r="D573">
        <v>576030.88062591106</v>
      </c>
      <c r="E573">
        <v>889141.358788062</v>
      </c>
      <c r="F573">
        <v>309178.37221583398</v>
      </c>
      <c r="G573">
        <v>2547164.0100369998</v>
      </c>
      <c r="H573">
        <v>-2547164.0100369998</v>
      </c>
      <c r="I573">
        <v>-1000294.1081943701</v>
      </c>
      <c r="J573">
        <v>2043691.0051221901</v>
      </c>
      <c r="K573" s="2">
        <v>45199</v>
      </c>
      <c r="L573" t="s">
        <v>242</v>
      </c>
    </row>
    <row r="574" spans="1:12" x14ac:dyDescent="0.3">
      <c r="A574" t="str">
        <f t="shared" si="8"/>
        <v>JFEN44925</v>
      </c>
      <c r="B574" t="s">
        <v>230</v>
      </c>
      <c r="C574" t="s">
        <v>174</v>
      </c>
      <c r="D574">
        <v>41966.243443782601</v>
      </c>
      <c r="E574">
        <v>12494.018334635701</v>
      </c>
      <c r="F574">
        <v>10865.2161955504</v>
      </c>
      <c r="G574">
        <v>1196903.51667994</v>
      </c>
      <c r="H574">
        <v>-1196903.51667994</v>
      </c>
      <c r="I574">
        <v>-865585.51846203103</v>
      </c>
      <c r="J574">
        <v>87669.577198719999</v>
      </c>
      <c r="K574" s="2">
        <v>44925</v>
      </c>
      <c r="L574" t="s">
        <v>229</v>
      </c>
    </row>
    <row r="575" spans="1:12" x14ac:dyDescent="0.3">
      <c r="A575" t="str">
        <f t="shared" si="8"/>
        <v>JFEN45015</v>
      </c>
      <c r="B575" t="s">
        <v>230</v>
      </c>
      <c r="C575" t="s">
        <v>174</v>
      </c>
      <c r="D575">
        <v>101368.535510649</v>
      </c>
      <c r="E575">
        <v>18937.881423856899</v>
      </c>
      <c r="F575">
        <v>14194.855470419099</v>
      </c>
      <c r="G575">
        <v>1321708.9233312299</v>
      </c>
      <c r="H575">
        <v>-1321708.9233312299</v>
      </c>
      <c r="I575">
        <v>-978572.21132988797</v>
      </c>
      <c r="J575">
        <v>127811.15890248799</v>
      </c>
      <c r="K575" s="2">
        <v>45015</v>
      </c>
      <c r="L575" t="s">
        <v>229</v>
      </c>
    </row>
    <row r="576" spans="1:12" x14ac:dyDescent="0.3">
      <c r="A576" t="str">
        <f t="shared" si="8"/>
        <v>JFEN45107</v>
      </c>
      <c r="B576" t="s">
        <v>230</v>
      </c>
      <c r="C576" t="s">
        <v>174</v>
      </c>
      <c r="D576">
        <v>177560.50208284499</v>
      </c>
      <c r="E576">
        <v>26600.076190298601</v>
      </c>
      <c r="F576">
        <v>17833.254492248099</v>
      </c>
      <c r="G576">
        <v>1480291.6148546401</v>
      </c>
      <c r="H576">
        <v>-1480291.6148546401</v>
      </c>
      <c r="I576">
        <v>-1108727.4384695501</v>
      </c>
      <c r="J576">
        <v>180600.09708894501</v>
      </c>
      <c r="K576" s="2">
        <v>45107</v>
      </c>
      <c r="L576" t="s">
        <v>229</v>
      </c>
    </row>
    <row r="577" spans="1:12" x14ac:dyDescent="0.3">
      <c r="A577" t="str">
        <f t="shared" si="8"/>
        <v>JFEN45199</v>
      </c>
      <c r="B577" t="s">
        <v>230</v>
      </c>
      <c r="C577" t="s">
        <v>174</v>
      </c>
      <c r="D577">
        <v>271607.41324066097</v>
      </c>
      <c r="E577">
        <v>35546.181470347998</v>
      </c>
      <c r="F577">
        <v>21782.5261988901</v>
      </c>
      <c r="G577">
        <v>1674847.1267202799</v>
      </c>
      <c r="H577">
        <v>-1674847.1267202799</v>
      </c>
      <c r="I577">
        <v>-1256992.0654915399</v>
      </c>
      <c r="J577">
        <v>246860.919528603</v>
      </c>
      <c r="K577" s="2">
        <v>45199</v>
      </c>
      <c r="L577" t="s">
        <v>229</v>
      </c>
    </row>
    <row r="578" spans="1:12" x14ac:dyDescent="0.3">
      <c r="A578" t="str">
        <f t="shared" si="8"/>
        <v>JHSF44925</v>
      </c>
      <c r="B578" t="s">
        <v>275</v>
      </c>
      <c r="C578" t="s">
        <v>271</v>
      </c>
      <c r="D578">
        <v>5786694.6912824204</v>
      </c>
      <c r="E578">
        <v>285381.513369005</v>
      </c>
      <c r="F578">
        <v>3244657.41999867</v>
      </c>
      <c r="G578">
        <v>8265423.5920569897</v>
      </c>
      <c r="H578">
        <v>-8265423.5920569897</v>
      </c>
      <c r="I578">
        <v>-1209451.75867921</v>
      </c>
      <c r="J578">
        <v>1024793.52482811</v>
      </c>
      <c r="K578" s="2">
        <v>44925</v>
      </c>
      <c r="L578" t="s">
        <v>274</v>
      </c>
    </row>
    <row r="579" spans="1:12" x14ac:dyDescent="0.3">
      <c r="A579" t="str">
        <f t="shared" ref="A579:A642" si="9">_xlfn.CONCAT(B579,K579)</f>
        <v>JHSF45015</v>
      </c>
      <c r="B579" t="s">
        <v>275</v>
      </c>
      <c r="C579" t="s">
        <v>271</v>
      </c>
      <c r="D579">
        <v>6290706.6002426296</v>
      </c>
      <c r="E579">
        <v>307062.72301944601</v>
      </c>
      <c r="F579">
        <v>3562484.86721454</v>
      </c>
      <c r="G579">
        <v>8957823.1924330797</v>
      </c>
      <c r="H579">
        <v>-8957823.1924330797</v>
      </c>
      <c r="I579">
        <v>-1239740.57321336</v>
      </c>
      <c r="J579">
        <v>1134579.97560891</v>
      </c>
      <c r="K579" s="2">
        <v>45015</v>
      </c>
      <c r="L579" t="s">
        <v>274</v>
      </c>
    </row>
    <row r="580" spans="1:12" x14ac:dyDescent="0.3">
      <c r="A580" t="str">
        <f t="shared" si="9"/>
        <v>JHSF45107</v>
      </c>
      <c r="B580" t="s">
        <v>275</v>
      </c>
      <c r="C580" t="s">
        <v>271</v>
      </c>
      <c r="D580">
        <v>6840975.6351083796</v>
      </c>
      <c r="E580">
        <v>329365.59246397298</v>
      </c>
      <c r="F580">
        <v>3913224.6678265501</v>
      </c>
      <c r="G580">
        <v>9711651.5718629807</v>
      </c>
      <c r="H580">
        <v>-9711651.5718629807</v>
      </c>
      <c r="I580">
        <v>-1267360.203489</v>
      </c>
      <c r="J580">
        <v>1253625.1900991099</v>
      </c>
      <c r="K580" s="2">
        <v>45107</v>
      </c>
      <c r="L580" t="s">
        <v>274</v>
      </c>
    </row>
    <row r="581" spans="1:12" x14ac:dyDescent="0.3">
      <c r="A581" t="str">
        <f t="shared" si="9"/>
        <v>JHSF45199</v>
      </c>
      <c r="B581" t="s">
        <v>275</v>
      </c>
      <c r="C581" t="s">
        <v>271</v>
      </c>
      <c r="D581">
        <v>7439607.6256040297</v>
      </c>
      <c r="E581">
        <v>352269.16534797702</v>
      </c>
      <c r="F581">
        <v>4298503.1813990297</v>
      </c>
      <c r="G581">
        <v>10529607.619145099</v>
      </c>
      <c r="H581">
        <v>-10529607.619145099</v>
      </c>
      <c r="I581">
        <v>-1292100.2110971799</v>
      </c>
      <c r="J581">
        <v>1382256.0811183101</v>
      </c>
      <c r="K581" s="2">
        <v>45199</v>
      </c>
      <c r="L581" t="s">
        <v>274</v>
      </c>
    </row>
    <row r="582" spans="1:12" x14ac:dyDescent="0.3">
      <c r="A582" t="str">
        <f t="shared" si="9"/>
        <v>JBSS44925</v>
      </c>
      <c r="B582" t="s">
        <v>33</v>
      </c>
      <c r="C582" t="s">
        <v>29</v>
      </c>
      <c r="D582">
        <v>51399097.172224797</v>
      </c>
      <c r="E582">
        <v>17321821.0263994</v>
      </c>
      <c r="F582">
        <v>9311497.1272414997</v>
      </c>
      <c r="G582">
        <v>106832376.570931</v>
      </c>
      <c r="H582">
        <v>-106832376.570931</v>
      </c>
      <c r="I582">
        <v>-18162749.3779005</v>
      </c>
      <c r="J582">
        <v>17913687.290205099</v>
      </c>
      <c r="K582" s="2">
        <v>44925</v>
      </c>
      <c r="L582" t="s">
        <v>32</v>
      </c>
    </row>
    <row r="583" spans="1:12" x14ac:dyDescent="0.3">
      <c r="A583" t="str">
        <f t="shared" si="9"/>
        <v>JBSS45015</v>
      </c>
      <c r="B583" t="s">
        <v>33</v>
      </c>
      <c r="C583" t="s">
        <v>29</v>
      </c>
      <c r="D583">
        <v>54489586.450278901</v>
      </c>
      <c r="E583">
        <v>18877627.011114102</v>
      </c>
      <c r="F583">
        <v>10463125.3287024</v>
      </c>
      <c r="G583">
        <v>112764876.79773501</v>
      </c>
      <c r="H583">
        <v>-112764876.79773501</v>
      </c>
      <c r="I583">
        <v>-20320853.118526202</v>
      </c>
      <c r="J583">
        <v>20371134.975364398</v>
      </c>
      <c r="K583" s="2">
        <v>45015</v>
      </c>
      <c r="L583" t="s">
        <v>32</v>
      </c>
    </row>
    <row r="584" spans="1:12" x14ac:dyDescent="0.3">
      <c r="A584" t="str">
        <f t="shared" si="9"/>
        <v>JBSS45107</v>
      </c>
      <c r="B584" t="s">
        <v>33</v>
      </c>
      <c r="C584" t="s">
        <v>29</v>
      </c>
      <c r="D584">
        <v>57810875.072916798</v>
      </c>
      <c r="E584">
        <v>20576128.695382599</v>
      </c>
      <c r="F584">
        <v>11731805.962531</v>
      </c>
      <c r="G584">
        <v>119157970.600105</v>
      </c>
      <c r="H584">
        <v>-119157970.600105</v>
      </c>
      <c r="I584">
        <v>-22772008.726321202</v>
      </c>
      <c r="J584">
        <v>23162671.623321</v>
      </c>
      <c r="K584" s="2">
        <v>45107</v>
      </c>
      <c r="L584" t="s">
        <v>32</v>
      </c>
    </row>
    <row r="585" spans="1:12" x14ac:dyDescent="0.3">
      <c r="A585" t="str">
        <f t="shared" si="9"/>
        <v>JBSS45199</v>
      </c>
      <c r="B585" t="s">
        <v>33</v>
      </c>
      <c r="C585" t="s">
        <v>29</v>
      </c>
      <c r="D585">
        <v>61371873.601042598</v>
      </c>
      <c r="E585">
        <v>22423743.171308</v>
      </c>
      <c r="F585">
        <v>13122925.277767999</v>
      </c>
      <c r="G585">
        <v>126031965.959113</v>
      </c>
      <c r="H585">
        <v>-126031965.959113</v>
      </c>
      <c r="I585">
        <v>-25532185.746431101</v>
      </c>
      <c r="J585">
        <v>26305831.582524002</v>
      </c>
      <c r="K585" s="2">
        <v>45199</v>
      </c>
      <c r="L585" t="s">
        <v>32</v>
      </c>
    </row>
    <row r="586" spans="1:12" x14ac:dyDescent="0.3">
      <c r="A586" t="str">
        <f t="shared" si="9"/>
        <v>JALL45016</v>
      </c>
      <c r="B586" t="s">
        <v>18</v>
      </c>
      <c r="C586" t="s">
        <v>12</v>
      </c>
      <c r="D586">
        <v>2370064.84126984</v>
      </c>
      <c r="E586">
        <v>314946.76190476399</v>
      </c>
      <c r="F586">
        <v>545954.00000000198</v>
      </c>
      <c r="G586">
        <v>6352391.6428571399</v>
      </c>
      <c r="H586">
        <v>-6352391.6428571399</v>
      </c>
      <c r="I586">
        <v>-575992.83333333395</v>
      </c>
      <c r="J586">
        <v>1633647.9603174599</v>
      </c>
      <c r="K586" s="2">
        <v>45016</v>
      </c>
      <c r="L586" t="s">
        <v>17</v>
      </c>
    </row>
    <row r="587" spans="1:12" x14ac:dyDescent="0.3">
      <c r="A587" t="str">
        <f t="shared" si="9"/>
        <v>JALL45107</v>
      </c>
      <c r="B587" t="s">
        <v>18</v>
      </c>
      <c r="C587" t="s">
        <v>12</v>
      </c>
      <c r="D587">
        <v>2737359.5793650802</v>
      </c>
      <c r="E587">
        <v>200019.28571428999</v>
      </c>
      <c r="F587">
        <v>527963.50000000396</v>
      </c>
      <c r="G587">
        <v>6971085.7619047696</v>
      </c>
      <c r="H587">
        <v>-6971085.7619047696</v>
      </c>
      <c r="I587">
        <v>-430404.50000000099</v>
      </c>
      <c r="J587">
        <v>1012456.6031746001</v>
      </c>
      <c r="K587" s="2">
        <v>45107</v>
      </c>
      <c r="L587" t="s">
        <v>17</v>
      </c>
    </row>
    <row r="588" spans="1:12" x14ac:dyDescent="0.3">
      <c r="A588" t="str">
        <f t="shared" si="9"/>
        <v>JALL45199</v>
      </c>
      <c r="B588" t="s">
        <v>18</v>
      </c>
      <c r="C588" t="s">
        <v>12</v>
      </c>
      <c r="D588">
        <v>3162640.9516594498</v>
      </c>
      <c r="E588">
        <v>34483.207792214402</v>
      </c>
      <c r="F588">
        <v>454429.90909091599</v>
      </c>
      <c r="G588">
        <v>7595464.5692640804</v>
      </c>
      <c r="H588">
        <v>-7595464.5692640804</v>
      </c>
      <c r="I588">
        <v>-230848.136363639</v>
      </c>
      <c r="J588">
        <v>103703.968975478</v>
      </c>
      <c r="K588" s="2">
        <v>45199</v>
      </c>
      <c r="L588" t="s">
        <v>17</v>
      </c>
    </row>
    <row r="589" spans="1:12" x14ac:dyDescent="0.3">
      <c r="A589" t="str">
        <f t="shared" si="9"/>
        <v>JALL45291</v>
      </c>
      <c r="B589" t="s">
        <v>18</v>
      </c>
      <c r="C589" t="s">
        <v>12</v>
      </c>
      <c r="D589">
        <v>3653027.7965367902</v>
      </c>
      <c r="E589">
        <v>-188662.80519479499</v>
      </c>
      <c r="F589">
        <v>314485.27272728202</v>
      </c>
      <c r="G589">
        <v>8214565.4891775101</v>
      </c>
      <c r="H589">
        <v>-8214565.4891775101</v>
      </c>
      <c r="I589">
        <v>30122.6363636315</v>
      </c>
      <c r="J589">
        <v>-1133939.1948051699</v>
      </c>
      <c r="K589" s="2">
        <v>45291</v>
      </c>
      <c r="L589" t="s">
        <v>17</v>
      </c>
    </row>
    <row r="590" spans="1:12" x14ac:dyDescent="0.3">
      <c r="A590" t="str">
        <f t="shared" si="9"/>
        <v>ITSA44925</v>
      </c>
      <c r="B590" t="s">
        <v>331</v>
      </c>
      <c r="C590" t="s">
        <v>327</v>
      </c>
      <c r="D590">
        <v>69704888.7191232</v>
      </c>
      <c r="E590">
        <v>3655586.0283507402</v>
      </c>
      <c r="F590">
        <v>24410640.862405401</v>
      </c>
      <c r="G590">
        <v>80589356.336475894</v>
      </c>
      <c r="H590">
        <v>-80589356.336475894</v>
      </c>
      <c r="I590">
        <v>-3233047.95857736</v>
      </c>
      <c r="J590">
        <v>5141467.7022324</v>
      </c>
      <c r="K590" s="2">
        <v>44925</v>
      </c>
      <c r="L590" t="s">
        <v>330</v>
      </c>
    </row>
    <row r="591" spans="1:12" x14ac:dyDescent="0.3">
      <c r="A591" t="str">
        <f t="shared" si="9"/>
        <v>ITSA45015</v>
      </c>
      <c r="B591" t="s">
        <v>331</v>
      </c>
      <c r="C591" t="s">
        <v>327</v>
      </c>
      <c r="D591">
        <v>71683906.833494693</v>
      </c>
      <c r="E591">
        <v>3937017.13937017</v>
      </c>
      <c r="F591">
        <v>26547562.011208899</v>
      </c>
      <c r="G591">
        <v>83547885.3352997</v>
      </c>
      <c r="H591">
        <v>-83547885.3352997</v>
      </c>
      <c r="I591">
        <v>-3631815.4999920102</v>
      </c>
      <c r="J591">
        <v>5445522.78864046</v>
      </c>
      <c r="K591" s="2">
        <v>45015</v>
      </c>
      <c r="L591" t="s">
        <v>330</v>
      </c>
    </row>
    <row r="592" spans="1:12" x14ac:dyDescent="0.3">
      <c r="A592" t="str">
        <f t="shared" si="9"/>
        <v>ITSA45107</v>
      </c>
      <c r="B592" t="s">
        <v>331</v>
      </c>
      <c r="C592" t="s">
        <v>327</v>
      </c>
      <c r="D592">
        <v>73763838.066042498</v>
      </c>
      <c r="E592">
        <v>4248825.09617515</v>
      </c>
      <c r="F592">
        <v>28873524.322682001</v>
      </c>
      <c r="G592">
        <v>86675347.778081894</v>
      </c>
      <c r="H592">
        <v>-86675347.778081894</v>
      </c>
      <c r="I592">
        <v>-4069298.7760388101</v>
      </c>
      <c r="J592">
        <v>5767145.7418176197</v>
      </c>
      <c r="K592" s="2">
        <v>45107</v>
      </c>
      <c r="L592" t="s">
        <v>330</v>
      </c>
    </row>
    <row r="593" spans="1:12" x14ac:dyDescent="0.3">
      <c r="A593" t="str">
        <f t="shared" si="9"/>
        <v>ITSA45199</v>
      </c>
      <c r="B593" t="s">
        <v>331</v>
      </c>
      <c r="C593" t="s">
        <v>327</v>
      </c>
      <c r="D593">
        <v>75949581.177810907</v>
      </c>
      <c r="E593">
        <v>4592564.0689049596</v>
      </c>
      <c r="F593">
        <v>31395570.128641099</v>
      </c>
      <c r="G593">
        <v>89978955.966777802</v>
      </c>
      <c r="H593">
        <v>-89978955.966777802</v>
      </c>
      <c r="I593">
        <v>-4547054.3329151701</v>
      </c>
      <c r="J593">
        <v>6106873.9494406004</v>
      </c>
      <c r="K593" s="2">
        <v>45199</v>
      </c>
      <c r="L593" t="s">
        <v>330</v>
      </c>
    </row>
    <row r="594" spans="1:12" x14ac:dyDescent="0.3">
      <c r="A594" t="str">
        <f t="shared" si="9"/>
        <v>ITUB44925</v>
      </c>
      <c r="B594" t="s">
        <v>48</v>
      </c>
      <c r="C594" t="s">
        <v>46</v>
      </c>
      <c r="D594">
        <v>153651259.71845001</v>
      </c>
      <c r="E594">
        <v>7523555.6381461099</v>
      </c>
      <c r="F594">
        <v>78363573.519901901</v>
      </c>
      <c r="G594">
        <v>211858000.45156601</v>
      </c>
      <c r="H594">
        <v>-211858000.45156601</v>
      </c>
      <c r="I594">
        <v>-15872487.1763849</v>
      </c>
      <c r="J594">
        <v>38244724.008913197</v>
      </c>
      <c r="K594" s="2">
        <v>44925</v>
      </c>
      <c r="L594" t="s">
        <v>47</v>
      </c>
    </row>
    <row r="595" spans="1:12" x14ac:dyDescent="0.3">
      <c r="A595" t="str">
        <f t="shared" si="9"/>
        <v>ITUB45015</v>
      </c>
      <c r="B595" t="s">
        <v>48</v>
      </c>
      <c r="C595" t="s">
        <v>46</v>
      </c>
      <c r="D595">
        <v>156898847.39426601</v>
      </c>
      <c r="E595">
        <v>7994468.77175349</v>
      </c>
      <c r="F595">
        <v>87211266.698512599</v>
      </c>
      <c r="G595">
        <v>211084522.01046801</v>
      </c>
      <c r="H595">
        <v>-211084522.01046801</v>
      </c>
      <c r="I595">
        <v>-15043916.2466879</v>
      </c>
      <c r="J595">
        <v>42578549.742593303</v>
      </c>
      <c r="K595" s="2">
        <v>45015</v>
      </c>
      <c r="L595" t="s">
        <v>47</v>
      </c>
    </row>
    <row r="596" spans="1:12" x14ac:dyDescent="0.3">
      <c r="A596" t="str">
        <f t="shared" si="9"/>
        <v>ITUB45107</v>
      </c>
      <c r="B596" t="s">
        <v>48</v>
      </c>
      <c r="C596" t="s">
        <v>46</v>
      </c>
      <c r="D596">
        <v>160321605.85717401</v>
      </c>
      <c r="E596">
        <v>8505565.0522166807</v>
      </c>
      <c r="F596">
        <v>96874885.403208807</v>
      </c>
      <c r="G596">
        <v>209810029.72641</v>
      </c>
      <c r="H596">
        <v>-209810029.72641</v>
      </c>
      <c r="I596">
        <v>-14043691.905138999</v>
      </c>
      <c r="J596">
        <v>47350616.544207402</v>
      </c>
      <c r="K596" s="2">
        <v>45107</v>
      </c>
      <c r="L596" t="s">
        <v>47</v>
      </c>
    </row>
    <row r="597" spans="1:12" x14ac:dyDescent="0.3">
      <c r="A597" t="str">
        <f t="shared" si="9"/>
        <v>ITUB45199</v>
      </c>
      <c r="B597" t="s">
        <v>48</v>
      </c>
      <c r="C597" t="s">
        <v>46</v>
      </c>
      <c r="D597">
        <v>163929627.30092001</v>
      </c>
      <c r="E597">
        <v>9058735.8312258292</v>
      </c>
      <c r="F597">
        <v>107386855.542025</v>
      </c>
      <c r="G597">
        <v>208013863.82692501</v>
      </c>
      <c r="H597">
        <v>-208013863.82692501</v>
      </c>
      <c r="I597">
        <v>-12863417.3472875</v>
      </c>
      <c r="J597">
        <v>52580602.526955001</v>
      </c>
      <c r="K597" s="2">
        <v>45199</v>
      </c>
      <c r="L597" t="s">
        <v>47</v>
      </c>
    </row>
    <row r="598" spans="1:12" x14ac:dyDescent="0.3">
      <c r="A598" t="str">
        <f t="shared" si="9"/>
        <v>IRBR44925</v>
      </c>
      <c r="B598" t="s">
        <v>613</v>
      </c>
      <c r="C598" t="s">
        <v>605</v>
      </c>
      <c r="D598">
        <v>3550790.6895425599</v>
      </c>
      <c r="E598">
        <v>0</v>
      </c>
      <c r="F598">
        <v>-873154.94934640301</v>
      </c>
      <c r="G598">
        <v>20575757.629084799</v>
      </c>
      <c r="H598">
        <v>-20575757.629084799</v>
      </c>
      <c r="I598">
        <v>-15288117.2091504</v>
      </c>
      <c r="J598">
        <v>11175093.522875801</v>
      </c>
      <c r="K598" s="2">
        <v>44925</v>
      </c>
      <c r="L598" t="s">
        <v>612</v>
      </c>
    </row>
    <row r="599" spans="1:12" x14ac:dyDescent="0.3">
      <c r="A599" t="str">
        <f t="shared" si="9"/>
        <v>IRBR45015</v>
      </c>
      <c r="B599" t="s">
        <v>613</v>
      </c>
      <c r="C599" t="s">
        <v>605</v>
      </c>
      <c r="D599">
        <v>3362782.1547128502</v>
      </c>
      <c r="E599">
        <v>0</v>
      </c>
      <c r="F599">
        <v>-1554104.0344857201</v>
      </c>
      <c r="G599">
        <v>18931080.501375802</v>
      </c>
      <c r="H599">
        <v>-18931080.501375802</v>
      </c>
      <c r="I599">
        <v>-13797615.3476953</v>
      </c>
      <c r="J599">
        <v>9113597.4266426396</v>
      </c>
      <c r="K599" s="2">
        <v>45015</v>
      </c>
      <c r="L599" t="s">
        <v>612</v>
      </c>
    </row>
    <row r="600" spans="1:12" x14ac:dyDescent="0.3">
      <c r="A600" t="str">
        <f t="shared" si="9"/>
        <v>IRBR45107</v>
      </c>
      <c r="B600" t="s">
        <v>613</v>
      </c>
      <c r="C600" t="s">
        <v>605</v>
      </c>
      <c r="D600">
        <v>3138634.1203991398</v>
      </c>
      <c r="E600">
        <v>0</v>
      </c>
      <c r="F600">
        <v>-2338374.0940832598</v>
      </c>
      <c r="G600">
        <v>16742825.8233572</v>
      </c>
      <c r="H600">
        <v>-16742825.8233572</v>
      </c>
      <c r="I600">
        <v>-11806623.3825252</v>
      </c>
      <c r="J600">
        <v>6502877.1121431999</v>
      </c>
      <c r="K600" s="2">
        <v>45107</v>
      </c>
      <c r="L600" t="s">
        <v>612</v>
      </c>
    </row>
    <row r="601" spans="1:12" x14ac:dyDescent="0.3">
      <c r="A601" t="str">
        <f t="shared" si="9"/>
        <v>IRBR45199</v>
      </c>
      <c r="B601" t="s">
        <v>613</v>
      </c>
      <c r="C601" t="s">
        <v>605</v>
      </c>
      <c r="D601">
        <v>2876261.5278639002</v>
      </c>
      <c r="E601">
        <v>0</v>
      </c>
      <c r="F601">
        <v>-3232164.1831785599</v>
      </c>
      <c r="G601">
        <v>13961071.9711041</v>
      </c>
      <c r="H601">
        <v>-13961071.9711041</v>
      </c>
      <c r="I601">
        <v>-9268254.6547991093</v>
      </c>
      <c r="J601">
        <v>3295809.1790506998</v>
      </c>
      <c r="K601" s="2">
        <v>45199</v>
      </c>
      <c r="L601" t="s">
        <v>612</v>
      </c>
    </row>
    <row r="602" spans="1:12" x14ac:dyDescent="0.3">
      <c r="A602" t="str">
        <f t="shared" si="9"/>
        <v>MYPK44925</v>
      </c>
      <c r="B602" t="s">
        <v>501</v>
      </c>
      <c r="C602" t="s">
        <v>495</v>
      </c>
      <c r="D602">
        <v>4048194.7226041998</v>
      </c>
      <c r="E602">
        <v>1514210.9432136</v>
      </c>
      <c r="F602">
        <v>285239.05568290799</v>
      </c>
      <c r="G602">
        <v>9243914.9910025708</v>
      </c>
      <c r="H602">
        <v>-9243914.9910025708</v>
      </c>
      <c r="I602">
        <v>-2314024.4993634</v>
      </c>
      <c r="J602">
        <v>2969951.5566590601</v>
      </c>
      <c r="K602" s="2">
        <v>44925</v>
      </c>
      <c r="L602" t="s">
        <v>500</v>
      </c>
    </row>
    <row r="603" spans="1:12" x14ac:dyDescent="0.3">
      <c r="A603" t="str">
        <f t="shared" si="9"/>
        <v>MYPK45015</v>
      </c>
      <c r="B603" t="s">
        <v>501</v>
      </c>
      <c r="C603" t="s">
        <v>495</v>
      </c>
      <c r="D603">
        <v>4043271.2834820901</v>
      </c>
      <c r="E603">
        <v>1667198.0874885099</v>
      </c>
      <c r="F603">
        <v>256474.82959051299</v>
      </c>
      <c r="G603">
        <v>9877676.8688476495</v>
      </c>
      <c r="H603">
        <v>-9877676.8688476495</v>
      </c>
      <c r="I603">
        <v>-2522684.32495753</v>
      </c>
      <c r="J603">
        <v>3229710.36593509</v>
      </c>
      <c r="K603" s="2">
        <v>45015</v>
      </c>
      <c r="L603" t="s">
        <v>500</v>
      </c>
    </row>
    <row r="604" spans="1:12" x14ac:dyDescent="0.3">
      <c r="A604" t="str">
        <f t="shared" si="9"/>
        <v>MYPK45107</v>
      </c>
      <c r="B604" t="s">
        <v>501</v>
      </c>
      <c r="C604" t="s">
        <v>495</v>
      </c>
      <c r="D604">
        <v>4020933.7910553799</v>
      </c>
      <c r="E604">
        <v>1832384.48671645</v>
      </c>
      <c r="F604">
        <v>223435.826505412</v>
      </c>
      <c r="G604">
        <v>10559856.3931564</v>
      </c>
      <c r="H604">
        <v>-10559856.3931564</v>
      </c>
      <c r="I604">
        <v>-2747044.4988675201</v>
      </c>
      <c r="J604">
        <v>3506305.48604313</v>
      </c>
      <c r="K604" s="2">
        <v>45107</v>
      </c>
      <c r="L604" t="s">
        <v>500</v>
      </c>
    </row>
    <row r="605" spans="1:12" x14ac:dyDescent="0.3">
      <c r="A605" t="str">
        <f t="shared" si="9"/>
        <v>MYPK45199</v>
      </c>
      <c r="B605" t="s">
        <v>501</v>
      </c>
      <c r="C605" t="s">
        <v>495</v>
      </c>
      <c r="D605">
        <v>3980198.6526357299</v>
      </c>
      <c r="E605">
        <v>2010204.17195665</v>
      </c>
      <c r="F605">
        <v>185923.88588088599</v>
      </c>
      <c r="G605">
        <v>11292493.211235199</v>
      </c>
      <c r="H605">
        <v>-11292493.211235199</v>
      </c>
      <c r="I605">
        <v>-2987684.9897080301</v>
      </c>
      <c r="J605">
        <v>3800223.8665794102</v>
      </c>
      <c r="K605" s="2">
        <v>45199</v>
      </c>
      <c r="L605" t="s">
        <v>500</v>
      </c>
    </row>
    <row r="606" spans="1:12" x14ac:dyDescent="0.3">
      <c r="A606" t="str">
        <f t="shared" si="9"/>
        <v>IVPR44925</v>
      </c>
      <c r="B606" t="s">
        <v>408</v>
      </c>
      <c r="C606" t="s">
        <v>394</v>
      </c>
      <c r="D606">
        <v>-94891.938461859696</v>
      </c>
      <c r="E606">
        <v>63415.274679555099</v>
      </c>
      <c r="F606">
        <v>6134.3992869914</v>
      </c>
      <c r="G606">
        <v>853252.39775813301</v>
      </c>
      <c r="H606">
        <v>-853252.39775813301</v>
      </c>
      <c r="I606">
        <v>-658064.32713754894</v>
      </c>
      <c r="J606">
        <v>1346743.04430902</v>
      </c>
      <c r="K606" s="2">
        <v>44925</v>
      </c>
      <c r="L606" t="s">
        <v>407</v>
      </c>
    </row>
    <row r="607" spans="1:12" x14ac:dyDescent="0.3">
      <c r="A607" t="str">
        <f t="shared" si="9"/>
        <v>IVPR45015</v>
      </c>
      <c r="B607" t="s">
        <v>408</v>
      </c>
      <c r="C607" t="s">
        <v>394</v>
      </c>
      <c r="D607">
        <v>-22154.910251119101</v>
      </c>
      <c r="E607">
        <v>77237.660153647099</v>
      </c>
      <c r="F607">
        <v>8885.6391647622295</v>
      </c>
      <c r="G607">
        <v>504667.83995662001</v>
      </c>
      <c r="H607">
        <v>-504667.83995662001</v>
      </c>
      <c r="I607">
        <v>-452767.62000261497</v>
      </c>
      <c r="J607">
        <v>1368535.6821179399</v>
      </c>
      <c r="K607" s="2">
        <v>45015</v>
      </c>
      <c r="L607" t="s">
        <v>407</v>
      </c>
    </row>
    <row r="608" spans="1:12" x14ac:dyDescent="0.3">
      <c r="A608" t="str">
        <f t="shared" si="9"/>
        <v>IVPR45107</v>
      </c>
      <c r="B608" t="s">
        <v>408</v>
      </c>
      <c r="C608" t="s">
        <v>394</v>
      </c>
      <c r="D608">
        <v>97928.034739217706</v>
      </c>
      <c r="E608">
        <v>92597.846699648493</v>
      </c>
      <c r="F608">
        <v>12056.2267773856</v>
      </c>
      <c r="G608">
        <v>145941.91630805799</v>
      </c>
      <c r="H608">
        <v>-145941.91630805799</v>
      </c>
      <c r="I608">
        <v>-213932.084957819</v>
      </c>
      <c r="J608">
        <v>1383968.5159277699</v>
      </c>
      <c r="K608" s="2">
        <v>45107</v>
      </c>
      <c r="L608" t="s">
        <v>407</v>
      </c>
    </row>
    <row r="609" spans="1:12" x14ac:dyDescent="0.3">
      <c r="A609" t="str">
        <f t="shared" si="9"/>
        <v>IVPR45199</v>
      </c>
      <c r="B609" t="s">
        <v>408</v>
      </c>
      <c r="C609" t="s">
        <v>394</v>
      </c>
      <c r="D609">
        <v>268606.63341667398</v>
      </c>
      <c r="E609">
        <v>109566.82636635299</v>
      </c>
      <c r="F609">
        <v>15665.0417020942</v>
      </c>
      <c r="G609">
        <v>-222361.696994798</v>
      </c>
      <c r="H609">
        <v>222361.696994798</v>
      </c>
      <c r="I609">
        <v>60184.4738062303</v>
      </c>
      <c r="J609">
        <v>1392542.6550779401</v>
      </c>
      <c r="K609" s="2">
        <v>45199</v>
      </c>
      <c r="L609" t="s">
        <v>407</v>
      </c>
    </row>
    <row r="610" spans="1:12" x14ac:dyDescent="0.3">
      <c r="A610" t="str">
        <f t="shared" si="9"/>
        <v>FIGE44925</v>
      </c>
      <c r="B610" t="s">
        <v>90</v>
      </c>
      <c r="C610" t="s">
        <v>46</v>
      </c>
      <c r="D610">
        <v>163425.95747390599</v>
      </c>
      <c r="E610">
        <v>-781.63042186872099</v>
      </c>
      <c r="F610">
        <v>51362.092097451001</v>
      </c>
      <c r="G610">
        <v>164164.32306254999</v>
      </c>
      <c r="H610">
        <v>-164164.32306254999</v>
      </c>
      <c r="I610">
        <v>361.54239877870702</v>
      </c>
      <c r="J610">
        <v>4182.39096846347</v>
      </c>
      <c r="K610" s="2">
        <v>44925</v>
      </c>
      <c r="L610" t="s">
        <v>89</v>
      </c>
    </row>
    <row r="611" spans="1:12" x14ac:dyDescent="0.3">
      <c r="A611" t="str">
        <f t="shared" si="9"/>
        <v>FIGE45015</v>
      </c>
      <c r="B611" t="s">
        <v>90</v>
      </c>
      <c r="C611" t="s">
        <v>46</v>
      </c>
      <c r="D611">
        <v>147824.64706571199</v>
      </c>
      <c r="E611">
        <v>-1250.9298182861901</v>
      </c>
      <c r="F611">
        <v>40003.536835540799</v>
      </c>
      <c r="G611">
        <v>148581.14454789899</v>
      </c>
      <c r="H611">
        <v>-148581.14454789899</v>
      </c>
      <c r="I611">
        <v>503.20245149777497</v>
      </c>
      <c r="J611">
        <v>4502.1135749488303</v>
      </c>
      <c r="K611" s="2">
        <v>45015</v>
      </c>
      <c r="L611" t="s">
        <v>89</v>
      </c>
    </row>
    <row r="612" spans="1:12" x14ac:dyDescent="0.3">
      <c r="A612" t="str">
        <f t="shared" si="9"/>
        <v>FIGE45107</v>
      </c>
      <c r="B612" t="s">
        <v>90</v>
      </c>
      <c r="C612" t="s">
        <v>46</v>
      </c>
      <c r="D612">
        <v>130219.30843332301</v>
      </c>
      <c r="E612">
        <v>-1791.2555795752401</v>
      </c>
      <c r="F612">
        <v>27187.0160810577</v>
      </c>
      <c r="G612">
        <v>131020.333374493</v>
      </c>
      <c r="H612">
        <v>-131020.333374493</v>
      </c>
      <c r="I612">
        <v>660.85243967119595</v>
      </c>
      <c r="J612">
        <v>6114.1534661915703</v>
      </c>
      <c r="K612" s="2">
        <v>45107</v>
      </c>
      <c r="L612" t="s">
        <v>89</v>
      </c>
    </row>
    <row r="613" spans="1:12" x14ac:dyDescent="0.3">
      <c r="A613" t="str">
        <f t="shared" si="9"/>
        <v>FIGE45199</v>
      </c>
      <c r="B613" t="s">
        <v>90</v>
      </c>
      <c r="C613" t="s">
        <v>46</v>
      </c>
      <c r="D613">
        <v>110520.31589560999</v>
      </c>
      <c r="E613">
        <v>-2406.6169787080398</v>
      </c>
      <c r="F613">
        <v>12841.7425271559</v>
      </c>
      <c r="G613">
        <v>111394.034737065</v>
      </c>
      <c r="H613">
        <v>-111394.034737065</v>
      </c>
      <c r="I613">
        <v>835.35450511776605</v>
      </c>
      <c r="J613">
        <v>9116.1107374260591</v>
      </c>
      <c r="K613" s="2">
        <v>45199</v>
      </c>
      <c r="L613" t="s">
        <v>89</v>
      </c>
    </row>
    <row r="614" spans="1:12" x14ac:dyDescent="0.3">
      <c r="A614" t="str">
        <f t="shared" si="9"/>
        <v>MEAL44925</v>
      </c>
      <c r="B614" t="s">
        <v>43</v>
      </c>
      <c r="C614" t="s">
        <v>29</v>
      </c>
      <c r="D614">
        <v>1288835.4982912</v>
      </c>
      <c r="E614">
        <v>29549.520797721299</v>
      </c>
      <c r="F614">
        <v>158.54188034248199</v>
      </c>
      <c r="G614">
        <v>2019526.8937324199</v>
      </c>
      <c r="H614">
        <v>-2019526.8937324199</v>
      </c>
      <c r="I614">
        <v>-191452.55527066</v>
      </c>
      <c r="J614">
        <v>67625.772364681499</v>
      </c>
      <c r="K614" s="2">
        <v>44925</v>
      </c>
      <c r="L614" t="s">
        <v>42</v>
      </c>
    </row>
    <row r="615" spans="1:12" x14ac:dyDescent="0.3">
      <c r="A615" t="str">
        <f t="shared" si="9"/>
        <v>MEAL45015</v>
      </c>
      <c r="B615" t="s">
        <v>43</v>
      </c>
      <c r="C615" t="s">
        <v>29</v>
      </c>
      <c r="D615">
        <v>1397286.0004891001</v>
      </c>
      <c r="E615">
        <v>31933.754985755299</v>
      </c>
      <c r="F615">
        <v>416.78949939021402</v>
      </c>
      <c r="G615">
        <v>2121177.5685798302</v>
      </c>
      <c r="H615">
        <v>-2121177.5685798302</v>
      </c>
      <c r="I615">
        <v>-209826.63256003801</v>
      </c>
      <c r="J615">
        <v>31393.2276760366</v>
      </c>
      <c r="K615" s="2">
        <v>45015</v>
      </c>
      <c r="L615" t="s">
        <v>42</v>
      </c>
    </row>
    <row r="616" spans="1:12" x14ac:dyDescent="0.3">
      <c r="A616" t="str">
        <f t="shared" si="9"/>
        <v>MEAL45107</v>
      </c>
      <c r="B616" t="s">
        <v>43</v>
      </c>
      <c r="C616" t="s">
        <v>29</v>
      </c>
      <c r="D616">
        <v>1528268.6764354799</v>
      </c>
      <c r="E616">
        <v>34732.408019311602</v>
      </c>
      <c r="F616">
        <v>811.37124331689699</v>
      </c>
      <c r="G616">
        <v>2235018.54010949</v>
      </c>
      <c r="H616">
        <v>-2235018.54010949</v>
      </c>
      <c r="I616">
        <v>-229490.933364214</v>
      </c>
      <c r="J616">
        <v>-11195.3765090506</v>
      </c>
      <c r="K616" s="2">
        <v>45107</v>
      </c>
      <c r="L616" t="s">
        <v>42</v>
      </c>
    </row>
    <row r="617" spans="1:12" x14ac:dyDescent="0.3">
      <c r="A617" t="str">
        <f t="shared" si="9"/>
        <v>MEAL45199</v>
      </c>
      <c r="B617" t="s">
        <v>43</v>
      </c>
      <c r="C617" t="s">
        <v>29</v>
      </c>
      <c r="D617">
        <v>1683630.0698085099</v>
      </c>
      <c r="E617">
        <v>37958.717190854899</v>
      </c>
      <c r="F617">
        <v>1354.2592311912099</v>
      </c>
      <c r="G617">
        <v>2361983.9852641202</v>
      </c>
      <c r="H617">
        <v>-2361983.9852641202</v>
      </c>
      <c r="I617">
        <v>-250472.88514168299</v>
      </c>
      <c r="J617">
        <v>-60534.8240495059</v>
      </c>
      <c r="K617" s="2">
        <v>45199</v>
      </c>
      <c r="L617" t="s">
        <v>42</v>
      </c>
    </row>
    <row r="618" spans="1:12" x14ac:dyDescent="0.3">
      <c r="A618" t="str">
        <f t="shared" si="9"/>
        <v>INNT44925</v>
      </c>
      <c r="B618" t="s">
        <v>218</v>
      </c>
      <c r="C618" t="s">
        <v>174</v>
      </c>
      <c r="D618">
        <v>10934496.0539192</v>
      </c>
      <c r="E618">
        <v>9311059.4460795894</v>
      </c>
      <c r="F618">
        <v>4886692.0898676999</v>
      </c>
      <c r="G618">
        <v>52804088.978767902</v>
      </c>
      <c r="H618">
        <v>-52804088.978767902</v>
      </c>
      <c r="I618">
        <v>-9444073.6862808503</v>
      </c>
      <c r="J618">
        <v>39496361.929727398</v>
      </c>
      <c r="K618" s="2">
        <v>44925</v>
      </c>
      <c r="L618" t="s">
        <v>217</v>
      </c>
    </row>
    <row r="619" spans="1:12" x14ac:dyDescent="0.3">
      <c r="A619" t="str">
        <f t="shared" si="9"/>
        <v>INNT45015</v>
      </c>
      <c r="B619" t="s">
        <v>218</v>
      </c>
      <c r="C619" t="s">
        <v>174</v>
      </c>
      <c r="D619">
        <v>21352867.223422799</v>
      </c>
      <c r="E619">
        <v>15636400.4801358</v>
      </c>
      <c r="F619">
        <v>9182729.1951303408</v>
      </c>
      <c r="G619">
        <v>101940111.79739401</v>
      </c>
      <c r="H619">
        <v>-101940111.79739401</v>
      </c>
      <c r="I619">
        <v>-19810707.1999554</v>
      </c>
      <c r="J619">
        <v>74962091.1180619</v>
      </c>
      <c r="K619" s="2">
        <v>45015</v>
      </c>
      <c r="L619" t="s">
        <v>217</v>
      </c>
    </row>
    <row r="620" spans="1:12" x14ac:dyDescent="0.3">
      <c r="A620" t="str">
        <f t="shared" si="9"/>
        <v>INNT45107</v>
      </c>
      <c r="B620" t="s">
        <v>218</v>
      </c>
      <c r="C620" t="s">
        <v>174</v>
      </c>
      <c r="D620">
        <v>35156144.240965404</v>
      </c>
      <c r="E620">
        <v>23421782.356555499</v>
      </c>
      <c r="F620">
        <v>14799473.017369101</v>
      </c>
      <c r="G620">
        <v>166902115.99502</v>
      </c>
      <c r="H620">
        <v>-166902115.99502</v>
      </c>
      <c r="I620">
        <v>-33846981.143454403</v>
      </c>
      <c r="J620">
        <v>121502903.113671</v>
      </c>
      <c r="K620" s="2">
        <v>45107</v>
      </c>
      <c r="L620" t="s">
        <v>217</v>
      </c>
    </row>
    <row r="621" spans="1:12" x14ac:dyDescent="0.3">
      <c r="A621" t="str">
        <f t="shared" si="9"/>
        <v>INNT45199</v>
      </c>
      <c r="B621" t="s">
        <v>218</v>
      </c>
      <c r="C621" t="s">
        <v>174</v>
      </c>
      <c r="D621">
        <v>52687785.803915396</v>
      </c>
      <c r="E621">
        <v>32762801.6630578</v>
      </c>
      <c r="F621">
        <v>21868855.761090402</v>
      </c>
      <c r="G621">
        <v>249313775.50258699</v>
      </c>
      <c r="H621">
        <v>-249313775.50258699</v>
      </c>
      <c r="I621">
        <v>-51949454.8911331</v>
      </c>
      <c r="J621">
        <v>180232055.78686801</v>
      </c>
      <c r="K621" s="2">
        <v>45199</v>
      </c>
      <c r="L621" t="s">
        <v>217</v>
      </c>
    </row>
    <row r="622" spans="1:12" x14ac:dyDescent="0.3">
      <c r="A622" t="str">
        <f t="shared" si="9"/>
        <v>INTB44925</v>
      </c>
      <c r="B622" t="s">
        <v>126</v>
      </c>
      <c r="C622" t="s">
        <v>108</v>
      </c>
      <c r="D622">
        <v>1865552.57142857</v>
      </c>
      <c r="E622">
        <v>1071406.7063492101</v>
      </c>
      <c r="F622">
        <v>830737.18253968202</v>
      </c>
      <c r="G622">
        <v>4111394.06349207</v>
      </c>
      <c r="H622">
        <v>-4111394.06349207</v>
      </c>
      <c r="I622">
        <v>-1276723.1984126901</v>
      </c>
      <c r="J622">
        <v>2565759.2460317798</v>
      </c>
      <c r="K622" s="2">
        <v>44925</v>
      </c>
      <c r="L622" t="s">
        <v>125</v>
      </c>
    </row>
    <row r="623" spans="1:12" x14ac:dyDescent="0.3">
      <c r="A623" t="str">
        <f t="shared" si="9"/>
        <v>INTB45015</v>
      </c>
      <c r="B623" t="s">
        <v>126</v>
      </c>
      <c r="C623" t="s">
        <v>108</v>
      </c>
      <c r="D623">
        <v>1500182.8809523799</v>
      </c>
      <c r="E623">
        <v>1181261.5634920599</v>
      </c>
      <c r="F623">
        <v>757892.15873015905</v>
      </c>
      <c r="G623">
        <v>4336623.8015873199</v>
      </c>
      <c r="H623">
        <v>-4336623.8015873199</v>
      </c>
      <c r="I623">
        <v>-1468596.1507936399</v>
      </c>
      <c r="J623">
        <v>2427445.4603175102</v>
      </c>
      <c r="K623" s="2">
        <v>45015</v>
      </c>
      <c r="L623" t="s">
        <v>125</v>
      </c>
    </row>
    <row r="624" spans="1:12" x14ac:dyDescent="0.3">
      <c r="A624" t="str">
        <f t="shared" si="9"/>
        <v>INTB45107</v>
      </c>
      <c r="B624" t="s">
        <v>126</v>
      </c>
      <c r="C624" t="s">
        <v>108</v>
      </c>
      <c r="D624">
        <v>943831.67099567095</v>
      </c>
      <c r="E624">
        <v>1313054.97041847</v>
      </c>
      <c r="F624">
        <v>614493.02453102497</v>
      </c>
      <c r="G624">
        <v>4558483.0375180496</v>
      </c>
      <c r="H624">
        <v>-4558483.0375180496</v>
      </c>
      <c r="I624">
        <v>-1714116.7157286999</v>
      </c>
      <c r="J624">
        <v>2222876.75901883</v>
      </c>
      <c r="K624" s="2">
        <v>45107</v>
      </c>
      <c r="L624" t="s">
        <v>125</v>
      </c>
    </row>
    <row r="625" spans="1:12" x14ac:dyDescent="0.3">
      <c r="A625" t="str">
        <f t="shared" si="9"/>
        <v>INTB45199</v>
      </c>
      <c r="B625" t="s">
        <v>126</v>
      </c>
      <c r="C625" t="s">
        <v>108</v>
      </c>
      <c r="D625">
        <v>172062.95670995201</v>
      </c>
      <c r="E625">
        <v>1470884.2554112601</v>
      </c>
      <c r="F625">
        <v>388250.35064935102</v>
      </c>
      <c r="G625">
        <v>4778137.1298701502</v>
      </c>
      <c r="H625">
        <v>-4778137.1298701502</v>
      </c>
      <c r="I625">
        <v>-2020213.6709956599</v>
      </c>
      <c r="J625">
        <v>1949209.35930745</v>
      </c>
      <c r="K625" s="2">
        <v>45199</v>
      </c>
      <c r="L625" t="s">
        <v>125</v>
      </c>
    </row>
    <row r="626" spans="1:12" x14ac:dyDescent="0.3">
      <c r="A626" t="str">
        <f t="shared" si="9"/>
        <v>PARD44925</v>
      </c>
      <c r="B626" t="s">
        <v>622</v>
      </c>
      <c r="C626" t="s">
        <v>616</v>
      </c>
      <c r="D626">
        <v>1046397.12030074</v>
      </c>
      <c r="E626">
        <v>476876.06432747899</v>
      </c>
      <c r="F626">
        <v>361687.11695911299</v>
      </c>
      <c r="G626">
        <v>2327289.9273182899</v>
      </c>
      <c r="H626">
        <v>-2327289.9273182899</v>
      </c>
      <c r="I626">
        <v>-676501.82456139894</v>
      </c>
      <c r="J626">
        <v>504054.15789473202</v>
      </c>
      <c r="K626" s="2">
        <v>44925</v>
      </c>
      <c r="L626" t="s">
        <v>621</v>
      </c>
    </row>
    <row r="627" spans="1:12" x14ac:dyDescent="0.3">
      <c r="A627" t="str">
        <f t="shared" si="9"/>
        <v>PARD45015</v>
      </c>
      <c r="B627" t="s">
        <v>622</v>
      </c>
      <c r="C627" t="s">
        <v>616</v>
      </c>
      <c r="D627">
        <v>1109717.6021872701</v>
      </c>
      <c r="E627">
        <v>493163.25047466398</v>
      </c>
      <c r="F627">
        <v>330890.12402223499</v>
      </c>
      <c r="G627">
        <v>2377699.2150831502</v>
      </c>
      <c r="H627">
        <v>-2377699.2150831502</v>
      </c>
      <c r="I627">
        <v>-711411.18614718202</v>
      </c>
      <c r="J627">
        <v>435159.58373205201</v>
      </c>
      <c r="K627" s="2">
        <v>45015</v>
      </c>
      <c r="L627" t="s">
        <v>621</v>
      </c>
    </row>
    <row r="628" spans="1:12" x14ac:dyDescent="0.3">
      <c r="A628" t="str">
        <f t="shared" si="9"/>
        <v>PARD45107</v>
      </c>
      <c r="B628" t="s">
        <v>622</v>
      </c>
      <c r="C628" t="s">
        <v>616</v>
      </c>
      <c r="D628">
        <v>1179032.8986893899</v>
      </c>
      <c r="E628">
        <v>508939.94399700599</v>
      </c>
      <c r="F628">
        <v>288448.37592671002</v>
      </c>
      <c r="G628">
        <v>2420829.5392235401</v>
      </c>
      <c r="H628">
        <v>-2420829.5392235401</v>
      </c>
      <c r="I628">
        <v>-745190.59620394302</v>
      </c>
      <c r="J628">
        <v>349435.25656036602</v>
      </c>
      <c r="K628" s="2">
        <v>45107</v>
      </c>
      <c r="L628" t="s">
        <v>621</v>
      </c>
    </row>
    <row r="629" spans="1:12" x14ac:dyDescent="0.3">
      <c r="A629" t="str">
        <f t="shared" si="9"/>
        <v>PARD45199</v>
      </c>
      <c r="B629" t="s">
        <v>622</v>
      </c>
      <c r="C629" t="s">
        <v>616</v>
      </c>
      <c r="D629">
        <v>1254706.72511811</v>
      </c>
      <c r="E629">
        <v>524111.63679289399</v>
      </c>
      <c r="F629">
        <v>233279.248490211</v>
      </c>
      <c r="G629">
        <v>2456013.5378366802</v>
      </c>
      <c r="H629">
        <v>-2456013.5378366802</v>
      </c>
      <c r="I629">
        <v>-777564.57577738201</v>
      </c>
      <c r="J629">
        <v>245553.56113107901</v>
      </c>
      <c r="K629" s="2">
        <v>45199</v>
      </c>
      <c r="L629" t="s">
        <v>621</v>
      </c>
    </row>
    <row r="630" spans="1:12" x14ac:dyDescent="0.3">
      <c r="A630" t="str">
        <f t="shared" si="9"/>
        <v>INEP44925</v>
      </c>
      <c r="B630" t="s">
        <v>523</v>
      </c>
      <c r="C630" t="s">
        <v>495</v>
      </c>
      <c r="D630">
        <v>17237.550292711101</v>
      </c>
      <c r="E630">
        <v>15021.0224089658</v>
      </c>
      <c r="F630">
        <v>-11052.321195131201</v>
      </c>
      <c r="G630">
        <v>1391342.3138951601</v>
      </c>
      <c r="H630">
        <v>-1391342.3138951601</v>
      </c>
      <c r="I630">
        <v>-725149.78278577595</v>
      </c>
      <c r="J630">
        <v>3545.1863169605399</v>
      </c>
      <c r="K630" s="2">
        <v>44925</v>
      </c>
      <c r="L630" t="s">
        <v>522</v>
      </c>
    </row>
    <row r="631" spans="1:12" x14ac:dyDescent="0.3">
      <c r="A631" t="str">
        <f t="shared" si="9"/>
        <v>INEP45015</v>
      </c>
      <c r="B631" t="s">
        <v>523</v>
      </c>
      <c r="C631" t="s">
        <v>495</v>
      </c>
      <c r="D631">
        <v>16518.4491839193</v>
      </c>
      <c r="E631">
        <v>17633.6688621424</v>
      </c>
      <c r="F631">
        <v>-15687.521134565901</v>
      </c>
      <c r="G631">
        <v>1445511.84411902</v>
      </c>
      <c r="H631">
        <v>-1445511.84411902</v>
      </c>
      <c r="I631">
        <v>-708286.11668345705</v>
      </c>
      <c r="J631">
        <v>-1508.0909044938101</v>
      </c>
      <c r="K631" s="2">
        <v>45015</v>
      </c>
      <c r="L631" t="s">
        <v>522</v>
      </c>
    </row>
    <row r="632" spans="1:12" x14ac:dyDescent="0.3">
      <c r="A632" t="str">
        <f t="shared" si="9"/>
        <v>INEP45107</v>
      </c>
      <c r="B632" t="s">
        <v>523</v>
      </c>
      <c r="C632" t="s">
        <v>495</v>
      </c>
      <c r="D632">
        <v>14140.9267341539</v>
      </c>
      <c r="E632">
        <v>20543.068191149399</v>
      </c>
      <c r="F632">
        <v>-21079.4879912939</v>
      </c>
      <c r="G632">
        <v>1510092.19479152</v>
      </c>
      <c r="H632">
        <v>-1510092.19479152</v>
      </c>
      <c r="I632">
        <v>-690561.97289103095</v>
      </c>
      <c r="J632">
        <v>-6684.8415413846897</v>
      </c>
      <c r="K632" s="2">
        <v>45107</v>
      </c>
      <c r="L632" t="s">
        <v>522</v>
      </c>
    </row>
    <row r="633" spans="1:12" x14ac:dyDescent="0.3">
      <c r="A633" t="str">
        <f t="shared" si="9"/>
        <v>INEP45199</v>
      </c>
      <c r="B633" t="s">
        <v>523</v>
      </c>
      <c r="C633" t="s">
        <v>495</v>
      </c>
      <c r="D633">
        <v>9889.93211992119</v>
      </c>
      <c r="E633">
        <v>23762.660494337098</v>
      </c>
      <c r="F633">
        <v>-27275.0173072252</v>
      </c>
      <c r="G633">
        <v>1585582.63504589</v>
      </c>
      <c r="H633">
        <v>-1585582.63504589</v>
      </c>
      <c r="I633">
        <v>-672007.20304569101</v>
      </c>
      <c r="J633">
        <v>-11992.0762123759</v>
      </c>
      <c r="K633" s="2">
        <v>45199</v>
      </c>
      <c r="L633" t="s">
        <v>522</v>
      </c>
    </row>
    <row r="634" spans="1:12" x14ac:dyDescent="0.3">
      <c r="A634" t="str">
        <f t="shared" si="9"/>
        <v>ROMI44925</v>
      </c>
      <c r="B634" t="s">
        <v>499</v>
      </c>
      <c r="C634" t="s">
        <v>495</v>
      </c>
      <c r="D634">
        <v>1058332.6007129799</v>
      </c>
      <c r="E634">
        <v>399018.51141669502</v>
      </c>
      <c r="F634">
        <v>215169.18911805999</v>
      </c>
      <c r="G634">
        <v>2150303.9003477599</v>
      </c>
      <c r="H634">
        <v>-2150303.9003477599</v>
      </c>
      <c r="I634">
        <v>-633685.07427215495</v>
      </c>
      <c r="J634">
        <v>1161658.76402689</v>
      </c>
      <c r="K634" s="2">
        <v>44925</v>
      </c>
      <c r="L634" t="s">
        <v>498</v>
      </c>
    </row>
    <row r="635" spans="1:12" x14ac:dyDescent="0.3">
      <c r="A635" t="str">
        <f t="shared" si="9"/>
        <v>ROMI45015</v>
      </c>
      <c r="B635" t="s">
        <v>499</v>
      </c>
      <c r="C635" t="s">
        <v>495</v>
      </c>
      <c r="D635">
        <v>1102257.3805944601</v>
      </c>
      <c r="E635">
        <v>442113.080264383</v>
      </c>
      <c r="F635">
        <v>216007.035221606</v>
      </c>
      <c r="G635">
        <v>2294676.3376322002</v>
      </c>
      <c r="H635">
        <v>-2294676.3376322002</v>
      </c>
      <c r="I635">
        <v>-689761.51004940504</v>
      </c>
      <c r="J635">
        <v>1245920.1195489401</v>
      </c>
      <c r="K635" s="2">
        <v>45015</v>
      </c>
      <c r="L635" t="s">
        <v>498</v>
      </c>
    </row>
    <row r="636" spans="1:12" x14ac:dyDescent="0.3">
      <c r="A636" t="str">
        <f t="shared" si="9"/>
        <v>ROMI45107</v>
      </c>
      <c r="B636" t="s">
        <v>499</v>
      </c>
      <c r="C636" t="s">
        <v>495</v>
      </c>
      <c r="D636">
        <v>1148759.3813525999</v>
      </c>
      <c r="E636">
        <v>488953.39324694301</v>
      </c>
      <c r="F636">
        <v>215957.36091623799</v>
      </c>
      <c r="G636">
        <v>2448926.6478251601</v>
      </c>
      <c r="H636">
        <v>-2448926.6478251601</v>
      </c>
      <c r="I636">
        <v>-750329.90540945297</v>
      </c>
      <c r="J636">
        <v>1336186.0597868699</v>
      </c>
      <c r="K636" s="2">
        <v>45107</v>
      </c>
      <c r="L636" t="s">
        <v>498</v>
      </c>
    </row>
    <row r="637" spans="1:12" x14ac:dyDescent="0.3">
      <c r="A637" t="str">
        <f t="shared" si="9"/>
        <v>ROMI45199</v>
      </c>
      <c r="B637" t="s">
        <v>499</v>
      </c>
      <c r="C637" t="s">
        <v>495</v>
      </c>
      <c r="D637">
        <v>1197897.28324102</v>
      </c>
      <c r="E637">
        <v>539683.68859953398</v>
      </c>
      <c r="F637">
        <v>214945.13563860199</v>
      </c>
      <c r="G637">
        <v>2613241.8701363602</v>
      </c>
      <c r="H637">
        <v>-2613241.8701363602</v>
      </c>
      <c r="I637">
        <v>-815519.55802024901</v>
      </c>
      <c r="J637">
        <v>1432597.0277309101</v>
      </c>
      <c r="K637" s="2">
        <v>45199</v>
      </c>
      <c r="L637" t="s">
        <v>498</v>
      </c>
    </row>
    <row r="638" spans="1:12" x14ac:dyDescent="0.3">
      <c r="A638" t="str">
        <f t="shared" si="9"/>
        <v>IGTI42734</v>
      </c>
      <c r="B638" t="s">
        <v>410</v>
      </c>
      <c r="C638" t="s">
        <v>411</v>
      </c>
      <c r="D638">
        <v>1132680.9024698699</v>
      </c>
      <c r="E638">
        <v>396.44359562001802</v>
      </c>
      <c r="F638">
        <v>492532.82870716002</v>
      </c>
      <c r="G638">
        <v>1141110.10635755</v>
      </c>
      <c r="H638">
        <v>-1141110.10635755</v>
      </c>
      <c r="I638">
        <v>37276.332399638901</v>
      </c>
      <c r="J638">
        <v>-158366.89805618301</v>
      </c>
      <c r="K638" s="2">
        <v>42734</v>
      </c>
      <c r="L638" t="s">
        <v>730</v>
      </c>
    </row>
    <row r="639" spans="1:12" x14ac:dyDescent="0.3">
      <c r="A639" t="str">
        <f t="shared" si="9"/>
        <v>IGTI42824</v>
      </c>
      <c r="B639" t="s">
        <v>410</v>
      </c>
      <c r="C639" t="s">
        <v>411</v>
      </c>
      <c r="D639">
        <v>1038713.20962274</v>
      </c>
      <c r="E639">
        <v>356.46209540323298</v>
      </c>
      <c r="F639">
        <v>416288.37592357403</v>
      </c>
      <c r="G639">
        <v>996663.06249631103</v>
      </c>
      <c r="H639">
        <v>-996663.06249631103</v>
      </c>
      <c r="I639">
        <v>57293.374189331102</v>
      </c>
      <c r="J639">
        <v>-234328.74477226401</v>
      </c>
      <c r="K639" s="2">
        <v>42824</v>
      </c>
      <c r="L639" t="s">
        <v>730</v>
      </c>
    </row>
    <row r="640" spans="1:12" x14ac:dyDescent="0.3">
      <c r="A640" t="str">
        <f t="shared" si="9"/>
        <v>IGTI42916</v>
      </c>
      <c r="B640" t="s">
        <v>410</v>
      </c>
      <c r="C640" t="s">
        <v>411</v>
      </c>
      <c r="D640">
        <v>941086.82460581802</v>
      </c>
      <c r="E640">
        <v>314.318352971575</v>
      </c>
      <c r="F640">
        <v>331078.199878952</v>
      </c>
      <c r="G640">
        <v>843142.92451300495</v>
      </c>
      <c r="H640">
        <v>-843142.92451300495</v>
      </c>
      <c r="I640">
        <v>79302.843821284507</v>
      </c>
      <c r="J640">
        <v>-317983.91521173</v>
      </c>
      <c r="K640" s="2">
        <v>42916</v>
      </c>
      <c r="L640" t="s">
        <v>730</v>
      </c>
    </row>
    <row r="641" spans="1:12" x14ac:dyDescent="0.3">
      <c r="A641" t="str">
        <f t="shared" si="9"/>
        <v>IGTI43008</v>
      </c>
      <c r="B641" t="s">
        <v>410</v>
      </c>
      <c r="C641" t="s">
        <v>411</v>
      </c>
      <c r="D641">
        <v>839916.77880815696</v>
      </c>
      <c r="E641">
        <v>269.99601561519501</v>
      </c>
      <c r="F641">
        <v>236515.15589367901</v>
      </c>
      <c r="G641">
        <v>680435.53599649295</v>
      </c>
      <c r="H641">
        <v>-680435.53599649295</v>
      </c>
      <c r="I641">
        <v>103388.548828681</v>
      </c>
      <c r="J641">
        <v>-409641.35994475899</v>
      </c>
      <c r="K641" s="2">
        <v>43008</v>
      </c>
      <c r="L641" t="s">
        <v>730</v>
      </c>
    </row>
    <row r="642" spans="1:12" x14ac:dyDescent="0.3">
      <c r="A642" t="str">
        <f t="shared" si="9"/>
        <v>IGSN44925</v>
      </c>
      <c r="B642" t="s">
        <v>600</v>
      </c>
      <c r="C642" t="s">
        <v>588</v>
      </c>
      <c r="D642">
        <v>4274716.3404854601</v>
      </c>
      <c r="E642">
        <v>649.37547892640305</v>
      </c>
      <c r="F642">
        <v>14165.3438423672</v>
      </c>
      <c r="G642">
        <v>6198908.9920816598</v>
      </c>
      <c r="H642">
        <v>-6198908.9920816598</v>
      </c>
      <c r="I642">
        <v>-139246.93658101701</v>
      </c>
      <c r="J642">
        <v>829641.83451935195</v>
      </c>
      <c r="K642" s="2">
        <v>44925</v>
      </c>
      <c r="L642" t="s">
        <v>599</v>
      </c>
    </row>
    <row r="643" spans="1:12" x14ac:dyDescent="0.3">
      <c r="A643" t="str">
        <f t="shared" ref="A643:A706" si="10">_xlfn.CONCAT(B643,K643)</f>
        <v>IGSN45015</v>
      </c>
      <c r="B643" t="s">
        <v>600</v>
      </c>
      <c r="C643" t="s">
        <v>588</v>
      </c>
      <c r="D643">
        <v>4917418.69742529</v>
      </c>
      <c r="E643">
        <v>760.30503027964301</v>
      </c>
      <c r="F643">
        <v>16444.997266807401</v>
      </c>
      <c r="G643">
        <v>7127908.4864581199</v>
      </c>
      <c r="H643">
        <v>-7127908.4864581199</v>
      </c>
      <c r="I643">
        <v>-161931.24201740499</v>
      </c>
      <c r="J643">
        <v>966512.27721583599</v>
      </c>
      <c r="K643" s="2">
        <v>45015</v>
      </c>
      <c r="L643" t="s">
        <v>599</v>
      </c>
    </row>
    <row r="644" spans="1:12" x14ac:dyDescent="0.3">
      <c r="A644" t="str">
        <f t="shared" si="10"/>
        <v>IGSN45107</v>
      </c>
      <c r="B644" t="s">
        <v>600</v>
      </c>
      <c r="C644" t="s">
        <v>588</v>
      </c>
      <c r="D644">
        <v>5622913.5091914702</v>
      </c>
      <c r="E644">
        <v>921.67984488834702</v>
      </c>
      <c r="F644">
        <v>18965.482687116099</v>
      </c>
      <c r="G644">
        <v>8149236.2513512</v>
      </c>
      <c r="H644">
        <v>-8149236.2513512</v>
      </c>
      <c r="I644">
        <v>-189133.092382464</v>
      </c>
      <c r="J644">
        <v>1117930.4081991301</v>
      </c>
      <c r="K644" s="2">
        <v>45107</v>
      </c>
      <c r="L644" t="s">
        <v>599</v>
      </c>
    </row>
    <row r="645" spans="1:12" x14ac:dyDescent="0.3">
      <c r="A645" t="str">
        <f t="shared" si="10"/>
        <v>IGSN45199</v>
      </c>
      <c r="B645" t="s">
        <v>600</v>
      </c>
      <c r="C645" t="s">
        <v>588</v>
      </c>
      <c r="D645">
        <v>6394038.9985155798</v>
      </c>
      <c r="E645">
        <v>1137.3423599161299</v>
      </c>
      <c r="F645">
        <v>21738.632707702101</v>
      </c>
      <c r="G645">
        <v>9267140.7510482892</v>
      </c>
      <c r="H645">
        <v>-9267140.7510482892</v>
      </c>
      <c r="I645">
        <v>-221170.32337794401</v>
      </c>
      <c r="J645">
        <v>1284596.6046218299</v>
      </c>
      <c r="K645" s="2">
        <v>45199</v>
      </c>
      <c r="L645" t="s">
        <v>599</v>
      </c>
    </row>
    <row r="646" spans="1:12" x14ac:dyDescent="0.3">
      <c r="A646" t="str">
        <f t="shared" si="10"/>
        <v>IGBR44925</v>
      </c>
      <c r="B646" t="s">
        <v>521</v>
      </c>
      <c r="C646" t="s">
        <v>495</v>
      </c>
      <c r="D646">
        <v>2136.6417112292302</v>
      </c>
      <c r="E646">
        <v>2164.1016042779602</v>
      </c>
      <c r="F646">
        <v>88.782276546946605</v>
      </c>
      <c r="G646">
        <v>398685.58984791598</v>
      </c>
      <c r="H646">
        <v>-398685.58984791598</v>
      </c>
      <c r="I646">
        <v>-559938.21229097701</v>
      </c>
      <c r="J646">
        <v>58182.996095404698</v>
      </c>
      <c r="K646" s="2">
        <v>44925</v>
      </c>
      <c r="L646" t="s">
        <v>520</v>
      </c>
    </row>
    <row r="647" spans="1:12" x14ac:dyDescent="0.3">
      <c r="A647" t="str">
        <f t="shared" si="10"/>
        <v>IGBR45015</v>
      </c>
      <c r="B647" t="s">
        <v>521</v>
      </c>
      <c r="C647" t="s">
        <v>495</v>
      </c>
      <c r="D647">
        <v>2899.0835380825401</v>
      </c>
      <c r="E647">
        <v>2227.9840535713902</v>
      </c>
      <c r="F647">
        <v>88.926971279868496</v>
      </c>
      <c r="G647">
        <v>471847.00198424101</v>
      </c>
      <c r="H647">
        <v>-471847.00198424101</v>
      </c>
      <c r="I647">
        <v>-632970.45617428306</v>
      </c>
      <c r="J647">
        <v>67797.473744941701</v>
      </c>
      <c r="K647" s="2">
        <v>45015</v>
      </c>
      <c r="L647" t="s">
        <v>520</v>
      </c>
    </row>
    <row r="648" spans="1:12" x14ac:dyDescent="0.3">
      <c r="A648" t="str">
        <f t="shared" si="10"/>
        <v>IGBR45107</v>
      </c>
      <c r="B648" t="s">
        <v>521</v>
      </c>
      <c r="C648" t="s">
        <v>495</v>
      </c>
      <c r="D648">
        <v>3761.4113387227198</v>
      </c>
      <c r="E648">
        <v>2268.5930656221999</v>
      </c>
      <c r="F648">
        <v>88.223329678385198</v>
      </c>
      <c r="G648">
        <v>555796.90534573398</v>
      </c>
      <c r="H648">
        <v>-555796.90534573398</v>
      </c>
      <c r="I648">
        <v>-712156.98832849006</v>
      </c>
      <c r="J648">
        <v>78322.248895711193</v>
      </c>
      <c r="K648" s="2">
        <v>45107</v>
      </c>
      <c r="L648" t="s">
        <v>520</v>
      </c>
    </row>
    <row r="649" spans="1:12" x14ac:dyDescent="0.3">
      <c r="A649" t="str">
        <f t="shared" si="10"/>
        <v>IGBR45199</v>
      </c>
      <c r="B649" t="s">
        <v>521</v>
      </c>
      <c r="C649" t="s">
        <v>495</v>
      </c>
      <c r="D649">
        <v>4728.1000729652596</v>
      </c>
      <c r="E649">
        <v>2283.12467731682</v>
      </c>
      <c r="F649">
        <v>86.611379583452901</v>
      </c>
      <c r="G649">
        <v>651044.59535405901</v>
      </c>
      <c r="H649">
        <v>-651044.59535405901</v>
      </c>
      <c r="I649">
        <v>-797734.54413759999</v>
      </c>
      <c r="J649">
        <v>89794.635823105098</v>
      </c>
      <c r="K649" s="2">
        <v>45199</v>
      </c>
      <c r="L649" t="s">
        <v>520</v>
      </c>
    </row>
    <row r="650" spans="1:12" x14ac:dyDescent="0.3">
      <c r="A650" t="str">
        <f t="shared" si="10"/>
        <v>HYPE44925</v>
      </c>
      <c r="B650" t="s">
        <v>474</v>
      </c>
      <c r="C650" t="s">
        <v>475</v>
      </c>
      <c r="D650">
        <v>10569078.5777943</v>
      </c>
      <c r="E650">
        <v>2328656.8563793101</v>
      </c>
      <c r="F650">
        <v>4517184.7201425703</v>
      </c>
      <c r="G650">
        <v>25572151.011372998</v>
      </c>
      <c r="H650">
        <v>-25572151.011372998</v>
      </c>
      <c r="I650">
        <v>-4141286.7928863699</v>
      </c>
      <c r="J650">
        <v>5407156.0480433796</v>
      </c>
      <c r="K650" s="2">
        <v>44925</v>
      </c>
      <c r="L650" t="s">
        <v>473</v>
      </c>
    </row>
    <row r="651" spans="1:12" x14ac:dyDescent="0.3">
      <c r="A651" t="str">
        <f t="shared" si="10"/>
        <v>HYPE45015</v>
      </c>
      <c r="B651" t="s">
        <v>474</v>
      </c>
      <c r="C651" t="s">
        <v>475</v>
      </c>
      <c r="D651">
        <v>10825945.175362101</v>
      </c>
      <c r="E651">
        <v>2598229.4911532002</v>
      </c>
      <c r="F651">
        <v>4641528.02774275</v>
      </c>
      <c r="G651">
        <v>27969812.763188198</v>
      </c>
      <c r="H651">
        <v>-27969812.763188198</v>
      </c>
      <c r="I651">
        <v>-4651537.4006331796</v>
      </c>
      <c r="J651">
        <v>5579756.9258401999</v>
      </c>
      <c r="K651" s="2">
        <v>45015</v>
      </c>
      <c r="L651" t="s">
        <v>473</v>
      </c>
    </row>
    <row r="652" spans="1:12" x14ac:dyDescent="0.3">
      <c r="A652" t="str">
        <f t="shared" si="10"/>
        <v>HYPE45107</v>
      </c>
      <c r="B652" t="s">
        <v>474</v>
      </c>
      <c r="C652" t="s">
        <v>475</v>
      </c>
      <c r="D652">
        <v>11101164.8477003</v>
      </c>
      <c r="E652">
        <v>2897057.7977530002</v>
      </c>
      <c r="F652">
        <v>4758430.9566128301</v>
      </c>
      <c r="G652">
        <v>30595963.3317983</v>
      </c>
      <c r="H652">
        <v>-30595963.3317983</v>
      </c>
      <c r="I652">
        <v>-5214294.5377551802</v>
      </c>
      <c r="J652">
        <v>5765729.4585873699</v>
      </c>
      <c r="K652" s="2">
        <v>45107</v>
      </c>
      <c r="L652" t="s">
        <v>473</v>
      </c>
    </row>
    <row r="653" spans="1:12" x14ac:dyDescent="0.3">
      <c r="A653" t="str">
        <f t="shared" si="10"/>
        <v>HYPE45199</v>
      </c>
      <c r="B653" t="s">
        <v>474</v>
      </c>
      <c r="C653" t="s">
        <v>475</v>
      </c>
      <c r="D653">
        <v>11395595.6922979</v>
      </c>
      <c r="E653">
        <v>3226499.3083010302</v>
      </c>
      <c r="F653">
        <v>4867282.6556761703</v>
      </c>
      <c r="G653">
        <v>33460021.875574298</v>
      </c>
      <c r="H653">
        <v>-33460021.875574298</v>
      </c>
      <c r="I653">
        <v>-5831868.9179895101</v>
      </c>
      <c r="J653">
        <v>5965578.8433922604</v>
      </c>
      <c r="K653" s="2">
        <v>45199</v>
      </c>
      <c r="L653" t="s">
        <v>473</v>
      </c>
    </row>
    <row r="654" spans="1:12" x14ac:dyDescent="0.3">
      <c r="A654" t="str">
        <f t="shared" si="10"/>
        <v>HOOT44925</v>
      </c>
      <c r="B654" t="s">
        <v>489</v>
      </c>
      <c r="C654" t="s">
        <v>487</v>
      </c>
      <c r="D654">
        <v>0</v>
      </c>
      <c r="E654">
        <v>21598.569476266501</v>
      </c>
      <c r="F654">
        <v>0</v>
      </c>
      <c r="G654">
        <v>565755.996689611</v>
      </c>
      <c r="H654">
        <v>-565755.996689611</v>
      </c>
      <c r="I654">
        <v>-489986.91919184098</v>
      </c>
      <c r="J654">
        <v>32919.166030057997</v>
      </c>
      <c r="K654" s="2">
        <v>44925</v>
      </c>
      <c r="L654" t="s">
        <v>488</v>
      </c>
    </row>
    <row r="655" spans="1:12" x14ac:dyDescent="0.3">
      <c r="A655" t="str">
        <f t="shared" si="10"/>
        <v>HOOT45015</v>
      </c>
      <c r="B655" t="s">
        <v>489</v>
      </c>
      <c r="C655" t="s">
        <v>487</v>
      </c>
      <c r="D655">
        <v>0</v>
      </c>
      <c r="E655">
        <v>24721.514183388201</v>
      </c>
      <c r="F655">
        <v>0</v>
      </c>
      <c r="G655">
        <v>573511.61542064801</v>
      </c>
      <c r="H655">
        <v>-573511.61542064801</v>
      </c>
      <c r="I655">
        <v>-456335.93394071201</v>
      </c>
      <c r="J655">
        <v>34778.579935179601</v>
      </c>
      <c r="K655" s="2">
        <v>45015</v>
      </c>
      <c r="L655" t="s">
        <v>488</v>
      </c>
    </row>
    <row r="656" spans="1:12" x14ac:dyDescent="0.3">
      <c r="A656" t="str">
        <f t="shared" si="10"/>
        <v>HOOT45107</v>
      </c>
      <c r="B656" t="s">
        <v>489</v>
      </c>
      <c r="C656" t="s">
        <v>487</v>
      </c>
      <c r="D656">
        <v>0</v>
      </c>
      <c r="E656">
        <v>28463.121282144501</v>
      </c>
      <c r="F656">
        <v>0</v>
      </c>
      <c r="G656">
        <v>582259.01856321399</v>
      </c>
      <c r="H656">
        <v>-582259.01856321399</v>
      </c>
      <c r="I656">
        <v>-415398.41826791997</v>
      </c>
      <c r="J656">
        <v>36942.835719171198</v>
      </c>
      <c r="K656" s="2">
        <v>45107</v>
      </c>
      <c r="L656" t="s">
        <v>488</v>
      </c>
    </row>
    <row r="657" spans="1:12" x14ac:dyDescent="0.3">
      <c r="A657" t="str">
        <f t="shared" si="10"/>
        <v>HOOT45199</v>
      </c>
      <c r="B657" t="s">
        <v>489</v>
      </c>
      <c r="C657" t="s">
        <v>487</v>
      </c>
      <c r="D657">
        <v>0</v>
      </c>
      <c r="E657">
        <v>32858.382654239504</v>
      </c>
      <c r="F657">
        <v>0</v>
      </c>
      <c r="G657">
        <v>592054.26205707295</v>
      </c>
      <c r="H657">
        <v>-592054.26205707295</v>
      </c>
      <c r="I657">
        <v>-366771.789039289</v>
      </c>
      <c r="J657">
        <v>39428.438791163397</v>
      </c>
      <c r="K657" s="2">
        <v>45199</v>
      </c>
      <c r="L657" t="s">
        <v>488</v>
      </c>
    </row>
    <row r="658" spans="1:12" x14ac:dyDescent="0.3">
      <c r="A658" t="str">
        <f t="shared" si="10"/>
        <v>MATD44925</v>
      </c>
      <c r="B658" t="s">
        <v>620</v>
      </c>
      <c r="C658" t="s">
        <v>616</v>
      </c>
      <c r="D658">
        <v>2226305</v>
      </c>
      <c r="E658">
        <v>381900.666666665</v>
      </c>
      <c r="F658">
        <v>276565.33333333698</v>
      </c>
      <c r="G658">
        <v>3585891.3333333498</v>
      </c>
      <c r="H658">
        <v>-3585891.3333333498</v>
      </c>
      <c r="I658">
        <v>-253477.33333333401</v>
      </c>
      <c r="J658">
        <v>2001059.00000003</v>
      </c>
      <c r="K658" s="2">
        <v>44925</v>
      </c>
      <c r="L658" t="s">
        <v>619</v>
      </c>
    </row>
    <row r="659" spans="1:12" x14ac:dyDescent="0.3">
      <c r="A659" t="str">
        <f t="shared" si="10"/>
        <v>MATD45015</v>
      </c>
      <c r="B659" t="s">
        <v>620</v>
      </c>
      <c r="C659" t="s">
        <v>616</v>
      </c>
      <c r="D659">
        <v>3510824.1428571502</v>
      </c>
      <c r="E659">
        <v>563679.09523809305</v>
      </c>
      <c r="F659">
        <v>367975.76190476998</v>
      </c>
      <c r="G659">
        <v>2655422.0476190699</v>
      </c>
      <c r="H659">
        <v>-2655422.0476190699</v>
      </c>
      <c r="I659">
        <v>-271244.19047619199</v>
      </c>
      <c r="J659">
        <v>4676768.8571429197</v>
      </c>
      <c r="K659" s="2">
        <v>45015</v>
      </c>
      <c r="L659" t="s">
        <v>619</v>
      </c>
    </row>
    <row r="660" spans="1:12" x14ac:dyDescent="0.3">
      <c r="A660" t="str">
        <f t="shared" si="10"/>
        <v>MATD45107</v>
      </c>
      <c r="B660" t="s">
        <v>620</v>
      </c>
      <c r="C660" t="s">
        <v>616</v>
      </c>
      <c r="D660">
        <v>5801709.5000000102</v>
      </c>
      <c r="E660">
        <v>848845.38095237804</v>
      </c>
      <c r="F660">
        <v>535921.54761906003</v>
      </c>
      <c r="G660">
        <v>1100038.1904762399</v>
      </c>
      <c r="H660">
        <v>-1100038.1904762399</v>
      </c>
      <c r="I660">
        <v>-310371.404761907</v>
      </c>
      <c r="J660">
        <v>9442365.9285715297</v>
      </c>
      <c r="K660" s="2">
        <v>45107</v>
      </c>
      <c r="L660" t="s">
        <v>619</v>
      </c>
    </row>
    <row r="661" spans="1:12" x14ac:dyDescent="0.3">
      <c r="A661" t="str">
        <f t="shared" si="10"/>
        <v>MATD45199</v>
      </c>
      <c r="B661" t="s">
        <v>620</v>
      </c>
      <c r="C661" t="s">
        <v>616</v>
      </c>
      <c r="D661">
        <v>9372474.0714285895</v>
      </c>
      <c r="E661">
        <v>1259377.3015872899</v>
      </c>
      <c r="F661">
        <v>801957.57936509803</v>
      </c>
      <c r="G661">
        <v>-1173688.1825395999</v>
      </c>
      <c r="H661">
        <v>1173688.1825395999</v>
      </c>
      <c r="I661">
        <v>-377140.69841270201</v>
      </c>
      <c r="J661">
        <v>16820116.714285798</v>
      </c>
      <c r="K661" s="2">
        <v>45199</v>
      </c>
      <c r="L661" t="s">
        <v>619</v>
      </c>
    </row>
    <row r="662" spans="1:12" x14ac:dyDescent="0.3">
      <c r="A662" t="str">
        <f t="shared" si="10"/>
        <v>HBSA44925</v>
      </c>
      <c r="B662" t="s">
        <v>657</v>
      </c>
      <c r="C662" t="s">
        <v>635</v>
      </c>
      <c r="D662">
        <v>1263545.4677870399</v>
      </c>
      <c r="E662">
        <v>51999.783295135901</v>
      </c>
      <c r="F662">
        <v>-17772.679908287999</v>
      </c>
      <c r="G662">
        <v>1999764.6217638501</v>
      </c>
      <c r="H662">
        <v>-1999764.6217638501</v>
      </c>
      <c r="I662">
        <v>-81014.727018071906</v>
      </c>
      <c r="J662">
        <v>151231.42526103699</v>
      </c>
      <c r="K662" s="2">
        <v>44925</v>
      </c>
      <c r="L662" t="s">
        <v>656</v>
      </c>
    </row>
    <row r="663" spans="1:12" x14ac:dyDescent="0.3">
      <c r="A663" t="str">
        <f t="shared" si="10"/>
        <v>HBSA45015</v>
      </c>
      <c r="B663" t="s">
        <v>657</v>
      </c>
      <c r="C663" t="s">
        <v>635</v>
      </c>
      <c r="D663">
        <v>1197371.03338626</v>
      </c>
      <c r="E663">
        <v>55129.266044501201</v>
      </c>
      <c r="F663">
        <v>-31612.9107908117</v>
      </c>
      <c r="G663">
        <v>2059138.8508982901</v>
      </c>
      <c r="H663">
        <v>-2059138.8508982901</v>
      </c>
      <c r="I663">
        <v>-83466.210593321506</v>
      </c>
      <c r="J663">
        <v>175606.37914235701</v>
      </c>
      <c r="K663" s="2">
        <v>45015</v>
      </c>
      <c r="L663" t="s">
        <v>656</v>
      </c>
    </row>
    <row r="664" spans="1:12" x14ac:dyDescent="0.3">
      <c r="A664" t="str">
        <f t="shared" si="10"/>
        <v>HBSA45107</v>
      </c>
      <c r="B664" t="s">
        <v>657</v>
      </c>
      <c r="C664" t="s">
        <v>635</v>
      </c>
      <c r="D664">
        <v>1121507.1345852199</v>
      </c>
      <c r="E664">
        <v>58360.969094581997</v>
      </c>
      <c r="F664">
        <v>-47298.520226308698</v>
      </c>
      <c r="G664">
        <v>2121542.7889078399</v>
      </c>
      <c r="H664">
        <v>-2121542.7889078399</v>
      </c>
      <c r="I664">
        <v>-86074.829651808905</v>
      </c>
      <c r="J664">
        <v>203911.70638372999</v>
      </c>
      <c r="K664" s="2">
        <v>45107</v>
      </c>
      <c r="L664" t="s">
        <v>656</v>
      </c>
    </row>
    <row r="665" spans="1:12" x14ac:dyDescent="0.3">
      <c r="A665" t="str">
        <f t="shared" si="10"/>
        <v>HBSA45199</v>
      </c>
      <c r="B665" t="s">
        <v>657</v>
      </c>
      <c r="C665" t="s">
        <v>635</v>
      </c>
      <c r="D665">
        <v>1035628.60852231</v>
      </c>
      <c r="E665">
        <v>61696.025940951702</v>
      </c>
      <c r="F665">
        <v>-64920.3149305857</v>
      </c>
      <c r="G665">
        <v>2187219.2482306301</v>
      </c>
      <c r="H665">
        <v>-2187219.2482306301</v>
      </c>
      <c r="I665">
        <v>-88853.705031556106</v>
      </c>
      <c r="J665">
        <v>236374.51101659599</v>
      </c>
      <c r="K665" s="2">
        <v>45199</v>
      </c>
      <c r="L665" t="s">
        <v>656</v>
      </c>
    </row>
    <row r="666" spans="1:12" x14ac:dyDescent="0.3">
      <c r="A666" t="str">
        <f t="shared" si="10"/>
        <v>HETA44925</v>
      </c>
      <c r="B666" t="s">
        <v>552</v>
      </c>
      <c r="C666" t="s">
        <v>528</v>
      </c>
      <c r="D666">
        <v>0</v>
      </c>
      <c r="E666">
        <v>1015.93701723077</v>
      </c>
      <c r="F666">
        <v>0</v>
      </c>
      <c r="G666">
        <v>9081.3927510330795</v>
      </c>
      <c r="H666">
        <v>-9081.3927510330795</v>
      </c>
      <c r="I666">
        <v>-100935.56022408701</v>
      </c>
      <c r="J666">
        <v>1199.2334267040801</v>
      </c>
      <c r="K666" s="2">
        <v>44925</v>
      </c>
      <c r="L666" t="s">
        <v>551</v>
      </c>
    </row>
    <row r="667" spans="1:12" x14ac:dyDescent="0.3">
      <c r="A667" t="str">
        <f t="shared" si="10"/>
        <v>HETA45015</v>
      </c>
      <c r="B667" t="s">
        <v>552</v>
      </c>
      <c r="C667" t="s">
        <v>528</v>
      </c>
      <c r="D667">
        <v>0</v>
      </c>
      <c r="E667">
        <v>1168.25991690658</v>
      </c>
      <c r="F667">
        <v>0</v>
      </c>
      <c r="G667">
        <v>8038.5263376360299</v>
      </c>
      <c r="H667">
        <v>-8038.5263376360299</v>
      </c>
      <c r="I667">
        <v>-109367.62139450099</v>
      </c>
      <c r="J667">
        <v>1284.9182628006999</v>
      </c>
      <c r="K667" s="2">
        <v>45015</v>
      </c>
      <c r="L667" t="s">
        <v>551</v>
      </c>
    </row>
    <row r="668" spans="1:12" x14ac:dyDescent="0.3">
      <c r="A668" t="str">
        <f t="shared" si="10"/>
        <v>HETA45107</v>
      </c>
      <c r="B668" t="s">
        <v>552</v>
      </c>
      <c r="C668" t="s">
        <v>528</v>
      </c>
      <c r="D668">
        <v>0</v>
      </c>
      <c r="E668">
        <v>1339.5520220067001</v>
      </c>
      <c r="F668">
        <v>0</v>
      </c>
      <c r="G668">
        <v>6788.4942890206203</v>
      </c>
      <c r="H668">
        <v>-6788.4942890206203</v>
      </c>
      <c r="I668">
        <v>-118244.48195209399</v>
      </c>
      <c r="J668">
        <v>1381.3317607745901</v>
      </c>
      <c r="K668" s="2">
        <v>45107</v>
      </c>
      <c r="L668" t="s">
        <v>551</v>
      </c>
    </row>
    <row r="669" spans="1:12" x14ac:dyDescent="0.3">
      <c r="A669" t="str">
        <f t="shared" si="10"/>
        <v>HETA45199</v>
      </c>
      <c r="B669" t="s">
        <v>552</v>
      </c>
      <c r="C669" t="s">
        <v>528</v>
      </c>
      <c r="D669">
        <v>0</v>
      </c>
      <c r="E669">
        <v>1530.6944877559399</v>
      </c>
      <c r="F669">
        <v>0</v>
      </c>
      <c r="G669">
        <v>5318.4824615491498</v>
      </c>
      <c r="H669">
        <v>-5318.4824615491498</v>
      </c>
      <c r="I669">
        <v>-127576.191076316</v>
      </c>
      <c r="J669">
        <v>1488.97018564524</v>
      </c>
      <c r="K669" s="2">
        <v>45199</v>
      </c>
      <c r="L669" t="s">
        <v>551</v>
      </c>
    </row>
    <row r="670" spans="1:12" x14ac:dyDescent="0.3">
      <c r="A670" t="str">
        <f t="shared" si="10"/>
        <v>HBOR44925</v>
      </c>
      <c r="B670" t="s">
        <v>190</v>
      </c>
      <c r="C670" t="s">
        <v>174</v>
      </c>
      <c r="D670">
        <v>1578852.9017901099</v>
      </c>
      <c r="E670">
        <v>2773.9117222657901</v>
      </c>
      <c r="F670">
        <v>126865.944911126</v>
      </c>
      <c r="G670">
        <v>3911518.9579827599</v>
      </c>
      <c r="H670">
        <v>-3911518.9579827599</v>
      </c>
      <c r="I670">
        <v>-1591154.6403530999</v>
      </c>
      <c r="J670">
        <v>219875.17468798501</v>
      </c>
      <c r="K670" s="2">
        <v>44925</v>
      </c>
      <c r="L670" t="s">
        <v>189</v>
      </c>
    </row>
    <row r="671" spans="1:12" x14ac:dyDescent="0.3">
      <c r="A671" t="str">
        <f t="shared" si="10"/>
        <v>HBOR45015</v>
      </c>
      <c r="B671" t="s">
        <v>190</v>
      </c>
      <c r="C671" t="s">
        <v>174</v>
      </c>
      <c r="D671">
        <v>1698551.24218469</v>
      </c>
      <c r="E671">
        <v>3273.2554892568801</v>
      </c>
      <c r="F671">
        <v>179449.470007658</v>
      </c>
      <c r="G671">
        <v>4198645.7223100998</v>
      </c>
      <c r="H671">
        <v>-4198645.7223100998</v>
      </c>
      <c r="I671">
        <v>-1725647.88452547</v>
      </c>
      <c r="J671">
        <v>217382.064866153</v>
      </c>
      <c r="K671" s="2">
        <v>45015</v>
      </c>
      <c r="L671" t="s">
        <v>189</v>
      </c>
    </row>
    <row r="672" spans="1:12" x14ac:dyDescent="0.3">
      <c r="A672" t="str">
        <f t="shared" si="10"/>
        <v>HBOR45107</v>
      </c>
      <c r="B672" t="s">
        <v>190</v>
      </c>
      <c r="C672" t="s">
        <v>174</v>
      </c>
      <c r="D672">
        <v>1835072.6109657399</v>
      </c>
      <c r="E672">
        <v>3839.4515760198301</v>
      </c>
      <c r="F672">
        <v>243478.68675382901</v>
      </c>
      <c r="G672">
        <v>4511678.2739037098</v>
      </c>
      <c r="H672">
        <v>-4511678.2739037098</v>
      </c>
      <c r="I672">
        <v>-1868474.2118675299</v>
      </c>
      <c r="J672">
        <v>212869.801460474</v>
      </c>
      <c r="K672" s="2">
        <v>45107</v>
      </c>
      <c r="L672" t="s">
        <v>189</v>
      </c>
    </row>
    <row r="673" spans="1:12" x14ac:dyDescent="0.3">
      <c r="A673" t="str">
        <f t="shared" si="10"/>
        <v>HBOR45199</v>
      </c>
      <c r="B673" t="s">
        <v>190</v>
      </c>
      <c r="C673" t="s">
        <v>174</v>
      </c>
      <c r="D673">
        <v>1989348.63268773</v>
      </c>
      <c r="E673">
        <v>4475.61961687861</v>
      </c>
      <c r="F673">
        <v>319625.532804602</v>
      </c>
      <c r="G673">
        <v>4851795.5794973997</v>
      </c>
      <c r="H673">
        <v>-4851795.5794973997</v>
      </c>
      <c r="I673">
        <v>-2019897.63510927</v>
      </c>
      <c r="J673">
        <v>206194.20059229599</v>
      </c>
      <c r="K673" s="2">
        <v>45199</v>
      </c>
      <c r="L673" t="s">
        <v>189</v>
      </c>
    </row>
    <row r="674" spans="1:12" x14ac:dyDescent="0.3">
      <c r="A674" t="str">
        <f t="shared" si="10"/>
        <v>HBRE44925</v>
      </c>
      <c r="B674" t="s">
        <v>188</v>
      </c>
      <c r="C674" t="s">
        <v>174</v>
      </c>
      <c r="D674">
        <v>1612198.91269841</v>
      </c>
      <c r="E674">
        <v>1058.0158730158701</v>
      </c>
      <c r="F674">
        <v>520826.28571428498</v>
      </c>
      <c r="G674">
        <v>2018438.60317459</v>
      </c>
      <c r="H674">
        <v>-2018438.60317459</v>
      </c>
      <c r="I674">
        <v>-74704.944444445297</v>
      </c>
      <c r="J674">
        <v>-83894.777777779498</v>
      </c>
      <c r="K674" s="2">
        <v>44925</v>
      </c>
      <c r="L674" t="s">
        <v>187</v>
      </c>
    </row>
    <row r="675" spans="1:12" x14ac:dyDescent="0.3">
      <c r="A675" t="str">
        <f t="shared" si="10"/>
        <v>HBRE45015</v>
      </c>
      <c r="B675" t="s">
        <v>188</v>
      </c>
      <c r="C675" t="s">
        <v>174</v>
      </c>
      <c r="D675">
        <v>1234626.6269841299</v>
      </c>
      <c r="E675">
        <v>935.99206349207395</v>
      </c>
      <c r="F675">
        <v>539219.35714285704</v>
      </c>
      <c r="G675">
        <v>1549172.3650793501</v>
      </c>
      <c r="H675">
        <v>-1549172.3650793501</v>
      </c>
      <c r="I675">
        <v>-19281.277777779</v>
      </c>
      <c r="J675">
        <v>-463071.94444444799</v>
      </c>
      <c r="K675" s="2">
        <v>45015</v>
      </c>
      <c r="L675" t="s">
        <v>187</v>
      </c>
    </row>
    <row r="676" spans="1:12" x14ac:dyDescent="0.3">
      <c r="A676" t="str">
        <f t="shared" si="10"/>
        <v>HBRE45107</v>
      </c>
      <c r="B676" t="s">
        <v>188</v>
      </c>
      <c r="C676" t="s">
        <v>174</v>
      </c>
      <c r="D676">
        <v>679915.34992785403</v>
      </c>
      <c r="E676">
        <v>719.37301587303398</v>
      </c>
      <c r="F676">
        <v>551364.94155844196</v>
      </c>
      <c r="G676">
        <v>852102.20490619598</v>
      </c>
      <c r="H676">
        <v>-852102.20490619598</v>
      </c>
      <c r="I676">
        <v>60578.934343432797</v>
      </c>
      <c r="J676">
        <v>-959416.89898990595</v>
      </c>
      <c r="K676" s="2">
        <v>45107</v>
      </c>
      <c r="L676" t="s">
        <v>187</v>
      </c>
    </row>
    <row r="677" spans="1:12" x14ac:dyDescent="0.3">
      <c r="A677" t="str">
        <f t="shared" si="10"/>
        <v>HBRE45199</v>
      </c>
      <c r="B677" t="s">
        <v>188</v>
      </c>
      <c r="C677" t="s">
        <v>174</v>
      </c>
      <c r="D677">
        <v>-76281.852813848702</v>
      </c>
      <c r="E677">
        <v>390.71428571431397</v>
      </c>
      <c r="F677">
        <v>555131.55411255604</v>
      </c>
      <c r="G677">
        <v>-104906.03896105201</v>
      </c>
      <c r="H677">
        <v>104906.03896105201</v>
      </c>
      <c r="I677">
        <v>168242.636363634</v>
      </c>
      <c r="J677">
        <v>-1584491.5454545501</v>
      </c>
      <c r="K677" s="2">
        <v>45199</v>
      </c>
      <c r="L677" t="s">
        <v>187</v>
      </c>
    </row>
    <row r="678" spans="1:12" x14ac:dyDescent="0.3">
      <c r="A678" t="str">
        <f t="shared" si="10"/>
        <v>HAPV44925</v>
      </c>
      <c r="B678" t="s">
        <v>618</v>
      </c>
      <c r="C678" t="s">
        <v>616</v>
      </c>
      <c r="D678">
        <v>74425167.426373094</v>
      </c>
      <c r="E678">
        <v>36082.673992657903</v>
      </c>
      <c r="F678">
        <v>2002234.1487179699</v>
      </c>
      <c r="G678">
        <v>82584521.531135499</v>
      </c>
      <c r="H678">
        <v>-82584521.531135499</v>
      </c>
      <c r="I678">
        <v>-1137600.6681319601</v>
      </c>
      <c r="J678">
        <v>345909.30695968901</v>
      </c>
      <c r="K678" s="2">
        <v>44925</v>
      </c>
      <c r="L678" t="s">
        <v>617</v>
      </c>
    </row>
    <row r="679" spans="1:12" x14ac:dyDescent="0.3">
      <c r="A679" t="str">
        <f t="shared" si="10"/>
        <v>HAPV45015</v>
      </c>
      <c r="B679" t="s">
        <v>618</v>
      </c>
      <c r="C679" t="s">
        <v>616</v>
      </c>
      <c r="D679">
        <v>95283203.179120094</v>
      </c>
      <c r="E679">
        <v>42600.8608058354</v>
      </c>
      <c r="F679">
        <v>1855104.3987179699</v>
      </c>
      <c r="G679">
        <v>105157026.259157</v>
      </c>
      <c r="H679">
        <v>-105157026.259157</v>
      </c>
      <c r="I679">
        <v>-1283498.0609891401</v>
      </c>
      <c r="J679">
        <v>452007.96630033897</v>
      </c>
      <c r="K679" s="2">
        <v>45015</v>
      </c>
      <c r="L679" t="s">
        <v>617</v>
      </c>
    </row>
    <row r="680" spans="1:12" x14ac:dyDescent="0.3">
      <c r="A680" t="str">
        <f t="shared" si="10"/>
        <v>HAPV45107</v>
      </c>
      <c r="B680" t="s">
        <v>618</v>
      </c>
      <c r="C680" t="s">
        <v>616</v>
      </c>
      <c r="D680">
        <v>119929779.47000501</v>
      </c>
      <c r="E680">
        <v>58865.985401816099</v>
      </c>
      <c r="F680">
        <v>1632181.1260935401</v>
      </c>
      <c r="G680">
        <v>131788977.700656</v>
      </c>
      <c r="H680">
        <v>-131788977.700656</v>
      </c>
      <c r="I680">
        <v>-1420827.1855851701</v>
      </c>
      <c r="J680">
        <v>591020.76882133505</v>
      </c>
      <c r="K680" s="2">
        <v>45107</v>
      </c>
      <c r="L680" t="s">
        <v>617</v>
      </c>
    </row>
    <row r="681" spans="1:12" x14ac:dyDescent="0.3">
      <c r="A681" t="str">
        <f t="shared" si="10"/>
        <v>HAPV45199</v>
      </c>
      <c r="B681" t="s">
        <v>618</v>
      </c>
      <c r="C681" t="s">
        <v>616</v>
      </c>
      <c r="D681">
        <v>148681321.71079299</v>
      </c>
      <c r="E681">
        <v>86297.039736355902</v>
      </c>
      <c r="F681">
        <v>1325897.15726499</v>
      </c>
      <c r="G681">
        <v>162818248.551963</v>
      </c>
      <c r="H681">
        <v>-162818248.551963</v>
      </c>
      <c r="I681">
        <v>-1545612.9646199101</v>
      </c>
      <c r="J681">
        <v>766860.71741357702</v>
      </c>
      <c r="K681" s="2">
        <v>45199</v>
      </c>
      <c r="L681" t="s">
        <v>617</v>
      </c>
    </row>
    <row r="682" spans="1:12" x14ac:dyDescent="0.3">
      <c r="A682" t="str">
        <f t="shared" si="10"/>
        <v>HAGA44925</v>
      </c>
      <c r="B682" t="s">
        <v>550</v>
      </c>
      <c r="C682" t="s">
        <v>528</v>
      </c>
      <c r="D682">
        <v>0</v>
      </c>
      <c r="E682">
        <v>7397303.45242282</v>
      </c>
      <c r="F682">
        <v>0</v>
      </c>
      <c r="G682">
        <v>56947935.921824299</v>
      </c>
      <c r="H682">
        <v>-56947935.921824299</v>
      </c>
      <c r="I682">
        <v>-29429973.510315798</v>
      </c>
      <c r="J682">
        <v>40188949.156527199</v>
      </c>
      <c r="K682" s="2">
        <v>44925</v>
      </c>
      <c r="L682" t="s">
        <v>549</v>
      </c>
    </row>
    <row r="683" spans="1:12" x14ac:dyDescent="0.3">
      <c r="A683" t="str">
        <f t="shared" si="10"/>
        <v>HAGA45015</v>
      </c>
      <c r="B683" t="s">
        <v>550</v>
      </c>
      <c r="C683" t="s">
        <v>528</v>
      </c>
      <c r="D683">
        <v>0</v>
      </c>
      <c r="E683">
        <v>7796735.2370529296</v>
      </c>
      <c r="F683">
        <v>0</v>
      </c>
      <c r="G683">
        <v>56023569.943483502</v>
      </c>
      <c r="H683">
        <v>-56023569.943483502</v>
      </c>
      <c r="I683">
        <v>-29862780.5164617</v>
      </c>
      <c r="J683">
        <v>37905339.841101997</v>
      </c>
      <c r="K683" s="2">
        <v>45015</v>
      </c>
      <c r="L683" t="s">
        <v>549</v>
      </c>
    </row>
    <row r="684" spans="1:12" x14ac:dyDescent="0.3">
      <c r="A684" t="str">
        <f t="shared" si="10"/>
        <v>HAGA45107</v>
      </c>
      <c r="B684" t="s">
        <v>550</v>
      </c>
      <c r="C684" t="s">
        <v>528</v>
      </c>
      <c r="D684">
        <v>0</v>
      </c>
      <c r="E684">
        <v>8226245.7301172595</v>
      </c>
      <c r="F684">
        <v>0</v>
      </c>
      <c r="G684">
        <v>54953073.596712701</v>
      </c>
      <c r="H684">
        <v>-54953073.596712701</v>
      </c>
      <c r="I684">
        <v>-30287624.7946526</v>
      </c>
      <c r="J684">
        <v>35257766.275354497</v>
      </c>
      <c r="K684" s="2">
        <v>45107</v>
      </c>
      <c r="L684" t="s">
        <v>549</v>
      </c>
    </row>
    <row r="685" spans="1:12" x14ac:dyDescent="0.3">
      <c r="A685" t="str">
        <f t="shared" si="10"/>
        <v>HAGA45199</v>
      </c>
      <c r="B685" t="s">
        <v>550</v>
      </c>
      <c r="C685" t="s">
        <v>528</v>
      </c>
      <c r="D685">
        <v>0</v>
      </c>
      <c r="E685">
        <v>8686365.5419193506</v>
      </c>
      <c r="F685">
        <v>0</v>
      </c>
      <c r="G685">
        <v>53731223.886602104</v>
      </c>
      <c r="H685">
        <v>-53731223.886602104</v>
      </c>
      <c r="I685">
        <v>-30701466.436781298</v>
      </c>
      <c r="J685">
        <v>32228594.350702301</v>
      </c>
      <c r="K685" s="2">
        <v>45199</v>
      </c>
      <c r="L685" t="s">
        <v>549</v>
      </c>
    </row>
    <row r="686" spans="1:12" x14ac:dyDescent="0.3">
      <c r="A686" t="str">
        <f t="shared" si="10"/>
        <v>GUAR44925</v>
      </c>
      <c r="B686" t="s">
        <v>687</v>
      </c>
      <c r="C686" t="s">
        <v>673</v>
      </c>
      <c r="D686">
        <v>5243583.3078684304</v>
      </c>
      <c r="E686">
        <v>403252.61904759897</v>
      </c>
      <c r="F686">
        <v>2116945.59969394</v>
      </c>
      <c r="G686">
        <v>7742005.7507850397</v>
      </c>
      <c r="H686">
        <v>-7742005.7507850397</v>
      </c>
      <c r="I686">
        <v>-970112.03692387603</v>
      </c>
      <c r="J686">
        <v>1676071.8731003599</v>
      </c>
      <c r="K686" s="2">
        <v>44925</v>
      </c>
      <c r="L686" t="s">
        <v>686</v>
      </c>
    </row>
    <row r="687" spans="1:12" x14ac:dyDescent="0.3">
      <c r="A687" t="str">
        <f t="shared" si="10"/>
        <v>GUAR45015</v>
      </c>
      <c r="B687" t="s">
        <v>687</v>
      </c>
      <c r="C687" t="s">
        <v>673</v>
      </c>
      <c r="D687">
        <v>5239352.9665033603</v>
      </c>
      <c r="E687">
        <v>435892.38829584199</v>
      </c>
      <c r="F687">
        <v>2133283.7508855201</v>
      </c>
      <c r="G687">
        <v>7794823.3764465498</v>
      </c>
      <c r="H687">
        <v>-7794823.3764465498</v>
      </c>
      <c r="I687">
        <v>-1031167.72404491</v>
      </c>
      <c r="J687">
        <v>1634082.0582288699</v>
      </c>
      <c r="K687" s="2">
        <v>45015</v>
      </c>
      <c r="L687" t="s">
        <v>686</v>
      </c>
    </row>
    <row r="688" spans="1:12" x14ac:dyDescent="0.3">
      <c r="A688" t="str">
        <f t="shared" si="10"/>
        <v>GUAR45107</v>
      </c>
      <c r="B688" t="s">
        <v>687</v>
      </c>
      <c r="C688" t="s">
        <v>673</v>
      </c>
      <c r="D688">
        <v>5221591.4998699101</v>
      </c>
      <c r="E688">
        <v>472143.00810450898</v>
      </c>
      <c r="F688">
        <v>2136779.8327970901</v>
      </c>
      <c r="G688">
        <v>7826162.1995448498</v>
      </c>
      <c r="H688">
        <v>-7826162.1995448498</v>
      </c>
      <c r="I688">
        <v>-1094793.5884751</v>
      </c>
      <c r="J688">
        <v>1578121.7946238799</v>
      </c>
      <c r="K688" s="2">
        <v>45107</v>
      </c>
      <c r="L688" t="s">
        <v>686</v>
      </c>
    </row>
    <row r="689" spans="1:12" x14ac:dyDescent="0.3">
      <c r="A689" t="str">
        <f t="shared" si="10"/>
        <v>GUAR45199</v>
      </c>
      <c r="B689" t="s">
        <v>687</v>
      </c>
      <c r="C689" t="s">
        <v>673</v>
      </c>
      <c r="D689">
        <v>5189615.3651135303</v>
      </c>
      <c r="E689">
        <v>512176.442428982</v>
      </c>
      <c r="F689">
        <v>2126545.1172362599</v>
      </c>
      <c r="G689">
        <v>7834710.6163293896</v>
      </c>
      <c r="H689">
        <v>-7834710.6163293896</v>
      </c>
      <c r="I689">
        <v>-1161031.60529665</v>
      </c>
      <c r="J689">
        <v>1507363.93416101</v>
      </c>
      <c r="K689" s="2">
        <v>45199</v>
      </c>
      <c r="L689" t="s">
        <v>686</v>
      </c>
    </row>
    <row r="690" spans="1:12" x14ac:dyDescent="0.3">
      <c r="A690" t="str">
        <f t="shared" si="10"/>
        <v>SBFG44925</v>
      </c>
      <c r="B690" t="s">
        <v>136</v>
      </c>
      <c r="C690" t="s">
        <v>108</v>
      </c>
      <c r="D690">
        <v>2446643.3636361202</v>
      </c>
      <c r="E690">
        <v>-32985.030303019797</v>
      </c>
      <c r="F690">
        <v>248641.69696969999</v>
      </c>
      <c r="G690">
        <v>2114776.84848481</v>
      </c>
      <c r="H690">
        <v>-2114776.84848481</v>
      </c>
      <c r="I690">
        <v>550632.05050503497</v>
      </c>
      <c r="J690">
        <v>85163.1111111098</v>
      </c>
      <c r="K690" s="2">
        <v>44925</v>
      </c>
      <c r="L690" t="s">
        <v>135</v>
      </c>
    </row>
    <row r="691" spans="1:12" x14ac:dyDescent="0.3">
      <c r="A691" t="str">
        <f t="shared" si="10"/>
        <v>SBFG45015</v>
      </c>
      <c r="B691" t="s">
        <v>136</v>
      </c>
      <c r="C691" t="s">
        <v>108</v>
      </c>
      <c r="D691">
        <v>2621107.7832164601</v>
      </c>
      <c r="E691">
        <v>-106606.26107224599</v>
      </c>
      <c r="F691">
        <v>320064.55011655402</v>
      </c>
      <c r="G691">
        <v>1604064.81351976</v>
      </c>
      <c r="H691">
        <v>-1604064.81351976</v>
      </c>
      <c r="I691">
        <v>1270811.45376843</v>
      </c>
      <c r="J691">
        <v>111083.72416472201</v>
      </c>
      <c r="K691" s="2">
        <v>45015</v>
      </c>
      <c r="L691" t="s">
        <v>135</v>
      </c>
    </row>
    <row r="692" spans="1:12" x14ac:dyDescent="0.3">
      <c r="A692" t="str">
        <f t="shared" si="10"/>
        <v>SBFG45107</v>
      </c>
      <c r="B692" t="s">
        <v>136</v>
      </c>
      <c r="C692" t="s">
        <v>108</v>
      </c>
      <c r="D692">
        <v>2860270.3416579198</v>
      </c>
      <c r="E692">
        <v>-207086.59174157199</v>
      </c>
      <c r="F692">
        <v>402768.322344327</v>
      </c>
      <c r="G692">
        <v>947226.10123202903</v>
      </c>
      <c r="H692">
        <v>-947226.10123202903</v>
      </c>
      <c r="I692">
        <v>2200336.1843711501</v>
      </c>
      <c r="J692">
        <v>146624.04018203801</v>
      </c>
      <c r="K692" s="2">
        <v>45107</v>
      </c>
      <c r="L692" t="s">
        <v>135</v>
      </c>
    </row>
    <row r="693" spans="1:12" x14ac:dyDescent="0.3">
      <c r="A693" t="str">
        <f t="shared" si="10"/>
        <v>SBFG45199</v>
      </c>
      <c r="B693" t="s">
        <v>136</v>
      </c>
      <c r="C693" t="s">
        <v>108</v>
      </c>
      <c r="D693">
        <v>3178308.37462484</v>
      </c>
      <c r="E693">
        <v>-338008.80086577497</v>
      </c>
      <c r="F693">
        <v>497422.40293040901</v>
      </c>
      <c r="G693">
        <v>133958.511155416</v>
      </c>
      <c r="H693">
        <v>-133958.511155416</v>
      </c>
      <c r="I693">
        <v>3362775.6820956399</v>
      </c>
      <c r="J693">
        <v>192956.461649459</v>
      </c>
      <c r="K693" s="2">
        <v>45199</v>
      </c>
      <c r="L693" t="s">
        <v>135</v>
      </c>
    </row>
    <row r="694" spans="1:12" x14ac:dyDescent="0.3">
      <c r="A694" t="str">
        <f t="shared" si="10"/>
        <v>GMAT44925</v>
      </c>
      <c r="B694" t="s">
        <v>257</v>
      </c>
      <c r="C694" t="s">
        <v>251</v>
      </c>
      <c r="D694">
        <v>6152058.3253969103</v>
      </c>
      <c r="E694">
        <v>411939.20634920901</v>
      </c>
      <c r="F694">
        <v>2223091.0238095499</v>
      </c>
      <c r="G694">
        <v>6158466.6825397098</v>
      </c>
      <c r="H694">
        <v>-6158466.6825397098</v>
      </c>
      <c r="I694">
        <v>-8149.3888888888296</v>
      </c>
      <c r="J694">
        <v>-334340.20634921599</v>
      </c>
      <c r="K694" s="2">
        <v>44925</v>
      </c>
      <c r="L694" t="s">
        <v>256</v>
      </c>
    </row>
    <row r="695" spans="1:12" x14ac:dyDescent="0.3">
      <c r="A695" t="str">
        <f t="shared" si="10"/>
        <v>GMAT45015</v>
      </c>
      <c r="B695" t="s">
        <v>257</v>
      </c>
      <c r="C695" t="s">
        <v>251</v>
      </c>
      <c r="D695">
        <v>4813869.9206350297</v>
      </c>
      <c r="E695">
        <v>584476.56349206704</v>
      </c>
      <c r="F695">
        <v>1916624.23809527</v>
      </c>
      <c r="G695">
        <v>4830102.15873018</v>
      </c>
      <c r="H695">
        <v>-4830102.15873018</v>
      </c>
      <c r="I695">
        <v>-12544.222222222101</v>
      </c>
      <c r="J695">
        <v>-627668.896825423</v>
      </c>
      <c r="K695" s="2">
        <v>45015</v>
      </c>
      <c r="L695" t="s">
        <v>256</v>
      </c>
    </row>
    <row r="696" spans="1:12" x14ac:dyDescent="0.3">
      <c r="A696" t="str">
        <f t="shared" si="10"/>
        <v>GMAT45107</v>
      </c>
      <c r="B696" t="s">
        <v>257</v>
      </c>
      <c r="C696" t="s">
        <v>251</v>
      </c>
      <c r="D696">
        <v>2789773.0483407001</v>
      </c>
      <c r="E696">
        <v>825536.75829726295</v>
      </c>
      <c r="F696">
        <v>1278641.9458875</v>
      </c>
      <c r="G696">
        <v>2823660.8578643799</v>
      </c>
      <c r="H696">
        <v>-2823660.8578643799</v>
      </c>
      <c r="I696">
        <v>-18390.1616161614</v>
      </c>
      <c r="J696">
        <v>-860068.182539728</v>
      </c>
      <c r="K696" s="2">
        <v>45107</v>
      </c>
      <c r="L696" t="s">
        <v>256</v>
      </c>
    </row>
    <row r="697" spans="1:12" x14ac:dyDescent="0.3">
      <c r="A697" t="str">
        <f t="shared" si="10"/>
        <v>GMAT45199</v>
      </c>
      <c r="B697" t="s">
        <v>257</v>
      </c>
      <c r="C697" t="s">
        <v>251</v>
      </c>
      <c r="D697">
        <v>-6938.8268396407302</v>
      </c>
      <c r="E697">
        <v>1146152.3160173199</v>
      </c>
      <c r="F697">
        <v>243465.662337747</v>
      </c>
      <c r="G697">
        <v>54115.896103922198</v>
      </c>
      <c r="H697">
        <v>-54115.896103922198</v>
      </c>
      <c r="I697">
        <v>-25894.333333333099</v>
      </c>
      <c r="J697">
        <v>-999136.74025981606</v>
      </c>
      <c r="K697" s="2">
        <v>45199</v>
      </c>
      <c r="L697" t="s">
        <v>256</v>
      </c>
    </row>
    <row r="698" spans="1:12" x14ac:dyDescent="0.3">
      <c r="A698" t="str">
        <f t="shared" si="10"/>
        <v>SOMA44925</v>
      </c>
      <c r="B698" t="s">
        <v>685</v>
      </c>
      <c r="C698" t="s">
        <v>673</v>
      </c>
      <c r="D698">
        <v>5581480.0396825299</v>
      </c>
      <c r="E698">
        <v>422499.23015873099</v>
      </c>
      <c r="F698">
        <v>25895.634920627399</v>
      </c>
      <c r="G698">
        <v>6686575.6587302797</v>
      </c>
      <c r="H698">
        <v>-6686575.6587302797</v>
      </c>
      <c r="I698">
        <v>-286583.23809523199</v>
      </c>
      <c r="J698">
        <v>1129706.2063491901</v>
      </c>
      <c r="K698" s="2">
        <v>44925</v>
      </c>
      <c r="L698" t="s">
        <v>684</v>
      </c>
    </row>
    <row r="699" spans="1:12" x14ac:dyDescent="0.3">
      <c r="A699" t="str">
        <f t="shared" si="10"/>
        <v>SOMA45015</v>
      </c>
      <c r="B699" t="s">
        <v>685</v>
      </c>
      <c r="C699" t="s">
        <v>673</v>
      </c>
      <c r="D699">
        <v>1958302.8968253999</v>
      </c>
      <c r="E699">
        <v>426886.80158730398</v>
      </c>
      <c r="F699">
        <v>-299452.484126992</v>
      </c>
      <c r="G699">
        <v>3360808.2539684498</v>
      </c>
      <c r="H699">
        <v>-3360808.2539684498</v>
      </c>
      <c r="I699">
        <v>-316227.04761904001</v>
      </c>
      <c r="J699">
        <v>1622944.8968253799</v>
      </c>
      <c r="K699" s="2">
        <v>45015</v>
      </c>
      <c r="L699" t="s">
        <v>684</v>
      </c>
    </row>
    <row r="700" spans="1:12" x14ac:dyDescent="0.3">
      <c r="A700" t="str">
        <f t="shared" si="10"/>
        <v>SOMA45107</v>
      </c>
      <c r="B700" t="s">
        <v>685</v>
      </c>
      <c r="C700" t="s">
        <v>673</v>
      </c>
      <c r="D700">
        <v>-3866842.0901875398</v>
      </c>
      <c r="E700">
        <v>408334.88600288902</v>
      </c>
      <c r="F700">
        <v>-802424.07936508802</v>
      </c>
      <c r="G700">
        <v>-2077732.86075004</v>
      </c>
      <c r="H700">
        <v>2077732.86075004</v>
      </c>
      <c r="I700">
        <v>-349904.12554111698</v>
      </c>
      <c r="J700">
        <v>2380221.4098123698</v>
      </c>
      <c r="K700" s="2">
        <v>45107</v>
      </c>
      <c r="L700" t="s">
        <v>684</v>
      </c>
    </row>
    <row r="701" spans="1:12" x14ac:dyDescent="0.3">
      <c r="A701" t="str">
        <f t="shared" si="10"/>
        <v>SOMA45199</v>
      </c>
      <c r="B701" t="s">
        <v>685</v>
      </c>
      <c r="C701" t="s">
        <v>673</v>
      </c>
      <c r="D701">
        <v>-12267261.108224999</v>
      </c>
      <c r="E701">
        <v>361930.857142861</v>
      </c>
      <c r="F701">
        <v>-1514657.2770562801</v>
      </c>
      <c r="G701">
        <v>-9993557.0389605798</v>
      </c>
      <c r="H701">
        <v>9993557.0389605798</v>
      </c>
      <c r="I701">
        <v>-386462.77489176602</v>
      </c>
      <c r="J701">
        <v>3451734.1948051401</v>
      </c>
      <c r="K701" s="2">
        <v>45199</v>
      </c>
      <c r="L701" t="s">
        <v>684</v>
      </c>
    </row>
    <row r="702" spans="1:12" x14ac:dyDescent="0.3">
      <c r="A702" t="str">
        <f t="shared" si="10"/>
        <v>GRND44925</v>
      </c>
      <c r="B702" t="s">
        <v>683</v>
      </c>
      <c r="C702" t="s">
        <v>673</v>
      </c>
      <c r="D702">
        <v>4245013.9797979603</v>
      </c>
      <c r="E702">
        <v>645489.169594871</v>
      </c>
      <c r="F702">
        <v>3011517.3924963698</v>
      </c>
      <c r="G702">
        <v>4546218.4563279804</v>
      </c>
      <c r="H702">
        <v>-4546218.4563279804</v>
      </c>
      <c r="I702">
        <v>-286541.745777064</v>
      </c>
      <c r="J702">
        <v>2550594.6039386098</v>
      </c>
      <c r="K702" s="2">
        <v>44925</v>
      </c>
      <c r="L702" t="s">
        <v>682</v>
      </c>
    </row>
    <row r="703" spans="1:12" x14ac:dyDescent="0.3">
      <c r="A703" t="str">
        <f t="shared" si="10"/>
        <v>GRND45015</v>
      </c>
      <c r="B703" t="s">
        <v>683</v>
      </c>
      <c r="C703" t="s">
        <v>673</v>
      </c>
      <c r="D703">
        <v>4264665.0768117001</v>
      </c>
      <c r="E703">
        <v>693270.97022666002</v>
      </c>
      <c r="F703">
        <v>3041927.9613096402</v>
      </c>
      <c r="G703">
        <v>4537607.6996400403</v>
      </c>
      <c r="H703">
        <v>-4537607.6996400403</v>
      </c>
      <c r="I703">
        <v>-258525.845702035</v>
      </c>
      <c r="J703">
        <v>2420621.6823906</v>
      </c>
      <c r="K703" s="2">
        <v>45015</v>
      </c>
      <c r="L703" t="s">
        <v>682</v>
      </c>
    </row>
    <row r="704" spans="1:12" x14ac:dyDescent="0.3">
      <c r="A704" t="str">
        <f t="shared" si="10"/>
        <v>GRND45107</v>
      </c>
      <c r="B704" t="s">
        <v>683</v>
      </c>
      <c r="C704" t="s">
        <v>673</v>
      </c>
      <c r="D704">
        <v>4274788.3152706102</v>
      </c>
      <c r="E704">
        <v>747358.44221635</v>
      </c>
      <c r="F704">
        <v>3063788.8172263498</v>
      </c>
      <c r="G704">
        <v>4515815.5686868401</v>
      </c>
      <c r="H704">
        <v>-4515815.5686868401</v>
      </c>
      <c r="I704">
        <v>-226438.97486653001</v>
      </c>
      <c r="J704">
        <v>2267765.7849935102</v>
      </c>
      <c r="K704" s="2">
        <v>45107</v>
      </c>
      <c r="L704" t="s">
        <v>682</v>
      </c>
    </row>
    <row r="705" spans="1:12" x14ac:dyDescent="0.3">
      <c r="A705" t="str">
        <f t="shared" si="10"/>
        <v>GRND45199</v>
      </c>
      <c r="B705" t="s">
        <v>683</v>
      </c>
      <c r="C705" t="s">
        <v>673</v>
      </c>
      <c r="D705">
        <v>4274846.9128485601</v>
      </c>
      <c r="E705">
        <v>808091.85836864705</v>
      </c>
      <c r="F705">
        <v>3076599.6635607998</v>
      </c>
      <c r="G705">
        <v>4480137.1898507904</v>
      </c>
      <c r="H705">
        <v>-4480137.1898507904</v>
      </c>
      <c r="I705">
        <v>-190076.708193194</v>
      </c>
      <c r="J705">
        <v>2090850.3913066201</v>
      </c>
      <c r="K705" s="2">
        <v>45199</v>
      </c>
      <c r="L705" t="s">
        <v>682</v>
      </c>
    </row>
    <row r="706" spans="1:12" x14ac:dyDescent="0.3">
      <c r="A706" t="str">
        <f t="shared" si="10"/>
        <v>CGRA44925</v>
      </c>
      <c r="B706" t="s">
        <v>140</v>
      </c>
      <c r="C706" t="s">
        <v>108</v>
      </c>
      <c r="D706">
        <v>-117263434.14573599</v>
      </c>
      <c r="E706">
        <v>-20982773.319675598</v>
      </c>
      <c r="F706">
        <v>-51709421.5736119</v>
      </c>
      <c r="G706">
        <v>-156196323.27114201</v>
      </c>
      <c r="H706">
        <v>156196323.27114201</v>
      </c>
      <c r="I706">
        <v>19247981.844570901</v>
      </c>
      <c r="J706">
        <v>-69359379.3893442</v>
      </c>
      <c r="K706" s="2">
        <v>44925</v>
      </c>
      <c r="L706" t="s">
        <v>139</v>
      </c>
    </row>
    <row r="707" spans="1:12" x14ac:dyDescent="0.3">
      <c r="A707" t="str">
        <f t="shared" ref="A707:A770" si="11">_xlfn.CONCAT(B707,K707)</f>
        <v>CGRA45015</v>
      </c>
      <c r="B707" t="s">
        <v>140</v>
      </c>
      <c r="C707" t="s">
        <v>108</v>
      </c>
      <c r="D707">
        <v>-246349772.254412</v>
      </c>
      <c r="E707">
        <v>-44050194.099863097</v>
      </c>
      <c r="F707">
        <v>-106284071.253466</v>
      </c>
      <c r="G707">
        <v>-330742776.36974502</v>
      </c>
      <c r="H707">
        <v>330742776.36974502</v>
      </c>
      <c r="I707">
        <v>46739817.329634599</v>
      </c>
      <c r="J707">
        <v>-140656347.474439</v>
      </c>
      <c r="K707" s="2">
        <v>45015</v>
      </c>
      <c r="L707" t="s">
        <v>139</v>
      </c>
    </row>
    <row r="708" spans="1:12" x14ac:dyDescent="0.3">
      <c r="A708" t="str">
        <f t="shared" si="11"/>
        <v>CGRA45107</v>
      </c>
      <c r="B708" t="s">
        <v>140</v>
      </c>
      <c r="C708" t="s">
        <v>108</v>
      </c>
      <c r="D708">
        <v>-389214714.47374898</v>
      </c>
      <c r="E708">
        <v>-69436349.082989305</v>
      </c>
      <c r="F708">
        <v>-166750061.28176999</v>
      </c>
      <c r="G708">
        <v>-524053893.26717103</v>
      </c>
      <c r="H708">
        <v>524053893.26717103</v>
      </c>
      <c r="I708">
        <v>77226412.288607299</v>
      </c>
      <c r="J708">
        <v>-219197514.76479799</v>
      </c>
      <c r="K708" s="2">
        <v>45107</v>
      </c>
      <c r="L708" t="s">
        <v>139</v>
      </c>
    </row>
    <row r="709" spans="1:12" x14ac:dyDescent="0.3">
      <c r="A709" t="str">
        <f t="shared" si="11"/>
        <v>CGRA45199</v>
      </c>
      <c r="B709" t="s">
        <v>140</v>
      </c>
      <c r="C709" t="s">
        <v>108</v>
      </c>
      <c r="D709">
        <v>-546450711.85604</v>
      </c>
      <c r="E709">
        <v>-97236728.527335495</v>
      </c>
      <c r="F709">
        <v>-233354283.633156</v>
      </c>
      <c r="G709">
        <v>-736939483.46334696</v>
      </c>
      <c r="H709">
        <v>736939483.46334696</v>
      </c>
      <c r="I709">
        <v>110838140.55574401</v>
      </c>
      <c r="J709">
        <v>-305279777.12140602</v>
      </c>
      <c r="K709" s="2">
        <v>45199</v>
      </c>
      <c r="L709" t="s">
        <v>139</v>
      </c>
    </row>
    <row r="710" spans="1:12" x14ac:dyDescent="0.3">
      <c r="A710" t="str">
        <f t="shared" si="11"/>
        <v>GOLL44925</v>
      </c>
      <c r="B710" t="s">
        <v>406</v>
      </c>
      <c r="C710" t="s">
        <v>394</v>
      </c>
      <c r="D710">
        <v>-210889.39275068301</v>
      </c>
      <c r="E710">
        <v>528447.57422972098</v>
      </c>
      <c r="F710">
        <v>-105313.086834819</v>
      </c>
      <c r="G710">
        <v>8060948.3002297599</v>
      </c>
      <c r="H710">
        <v>-8060948.3002297599</v>
      </c>
      <c r="I710">
        <v>-302652.99278519902</v>
      </c>
      <c r="J710">
        <v>22305.127493405998</v>
      </c>
      <c r="K710" s="2">
        <v>44925</v>
      </c>
      <c r="L710" t="s">
        <v>405</v>
      </c>
    </row>
    <row r="711" spans="1:12" x14ac:dyDescent="0.3">
      <c r="A711" t="str">
        <f t="shared" si="11"/>
        <v>GOLL45015</v>
      </c>
      <c r="B711" t="s">
        <v>406</v>
      </c>
      <c r="C711" t="s">
        <v>394</v>
      </c>
      <c r="D711">
        <v>-316924.67964190099</v>
      </c>
      <c r="E711">
        <v>594618.91604213696</v>
      </c>
      <c r="F711">
        <v>-149811.57422980099</v>
      </c>
      <c r="G711">
        <v>8290604.4617999597</v>
      </c>
      <c r="H711">
        <v>-8290604.4617999597</v>
      </c>
      <c r="I711">
        <v>-186400.47761302299</v>
      </c>
      <c r="J711">
        <v>-81718.943580725594</v>
      </c>
      <c r="K711" s="2">
        <v>45015</v>
      </c>
      <c r="L711" t="s">
        <v>405</v>
      </c>
    </row>
    <row r="712" spans="1:12" x14ac:dyDescent="0.3">
      <c r="A712" t="str">
        <f t="shared" si="11"/>
        <v>GOLL45107</v>
      </c>
      <c r="B712" t="s">
        <v>406</v>
      </c>
      <c r="C712" t="s">
        <v>394</v>
      </c>
      <c r="D712">
        <v>-443874.88695566001</v>
      </c>
      <c r="E712">
        <v>666588.09672836796</v>
      </c>
      <c r="F712">
        <v>-201627.309338666</v>
      </c>
      <c r="G712">
        <v>8500774.6280896198</v>
      </c>
      <c r="H712">
        <v>-8500774.6280896198</v>
      </c>
      <c r="I712">
        <v>-51535.4182135339</v>
      </c>
      <c r="J712">
        <v>-195897.14444493401</v>
      </c>
      <c r="K712" s="2">
        <v>45107</v>
      </c>
      <c r="L712" t="s">
        <v>405</v>
      </c>
    </row>
    <row r="713" spans="1:12" x14ac:dyDescent="0.3">
      <c r="A713" t="str">
        <f t="shared" si="11"/>
        <v>GOLL45199</v>
      </c>
      <c r="B713" t="s">
        <v>406</v>
      </c>
      <c r="C713" t="s">
        <v>394</v>
      </c>
      <c r="D713">
        <v>-593311.90650791896</v>
      </c>
      <c r="E713">
        <v>744596.77352984401</v>
      </c>
      <c r="F713">
        <v>-261215.875391226</v>
      </c>
      <c r="G713">
        <v>8689344.3820948992</v>
      </c>
      <c r="H713">
        <v>-8689344.3820948992</v>
      </c>
      <c r="I713">
        <v>102910.551235654</v>
      </c>
      <c r="J713">
        <v>-320615.59421003901</v>
      </c>
      <c r="K713" s="2">
        <v>45199</v>
      </c>
      <c r="L713" t="s">
        <v>405</v>
      </c>
    </row>
    <row r="714" spans="1:12" x14ac:dyDescent="0.3">
      <c r="A714" t="str">
        <f t="shared" si="11"/>
        <v>GGBR44925</v>
      </c>
      <c r="B714" t="s">
        <v>536</v>
      </c>
      <c r="C714" t="s">
        <v>528</v>
      </c>
      <c r="D714">
        <v>55895972.653761402</v>
      </c>
      <c r="E714">
        <v>2506400.7746369601</v>
      </c>
      <c r="F714">
        <v>22781172.5429122</v>
      </c>
      <c r="G714">
        <v>65541263.393949002</v>
      </c>
      <c r="H714">
        <v>-65541263.393949002</v>
      </c>
      <c r="I714">
        <v>-3862150.5443506502</v>
      </c>
      <c r="J714">
        <v>4015539.7475590301</v>
      </c>
      <c r="K714" s="2">
        <v>44925</v>
      </c>
      <c r="L714" t="s">
        <v>535</v>
      </c>
    </row>
    <row r="715" spans="1:12" x14ac:dyDescent="0.3">
      <c r="A715" t="str">
        <f t="shared" si="11"/>
        <v>GGBR45015</v>
      </c>
      <c r="B715" t="s">
        <v>536</v>
      </c>
      <c r="C715" t="s">
        <v>528</v>
      </c>
      <c r="D715">
        <v>61485329.638827004</v>
      </c>
      <c r="E715">
        <v>2798778.5540710799</v>
      </c>
      <c r="F715">
        <v>26722173.939371601</v>
      </c>
      <c r="G715">
        <v>70522760.529361203</v>
      </c>
      <c r="H715">
        <v>-70522760.529361203</v>
      </c>
      <c r="I715">
        <v>-4458286.1827790001</v>
      </c>
      <c r="J715">
        <v>4167258.9292187002</v>
      </c>
      <c r="K715" s="2">
        <v>45015</v>
      </c>
      <c r="L715" t="s">
        <v>535</v>
      </c>
    </row>
    <row r="716" spans="1:12" x14ac:dyDescent="0.3">
      <c r="A716" t="str">
        <f t="shared" si="11"/>
        <v>GGBR45107</v>
      </c>
      <c r="B716" t="s">
        <v>536</v>
      </c>
      <c r="C716" t="s">
        <v>528</v>
      </c>
      <c r="D716">
        <v>67690551.647767305</v>
      </c>
      <c r="E716">
        <v>3115677.9826732902</v>
      </c>
      <c r="F716">
        <v>31126157.775035501</v>
      </c>
      <c r="G716">
        <v>76025612.472261593</v>
      </c>
      <c r="H716">
        <v>-76025612.472261593</v>
      </c>
      <c r="I716">
        <v>-5113008.5977751603</v>
      </c>
      <c r="J716">
        <v>4310660.7062194897</v>
      </c>
      <c r="K716" s="2">
        <v>45107</v>
      </c>
      <c r="L716" t="s">
        <v>535</v>
      </c>
    </row>
    <row r="717" spans="1:12" x14ac:dyDescent="0.3">
      <c r="A717" t="str">
        <f t="shared" si="11"/>
        <v>GGBR45199</v>
      </c>
      <c r="B717" t="s">
        <v>536</v>
      </c>
      <c r="C717" t="s">
        <v>528</v>
      </c>
      <c r="D717">
        <v>74540827.993950903</v>
      </c>
      <c r="E717">
        <v>3458037.3090383201</v>
      </c>
      <c r="F717">
        <v>36015191.6945723</v>
      </c>
      <c r="G717">
        <v>82074755.096377999</v>
      </c>
      <c r="H717">
        <v>-82074755.096377999</v>
      </c>
      <c r="I717">
        <v>-5828844.6883620098</v>
      </c>
      <c r="J717">
        <v>4444662.9719271297</v>
      </c>
      <c r="K717" s="2">
        <v>45199</v>
      </c>
      <c r="L717" t="s">
        <v>535</v>
      </c>
    </row>
    <row r="718" spans="1:12" x14ac:dyDescent="0.3">
      <c r="A718" t="str">
        <f t="shared" si="11"/>
        <v>GSHP44925</v>
      </c>
      <c r="B718" t="s">
        <v>154</v>
      </c>
      <c r="C718" t="s">
        <v>108</v>
      </c>
      <c r="D718">
        <v>-440262.88184351398</v>
      </c>
      <c r="E718">
        <v>54380.345131995702</v>
      </c>
      <c r="F718">
        <v>-326174.09065448702</v>
      </c>
      <c r="G718">
        <v>-342857.03115220403</v>
      </c>
      <c r="H718">
        <v>342857.03115220403</v>
      </c>
      <c r="I718">
        <v>-13391.847211607001</v>
      </c>
      <c r="J718">
        <v>35889.414141524998</v>
      </c>
      <c r="K718" s="2">
        <v>44925</v>
      </c>
      <c r="L718" t="s">
        <v>153</v>
      </c>
    </row>
    <row r="719" spans="1:12" x14ac:dyDescent="0.3">
      <c r="A719" t="str">
        <f t="shared" si="11"/>
        <v>GSHP45015</v>
      </c>
      <c r="B719" t="s">
        <v>154</v>
      </c>
      <c r="C719" t="s">
        <v>108</v>
      </c>
      <c r="D719">
        <v>-564761.587939171</v>
      </c>
      <c r="E719">
        <v>61301.5582855635</v>
      </c>
      <c r="F719">
        <v>-416323.06524478103</v>
      </c>
      <c r="G719">
        <v>-435493.733510783</v>
      </c>
      <c r="H719">
        <v>435493.733510783</v>
      </c>
      <c r="I719">
        <v>-3553.3086738358802</v>
      </c>
      <c r="J719">
        <v>49588.563598868903</v>
      </c>
      <c r="K719" s="2">
        <v>45015</v>
      </c>
      <c r="L719" t="s">
        <v>153</v>
      </c>
    </row>
    <row r="720" spans="1:12" x14ac:dyDescent="0.3">
      <c r="A720" t="str">
        <f t="shared" si="11"/>
        <v>GSHP45107</v>
      </c>
      <c r="B720" t="s">
        <v>154</v>
      </c>
      <c r="C720" t="s">
        <v>108</v>
      </c>
      <c r="D720">
        <v>-696648.97175673197</v>
      </c>
      <c r="E720">
        <v>68916.487487454506</v>
      </c>
      <c r="F720">
        <v>-510748.00337630999</v>
      </c>
      <c r="G720">
        <v>-528286.08032882202</v>
      </c>
      <c r="H720">
        <v>528286.08032882202</v>
      </c>
      <c r="I720">
        <v>5494.8264920855199</v>
      </c>
      <c r="J720">
        <v>65543.105115275001</v>
      </c>
      <c r="K720" s="2">
        <v>45107</v>
      </c>
      <c r="L720" t="s">
        <v>153</v>
      </c>
    </row>
    <row r="721" spans="1:12" x14ac:dyDescent="0.3">
      <c r="A721" t="str">
        <f t="shared" si="11"/>
        <v>GSHP45199</v>
      </c>
      <c r="B721" t="s">
        <v>154</v>
      </c>
      <c r="C721" t="s">
        <v>108</v>
      </c>
      <c r="D721">
        <v>-836041.63965658797</v>
      </c>
      <c r="E721">
        <v>77257.307362270396</v>
      </c>
      <c r="F721">
        <v>-609409.75476057199</v>
      </c>
      <c r="G721">
        <v>-620928.23679592996</v>
      </c>
      <c r="H721">
        <v>620928.23679592996</v>
      </c>
      <c r="I721">
        <v>13668.595221748499</v>
      </c>
      <c r="J721">
        <v>83879.183829170594</v>
      </c>
      <c r="K721" s="2">
        <v>45199</v>
      </c>
      <c r="L721" t="s">
        <v>153</v>
      </c>
    </row>
    <row r="722" spans="1:12" x14ac:dyDescent="0.3">
      <c r="A722" t="str">
        <f t="shared" si="11"/>
        <v>GFSA44925</v>
      </c>
      <c r="B722" t="s">
        <v>226</v>
      </c>
      <c r="C722" t="s">
        <v>174</v>
      </c>
      <c r="D722">
        <v>2387491.1603430901</v>
      </c>
      <c r="E722">
        <v>27717.187080889398</v>
      </c>
      <c r="F722">
        <v>-72802.261268108603</v>
      </c>
      <c r="G722">
        <v>3743680.60011918</v>
      </c>
      <c r="H722">
        <v>-3743680.9493261301</v>
      </c>
      <c r="I722">
        <v>-784268.12053262105</v>
      </c>
      <c r="J722">
        <v>1153579.5951956899</v>
      </c>
      <c r="K722" s="2">
        <v>44925</v>
      </c>
      <c r="L722" t="s">
        <v>225</v>
      </c>
    </row>
    <row r="723" spans="1:12" x14ac:dyDescent="0.3">
      <c r="A723" t="str">
        <f t="shared" si="11"/>
        <v>GFSA45015</v>
      </c>
      <c r="B723" t="s">
        <v>226</v>
      </c>
      <c r="C723" t="s">
        <v>174</v>
      </c>
      <c r="D723">
        <v>2730919.3853344098</v>
      </c>
      <c r="E723">
        <v>27079.001862819801</v>
      </c>
      <c r="F723">
        <v>-92672.276429937003</v>
      </c>
      <c r="G723">
        <v>4066868.3747357801</v>
      </c>
      <c r="H723">
        <v>-4066868.7882928802</v>
      </c>
      <c r="I723">
        <v>-710958.97777871497</v>
      </c>
      <c r="J723">
        <v>1177959.7946671599</v>
      </c>
      <c r="K723" s="2">
        <v>45015</v>
      </c>
      <c r="L723" t="s">
        <v>225</v>
      </c>
    </row>
    <row r="724" spans="1:12" x14ac:dyDescent="0.3">
      <c r="A724" t="str">
        <f t="shared" si="11"/>
        <v>GFSA45107</v>
      </c>
      <c r="B724" t="s">
        <v>226</v>
      </c>
      <c r="C724" t="s">
        <v>174</v>
      </c>
      <c r="D724">
        <v>3121734.14637283</v>
      </c>
      <c r="E724">
        <v>27841.6401647436</v>
      </c>
      <c r="F724">
        <v>-114608.814816286</v>
      </c>
      <c r="G724">
        <v>4451757.2653629202</v>
      </c>
      <c r="H724">
        <v>-4451757.7497051498</v>
      </c>
      <c r="I724">
        <v>-641393.78264788399</v>
      </c>
      <c r="J724">
        <v>1213867.57518402</v>
      </c>
      <c r="K724" s="2">
        <v>45107</v>
      </c>
      <c r="L724" t="s">
        <v>225</v>
      </c>
    </row>
    <row r="725" spans="1:12" x14ac:dyDescent="0.3">
      <c r="A725" t="str">
        <f t="shared" si="11"/>
        <v>GFSA45199</v>
      </c>
      <c r="B725" t="s">
        <v>226</v>
      </c>
      <c r="C725" t="s">
        <v>174</v>
      </c>
      <c r="D725">
        <v>3562126.6620091302</v>
      </c>
      <c r="E725">
        <v>30087.1944634069</v>
      </c>
      <c r="F725">
        <v>-138755.31512370799</v>
      </c>
      <c r="G725">
        <v>4901507.5560989399</v>
      </c>
      <c r="H725">
        <v>-4901508.1179409605</v>
      </c>
      <c r="I725">
        <v>-576162.36122809595</v>
      </c>
      <c r="J725">
        <v>1261946.4925119199</v>
      </c>
      <c r="K725" s="2">
        <v>45199</v>
      </c>
      <c r="L725" t="s">
        <v>225</v>
      </c>
    </row>
    <row r="726" spans="1:12" x14ac:dyDescent="0.3">
      <c r="A726" t="str">
        <f t="shared" si="11"/>
        <v>FRAS44925</v>
      </c>
      <c r="B726" t="s">
        <v>497</v>
      </c>
      <c r="C726" t="s">
        <v>495</v>
      </c>
      <c r="D726">
        <v>1633204.2551569699</v>
      </c>
      <c r="E726">
        <v>412480.10669723101</v>
      </c>
      <c r="F726">
        <v>647097.57643666596</v>
      </c>
      <c r="G726">
        <v>3431887.35760974</v>
      </c>
      <c r="H726">
        <v>-3431887.35760974</v>
      </c>
      <c r="I726">
        <v>-453036.27340633998</v>
      </c>
      <c r="J726">
        <v>1316386.78974606</v>
      </c>
      <c r="K726" s="2">
        <v>44925</v>
      </c>
      <c r="L726" t="s">
        <v>496</v>
      </c>
    </row>
    <row r="727" spans="1:12" x14ac:dyDescent="0.3">
      <c r="A727" t="str">
        <f t="shared" si="11"/>
        <v>FRAS45015</v>
      </c>
      <c r="B727" t="s">
        <v>497</v>
      </c>
      <c r="C727" t="s">
        <v>495</v>
      </c>
      <c r="D727">
        <v>1747971.2551639001</v>
      </c>
      <c r="E727">
        <v>449137.91804486897</v>
      </c>
      <c r="F727">
        <v>717888.62817825295</v>
      </c>
      <c r="G727">
        <v>3725072.81146697</v>
      </c>
      <c r="H727">
        <v>-3725072.81146697</v>
      </c>
      <c r="I727">
        <v>-482044.19484420301</v>
      </c>
      <c r="J727">
        <v>1423084.0630652099</v>
      </c>
      <c r="K727" s="2">
        <v>45015</v>
      </c>
      <c r="L727" t="s">
        <v>496</v>
      </c>
    </row>
    <row r="728" spans="1:12" x14ac:dyDescent="0.3">
      <c r="A728" t="str">
        <f t="shared" si="11"/>
        <v>FRAS45107</v>
      </c>
      <c r="B728" t="s">
        <v>497</v>
      </c>
      <c r="C728" t="s">
        <v>495</v>
      </c>
      <c r="D728">
        <v>1871019.28650405</v>
      </c>
      <c r="E728">
        <v>488852.18718136399</v>
      </c>
      <c r="F728">
        <v>794610.71547628497</v>
      </c>
      <c r="G728">
        <v>4040705.9263966102</v>
      </c>
      <c r="H728">
        <v>-4040705.9263966102</v>
      </c>
      <c r="I728">
        <v>-513074.02541173197</v>
      </c>
      <c r="J728">
        <v>1539424.46332008</v>
      </c>
      <c r="K728" s="2">
        <v>45107</v>
      </c>
      <c r="L728" t="s">
        <v>496</v>
      </c>
    </row>
    <row r="729" spans="1:12" x14ac:dyDescent="0.3">
      <c r="A729" t="str">
        <f t="shared" si="11"/>
        <v>FRAS45199</v>
      </c>
      <c r="B729" t="s">
        <v>497</v>
      </c>
      <c r="C729" t="s">
        <v>495</v>
      </c>
      <c r="D729">
        <v>2002676.1950213399</v>
      </c>
      <c r="E729">
        <v>531743.72979759495</v>
      </c>
      <c r="F729">
        <v>877493.64538777003</v>
      </c>
      <c r="G729">
        <v>4379643.7702812403</v>
      </c>
      <c r="H729">
        <v>-4379643.7702812403</v>
      </c>
      <c r="I729">
        <v>-546194.57683866995</v>
      </c>
      <c r="J729">
        <v>1665840.6367305301</v>
      </c>
      <c r="K729" s="2">
        <v>45199</v>
      </c>
      <c r="L729" t="s">
        <v>496</v>
      </c>
    </row>
    <row r="730" spans="1:12" x14ac:dyDescent="0.3">
      <c r="A730" t="str">
        <f t="shared" si="11"/>
        <v>FLEX44925</v>
      </c>
      <c r="B730" t="s">
        <v>171</v>
      </c>
      <c r="C730" t="s">
        <v>157</v>
      </c>
      <c r="D730">
        <v>-2617.4003267942699</v>
      </c>
      <c r="E730">
        <v>103033.20588235201</v>
      </c>
      <c r="F730">
        <v>5829.1666666655101</v>
      </c>
      <c r="G730">
        <v>226102.34313724699</v>
      </c>
      <c r="H730">
        <v>-226102.34313724699</v>
      </c>
      <c r="I730">
        <v>-476703.84477124398</v>
      </c>
      <c r="J730">
        <v>143824.02941176901</v>
      </c>
      <c r="K730" s="2">
        <v>44925</v>
      </c>
      <c r="L730" t="s">
        <v>170</v>
      </c>
    </row>
    <row r="731" spans="1:12" x14ac:dyDescent="0.3">
      <c r="A731" t="str">
        <f t="shared" si="11"/>
        <v>FLEX45015</v>
      </c>
      <c r="B731" t="s">
        <v>171</v>
      </c>
      <c r="C731" t="s">
        <v>157</v>
      </c>
      <c r="D731">
        <v>-1093.4023907774799</v>
      </c>
      <c r="E731">
        <v>98836.007997936395</v>
      </c>
      <c r="F731">
        <v>10105.78353973</v>
      </c>
      <c r="G731">
        <v>142729.697626409</v>
      </c>
      <c r="H731">
        <v>-142729.697626409</v>
      </c>
      <c r="I731">
        <v>-563982.72583419399</v>
      </c>
      <c r="J731">
        <v>114261.18653251301</v>
      </c>
      <c r="K731" s="2">
        <v>45015</v>
      </c>
      <c r="L731" t="s">
        <v>170</v>
      </c>
    </row>
    <row r="732" spans="1:12" x14ac:dyDescent="0.3">
      <c r="A732" t="str">
        <f t="shared" si="11"/>
        <v>FLEX45107</v>
      </c>
      <c r="B732" t="s">
        <v>171</v>
      </c>
      <c r="C732" t="s">
        <v>157</v>
      </c>
      <c r="D732">
        <v>2949.19590643642</v>
      </c>
      <c r="E732">
        <v>93716.023735811294</v>
      </c>
      <c r="F732">
        <v>15715.601651184599</v>
      </c>
      <c r="G732">
        <v>42938.321981412199</v>
      </c>
      <c r="H732">
        <v>-42938.321981412199</v>
      </c>
      <c r="I732">
        <v>-666800.61695906403</v>
      </c>
      <c r="J732">
        <v>78502.202270388298</v>
      </c>
      <c r="K732" s="2">
        <v>45107</v>
      </c>
      <c r="L732" t="s">
        <v>170</v>
      </c>
    </row>
    <row r="733" spans="1:12" x14ac:dyDescent="0.3">
      <c r="A733" t="str">
        <f t="shared" si="11"/>
        <v>FLEX45199</v>
      </c>
      <c r="B733" t="s">
        <v>171</v>
      </c>
      <c r="C733" t="s">
        <v>157</v>
      </c>
      <c r="D733">
        <v>9805.3802889616909</v>
      </c>
      <c r="E733">
        <v>87581.028379775205</v>
      </c>
      <c r="F733">
        <v>22793.301857582399</v>
      </c>
      <c r="G733">
        <v>-74438.735810128303</v>
      </c>
      <c r="H733">
        <v>74438.735810128303</v>
      </c>
      <c r="I733">
        <v>-786434.52115582803</v>
      </c>
      <c r="J733">
        <v>36100.9654282841</v>
      </c>
      <c r="K733" s="2">
        <v>45199</v>
      </c>
      <c r="L733" t="s">
        <v>170</v>
      </c>
    </row>
    <row r="734" spans="1:12" x14ac:dyDescent="0.3">
      <c r="A734" t="str">
        <f t="shared" si="11"/>
        <v>FLRY44925</v>
      </c>
      <c r="B734" t="s">
        <v>615</v>
      </c>
      <c r="C734" t="s">
        <v>616</v>
      </c>
      <c r="D734">
        <v>2012069.8837959601</v>
      </c>
      <c r="E734">
        <v>1017971.08989036</v>
      </c>
      <c r="F734">
        <v>204909.14803461</v>
      </c>
      <c r="G734">
        <v>7147668.5876414897</v>
      </c>
      <c r="H734">
        <v>-7147668.5876414897</v>
      </c>
      <c r="I734">
        <v>-991799.38782772096</v>
      </c>
      <c r="J734">
        <v>1696970.50903987</v>
      </c>
      <c r="K734" s="2">
        <v>44925</v>
      </c>
      <c r="L734" t="s">
        <v>614</v>
      </c>
    </row>
    <row r="735" spans="1:12" x14ac:dyDescent="0.3">
      <c r="A735" t="str">
        <f t="shared" si="11"/>
        <v>FLRY45015</v>
      </c>
      <c r="B735" t="s">
        <v>615</v>
      </c>
      <c r="C735" t="s">
        <v>616</v>
      </c>
      <c r="D735">
        <v>2101693.3345630099</v>
      </c>
      <c r="E735">
        <v>1066229.91554641</v>
      </c>
      <c r="F735">
        <v>242024.69555382201</v>
      </c>
      <c r="G735">
        <v>7590719.22814837</v>
      </c>
      <c r="H735">
        <v>-7590719.22814837</v>
      </c>
      <c r="I735">
        <v>-973604.31192902196</v>
      </c>
      <c r="J735">
        <v>1747566.6642164499</v>
      </c>
      <c r="K735" s="2">
        <v>45015</v>
      </c>
      <c r="L735" t="s">
        <v>614</v>
      </c>
    </row>
    <row r="736" spans="1:12" x14ac:dyDescent="0.3">
      <c r="A736" t="str">
        <f t="shared" si="11"/>
        <v>FLRY45107</v>
      </c>
      <c r="B736" t="s">
        <v>615</v>
      </c>
      <c r="C736" t="s">
        <v>616</v>
      </c>
      <c r="D736">
        <v>2203097.3891984499</v>
      </c>
      <c r="E736">
        <v>1117941.56692626</v>
      </c>
      <c r="F736">
        <v>285071.43122805603</v>
      </c>
      <c r="G736">
        <v>8070768.16199446</v>
      </c>
      <c r="H736">
        <v>-8070768.16199446</v>
      </c>
      <c r="I736">
        <v>-947941.21222133702</v>
      </c>
      <c r="J736">
        <v>1801926.31162846</v>
      </c>
      <c r="K736" s="2">
        <v>45107</v>
      </c>
      <c r="L736" t="s">
        <v>614</v>
      </c>
    </row>
    <row r="737" spans="1:12" x14ac:dyDescent="0.3">
      <c r="A737" t="str">
        <f t="shared" si="11"/>
        <v>FLRY45199</v>
      </c>
      <c r="B737" t="s">
        <v>615</v>
      </c>
      <c r="C737" t="s">
        <v>616</v>
      </c>
      <c r="D737">
        <v>2316920.3037944902</v>
      </c>
      <c r="E737">
        <v>1173266.1572219101</v>
      </c>
      <c r="F737">
        <v>334367.36776180298</v>
      </c>
      <c r="G737">
        <v>8589483.7787092403</v>
      </c>
      <c r="H737">
        <v>-8589483.7787092403</v>
      </c>
      <c r="I737">
        <v>-914382.82012018596</v>
      </c>
      <c r="J737">
        <v>1860255.73184971</v>
      </c>
      <c r="K737" s="2">
        <v>45199</v>
      </c>
      <c r="L737" t="s">
        <v>614</v>
      </c>
    </row>
    <row r="738" spans="1:12" x14ac:dyDescent="0.3">
      <c r="A738" t="str">
        <f t="shared" si="11"/>
        <v>CRIV44925</v>
      </c>
      <c r="B738" t="s">
        <v>86</v>
      </c>
      <c r="C738" t="s">
        <v>46</v>
      </c>
      <c r="D738">
        <v>1103889.79662162</v>
      </c>
      <c r="E738">
        <v>22379.571173921999</v>
      </c>
      <c r="F738">
        <v>544646.11654358997</v>
      </c>
      <c r="G738">
        <v>9818874.9413456507</v>
      </c>
      <c r="H738">
        <v>-9818874.9413456507</v>
      </c>
      <c r="I738">
        <v>482799.42526063899</v>
      </c>
      <c r="J738">
        <v>-953752.72803654999</v>
      </c>
      <c r="K738" s="2">
        <v>44925</v>
      </c>
      <c r="L738" t="s">
        <v>85</v>
      </c>
    </row>
    <row r="739" spans="1:12" x14ac:dyDescent="0.3">
      <c r="A739" t="str">
        <f t="shared" si="11"/>
        <v>CRIV45015</v>
      </c>
      <c r="B739" t="s">
        <v>86</v>
      </c>
      <c r="C739" t="s">
        <v>46</v>
      </c>
      <c r="D739">
        <v>1127336.3353245701</v>
      </c>
      <c r="E739">
        <v>25800.106181045201</v>
      </c>
      <c r="F739">
        <v>552310.85568150703</v>
      </c>
      <c r="G739">
        <v>10598711.7777244</v>
      </c>
      <c r="H739">
        <v>-10598711.7777244</v>
      </c>
      <c r="I739">
        <v>808378.09547166002</v>
      </c>
      <c r="J739">
        <v>-1552260.32868073</v>
      </c>
      <c r="K739" s="2">
        <v>45015</v>
      </c>
      <c r="L739" t="s">
        <v>85</v>
      </c>
    </row>
    <row r="740" spans="1:12" x14ac:dyDescent="0.3">
      <c r="A740" t="str">
        <f t="shared" si="11"/>
        <v>CRIV45107</v>
      </c>
      <c r="B740" t="s">
        <v>86</v>
      </c>
      <c r="C740" t="s">
        <v>46</v>
      </c>
      <c r="D740">
        <v>1152074.3545643799</v>
      </c>
      <c r="E740">
        <v>29525.773200523399</v>
      </c>
      <c r="F740">
        <v>560065.01771363104</v>
      </c>
      <c r="G740">
        <v>11459405.5989055</v>
      </c>
      <c r="H740">
        <v>-11459405.5989055</v>
      </c>
      <c r="I740">
        <v>1153877.26024796</v>
      </c>
      <c r="J740">
        <v>-2197709.4046080098</v>
      </c>
      <c r="K740" s="2">
        <v>45107</v>
      </c>
      <c r="L740" t="s">
        <v>85</v>
      </c>
    </row>
    <row r="741" spans="1:12" x14ac:dyDescent="0.3">
      <c r="A741" t="str">
        <f t="shared" si="11"/>
        <v>CRIV45199</v>
      </c>
      <c r="B741" t="s">
        <v>86</v>
      </c>
      <c r="C741" t="s">
        <v>46</v>
      </c>
      <c r="D741">
        <v>1178165.19404163</v>
      </c>
      <c r="E741">
        <v>33568.852495255902</v>
      </c>
      <c r="F741">
        <v>567912.65284561506</v>
      </c>
      <c r="G741">
        <v>12404800.024938</v>
      </c>
      <c r="H741">
        <v>-12404800.024938</v>
      </c>
      <c r="I741">
        <v>1519659.2575441301</v>
      </c>
      <c r="J741">
        <v>-2891613.4662519102</v>
      </c>
      <c r="K741" s="2">
        <v>45199</v>
      </c>
      <c r="L741" t="s">
        <v>85</v>
      </c>
    </row>
    <row r="742" spans="1:12" x14ac:dyDescent="0.3">
      <c r="A742" t="str">
        <f t="shared" si="11"/>
        <v>FHER43099</v>
      </c>
      <c r="B742" t="s">
        <v>583</v>
      </c>
      <c r="C742" t="s">
        <v>577</v>
      </c>
      <c r="D742">
        <v>4737.0151940019496</v>
      </c>
      <c r="E742">
        <v>913236.05933273304</v>
      </c>
      <c r="F742">
        <v>0</v>
      </c>
      <c r="G742">
        <v>2407354.1226548902</v>
      </c>
      <c r="H742">
        <v>-2407354.1226548902</v>
      </c>
      <c r="I742">
        <v>-1966700.3879116101</v>
      </c>
      <c r="J742">
        <v>959961.68669914198</v>
      </c>
      <c r="K742" s="2">
        <v>43099</v>
      </c>
      <c r="L742" t="s">
        <v>731</v>
      </c>
    </row>
    <row r="743" spans="1:12" x14ac:dyDescent="0.3">
      <c r="A743" t="str">
        <f t="shared" si="11"/>
        <v>FHER43189</v>
      </c>
      <c r="B743" t="s">
        <v>583</v>
      </c>
      <c r="C743" t="s">
        <v>577</v>
      </c>
      <c r="D743">
        <v>-79601.393005621503</v>
      </c>
      <c r="E743">
        <v>775750.62736829999</v>
      </c>
      <c r="F743">
        <v>0</v>
      </c>
      <c r="G743">
        <v>2121897.5590583901</v>
      </c>
      <c r="H743">
        <v>-2121897.5590583901</v>
      </c>
      <c r="I743">
        <v>-1616307.3987992201</v>
      </c>
      <c r="J743">
        <v>657304.74111796997</v>
      </c>
      <c r="K743" s="2">
        <v>43189</v>
      </c>
      <c r="L743" t="s">
        <v>731</v>
      </c>
    </row>
    <row r="744" spans="1:12" x14ac:dyDescent="0.3">
      <c r="A744" t="str">
        <f t="shared" si="11"/>
        <v>FHER43281</v>
      </c>
      <c r="B744" t="s">
        <v>583</v>
      </c>
      <c r="C744" t="s">
        <v>577</v>
      </c>
      <c r="D744">
        <v>-172519.13619324</v>
      </c>
      <c r="E744">
        <v>619498.30256546906</v>
      </c>
      <c r="F744">
        <v>0</v>
      </c>
      <c r="G744">
        <v>1794704.17367624</v>
      </c>
      <c r="H744">
        <v>-1794704.17367624</v>
      </c>
      <c r="I744">
        <v>-1205408.37542604</v>
      </c>
      <c r="J744">
        <v>317213.62223608</v>
      </c>
      <c r="K744" s="2">
        <v>43281</v>
      </c>
      <c r="L744" t="s">
        <v>731</v>
      </c>
    </row>
    <row r="745" spans="1:12" x14ac:dyDescent="0.3">
      <c r="A745" t="str">
        <f t="shared" si="11"/>
        <v>FHER43373</v>
      </c>
      <c r="B745" t="s">
        <v>583</v>
      </c>
      <c r="C745" t="s">
        <v>577</v>
      </c>
      <c r="D745">
        <v>-274326.96684056398</v>
      </c>
      <c r="E745">
        <v>443603.69531000801</v>
      </c>
      <c r="F745">
        <v>0</v>
      </c>
      <c r="G745">
        <v>1423681.1199799799</v>
      </c>
      <c r="H745">
        <v>-1423681.1199799799</v>
      </c>
      <c r="I745">
        <v>-730576.53126900899</v>
      </c>
      <c r="J745">
        <v>-62014.265689884298</v>
      </c>
      <c r="K745" s="2">
        <v>43373</v>
      </c>
      <c r="L745" t="s">
        <v>731</v>
      </c>
    </row>
    <row r="746" spans="1:12" x14ac:dyDescent="0.3">
      <c r="A746" t="str">
        <f t="shared" si="11"/>
        <v>VSPT44925</v>
      </c>
      <c r="B746" t="s">
        <v>655</v>
      </c>
      <c r="C746" t="s">
        <v>635</v>
      </c>
      <c r="D746">
        <v>3361306.4982586298</v>
      </c>
      <c r="E746">
        <v>912985.22943714994</v>
      </c>
      <c r="F746">
        <v>0</v>
      </c>
      <c r="G746">
        <v>9025039.3850265909</v>
      </c>
      <c r="H746">
        <v>-9025039.3850265909</v>
      </c>
      <c r="I746">
        <v>-1090999.9494103401</v>
      </c>
      <c r="J746">
        <v>830765.65019962902</v>
      </c>
      <c r="K746" s="2">
        <v>44925</v>
      </c>
      <c r="L746" t="s">
        <v>654</v>
      </c>
    </row>
    <row r="747" spans="1:12" x14ac:dyDescent="0.3">
      <c r="A747" t="str">
        <f t="shared" si="11"/>
        <v>VSPT45015</v>
      </c>
      <c r="B747" t="s">
        <v>655</v>
      </c>
      <c r="C747" t="s">
        <v>635</v>
      </c>
      <c r="D747">
        <v>2853182.6734832502</v>
      </c>
      <c r="E747">
        <v>965443.37319588102</v>
      </c>
      <c r="F747">
        <v>0</v>
      </c>
      <c r="G747">
        <v>9038898.3322182</v>
      </c>
      <c r="H747">
        <v>-9038898.3322182</v>
      </c>
      <c r="I747">
        <v>-1045409.00144099</v>
      </c>
      <c r="J747">
        <v>855238.63191322505</v>
      </c>
      <c r="K747" s="2">
        <v>45015</v>
      </c>
      <c r="L747" t="s">
        <v>654</v>
      </c>
    </row>
    <row r="748" spans="1:12" x14ac:dyDescent="0.3">
      <c r="A748" t="str">
        <f t="shared" si="11"/>
        <v>VSPT45107</v>
      </c>
      <c r="B748" t="s">
        <v>655</v>
      </c>
      <c r="C748" t="s">
        <v>635</v>
      </c>
      <c r="D748">
        <v>2262640.8671496701</v>
      </c>
      <c r="E748">
        <v>1022056.33752461</v>
      </c>
      <c r="F748">
        <v>0</v>
      </c>
      <c r="G748">
        <v>9025353.6911372002</v>
      </c>
      <c r="H748">
        <v>-9025353.6911372002</v>
      </c>
      <c r="I748">
        <v>-988570.26574788895</v>
      </c>
      <c r="J748">
        <v>881560.844703865</v>
      </c>
      <c r="K748" s="2">
        <v>45107</v>
      </c>
      <c r="L748" t="s">
        <v>654</v>
      </c>
    </row>
    <row r="749" spans="1:12" x14ac:dyDescent="0.3">
      <c r="A749" t="str">
        <f t="shared" si="11"/>
        <v>VSPT45199</v>
      </c>
      <c r="B749" t="s">
        <v>655</v>
      </c>
      <c r="C749" t="s">
        <v>635</v>
      </c>
      <c r="D749">
        <v>1585494.53419234</v>
      </c>
      <c r="E749">
        <v>1083014.6803842699</v>
      </c>
      <c r="F749">
        <v>0</v>
      </c>
      <c r="G749">
        <v>8982941.35132128</v>
      </c>
      <c r="H749">
        <v>-8982941.35132128</v>
      </c>
      <c r="I749">
        <v>-919875.39308650605</v>
      </c>
      <c r="J749">
        <v>909848.52140703995</v>
      </c>
      <c r="K749" s="2">
        <v>45199</v>
      </c>
      <c r="L749" t="s">
        <v>654</v>
      </c>
    </row>
    <row r="750" spans="1:12" x14ac:dyDescent="0.3">
      <c r="A750" t="str">
        <f t="shared" si="11"/>
        <v>EZTC44925</v>
      </c>
      <c r="B750" t="s">
        <v>273</v>
      </c>
      <c r="C750" t="s">
        <v>271</v>
      </c>
      <c r="D750">
        <v>5050216.6170948399</v>
      </c>
      <c r="E750">
        <v>147064.509888776</v>
      </c>
      <c r="F750">
        <v>1664245.15482634</v>
      </c>
      <c r="G750">
        <v>5046638.8408453502</v>
      </c>
      <c r="H750">
        <v>-5046638.8408453502</v>
      </c>
      <c r="I750">
        <v>267602.02631353401</v>
      </c>
      <c r="J750">
        <v>573105.53484447801</v>
      </c>
      <c r="K750" s="2">
        <v>44925</v>
      </c>
      <c r="L750" t="s">
        <v>272</v>
      </c>
    </row>
    <row r="751" spans="1:12" x14ac:dyDescent="0.3">
      <c r="A751" t="str">
        <f t="shared" si="11"/>
        <v>EZTC45015</v>
      </c>
      <c r="B751" t="s">
        <v>273</v>
      </c>
      <c r="C751" t="s">
        <v>271</v>
      </c>
      <c r="D751">
        <v>5307737.8703037295</v>
      </c>
      <c r="E751">
        <v>166904.989892079</v>
      </c>
      <c r="F751">
        <v>1756787.8691328501</v>
      </c>
      <c r="G751">
        <v>5240881.8473698804</v>
      </c>
      <c r="H751">
        <v>-5240881.8473698804</v>
      </c>
      <c r="I751">
        <v>377131.28785695398</v>
      </c>
      <c r="J751">
        <v>507063.31183538702</v>
      </c>
      <c r="K751" s="2">
        <v>45015</v>
      </c>
      <c r="L751" t="s">
        <v>272</v>
      </c>
    </row>
    <row r="752" spans="1:12" x14ac:dyDescent="0.3">
      <c r="A752" t="str">
        <f t="shared" si="11"/>
        <v>EZTC45107</v>
      </c>
      <c r="B752" t="s">
        <v>273</v>
      </c>
      <c r="C752" t="s">
        <v>271</v>
      </c>
      <c r="D752">
        <v>5585239.2194085298</v>
      </c>
      <c r="E752">
        <v>189143.909921955</v>
      </c>
      <c r="F752">
        <v>1861072.43926407</v>
      </c>
      <c r="G752">
        <v>5451447.9676543996</v>
      </c>
      <c r="H752">
        <v>-5451447.9676543996</v>
      </c>
      <c r="I752">
        <v>494923.94843379903</v>
      </c>
      <c r="J752">
        <v>429858.54745371197</v>
      </c>
      <c r="K752" s="2">
        <v>45107</v>
      </c>
      <c r="L752" t="s">
        <v>272</v>
      </c>
    </row>
    <row r="753" spans="1:12" x14ac:dyDescent="0.3">
      <c r="A753" t="str">
        <f t="shared" si="11"/>
        <v>EZTC45199</v>
      </c>
      <c r="B753" t="s">
        <v>273</v>
      </c>
      <c r="C753" t="s">
        <v>271</v>
      </c>
      <c r="D753">
        <v>5883669.5063753603</v>
      </c>
      <c r="E753">
        <v>213894.986939147</v>
      </c>
      <c r="F753">
        <v>1977819.8764488499</v>
      </c>
      <c r="G753">
        <v>5679268.1188136404</v>
      </c>
      <c r="H753">
        <v>-5679268.1188136404</v>
      </c>
      <c r="I753">
        <v>621199.23926320602</v>
      </c>
      <c r="J753">
        <v>340925.73863881698</v>
      </c>
      <c r="K753" s="2">
        <v>45199</v>
      </c>
      <c r="L753" t="s">
        <v>272</v>
      </c>
    </row>
    <row r="754" spans="1:12" x14ac:dyDescent="0.3">
      <c r="A754" t="str">
        <f t="shared" si="11"/>
        <v>BAUH44925</v>
      </c>
      <c r="B754" t="s">
        <v>31</v>
      </c>
      <c r="C754" t="s">
        <v>29</v>
      </c>
      <c r="D754">
        <v>119372.63738221901</v>
      </c>
      <c r="E754">
        <v>44931.349800536103</v>
      </c>
      <c r="F754">
        <v>64470.578473813803</v>
      </c>
      <c r="G754">
        <v>179750.67006196099</v>
      </c>
      <c r="H754">
        <v>-179750.67006196099</v>
      </c>
      <c r="I754">
        <v>-56916.612681432904</v>
      </c>
      <c r="J754">
        <v>40476.739835323198</v>
      </c>
      <c r="K754" s="2">
        <v>44925</v>
      </c>
      <c r="L754" t="s">
        <v>30</v>
      </c>
    </row>
    <row r="755" spans="1:12" x14ac:dyDescent="0.3">
      <c r="A755" t="str">
        <f t="shared" si="11"/>
        <v>BAUH45015</v>
      </c>
      <c r="B755" t="s">
        <v>31</v>
      </c>
      <c r="C755" t="s">
        <v>29</v>
      </c>
      <c r="D755">
        <v>125344.206202375</v>
      </c>
      <c r="E755">
        <v>44563.726630384699</v>
      </c>
      <c r="F755">
        <v>68877.208058325894</v>
      </c>
      <c r="G755">
        <v>187567.24826965501</v>
      </c>
      <c r="H755">
        <v>-187567.24826965501</v>
      </c>
      <c r="I755">
        <v>-59334.424758597001</v>
      </c>
      <c r="J755">
        <v>35839.320610137896</v>
      </c>
      <c r="K755" s="2">
        <v>45015</v>
      </c>
      <c r="L755" t="s">
        <v>30</v>
      </c>
    </row>
    <row r="756" spans="1:12" x14ac:dyDescent="0.3">
      <c r="A756" t="str">
        <f t="shared" si="11"/>
        <v>BAUH45107</v>
      </c>
      <c r="B756" t="s">
        <v>31</v>
      </c>
      <c r="C756" t="s">
        <v>29</v>
      </c>
      <c r="D756">
        <v>131490.77068483399</v>
      </c>
      <c r="E756">
        <v>44094.606878411701</v>
      </c>
      <c r="F756">
        <v>73482.337276080594</v>
      </c>
      <c r="G756">
        <v>195549.330899628</v>
      </c>
      <c r="H756">
        <v>-195549.330899628</v>
      </c>
      <c r="I756">
        <v>-61859.151713648098</v>
      </c>
      <c r="J756">
        <v>30543.409912377501</v>
      </c>
      <c r="K756" s="2">
        <v>45107</v>
      </c>
      <c r="L756" t="s">
        <v>30</v>
      </c>
    </row>
    <row r="757" spans="1:12" x14ac:dyDescent="0.3">
      <c r="A757" t="str">
        <f t="shared" si="11"/>
        <v>BAUH45199</v>
      </c>
      <c r="B757" t="s">
        <v>31</v>
      </c>
      <c r="C757" t="s">
        <v>29</v>
      </c>
      <c r="D757">
        <v>137814.54087590001</v>
      </c>
      <c r="E757">
        <v>43520.8609104473</v>
      </c>
      <c r="F757">
        <v>78290.604446707002</v>
      </c>
      <c r="G757">
        <v>203693.53047139</v>
      </c>
      <c r="H757">
        <v>-203693.53047139</v>
      </c>
      <c r="I757">
        <v>-64493.616735641503</v>
      </c>
      <c r="J757">
        <v>24559.0823523859</v>
      </c>
      <c r="K757" s="2">
        <v>45199</v>
      </c>
      <c r="L757" t="s">
        <v>30</v>
      </c>
    </row>
    <row r="758" spans="1:12" x14ac:dyDescent="0.3">
      <c r="A758" t="str">
        <f t="shared" si="11"/>
        <v>EVEN44925</v>
      </c>
      <c r="B758" t="s">
        <v>216</v>
      </c>
      <c r="C758" t="s">
        <v>174</v>
      </c>
      <c r="D758">
        <v>2039083.3634665399</v>
      </c>
      <c r="E758">
        <v>9477.4806043618701</v>
      </c>
      <c r="F758">
        <v>168031.980392575</v>
      </c>
      <c r="G758">
        <v>1931567.6542736499</v>
      </c>
      <c r="H758">
        <v>-1931567.6542736499</v>
      </c>
      <c r="I758">
        <v>-31485.199473710501</v>
      </c>
      <c r="J758">
        <v>392120.80952372501</v>
      </c>
      <c r="K758" s="2">
        <v>44925</v>
      </c>
      <c r="L758" t="s">
        <v>215</v>
      </c>
    </row>
    <row r="759" spans="1:12" x14ac:dyDescent="0.3">
      <c r="A759" t="str">
        <f t="shared" si="11"/>
        <v>EVEN45015</v>
      </c>
      <c r="B759" t="s">
        <v>216</v>
      </c>
      <c r="C759" t="s">
        <v>174</v>
      </c>
      <c r="D759">
        <v>2140355.1273465799</v>
      </c>
      <c r="E759">
        <v>10751.8286177685</v>
      </c>
      <c r="F759">
        <v>251496.18987103901</v>
      </c>
      <c r="G759">
        <v>1832562.2387925</v>
      </c>
      <c r="H759">
        <v>-1832562.2387925</v>
      </c>
      <c r="I759">
        <v>53406.601075510203</v>
      </c>
      <c r="J759">
        <v>386254.70815342601</v>
      </c>
      <c r="K759" s="2">
        <v>45015</v>
      </c>
      <c r="L759" t="s">
        <v>215</v>
      </c>
    </row>
    <row r="760" spans="1:12" x14ac:dyDescent="0.3">
      <c r="A760" t="str">
        <f t="shared" si="11"/>
        <v>EVEN45107</v>
      </c>
      <c r="B760" t="s">
        <v>216</v>
      </c>
      <c r="C760" t="s">
        <v>174</v>
      </c>
      <c r="D760">
        <v>2258559.5696624899</v>
      </c>
      <c r="E760">
        <v>12259.2157802113</v>
      </c>
      <c r="F760">
        <v>351077.18621332903</v>
      </c>
      <c r="G760">
        <v>1731233.3268247901</v>
      </c>
      <c r="H760">
        <v>-1731233.3268247901</v>
      </c>
      <c r="I760">
        <v>147884.145342676</v>
      </c>
      <c r="J760">
        <v>376484.906582703</v>
      </c>
      <c r="K760" s="2">
        <v>45107</v>
      </c>
      <c r="L760" t="s">
        <v>215</v>
      </c>
    </row>
    <row r="761" spans="1:12" x14ac:dyDescent="0.3">
      <c r="A761" t="str">
        <f t="shared" si="11"/>
        <v>EVEN45199</v>
      </c>
      <c r="B761" t="s">
        <v>216</v>
      </c>
      <c r="C761" t="s">
        <v>174</v>
      </c>
      <c r="D761">
        <v>2394692.1173346201</v>
      </c>
      <c r="E761">
        <v>14011.648216674501</v>
      </c>
      <c r="F761">
        <v>467680.929319811</v>
      </c>
      <c r="G761">
        <v>1627809.67310791</v>
      </c>
      <c r="H761">
        <v>-1627809.67310791</v>
      </c>
      <c r="I761">
        <v>252370.75293068399</v>
      </c>
      <c r="J761">
        <v>362539.59106782998</v>
      </c>
      <c r="K761" s="2">
        <v>45199</v>
      </c>
      <c r="L761" t="s">
        <v>215</v>
      </c>
    </row>
    <row r="762" spans="1:12" x14ac:dyDescent="0.3">
      <c r="A762" t="str">
        <f t="shared" si="11"/>
        <v>EUCA44925</v>
      </c>
      <c r="B762" t="s">
        <v>186</v>
      </c>
      <c r="C762" t="s">
        <v>174</v>
      </c>
      <c r="D762">
        <v>2246119.8061286299</v>
      </c>
      <c r="E762">
        <v>372005.13903731498</v>
      </c>
      <c r="F762">
        <v>1012939.18691113</v>
      </c>
      <c r="G762">
        <v>3225998.83770474</v>
      </c>
      <c r="H762">
        <v>-3225998.83770474</v>
      </c>
      <c r="I762">
        <v>-689498.917069847</v>
      </c>
      <c r="J762">
        <v>668893.13971646095</v>
      </c>
      <c r="K762" s="2">
        <v>44925</v>
      </c>
      <c r="L762" t="s">
        <v>185</v>
      </c>
    </row>
    <row r="763" spans="1:12" x14ac:dyDescent="0.3">
      <c r="A763" t="str">
        <f t="shared" si="11"/>
        <v>EUCA45015</v>
      </c>
      <c r="B763" t="s">
        <v>186</v>
      </c>
      <c r="C763" t="s">
        <v>174</v>
      </c>
      <c r="D763">
        <v>2397834.7810287001</v>
      </c>
      <c r="E763">
        <v>419348.96337194298</v>
      </c>
      <c r="F763">
        <v>1145220.6243952201</v>
      </c>
      <c r="G763">
        <v>3460784.8269338398</v>
      </c>
      <c r="H763">
        <v>-3460784.8269338398</v>
      </c>
      <c r="I763">
        <v>-755468.48620657902</v>
      </c>
      <c r="J763">
        <v>759402.76047089603</v>
      </c>
      <c r="K763" s="2">
        <v>45015</v>
      </c>
      <c r="L763" t="s">
        <v>185</v>
      </c>
    </row>
    <row r="764" spans="1:12" x14ac:dyDescent="0.3">
      <c r="A764" t="str">
        <f t="shared" si="11"/>
        <v>EUCA45107</v>
      </c>
      <c r="B764" t="s">
        <v>186</v>
      </c>
      <c r="C764" t="s">
        <v>174</v>
      </c>
      <c r="D764">
        <v>2563195.80431139</v>
      </c>
      <c r="E764">
        <v>469918.50114394201</v>
      </c>
      <c r="F764">
        <v>1288568.3379782201</v>
      </c>
      <c r="G764">
        <v>3711900.1547710402</v>
      </c>
      <c r="H764">
        <v>-3711900.1547710402</v>
      </c>
      <c r="I764">
        <v>-824955.39167227899</v>
      </c>
      <c r="J764">
        <v>856750.92044445698</v>
      </c>
      <c r="K764" s="2">
        <v>45107</v>
      </c>
      <c r="L764" t="s">
        <v>185</v>
      </c>
    </row>
    <row r="765" spans="1:12" x14ac:dyDescent="0.3">
      <c r="A765" t="str">
        <f t="shared" si="11"/>
        <v>EUCA45199</v>
      </c>
      <c r="B765" t="s">
        <v>186</v>
      </c>
      <c r="C765" t="s">
        <v>174</v>
      </c>
      <c r="D765">
        <v>2742792.5838209102</v>
      </c>
      <c r="E765">
        <v>523789.22955791902</v>
      </c>
      <c r="F765">
        <v>1443415.4750447799</v>
      </c>
      <c r="G765">
        <v>3979817.72620025</v>
      </c>
      <c r="H765">
        <v>-3979817.72620025</v>
      </c>
      <c r="I765">
        <v>-897986.86367984198</v>
      </c>
      <c r="J765">
        <v>961144.69378165295</v>
      </c>
      <c r="K765" s="2">
        <v>45199</v>
      </c>
      <c r="L765" t="s">
        <v>185</v>
      </c>
    </row>
    <row r="766" spans="1:12" x14ac:dyDescent="0.3">
      <c r="A766" t="str">
        <f t="shared" si="11"/>
        <v>ETER44925</v>
      </c>
      <c r="B766" t="s">
        <v>184</v>
      </c>
      <c r="C766" t="s">
        <v>174</v>
      </c>
      <c r="D766">
        <v>876446.03217088</v>
      </c>
      <c r="E766">
        <v>241887.83116883601</v>
      </c>
      <c r="F766">
        <v>105968.545030241</v>
      </c>
      <c r="G766">
        <v>1191103.9596805</v>
      </c>
      <c r="H766">
        <v>-1191103.9596805</v>
      </c>
      <c r="I766">
        <v>-182193.59477124599</v>
      </c>
      <c r="J766">
        <v>595696.19013670005</v>
      </c>
      <c r="K766" s="2">
        <v>44925</v>
      </c>
      <c r="L766" t="s">
        <v>183</v>
      </c>
    </row>
    <row r="767" spans="1:12" x14ac:dyDescent="0.3">
      <c r="A767" t="str">
        <f t="shared" si="11"/>
        <v>ETER45015</v>
      </c>
      <c r="B767" t="s">
        <v>184</v>
      </c>
      <c r="C767" t="s">
        <v>174</v>
      </c>
      <c r="D767">
        <v>1044762.81707657</v>
      </c>
      <c r="E767">
        <v>265643.850377505</v>
      </c>
      <c r="F767">
        <v>133658.54358497</v>
      </c>
      <c r="G767">
        <v>1336231.1853805999</v>
      </c>
      <c r="H767">
        <v>-1336231.1853805999</v>
      </c>
      <c r="I767">
        <v>-175169.54412395699</v>
      </c>
      <c r="J767">
        <v>670951.48232729896</v>
      </c>
      <c r="K767" s="2">
        <v>45015</v>
      </c>
      <c r="L767" t="s">
        <v>183</v>
      </c>
    </row>
    <row r="768" spans="1:12" x14ac:dyDescent="0.3">
      <c r="A768" t="str">
        <f t="shared" si="11"/>
        <v>ETER45107</v>
      </c>
      <c r="B768" t="s">
        <v>184</v>
      </c>
      <c r="C768" t="s">
        <v>174</v>
      </c>
      <c r="D768">
        <v>1234279.78584234</v>
      </c>
      <c r="E768">
        <v>291792.940541855</v>
      </c>
      <c r="F768">
        <v>166005.01355382</v>
      </c>
      <c r="G768">
        <v>1498498.34616954</v>
      </c>
      <c r="H768">
        <v>-1498498.34616954</v>
      </c>
      <c r="I768">
        <v>-166398.02478904999</v>
      </c>
      <c r="J768">
        <v>753971.28066547704</v>
      </c>
      <c r="K768" s="2">
        <v>45107</v>
      </c>
      <c r="L768" t="s">
        <v>183</v>
      </c>
    </row>
    <row r="769" spans="1:12" x14ac:dyDescent="0.3">
      <c r="A769" t="str">
        <f t="shared" si="11"/>
        <v>ETER45199</v>
      </c>
      <c r="B769" t="s">
        <v>184</v>
      </c>
      <c r="C769" t="s">
        <v>174</v>
      </c>
      <c r="D769">
        <v>1446025.9965520301</v>
      </c>
      <c r="E769">
        <v>320439.09720858099</v>
      </c>
      <c r="F769">
        <v>203269.55277065499</v>
      </c>
      <c r="G769">
        <v>1678727.4479760299</v>
      </c>
      <c r="H769">
        <v>-1678727.4479760299</v>
      </c>
      <c r="I769">
        <v>-155780.577383589</v>
      </c>
      <c r="J769">
        <v>845096.20358878304</v>
      </c>
      <c r="K769" s="2">
        <v>45199</v>
      </c>
      <c r="L769" t="s">
        <v>183</v>
      </c>
    </row>
    <row r="770" spans="1:12" x14ac:dyDescent="0.3">
      <c r="A770" t="str">
        <f t="shared" si="11"/>
        <v>EQPA44925</v>
      </c>
      <c r="B770" t="s">
        <v>457</v>
      </c>
      <c r="C770" t="s">
        <v>419</v>
      </c>
      <c r="D770">
        <v>3696069.5053050802</v>
      </c>
      <c r="E770">
        <v>2221632.7694592299</v>
      </c>
      <c r="F770">
        <v>1618850.5255070101</v>
      </c>
      <c r="G770">
        <v>13295869.787709201</v>
      </c>
      <c r="H770">
        <v>-13295869.787709201</v>
      </c>
      <c r="I770">
        <v>-3464659.9658772601</v>
      </c>
      <c r="J770">
        <v>5426315.2640696196</v>
      </c>
      <c r="K770" s="2">
        <v>44925</v>
      </c>
      <c r="L770" t="s">
        <v>456</v>
      </c>
    </row>
    <row r="771" spans="1:12" x14ac:dyDescent="0.3">
      <c r="A771" t="str">
        <f t="shared" ref="A771:A834" si="12">_xlfn.CONCAT(B771,K771)</f>
        <v>EQPA45015</v>
      </c>
      <c r="B771" t="s">
        <v>457</v>
      </c>
      <c r="C771" t="s">
        <v>419</v>
      </c>
      <c r="D771">
        <v>3586195.8350595599</v>
      </c>
      <c r="E771">
        <v>2333692.1071353499</v>
      </c>
      <c r="F771">
        <v>1585465.1067222401</v>
      </c>
      <c r="G771">
        <v>13436678.650117001</v>
      </c>
      <c r="H771">
        <v>-13436678.650117001</v>
      </c>
      <c r="I771">
        <v>-3708527.3549921</v>
      </c>
      <c r="J771">
        <v>5513690.0551418299</v>
      </c>
      <c r="K771" s="2">
        <v>45015</v>
      </c>
      <c r="L771" t="s">
        <v>456</v>
      </c>
    </row>
    <row r="772" spans="1:12" x14ac:dyDescent="0.3">
      <c r="A772" t="str">
        <f t="shared" si="12"/>
        <v>EQPA45107</v>
      </c>
      <c r="B772" t="s">
        <v>457</v>
      </c>
      <c r="C772" t="s">
        <v>419</v>
      </c>
      <c r="D772">
        <v>3442288.8351297998</v>
      </c>
      <c r="E772">
        <v>2452916.8899541702</v>
      </c>
      <c r="F772">
        <v>1535251.1426401199</v>
      </c>
      <c r="G772">
        <v>13544197.8890478</v>
      </c>
      <c r="H772">
        <v>-13544197.8890478</v>
      </c>
      <c r="I772">
        <v>-3973241.00193174</v>
      </c>
      <c r="J772">
        <v>5587251.9881116301</v>
      </c>
      <c r="K772" s="2">
        <v>45107</v>
      </c>
      <c r="L772" t="s">
        <v>456</v>
      </c>
    </row>
    <row r="773" spans="1:12" x14ac:dyDescent="0.3">
      <c r="A773" t="str">
        <f t="shared" si="12"/>
        <v>EQPA45199</v>
      </c>
      <c r="B773" t="s">
        <v>457</v>
      </c>
      <c r="C773" t="s">
        <v>419</v>
      </c>
      <c r="D773">
        <v>3262488.6191114802</v>
      </c>
      <c r="E773">
        <v>2579604.2000305899</v>
      </c>
      <c r="F773">
        <v>1467188.9281105699</v>
      </c>
      <c r="G773">
        <v>13616228.6511424</v>
      </c>
      <c r="H773">
        <v>-13616228.6511424</v>
      </c>
      <c r="I773">
        <v>-4259592.7452225201</v>
      </c>
      <c r="J773">
        <v>5646020.5710056899</v>
      </c>
      <c r="K773" s="2">
        <v>45199</v>
      </c>
      <c r="L773" t="s">
        <v>456</v>
      </c>
    </row>
    <row r="774" spans="1:12" x14ac:dyDescent="0.3">
      <c r="A774" t="str">
        <f t="shared" si="12"/>
        <v>EQTL44925</v>
      </c>
      <c r="B774" t="s">
        <v>455</v>
      </c>
      <c r="C774" t="s">
        <v>419</v>
      </c>
      <c r="D774">
        <v>18471409.661999699</v>
      </c>
      <c r="E774">
        <v>660238.95755872095</v>
      </c>
      <c r="F774">
        <v>8901802.3469144609</v>
      </c>
      <c r="G774">
        <v>24046323.0206284</v>
      </c>
      <c r="H774">
        <v>-24046323.0206284</v>
      </c>
      <c r="I774">
        <v>-667293.75638734596</v>
      </c>
      <c r="J774">
        <v>1341323.9468636001</v>
      </c>
      <c r="K774" s="2">
        <v>44925</v>
      </c>
      <c r="L774" t="s">
        <v>454</v>
      </c>
    </row>
    <row r="775" spans="1:12" x14ac:dyDescent="0.3">
      <c r="A775" t="str">
        <f t="shared" si="12"/>
        <v>EQTL45015</v>
      </c>
      <c r="B775" t="s">
        <v>455</v>
      </c>
      <c r="C775" t="s">
        <v>419</v>
      </c>
      <c r="D775">
        <v>20198734.8623937</v>
      </c>
      <c r="E775">
        <v>675158.17946662998</v>
      </c>
      <c r="F775">
        <v>9557817.6637576409</v>
      </c>
      <c r="G775">
        <v>26408659.326659799</v>
      </c>
      <c r="H775">
        <v>-26408659.326659799</v>
      </c>
      <c r="I775">
        <v>-595803.15432536299</v>
      </c>
      <c r="J775">
        <v>1408309.56359188</v>
      </c>
      <c r="K775" s="2">
        <v>45015</v>
      </c>
      <c r="L775" t="s">
        <v>454</v>
      </c>
    </row>
    <row r="776" spans="1:12" x14ac:dyDescent="0.3">
      <c r="A776" t="str">
        <f t="shared" si="12"/>
        <v>EQTL45107</v>
      </c>
      <c r="B776" t="s">
        <v>455</v>
      </c>
      <c r="C776" t="s">
        <v>419</v>
      </c>
      <c r="D776">
        <v>22056020.289475199</v>
      </c>
      <c r="E776">
        <v>687468.74268271297</v>
      </c>
      <c r="F776">
        <v>10244700.326236101</v>
      </c>
      <c r="G776">
        <v>28949749.4384453</v>
      </c>
      <c r="H776">
        <v>-28949749.4384453</v>
      </c>
      <c r="I776">
        <v>-510493.97561073297</v>
      </c>
      <c r="J776">
        <v>1479986.75858185</v>
      </c>
      <c r="K776" s="2">
        <v>45107</v>
      </c>
      <c r="L776" t="s">
        <v>454</v>
      </c>
    </row>
    <row r="777" spans="1:12" x14ac:dyDescent="0.3">
      <c r="A777" t="str">
        <f t="shared" si="12"/>
        <v>EQTL45199</v>
      </c>
      <c r="B777" t="s">
        <v>455</v>
      </c>
      <c r="C777" t="s">
        <v>419</v>
      </c>
      <c r="D777">
        <v>24048316.056953698</v>
      </c>
      <c r="E777">
        <v>696969.76951499505</v>
      </c>
      <c r="F777">
        <v>10963100.907391701</v>
      </c>
      <c r="G777">
        <v>31676471.0167218</v>
      </c>
      <c r="H777">
        <v>-31676471.0167218</v>
      </c>
      <c r="I777">
        <v>-410643.52453837299</v>
      </c>
      <c r="J777">
        <v>1556594.7190477599</v>
      </c>
      <c r="K777" s="2">
        <v>45199</v>
      </c>
      <c r="L777" t="s">
        <v>454</v>
      </c>
    </row>
    <row r="778" spans="1:12" x14ac:dyDescent="0.3">
      <c r="A778" t="str">
        <f t="shared" si="12"/>
        <v>ENJU44925</v>
      </c>
      <c r="B778" t="s">
        <v>146</v>
      </c>
      <c r="C778" t="s">
        <v>108</v>
      </c>
      <c r="D778">
        <v>187479.14285714601</v>
      </c>
      <c r="E778">
        <v>40778.952380952302</v>
      </c>
      <c r="F778">
        <v>0</v>
      </c>
      <c r="G778">
        <v>248244.40476188701</v>
      </c>
      <c r="H778">
        <v>-248244.40476188701</v>
      </c>
      <c r="I778">
        <v>-54112.095238095098</v>
      </c>
      <c r="J778">
        <v>179859.007936498</v>
      </c>
      <c r="K778" s="2">
        <v>44925</v>
      </c>
      <c r="L778" t="s">
        <v>145</v>
      </c>
    </row>
    <row r="779" spans="1:12" x14ac:dyDescent="0.3">
      <c r="A779" t="str">
        <f t="shared" si="12"/>
        <v>ENJU45015</v>
      </c>
      <c r="B779" t="s">
        <v>146</v>
      </c>
      <c r="C779" t="s">
        <v>108</v>
      </c>
      <c r="D779">
        <v>-34706.404761901496</v>
      </c>
      <c r="E779">
        <v>43913.690476190401</v>
      </c>
      <c r="F779">
        <v>0</v>
      </c>
      <c r="G779">
        <v>32127.880952354801</v>
      </c>
      <c r="H779">
        <v>-32127.880952354801</v>
      </c>
      <c r="I779">
        <v>-61620.4523809522</v>
      </c>
      <c r="J779">
        <v>-28951.753968269499</v>
      </c>
      <c r="K779" s="2">
        <v>45015</v>
      </c>
      <c r="L779" t="s">
        <v>145</v>
      </c>
    </row>
    <row r="780" spans="1:12" x14ac:dyDescent="0.3">
      <c r="A780" t="str">
        <f t="shared" si="12"/>
        <v>ENJU45107</v>
      </c>
      <c r="B780" t="s">
        <v>146</v>
      </c>
      <c r="C780" t="s">
        <v>108</v>
      </c>
      <c r="D780">
        <v>-333538.885281383</v>
      </c>
      <c r="E780">
        <v>47090.729437229202</v>
      </c>
      <c r="F780">
        <v>0</v>
      </c>
      <c r="G780">
        <v>-259211.98051951901</v>
      </c>
      <c r="H780">
        <v>259211.98051951901</v>
      </c>
      <c r="I780">
        <v>-71459.056277056094</v>
      </c>
      <c r="J780">
        <v>-304701.94227996602</v>
      </c>
      <c r="K780" s="2">
        <v>45107</v>
      </c>
      <c r="L780" t="s">
        <v>145</v>
      </c>
    </row>
    <row r="781" spans="1:12" x14ac:dyDescent="0.3">
      <c r="A781" t="str">
        <f t="shared" si="12"/>
        <v>ENJU45199</v>
      </c>
      <c r="B781" t="s">
        <v>146</v>
      </c>
      <c r="C781" t="s">
        <v>108</v>
      </c>
      <c r="D781">
        <v>-716358.26839826803</v>
      </c>
      <c r="E781">
        <v>50311.372294371999</v>
      </c>
      <c r="F781">
        <v>0</v>
      </c>
      <c r="G781">
        <v>-632850.61904767295</v>
      </c>
      <c r="H781">
        <v>632850.61904767295</v>
      </c>
      <c r="I781">
        <v>-84053.316017315694</v>
      </c>
      <c r="J781">
        <v>-652886.26406929805</v>
      </c>
      <c r="K781" s="2">
        <v>45199</v>
      </c>
      <c r="L781" t="s">
        <v>145</v>
      </c>
    </row>
    <row r="782" spans="1:12" x14ac:dyDescent="0.3">
      <c r="A782" t="str">
        <f t="shared" si="12"/>
        <v>EGIE44925</v>
      </c>
      <c r="B782" t="s">
        <v>453</v>
      </c>
      <c r="C782" t="s">
        <v>419</v>
      </c>
      <c r="D782">
        <v>8093015.4137169402</v>
      </c>
      <c r="E782">
        <v>1044597.10211351</v>
      </c>
      <c r="F782">
        <v>2593134.8651224598</v>
      </c>
      <c r="G782">
        <v>24872253.242162701</v>
      </c>
      <c r="H782">
        <v>-24872253.242162701</v>
      </c>
      <c r="I782">
        <v>-3772206.0287751299</v>
      </c>
      <c r="J782">
        <v>3545567.94966526</v>
      </c>
      <c r="K782" s="2">
        <v>44925</v>
      </c>
      <c r="L782" t="s">
        <v>452</v>
      </c>
    </row>
    <row r="783" spans="1:12" x14ac:dyDescent="0.3">
      <c r="A783" t="str">
        <f t="shared" si="12"/>
        <v>EGIE45015</v>
      </c>
      <c r="B783" t="s">
        <v>453</v>
      </c>
      <c r="C783" t="s">
        <v>419</v>
      </c>
      <c r="D783">
        <v>8122266.4914187901</v>
      </c>
      <c r="E783">
        <v>1033830.45683034</v>
      </c>
      <c r="F783">
        <v>2625444.38046681</v>
      </c>
      <c r="G783">
        <v>25068314.8575342</v>
      </c>
      <c r="H783">
        <v>-25068314.8575342</v>
      </c>
      <c r="I783">
        <v>-3908038.9985890999</v>
      </c>
      <c r="J783">
        <v>3641593.5812320099</v>
      </c>
      <c r="K783" s="2">
        <v>45015</v>
      </c>
      <c r="L783" t="s">
        <v>452</v>
      </c>
    </row>
    <row r="784" spans="1:12" x14ac:dyDescent="0.3">
      <c r="A784" t="str">
        <f t="shared" si="12"/>
        <v>EGIE45107</v>
      </c>
      <c r="B784" t="s">
        <v>453</v>
      </c>
      <c r="C784" t="s">
        <v>419</v>
      </c>
      <c r="D784">
        <v>8142629.2035521399</v>
      </c>
      <c r="E784">
        <v>1022274.40491308</v>
      </c>
      <c r="F784">
        <v>2664004.6772698201</v>
      </c>
      <c r="G784">
        <v>25184947.573226601</v>
      </c>
      <c r="H784">
        <v>-25184947.573226601</v>
      </c>
      <c r="I784">
        <v>-4043487.4780084901</v>
      </c>
      <c r="J784">
        <v>3741011.4274527002</v>
      </c>
      <c r="K784" s="2">
        <v>45107</v>
      </c>
      <c r="L784" t="s">
        <v>452</v>
      </c>
    </row>
    <row r="785" spans="1:12" x14ac:dyDescent="0.3">
      <c r="A785" t="str">
        <f t="shared" si="12"/>
        <v>EGIE45199</v>
      </c>
      <c r="B785" t="s">
        <v>453</v>
      </c>
      <c r="C785" t="s">
        <v>419</v>
      </c>
      <c r="D785">
        <v>8153612.1009578202</v>
      </c>
      <c r="E785">
        <v>1009940.72674214</v>
      </c>
      <c r="F785">
        <v>2709317.69853898</v>
      </c>
      <c r="G785">
        <v>25216777.3480388</v>
      </c>
      <c r="H785">
        <v>-25216777.3480388</v>
      </c>
      <c r="I785">
        <v>-4178216.6539024101</v>
      </c>
      <c r="J785">
        <v>3843983.4411958</v>
      </c>
      <c r="K785" s="2">
        <v>45199</v>
      </c>
      <c r="L785" t="s">
        <v>452</v>
      </c>
    </row>
    <row r="786" spans="1:12" x14ac:dyDescent="0.3">
      <c r="A786" t="str">
        <f t="shared" si="12"/>
        <v>ENEV44925</v>
      </c>
      <c r="B786" t="s">
        <v>451</v>
      </c>
      <c r="C786" t="s">
        <v>419</v>
      </c>
      <c r="D786">
        <v>13400428.8355825</v>
      </c>
      <c r="E786">
        <v>267363.06289788301</v>
      </c>
      <c r="F786">
        <v>742281.13394437905</v>
      </c>
      <c r="G786">
        <v>24185259.7462865</v>
      </c>
      <c r="H786">
        <v>-24185259.7462865</v>
      </c>
      <c r="I786">
        <v>-2550502.1355568999</v>
      </c>
      <c r="J786">
        <v>5685502.2644938398</v>
      </c>
      <c r="K786" s="2">
        <v>44925</v>
      </c>
      <c r="L786" t="s">
        <v>450</v>
      </c>
    </row>
    <row r="787" spans="1:12" x14ac:dyDescent="0.3">
      <c r="A787" t="str">
        <f t="shared" si="12"/>
        <v>ENEV45015</v>
      </c>
      <c r="B787" t="s">
        <v>451</v>
      </c>
      <c r="C787" t="s">
        <v>419</v>
      </c>
      <c r="D787">
        <v>14353343.7007227</v>
      </c>
      <c r="E787">
        <v>276309.22933398699</v>
      </c>
      <c r="F787">
        <v>858953.83943443396</v>
      </c>
      <c r="G787">
        <v>26552131.7450822</v>
      </c>
      <c r="H787">
        <v>-26552131.7450822</v>
      </c>
      <c r="I787">
        <v>-3141454.5130819399</v>
      </c>
      <c r="J787">
        <v>6565357.8140503298</v>
      </c>
      <c r="K787" s="2">
        <v>45015</v>
      </c>
      <c r="L787" t="s">
        <v>450</v>
      </c>
    </row>
    <row r="788" spans="1:12" x14ac:dyDescent="0.3">
      <c r="A788" t="str">
        <f t="shared" si="12"/>
        <v>ENEV45107</v>
      </c>
      <c r="B788" t="s">
        <v>451</v>
      </c>
      <c r="C788" t="s">
        <v>419</v>
      </c>
      <c r="D788">
        <v>15360739.5015809</v>
      </c>
      <c r="E788">
        <v>284646.94223815401</v>
      </c>
      <c r="F788">
        <v>986272.24193946598</v>
      </c>
      <c r="G788">
        <v>29106908.907067001</v>
      </c>
      <c r="H788">
        <v>-29106908.907067001</v>
      </c>
      <c r="I788">
        <v>-3805986.86704181</v>
      </c>
      <c r="J788">
        <v>7525469.4784915401</v>
      </c>
      <c r="K788" s="2">
        <v>45107</v>
      </c>
      <c r="L788" t="s">
        <v>450</v>
      </c>
    </row>
    <row r="789" spans="1:12" x14ac:dyDescent="0.3">
      <c r="A789" t="str">
        <f t="shared" si="12"/>
        <v>ENEV45199</v>
      </c>
      <c r="B789" t="s">
        <v>451</v>
      </c>
      <c r="C789" t="s">
        <v>419</v>
      </c>
      <c r="D789">
        <v>16424252.9405147</v>
      </c>
      <c r="E789">
        <v>292319.918056658</v>
      </c>
      <c r="F789">
        <v>1124672.4874271001</v>
      </c>
      <c r="G789">
        <v>31856999.402091</v>
      </c>
      <c r="H789">
        <v>-31856999.402091</v>
      </c>
      <c r="I789">
        <v>-4547709.5732331602</v>
      </c>
      <c r="J789">
        <v>8569051.1872004904</v>
      </c>
      <c r="K789" s="2">
        <v>45199</v>
      </c>
      <c r="L789" t="s">
        <v>450</v>
      </c>
    </row>
    <row r="790" spans="1:12" x14ac:dyDescent="0.3">
      <c r="A790" t="str">
        <f t="shared" si="12"/>
        <v>ENGI44925</v>
      </c>
      <c r="B790" t="s">
        <v>308</v>
      </c>
      <c r="C790" t="s">
        <v>300</v>
      </c>
      <c r="D790">
        <v>11553712.3087175</v>
      </c>
      <c r="E790">
        <v>76350.741617855194</v>
      </c>
      <c r="F790">
        <v>5115469.7649604501</v>
      </c>
      <c r="G790">
        <v>20532219.044478498</v>
      </c>
      <c r="H790">
        <v>-20532219.044478498</v>
      </c>
      <c r="I790">
        <v>-2680921.6825394901</v>
      </c>
      <c r="J790">
        <v>2040249.0089126299</v>
      </c>
      <c r="K790" s="2">
        <v>44925</v>
      </c>
      <c r="L790" t="s">
        <v>307</v>
      </c>
    </row>
    <row r="791" spans="1:12" x14ac:dyDescent="0.3">
      <c r="A791" t="str">
        <f t="shared" si="12"/>
        <v>ENGI45015</v>
      </c>
      <c r="B791" t="s">
        <v>308</v>
      </c>
      <c r="C791" t="s">
        <v>300</v>
      </c>
      <c r="D791">
        <v>12345599.267044799</v>
      </c>
      <c r="E791">
        <v>78522.445008792696</v>
      </c>
      <c r="F791">
        <v>5567017.8953330005</v>
      </c>
      <c r="G791">
        <v>21765614.273757402</v>
      </c>
      <c r="H791">
        <v>-21765614.273757402</v>
      </c>
      <c r="I791">
        <v>-2881658.8054102398</v>
      </c>
      <c r="J791">
        <v>2222658.63342488</v>
      </c>
      <c r="K791" s="2">
        <v>45015</v>
      </c>
      <c r="L791" t="s">
        <v>307</v>
      </c>
    </row>
    <row r="792" spans="1:12" x14ac:dyDescent="0.3">
      <c r="A792" t="str">
        <f t="shared" si="12"/>
        <v>ENGI45107</v>
      </c>
      <c r="B792" t="s">
        <v>308</v>
      </c>
      <c r="C792" t="s">
        <v>300</v>
      </c>
      <c r="D792">
        <v>13179528.371127499</v>
      </c>
      <c r="E792">
        <v>80544.9479531736</v>
      </c>
      <c r="F792">
        <v>6048975.2506627198</v>
      </c>
      <c r="G792">
        <v>23052884.6849632</v>
      </c>
      <c r="H792">
        <v>-23052884.6849632</v>
      </c>
      <c r="I792">
        <v>-3096143.90964538</v>
      </c>
      <c r="J792">
        <v>2422155.9254582999</v>
      </c>
      <c r="K792" s="2">
        <v>45107</v>
      </c>
      <c r="L792" t="s">
        <v>307</v>
      </c>
    </row>
    <row r="793" spans="1:12" x14ac:dyDescent="0.3">
      <c r="A793" t="str">
        <f t="shared" si="12"/>
        <v>ENGI45199</v>
      </c>
      <c r="B793" t="s">
        <v>308</v>
      </c>
      <c r="C793" t="s">
        <v>300</v>
      </c>
      <c r="D793">
        <v>14056671.401034599</v>
      </c>
      <c r="E793">
        <v>82404.492262923799</v>
      </c>
      <c r="F793">
        <v>6562349.31025624</v>
      </c>
      <c r="G793">
        <v>24395217.513200998</v>
      </c>
      <c r="H793">
        <v>-24395217.513200998</v>
      </c>
      <c r="I793">
        <v>-3324907.0926969498</v>
      </c>
      <c r="J793">
        <v>2639525.2587786</v>
      </c>
      <c r="K793" s="2">
        <v>45199</v>
      </c>
      <c r="L793" t="s">
        <v>307</v>
      </c>
    </row>
    <row r="794" spans="1:12" x14ac:dyDescent="0.3">
      <c r="A794" t="str">
        <f t="shared" si="12"/>
        <v>ENMT44925</v>
      </c>
      <c r="B794" t="s">
        <v>449</v>
      </c>
      <c r="C794" t="s">
        <v>419</v>
      </c>
      <c r="D794">
        <v>3578872.6597062601</v>
      </c>
      <c r="E794">
        <v>2049169.1944655699</v>
      </c>
      <c r="F794">
        <v>1283038.39928696</v>
      </c>
      <c r="G794">
        <v>13079957.529412</v>
      </c>
      <c r="H794">
        <v>-13079957.529412</v>
      </c>
      <c r="I794">
        <v>-2781726.64086241</v>
      </c>
      <c r="J794">
        <v>3584733.3572701998</v>
      </c>
      <c r="K794" s="2">
        <v>44925</v>
      </c>
      <c r="L794" t="s">
        <v>448</v>
      </c>
    </row>
    <row r="795" spans="1:12" x14ac:dyDescent="0.3">
      <c r="A795" t="str">
        <f t="shared" si="12"/>
        <v>ENMT45015</v>
      </c>
      <c r="B795" t="s">
        <v>449</v>
      </c>
      <c r="C795" t="s">
        <v>419</v>
      </c>
      <c r="D795">
        <v>3756358.09313661</v>
      </c>
      <c r="E795">
        <v>2159992.1846306701</v>
      </c>
      <c r="F795">
        <v>1438042.1931809201</v>
      </c>
      <c r="G795">
        <v>13800334.928382499</v>
      </c>
      <c r="H795">
        <v>-13800334.928382499</v>
      </c>
      <c r="I795">
        <v>-2910784.6900299899</v>
      </c>
      <c r="J795">
        <v>3736893.9597037798</v>
      </c>
      <c r="K795" s="2">
        <v>45015</v>
      </c>
      <c r="L795" t="s">
        <v>448</v>
      </c>
    </row>
    <row r="796" spans="1:12" x14ac:dyDescent="0.3">
      <c r="A796" t="str">
        <f t="shared" si="12"/>
        <v>ENMT45107</v>
      </c>
      <c r="B796" t="s">
        <v>449</v>
      </c>
      <c r="C796" t="s">
        <v>419</v>
      </c>
      <c r="D796">
        <v>3941365.0283438801</v>
      </c>
      <c r="E796">
        <v>2277278.4460092899</v>
      </c>
      <c r="F796">
        <v>1605084.40646741</v>
      </c>
      <c r="G796">
        <v>14557319.3377087</v>
      </c>
      <c r="H796">
        <v>-14557319.3377087</v>
      </c>
      <c r="I796">
        <v>-3046049.5948208701</v>
      </c>
      <c r="J796">
        <v>3892654.4713912802</v>
      </c>
      <c r="K796" s="2">
        <v>45107</v>
      </c>
      <c r="L796" t="s">
        <v>448</v>
      </c>
    </row>
    <row r="797" spans="1:12" x14ac:dyDescent="0.3">
      <c r="A797" t="str">
        <f t="shared" si="12"/>
        <v>ENMT45199</v>
      </c>
      <c r="B797" t="s">
        <v>449</v>
      </c>
      <c r="C797" t="s">
        <v>419</v>
      </c>
      <c r="D797">
        <v>4134008.5100336</v>
      </c>
      <c r="E797">
        <v>2401256.5198289799</v>
      </c>
      <c r="F797">
        <v>1784573.3052056499</v>
      </c>
      <c r="G797">
        <v>15351868.806018701</v>
      </c>
      <c r="H797">
        <v>-15351868.806018701</v>
      </c>
      <c r="I797">
        <v>-3187654.00566317</v>
      </c>
      <c r="J797">
        <v>4051971.29330175</v>
      </c>
      <c r="K797" s="2">
        <v>45199</v>
      </c>
      <c r="L797" t="s">
        <v>448</v>
      </c>
    </row>
    <row r="798" spans="1:12" x14ac:dyDescent="0.3">
      <c r="A798" t="str">
        <f t="shared" si="12"/>
        <v>ENAT44925</v>
      </c>
      <c r="B798" t="s">
        <v>354</v>
      </c>
      <c r="C798" t="s">
        <v>355</v>
      </c>
      <c r="D798">
        <v>4020712.5534335701</v>
      </c>
      <c r="E798">
        <v>186564.48943211499</v>
      </c>
      <c r="F798">
        <v>1507277.4929118899</v>
      </c>
      <c r="G798">
        <v>4042477.1444702102</v>
      </c>
      <c r="H798">
        <v>-4042477.1444702102</v>
      </c>
      <c r="I798">
        <v>-21764.591036414</v>
      </c>
      <c r="J798">
        <v>33711.093625329202</v>
      </c>
      <c r="K798" s="2">
        <v>44925</v>
      </c>
      <c r="L798" t="s">
        <v>353</v>
      </c>
    </row>
    <row r="799" spans="1:12" x14ac:dyDescent="0.3">
      <c r="A799" t="str">
        <f t="shared" si="12"/>
        <v>ENAT45015</v>
      </c>
      <c r="B799" t="s">
        <v>354</v>
      </c>
      <c r="C799" t="s">
        <v>355</v>
      </c>
      <c r="D799">
        <v>4191686.3091993099</v>
      </c>
      <c r="E799">
        <v>202241.95977258301</v>
      </c>
      <c r="F799">
        <v>1649637.8213724999</v>
      </c>
      <c r="G799">
        <v>4216806.2030598</v>
      </c>
      <c r="H799">
        <v>-4216806.2030598</v>
      </c>
      <c r="I799">
        <v>-25119.893860246499</v>
      </c>
      <c r="J799">
        <v>29856.909818145501</v>
      </c>
      <c r="K799" s="2">
        <v>45015</v>
      </c>
      <c r="L799" t="s">
        <v>353</v>
      </c>
    </row>
    <row r="800" spans="1:12" x14ac:dyDescent="0.3">
      <c r="A800" t="str">
        <f t="shared" si="12"/>
        <v>ENAT45107</v>
      </c>
      <c r="B800" t="s">
        <v>354</v>
      </c>
      <c r="C800" t="s">
        <v>355</v>
      </c>
      <c r="D800">
        <v>4378059.1324799201</v>
      </c>
      <c r="E800">
        <v>219161.894640101</v>
      </c>
      <c r="F800">
        <v>1806217.0840968001</v>
      </c>
      <c r="G800">
        <v>4406830.4782372797</v>
      </c>
      <c r="H800">
        <v>-4406830.4782372797</v>
      </c>
      <c r="I800">
        <v>-28771.3457570795</v>
      </c>
      <c r="J800">
        <v>25377.4088218334</v>
      </c>
      <c r="K800" s="2">
        <v>45107</v>
      </c>
      <c r="L800" t="s">
        <v>353</v>
      </c>
    </row>
    <row r="801" spans="1:12" x14ac:dyDescent="0.3">
      <c r="A801" t="str">
        <f t="shared" si="12"/>
        <v>ENAT45199</v>
      </c>
      <c r="B801" t="s">
        <v>354</v>
      </c>
      <c r="C801" t="s">
        <v>355</v>
      </c>
      <c r="D801">
        <v>4580567.0212345598</v>
      </c>
      <c r="E801">
        <v>237374.34686226799</v>
      </c>
      <c r="F801">
        <v>1977734.28419039</v>
      </c>
      <c r="G801">
        <v>4613297.3558619497</v>
      </c>
      <c r="H801">
        <v>-4613297.3558619497</v>
      </c>
      <c r="I801">
        <v>-32730.334627077998</v>
      </c>
      <c r="J801">
        <v>20243.4337869761</v>
      </c>
      <c r="K801" s="2">
        <v>45199</v>
      </c>
      <c r="L801" t="s">
        <v>353</v>
      </c>
    </row>
    <row r="802" spans="1:12" x14ac:dyDescent="0.3">
      <c r="A802" t="str">
        <f t="shared" si="12"/>
        <v>EMBR44925</v>
      </c>
      <c r="B802" t="s">
        <v>515</v>
      </c>
      <c r="C802" t="s">
        <v>495</v>
      </c>
      <c r="D802">
        <v>11886582.424753999</v>
      </c>
      <c r="E802">
        <v>2448795.0488908798</v>
      </c>
      <c r="F802">
        <v>-2198151.5708351298</v>
      </c>
      <c r="G802">
        <v>39535731.556079797</v>
      </c>
      <c r="H802">
        <v>-39535731.556079797</v>
      </c>
      <c r="I802">
        <v>-7981780.0273317499</v>
      </c>
      <c r="J802">
        <v>8064353.5355246803</v>
      </c>
      <c r="K802" s="2">
        <v>44925</v>
      </c>
      <c r="L802" t="s">
        <v>514</v>
      </c>
    </row>
    <row r="803" spans="1:12" x14ac:dyDescent="0.3">
      <c r="A803" t="str">
        <f t="shared" si="12"/>
        <v>EMBR45015</v>
      </c>
      <c r="B803" t="s">
        <v>515</v>
      </c>
      <c r="C803" t="s">
        <v>495</v>
      </c>
      <c r="D803">
        <v>11021457.860793101</v>
      </c>
      <c r="E803">
        <v>2685457.80575774</v>
      </c>
      <c r="F803">
        <v>-3105095.6612624801</v>
      </c>
      <c r="G803">
        <v>40394638.0336494</v>
      </c>
      <c r="H803">
        <v>-40394638.0336494</v>
      </c>
      <c r="I803">
        <v>-7290837.3959509199</v>
      </c>
      <c r="J803">
        <v>6101656.5054834802</v>
      </c>
      <c r="K803" s="2">
        <v>45015</v>
      </c>
      <c r="L803" t="s">
        <v>514</v>
      </c>
    </row>
    <row r="804" spans="1:12" x14ac:dyDescent="0.3">
      <c r="A804" t="str">
        <f t="shared" si="12"/>
        <v>EMBR45107</v>
      </c>
      <c r="B804" t="s">
        <v>515</v>
      </c>
      <c r="C804" t="s">
        <v>495</v>
      </c>
      <c r="D804">
        <v>10045792.1091098</v>
      </c>
      <c r="E804">
        <v>2965080.9512218302</v>
      </c>
      <c r="F804">
        <v>-4086115.4055726798</v>
      </c>
      <c r="G804">
        <v>41359404.163395897</v>
      </c>
      <c r="H804">
        <v>-41359404.163395897</v>
      </c>
      <c r="I804">
        <v>-6513332.6168587096</v>
      </c>
      <c r="J804">
        <v>3942474.8648755602</v>
      </c>
      <c r="K804" s="2">
        <v>45107</v>
      </c>
      <c r="L804" t="s">
        <v>514</v>
      </c>
    </row>
    <row r="805" spans="1:12" x14ac:dyDescent="0.3">
      <c r="A805" t="str">
        <f t="shared" si="12"/>
        <v>EMBR45199</v>
      </c>
      <c r="B805" t="s">
        <v>515</v>
      </c>
      <c r="C805" t="s">
        <v>495</v>
      </c>
      <c r="D805">
        <v>8955409.1599565297</v>
      </c>
      <c r="E805">
        <v>3290222.0656030802</v>
      </c>
      <c r="F805">
        <v>-5143644.30467737</v>
      </c>
      <c r="G805">
        <v>42438492.364241198</v>
      </c>
      <c r="H805">
        <v>-42438492.364241198</v>
      </c>
      <c r="I805">
        <v>-5645889.1493855799</v>
      </c>
      <c r="J805">
        <v>1579933.3860021399</v>
      </c>
      <c r="K805" s="2">
        <v>45199</v>
      </c>
      <c r="L805" t="s">
        <v>514</v>
      </c>
    </row>
    <row r="806" spans="1:12" x14ac:dyDescent="0.3">
      <c r="A806" t="str">
        <f t="shared" si="12"/>
        <v>EPAR44925</v>
      </c>
      <c r="B806" t="s">
        <v>379</v>
      </c>
      <c r="C806" t="s">
        <v>371</v>
      </c>
      <c r="D806">
        <v>83460.231134903297</v>
      </c>
      <c r="E806">
        <v>121146.176809875</v>
      </c>
      <c r="F806">
        <v>16469.744588748799</v>
      </c>
      <c r="G806">
        <v>176669.85400224</v>
      </c>
      <c r="H806">
        <v>-176669.85400224</v>
      </c>
      <c r="I806">
        <v>-107957.96698071899</v>
      </c>
      <c r="J806">
        <v>74516.582463253595</v>
      </c>
      <c r="K806" s="2">
        <v>44925</v>
      </c>
      <c r="L806" t="s">
        <v>378</v>
      </c>
    </row>
    <row r="807" spans="1:12" x14ac:dyDescent="0.3">
      <c r="A807" t="str">
        <f t="shared" si="12"/>
        <v>EPAR45015</v>
      </c>
      <c r="B807" t="s">
        <v>379</v>
      </c>
      <c r="C807" t="s">
        <v>371</v>
      </c>
      <c r="D807">
        <v>90606.072317573402</v>
      </c>
      <c r="E807">
        <v>165299.712539625</v>
      </c>
      <c r="F807">
        <v>19157.6252623941</v>
      </c>
      <c r="G807">
        <v>217838.643353864</v>
      </c>
      <c r="H807">
        <v>-217838.643353864</v>
      </c>
      <c r="I807">
        <v>-153429.58463122699</v>
      </c>
      <c r="J807">
        <v>102850.537211737</v>
      </c>
      <c r="K807" s="2">
        <v>45015</v>
      </c>
      <c r="L807" t="s">
        <v>378</v>
      </c>
    </row>
    <row r="808" spans="1:12" x14ac:dyDescent="0.3">
      <c r="A808" t="str">
        <f t="shared" si="12"/>
        <v>EPAR45107</v>
      </c>
      <c r="B808" t="s">
        <v>379</v>
      </c>
      <c r="C808" t="s">
        <v>371</v>
      </c>
      <c r="D808">
        <v>98372.237487695107</v>
      </c>
      <c r="E808">
        <v>215949.23893617</v>
      </c>
      <c r="F808">
        <v>22056.621337999801</v>
      </c>
      <c r="G808">
        <v>265151.79181217402</v>
      </c>
      <c r="H808">
        <v>-265151.79181217402</v>
      </c>
      <c r="I808">
        <v>-206162.21990275299</v>
      </c>
      <c r="J808">
        <v>135368.091241341</v>
      </c>
      <c r="K808" s="2">
        <v>45107</v>
      </c>
      <c r="L808" t="s">
        <v>378</v>
      </c>
    </row>
    <row r="809" spans="1:12" x14ac:dyDescent="0.3">
      <c r="A809" t="str">
        <f t="shared" si="12"/>
        <v>EPAR45199</v>
      </c>
      <c r="B809" t="s">
        <v>379</v>
      </c>
      <c r="C809" t="s">
        <v>371</v>
      </c>
      <c r="D809">
        <v>106788.686916284</v>
      </c>
      <c r="E809">
        <v>273429.56786604301</v>
      </c>
      <c r="F809">
        <v>25171.263761177601</v>
      </c>
      <c r="G809">
        <v>318915.67574292701</v>
      </c>
      <c r="H809">
        <v>-318915.67574292701</v>
      </c>
      <c r="I809">
        <v>-266539.50536033203</v>
      </c>
      <c r="J809">
        <v>172280.723411188</v>
      </c>
      <c r="K809" s="2">
        <v>45199</v>
      </c>
      <c r="L809" t="s">
        <v>378</v>
      </c>
    </row>
    <row r="810" spans="1:12" x14ac:dyDescent="0.3">
      <c r="A810" t="str">
        <f t="shared" si="12"/>
        <v>EMAE44925</v>
      </c>
      <c r="B810" t="s">
        <v>447</v>
      </c>
      <c r="C810" t="s">
        <v>419</v>
      </c>
      <c r="D810">
        <v>760390.31304637797</v>
      </c>
      <c r="E810">
        <v>134577.85188014299</v>
      </c>
      <c r="F810">
        <v>285278.20312373701</v>
      </c>
      <c r="G810">
        <v>1900574.2318985299</v>
      </c>
      <c r="H810">
        <v>-1900574.2318985299</v>
      </c>
      <c r="I810">
        <v>-132682.607248947</v>
      </c>
      <c r="J810">
        <v>643500.93650796695</v>
      </c>
      <c r="K810" s="2">
        <v>44925</v>
      </c>
      <c r="L810" t="s">
        <v>446</v>
      </c>
    </row>
    <row r="811" spans="1:12" x14ac:dyDescent="0.3">
      <c r="A811" t="str">
        <f t="shared" si="12"/>
        <v>EMAE45015</v>
      </c>
      <c r="B811" t="s">
        <v>447</v>
      </c>
      <c r="C811" t="s">
        <v>419</v>
      </c>
      <c r="D811">
        <v>719423.43493983406</v>
      </c>
      <c r="E811">
        <v>139844.38488449701</v>
      </c>
      <c r="F811">
        <v>272393.442746852</v>
      </c>
      <c r="G811">
        <v>1970988.93016894</v>
      </c>
      <c r="H811">
        <v>-1970988.93016894</v>
      </c>
      <c r="I811">
        <v>-135008.22201573299</v>
      </c>
      <c r="J811">
        <v>657228.92590912594</v>
      </c>
      <c r="K811" s="2">
        <v>45015</v>
      </c>
      <c r="L811" t="s">
        <v>446</v>
      </c>
    </row>
    <row r="812" spans="1:12" x14ac:dyDescent="0.3">
      <c r="A812" t="str">
        <f t="shared" si="12"/>
        <v>EMAE45107</v>
      </c>
      <c r="B812" t="s">
        <v>447</v>
      </c>
      <c r="C812" t="s">
        <v>419</v>
      </c>
      <c r="D812">
        <v>672036.38305515097</v>
      </c>
      <c r="E812">
        <v>145100.83921695899</v>
      </c>
      <c r="F812">
        <v>255135.82028014</v>
      </c>
      <c r="G812">
        <v>2043926.10060401</v>
      </c>
      <c r="H812">
        <v>-2043926.10060401</v>
      </c>
      <c r="I812">
        <v>-137151.98534006599</v>
      </c>
      <c r="J812">
        <v>669371.98921523802</v>
      </c>
      <c r="K812" s="2">
        <v>45107</v>
      </c>
      <c r="L812" t="s">
        <v>446</v>
      </c>
    </row>
    <row r="813" spans="1:12" x14ac:dyDescent="0.3">
      <c r="A813" t="str">
        <f t="shared" si="12"/>
        <v>EMAE45199</v>
      </c>
      <c r="B813" t="s">
        <v>447</v>
      </c>
      <c r="C813" t="s">
        <v>419</v>
      </c>
      <c r="D813">
        <v>617884.27471729997</v>
      </c>
      <c r="E813">
        <v>150333.90193313299</v>
      </c>
      <c r="F813">
        <v>233225.536440111</v>
      </c>
      <c r="G813">
        <v>2119364.9494076902</v>
      </c>
      <c r="H813">
        <v>-2119364.9494076902</v>
      </c>
      <c r="I813">
        <v>-139090.86452517399</v>
      </c>
      <c r="J813">
        <v>679800.18156527099</v>
      </c>
      <c r="K813" s="2">
        <v>45199</v>
      </c>
      <c r="L813" t="s">
        <v>446</v>
      </c>
    </row>
    <row r="814" spans="1:12" x14ac:dyDescent="0.3">
      <c r="A814" t="str">
        <f t="shared" si="12"/>
        <v>ELMD44925</v>
      </c>
      <c r="B814" t="s">
        <v>266</v>
      </c>
      <c r="C814" t="s">
        <v>264</v>
      </c>
      <c r="D814">
        <v>422259.27777778299</v>
      </c>
      <c r="E814">
        <v>60178.809523806798</v>
      </c>
      <c r="F814">
        <v>-4447.2936507897302</v>
      </c>
      <c r="G814">
        <v>1235969.7777777701</v>
      </c>
      <c r="H814">
        <v>-1235969.7777777701</v>
      </c>
      <c r="I814">
        <v>-476515.48412698199</v>
      </c>
      <c r="J814">
        <v>-311972.99206348998</v>
      </c>
      <c r="K814" s="2">
        <v>44925</v>
      </c>
      <c r="L814" t="s">
        <v>265</v>
      </c>
    </row>
    <row r="815" spans="1:12" x14ac:dyDescent="0.3">
      <c r="A815" t="str">
        <f t="shared" si="12"/>
        <v>ELMD45015</v>
      </c>
      <c r="B815" t="s">
        <v>266</v>
      </c>
      <c r="C815" t="s">
        <v>264</v>
      </c>
      <c r="D815">
        <v>15277.444444452</v>
      </c>
      <c r="E815">
        <v>7087.92857142499</v>
      </c>
      <c r="F815">
        <v>-17153.936507930099</v>
      </c>
      <c r="G815">
        <v>920596.27777777798</v>
      </c>
      <c r="H815">
        <v>-920596.27777777798</v>
      </c>
      <c r="I815">
        <v>-630788.34126983595</v>
      </c>
      <c r="J815">
        <v>-845844.92063491896</v>
      </c>
      <c r="K815" s="2">
        <v>45015</v>
      </c>
      <c r="L815" t="s">
        <v>265</v>
      </c>
    </row>
    <row r="816" spans="1:12" x14ac:dyDescent="0.3">
      <c r="A816" t="str">
        <f t="shared" si="12"/>
        <v>ELMD45107</v>
      </c>
      <c r="B816" t="s">
        <v>266</v>
      </c>
      <c r="C816" t="s">
        <v>264</v>
      </c>
      <c r="D816">
        <v>-566737.13131312199</v>
      </c>
      <c r="E816">
        <v>-80155.779220783603</v>
      </c>
      <c r="F816">
        <v>-40131.4689754594</v>
      </c>
      <c r="G816">
        <v>470645.14141414099</v>
      </c>
      <c r="H816">
        <v>-470645.14141414099</v>
      </c>
      <c r="I816">
        <v>-843088.18759017996</v>
      </c>
      <c r="J816">
        <v>-1547623.10894661</v>
      </c>
      <c r="K816" s="2">
        <v>45107</v>
      </c>
      <c r="L816" t="s">
        <v>265</v>
      </c>
    </row>
    <row r="817" spans="1:12" x14ac:dyDescent="0.3">
      <c r="A817" t="str">
        <f t="shared" si="12"/>
        <v>ELMD45199</v>
      </c>
      <c r="B817" t="s">
        <v>266</v>
      </c>
      <c r="C817" t="s">
        <v>264</v>
      </c>
      <c r="D817">
        <v>-1347390.03030301</v>
      </c>
      <c r="E817">
        <v>-207987.813852819</v>
      </c>
      <c r="F817">
        <v>-76035.7445887309</v>
      </c>
      <c r="G817">
        <v>-131996.69696969999</v>
      </c>
      <c r="H817">
        <v>131996.69696969999</v>
      </c>
      <c r="I817">
        <v>-1123258.3463203299</v>
      </c>
      <c r="J817">
        <v>-2437005.1428571399</v>
      </c>
      <c r="K817" s="2">
        <v>45199</v>
      </c>
      <c r="L817" t="s">
        <v>265</v>
      </c>
    </row>
    <row r="818" spans="1:12" x14ac:dyDescent="0.3">
      <c r="A818" t="str">
        <f t="shared" si="12"/>
        <v>LIPR44925</v>
      </c>
      <c r="B818" t="s">
        <v>306</v>
      </c>
      <c r="C818" t="s">
        <v>300</v>
      </c>
      <c r="D818">
        <v>203709.38400813501</v>
      </c>
      <c r="E818">
        <v>2968.7776928953799</v>
      </c>
      <c r="F818">
        <v>69939.245055607695</v>
      </c>
      <c r="G818">
        <v>228786.01205330499</v>
      </c>
      <c r="H818">
        <v>-228786.01205330499</v>
      </c>
      <c r="I818">
        <v>-29822.328410158902</v>
      </c>
      <c r="J818">
        <v>63504.974280606497</v>
      </c>
      <c r="K818" s="2">
        <v>44925</v>
      </c>
      <c r="L818" t="s">
        <v>305</v>
      </c>
    </row>
    <row r="819" spans="1:12" x14ac:dyDescent="0.3">
      <c r="A819" t="str">
        <f t="shared" si="12"/>
        <v>LIPR45015</v>
      </c>
      <c r="B819" t="s">
        <v>306</v>
      </c>
      <c r="C819" t="s">
        <v>300</v>
      </c>
      <c r="D819">
        <v>200135.83446546301</v>
      </c>
      <c r="E819">
        <v>2100.14468784985</v>
      </c>
      <c r="F819">
        <v>71717.053202945404</v>
      </c>
      <c r="G819">
        <v>219747.02300313499</v>
      </c>
      <c r="H819">
        <v>-219747.02300313499</v>
      </c>
      <c r="I819">
        <v>-30165.5166839946</v>
      </c>
      <c r="J819">
        <v>55490.286705326202</v>
      </c>
      <c r="K819" s="2">
        <v>45015</v>
      </c>
      <c r="L819" t="s">
        <v>305</v>
      </c>
    </row>
    <row r="820" spans="1:12" x14ac:dyDescent="0.3">
      <c r="A820" t="str">
        <f t="shared" si="12"/>
        <v>LIPR45107</v>
      </c>
      <c r="B820" t="s">
        <v>306</v>
      </c>
      <c r="C820" t="s">
        <v>300</v>
      </c>
      <c r="D820">
        <v>195572.53716598701</v>
      </c>
      <c r="E820">
        <v>1088.80279249778</v>
      </c>
      <c r="F820">
        <v>73241.612016875806</v>
      </c>
      <c r="G820">
        <v>208842.889028215</v>
      </c>
      <c r="H820">
        <v>-208842.889028215</v>
      </c>
      <c r="I820">
        <v>-30347.800061538299</v>
      </c>
      <c r="J820">
        <v>46279.795820282103</v>
      </c>
      <c r="K820" s="2">
        <v>45107</v>
      </c>
      <c r="L820" t="s">
        <v>305</v>
      </c>
    </row>
    <row r="821" spans="1:12" x14ac:dyDescent="0.3">
      <c r="A821" t="str">
        <f t="shared" si="12"/>
        <v>LIPR45199</v>
      </c>
      <c r="B821" t="s">
        <v>306</v>
      </c>
      <c r="C821" t="s">
        <v>300</v>
      </c>
      <c r="D821">
        <v>189956.77226123499</v>
      </c>
      <c r="E821">
        <v>-73.296705277653004</v>
      </c>
      <c r="F821">
        <v>74492.235465852107</v>
      </c>
      <c r="G821">
        <v>195963.38855745399</v>
      </c>
      <c r="H821">
        <v>-195963.38855745399</v>
      </c>
      <c r="I821">
        <v>-30357.9947605538</v>
      </c>
      <c r="J821">
        <v>35811.070169055398</v>
      </c>
      <c r="K821" s="2">
        <v>45199</v>
      </c>
      <c r="L821" t="s">
        <v>305</v>
      </c>
    </row>
    <row r="822" spans="1:12" x14ac:dyDescent="0.3">
      <c r="A822" t="str">
        <f t="shared" si="12"/>
        <v>EKTR44925</v>
      </c>
      <c r="B822" t="s">
        <v>445</v>
      </c>
      <c r="C822" t="s">
        <v>419</v>
      </c>
      <c r="D822">
        <v>3534930.98124129</v>
      </c>
      <c r="E822">
        <v>2176177.29174098</v>
      </c>
      <c r="F822">
        <v>1335172.7300740101</v>
      </c>
      <c r="G822">
        <v>11367655.8098635</v>
      </c>
      <c r="H822">
        <v>-11367655.8098635</v>
      </c>
      <c r="I822">
        <v>-2825135.7608013102</v>
      </c>
      <c r="J822">
        <v>3662033.5692222398</v>
      </c>
      <c r="K822" s="2">
        <v>44925</v>
      </c>
      <c r="L822" t="s">
        <v>444</v>
      </c>
    </row>
    <row r="823" spans="1:12" x14ac:dyDescent="0.3">
      <c r="A823" t="str">
        <f t="shared" si="12"/>
        <v>EKTR45015</v>
      </c>
      <c r="B823" t="s">
        <v>445</v>
      </c>
      <c r="C823" t="s">
        <v>419</v>
      </c>
      <c r="D823">
        <v>3689527.20023114</v>
      </c>
      <c r="E823">
        <v>2225933.9511261201</v>
      </c>
      <c r="F823">
        <v>1410508.1910957701</v>
      </c>
      <c r="G823">
        <v>11767659.4522631</v>
      </c>
      <c r="H823">
        <v>-11767659.4522631</v>
      </c>
      <c r="I823">
        <v>-2857588.26752197</v>
      </c>
      <c r="J823">
        <v>3716244.5420852201</v>
      </c>
      <c r="K823" s="2">
        <v>45015</v>
      </c>
      <c r="L823" t="s">
        <v>444</v>
      </c>
    </row>
    <row r="824" spans="1:12" x14ac:dyDescent="0.3">
      <c r="A824" t="str">
        <f t="shared" si="12"/>
        <v>EKTR45107</v>
      </c>
      <c r="B824" t="s">
        <v>445</v>
      </c>
      <c r="C824" t="s">
        <v>419</v>
      </c>
      <c r="D824">
        <v>3855630.45970811</v>
      </c>
      <c r="E824">
        <v>2275417.02520278</v>
      </c>
      <c r="F824">
        <v>1487025.47111691</v>
      </c>
      <c r="G824">
        <v>12189639.445705701</v>
      </c>
      <c r="H824">
        <v>-12189639.445705701</v>
      </c>
      <c r="I824">
        <v>-2885877.11010287</v>
      </c>
      <c r="J824">
        <v>3770895.83801885</v>
      </c>
      <c r="K824" s="2">
        <v>45107</v>
      </c>
      <c r="L824" t="s">
        <v>444</v>
      </c>
    </row>
    <row r="825" spans="1:12" x14ac:dyDescent="0.3">
      <c r="A825" t="str">
        <f t="shared" si="12"/>
        <v>EKTR45199</v>
      </c>
      <c r="B825" t="s">
        <v>445</v>
      </c>
      <c r="C825" t="s">
        <v>419</v>
      </c>
      <c r="D825">
        <v>4033730.6297166599</v>
      </c>
      <c r="E825">
        <v>2324550.4939309601</v>
      </c>
      <c r="F825">
        <v>1564620.14445652</v>
      </c>
      <c r="G825">
        <v>12634611.190061601</v>
      </c>
      <c r="H825">
        <v>-12634611.190061601</v>
      </c>
      <c r="I825">
        <v>-2909766.4107337799</v>
      </c>
      <c r="J825">
        <v>3826142.7817607098</v>
      </c>
      <c r="K825" s="2">
        <v>45199</v>
      </c>
      <c r="L825" t="s">
        <v>444</v>
      </c>
    </row>
    <row r="826" spans="1:12" x14ac:dyDescent="0.3">
      <c r="A826" t="str">
        <f t="shared" si="12"/>
        <v>EALT44925</v>
      </c>
      <c r="B826" t="s">
        <v>534</v>
      </c>
      <c r="C826" t="s">
        <v>528</v>
      </c>
      <c r="D826">
        <v>227723.50241912901</v>
      </c>
      <c r="E826">
        <v>144241.20363296699</v>
      </c>
      <c r="F826">
        <v>106218.759103634</v>
      </c>
      <c r="G826">
        <v>582971.62643238704</v>
      </c>
      <c r="H826">
        <v>-582971.62643238704</v>
      </c>
      <c r="I826">
        <v>-225022.51107712401</v>
      </c>
      <c r="J826">
        <v>233359.440794497</v>
      </c>
      <c r="K826" s="2">
        <v>44925</v>
      </c>
      <c r="L826" t="s">
        <v>533</v>
      </c>
    </row>
    <row r="827" spans="1:12" x14ac:dyDescent="0.3">
      <c r="A827" t="str">
        <f t="shared" si="12"/>
        <v>EALT45015</v>
      </c>
      <c r="B827" t="s">
        <v>534</v>
      </c>
      <c r="C827" t="s">
        <v>528</v>
      </c>
      <c r="D827">
        <v>237245.02913300399</v>
      </c>
      <c r="E827">
        <v>157105.533587062</v>
      </c>
      <c r="F827">
        <v>116130.596108706</v>
      </c>
      <c r="G827">
        <v>617194.67326684506</v>
      </c>
      <c r="H827">
        <v>-617194.67326684506</v>
      </c>
      <c r="I827">
        <v>-236726.07239550201</v>
      </c>
      <c r="J827">
        <v>247115.50986585999</v>
      </c>
      <c r="K827" s="2">
        <v>45015</v>
      </c>
      <c r="L827" t="s">
        <v>533</v>
      </c>
    </row>
    <row r="828" spans="1:12" x14ac:dyDescent="0.3">
      <c r="A828" t="str">
        <f t="shared" si="12"/>
        <v>EALT45107</v>
      </c>
      <c r="B828" t="s">
        <v>534</v>
      </c>
      <c r="C828" t="s">
        <v>528</v>
      </c>
      <c r="D828">
        <v>246895.05717535599</v>
      </c>
      <c r="E828">
        <v>170949.56804051701</v>
      </c>
      <c r="F828">
        <v>126716.998003745</v>
      </c>
      <c r="G828">
        <v>653722.90297538298</v>
      </c>
      <c r="H828">
        <v>-653722.90297538298</v>
      </c>
      <c r="I828">
        <v>-248705.50646266999</v>
      </c>
      <c r="J828">
        <v>261716.019366233</v>
      </c>
      <c r="K828" s="2">
        <v>45107</v>
      </c>
      <c r="L828" t="s">
        <v>533</v>
      </c>
    </row>
    <row r="829" spans="1:12" x14ac:dyDescent="0.3">
      <c r="A829" t="str">
        <f t="shared" si="12"/>
        <v>EALT45199</v>
      </c>
      <c r="B829" t="s">
        <v>534</v>
      </c>
      <c r="C829" t="s">
        <v>528</v>
      </c>
      <c r="D829">
        <v>256662.621409015</v>
      </c>
      <c r="E829">
        <v>185807.36668547001</v>
      </c>
      <c r="F829">
        <v>138001.62484509201</v>
      </c>
      <c r="G829">
        <v>692631.86443990795</v>
      </c>
      <c r="H829">
        <v>-692631.86443990795</v>
      </c>
      <c r="I829">
        <v>-260952.40414158799</v>
      </c>
      <c r="J829">
        <v>277187.568878919</v>
      </c>
      <c r="K829" s="2">
        <v>45199</v>
      </c>
      <c r="L829" t="s">
        <v>533</v>
      </c>
    </row>
    <row r="830" spans="1:12" x14ac:dyDescent="0.3">
      <c r="A830" t="str">
        <f t="shared" si="12"/>
        <v>ENBR44925</v>
      </c>
      <c r="B830" t="s">
        <v>443</v>
      </c>
      <c r="C830" t="s">
        <v>419</v>
      </c>
      <c r="D830">
        <v>11537588.171802601</v>
      </c>
      <c r="E830">
        <v>-28915.755283908002</v>
      </c>
      <c r="F830">
        <v>5869259.0431199996</v>
      </c>
      <c r="G830">
        <v>12137427.6763424</v>
      </c>
      <c r="H830">
        <v>-12137427.6763424</v>
      </c>
      <c r="I830">
        <v>-503421.58814919699</v>
      </c>
      <c r="J830">
        <v>1628094.4508104201</v>
      </c>
      <c r="K830" s="2">
        <v>44925</v>
      </c>
      <c r="L830" t="s">
        <v>442</v>
      </c>
    </row>
    <row r="831" spans="1:12" x14ac:dyDescent="0.3">
      <c r="A831" t="str">
        <f t="shared" si="12"/>
        <v>ENBR45015</v>
      </c>
      <c r="B831" t="s">
        <v>443</v>
      </c>
      <c r="C831" t="s">
        <v>419</v>
      </c>
      <c r="D831">
        <v>11624850.7114347</v>
      </c>
      <c r="E831">
        <v>-41684.549941821198</v>
      </c>
      <c r="F831">
        <v>5974085.6143007604</v>
      </c>
      <c r="G831">
        <v>12195713.0152367</v>
      </c>
      <c r="H831">
        <v>-12195713.0152367</v>
      </c>
      <c r="I831">
        <v>-562262.92607299099</v>
      </c>
      <c r="J831">
        <v>1689727.60739101</v>
      </c>
      <c r="K831" s="2">
        <v>45015</v>
      </c>
      <c r="L831" t="s">
        <v>442</v>
      </c>
    </row>
    <row r="832" spans="1:12" x14ac:dyDescent="0.3">
      <c r="A832" t="str">
        <f t="shared" si="12"/>
        <v>ENBR45107</v>
      </c>
      <c r="B832" t="s">
        <v>443</v>
      </c>
      <c r="C832" t="s">
        <v>419</v>
      </c>
      <c r="D832">
        <v>11682485.8844906</v>
      </c>
      <c r="E832">
        <v>-56577.9606872148</v>
      </c>
      <c r="F832">
        <v>6064382.8738870099</v>
      </c>
      <c r="G832">
        <v>12233643.077468099</v>
      </c>
      <c r="H832">
        <v>-12233643.077468099</v>
      </c>
      <c r="I832">
        <v>-634589.79220558598</v>
      </c>
      <c r="J832">
        <v>1757119.52846702</v>
      </c>
      <c r="K832" s="2">
        <v>45107</v>
      </c>
      <c r="L832" t="s">
        <v>442</v>
      </c>
    </row>
    <row r="833" spans="1:12" x14ac:dyDescent="0.3">
      <c r="A833" t="str">
        <f t="shared" si="12"/>
        <v>ENBR45199</v>
      </c>
      <c r="B833" t="s">
        <v>443</v>
      </c>
      <c r="C833" t="s">
        <v>419</v>
      </c>
      <c r="D833">
        <v>11708590.7208586</v>
      </c>
      <c r="E833">
        <v>-73730.126767782</v>
      </c>
      <c r="F833">
        <v>6139096.1313404804</v>
      </c>
      <c r="G833">
        <v>12250273.6257594</v>
      </c>
      <c r="H833">
        <v>-12250273.6257594</v>
      </c>
      <c r="I833">
        <v>-721295.96052037994</v>
      </c>
      <c r="J833">
        <v>1830622.1039392599</v>
      </c>
      <c r="K833" s="2">
        <v>45199</v>
      </c>
      <c r="L833" t="s">
        <v>442</v>
      </c>
    </row>
    <row r="834" spans="1:12" x14ac:dyDescent="0.3">
      <c r="A834" t="str">
        <f t="shared" si="12"/>
        <v>ECOR44925</v>
      </c>
      <c r="B834" t="s">
        <v>637</v>
      </c>
      <c r="C834" t="s">
        <v>635</v>
      </c>
      <c r="D834">
        <v>3170675.90238446</v>
      </c>
      <c r="E834">
        <v>122473.801629749</v>
      </c>
      <c r="F834">
        <v>78041.756472277004</v>
      </c>
      <c r="G834">
        <v>4103162.0257195001</v>
      </c>
      <c r="H834">
        <v>-4103162.0257195001</v>
      </c>
      <c r="I834">
        <v>-429492.97164910898</v>
      </c>
      <c r="J834">
        <v>443683.287327144</v>
      </c>
      <c r="K834" s="2">
        <v>44925</v>
      </c>
      <c r="L834" t="s">
        <v>636</v>
      </c>
    </row>
    <row r="835" spans="1:12" x14ac:dyDescent="0.3">
      <c r="A835" t="str">
        <f t="shared" ref="A835:A898" si="13">_xlfn.CONCAT(B835,K835)</f>
        <v>ECOR45015</v>
      </c>
      <c r="B835" t="s">
        <v>637</v>
      </c>
      <c r="C835" t="s">
        <v>635</v>
      </c>
      <c r="D835">
        <v>3722486.6744200201</v>
      </c>
      <c r="E835">
        <v>128693.63584746599</v>
      </c>
      <c r="F835">
        <v>89023.607765121997</v>
      </c>
      <c r="G835">
        <v>4499088.73010155</v>
      </c>
      <c r="H835">
        <v>-4499088.73010155</v>
      </c>
      <c r="I835">
        <v>-381733.18313710199</v>
      </c>
      <c r="J835">
        <v>464322.70695839298</v>
      </c>
      <c r="K835" s="2">
        <v>45015</v>
      </c>
      <c r="L835" t="s">
        <v>636</v>
      </c>
    </row>
    <row r="836" spans="1:12" x14ac:dyDescent="0.3">
      <c r="A836" t="str">
        <f t="shared" si="13"/>
        <v>ECOR45107</v>
      </c>
      <c r="B836" t="s">
        <v>637</v>
      </c>
      <c r="C836" t="s">
        <v>635</v>
      </c>
      <c r="D836">
        <v>4337921.9728651904</v>
      </c>
      <c r="E836">
        <v>135640.99534680799</v>
      </c>
      <c r="F836">
        <v>102538.962199039</v>
      </c>
      <c r="G836">
        <v>4937581.5825224398</v>
      </c>
      <c r="H836">
        <v>-4937581.5825224398</v>
      </c>
      <c r="I836">
        <v>-326387.18328738102</v>
      </c>
      <c r="J836">
        <v>485028.76586379198</v>
      </c>
      <c r="K836" s="2">
        <v>45107</v>
      </c>
      <c r="L836" t="s">
        <v>636</v>
      </c>
    </row>
    <row r="837" spans="1:12" x14ac:dyDescent="0.3">
      <c r="A837" t="str">
        <f t="shared" si="13"/>
        <v>ECOR45199</v>
      </c>
      <c r="B837" t="s">
        <v>637</v>
      </c>
      <c r="C837" t="s">
        <v>635</v>
      </c>
      <c r="D837">
        <v>5019818.4316344699</v>
      </c>
      <c r="E837">
        <v>143350.19490261501</v>
      </c>
      <c r="F837">
        <v>118693.222976056</v>
      </c>
      <c r="G837">
        <v>5420575.3522817902</v>
      </c>
      <c r="H837">
        <v>-5420575.3522817902</v>
      </c>
      <c r="I837">
        <v>-263079.18064796802</v>
      </c>
      <c r="J837">
        <v>505725.003012912</v>
      </c>
      <c r="K837" s="2">
        <v>45199</v>
      </c>
      <c r="L837" t="s">
        <v>636</v>
      </c>
    </row>
    <row r="838" spans="1:12" x14ac:dyDescent="0.3">
      <c r="A838" t="str">
        <f t="shared" si="13"/>
        <v>DTCY44925</v>
      </c>
      <c r="B838" t="s">
        <v>670</v>
      </c>
      <c r="C838" t="s">
        <v>664</v>
      </c>
      <c r="D838">
        <v>599.126474829681</v>
      </c>
      <c r="E838">
        <v>1787.6220185045299</v>
      </c>
      <c r="F838">
        <v>0</v>
      </c>
      <c r="G838">
        <v>4557.73049825614</v>
      </c>
      <c r="H838">
        <v>-4557.73049825614</v>
      </c>
      <c r="I838">
        <v>-3401.0635769406399</v>
      </c>
      <c r="J838">
        <v>-286.56107291466401</v>
      </c>
      <c r="K838" s="2">
        <v>44925</v>
      </c>
      <c r="L838" t="s">
        <v>669</v>
      </c>
    </row>
    <row r="839" spans="1:12" x14ac:dyDescent="0.3">
      <c r="A839" t="str">
        <f t="shared" si="13"/>
        <v>DTCY45015</v>
      </c>
      <c r="B839" t="s">
        <v>670</v>
      </c>
      <c r="C839" t="s">
        <v>664</v>
      </c>
      <c r="D839">
        <v>52.2958909984809</v>
      </c>
      <c r="E839">
        <v>1357.02399649472</v>
      </c>
      <c r="F839">
        <v>0</v>
      </c>
      <c r="G839">
        <v>-575.70795624233494</v>
      </c>
      <c r="H839">
        <v>575.70795624233494</v>
      </c>
      <c r="I839">
        <v>-912.44917491358103</v>
      </c>
      <c r="J839">
        <v>-2333.2712429779299</v>
      </c>
      <c r="K839" s="2">
        <v>45015</v>
      </c>
      <c r="L839" t="s">
        <v>669</v>
      </c>
    </row>
    <row r="840" spans="1:12" x14ac:dyDescent="0.3">
      <c r="A840" t="str">
        <f t="shared" si="13"/>
        <v>DTCY45107</v>
      </c>
      <c r="B840" t="s">
        <v>670</v>
      </c>
      <c r="C840" t="s">
        <v>664</v>
      </c>
      <c r="D840">
        <v>-578.11270963371499</v>
      </c>
      <c r="E840">
        <v>877.83579800308405</v>
      </c>
      <c r="F840">
        <v>0</v>
      </c>
      <c r="G840">
        <v>-6332.6488726334501</v>
      </c>
      <c r="H840">
        <v>6332.6488726334501</v>
      </c>
      <c r="I840">
        <v>1882.6743101985001</v>
      </c>
      <c r="J840">
        <v>-4615.3860139350099</v>
      </c>
      <c r="K840" s="2">
        <v>45107</v>
      </c>
      <c r="L840" t="s">
        <v>669</v>
      </c>
    </row>
    <row r="841" spans="1:12" x14ac:dyDescent="0.3">
      <c r="A841" t="str">
        <f t="shared" si="13"/>
        <v>DTCY45199</v>
      </c>
      <c r="B841" t="s">
        <v>670</v>
      </c>
      <c r="C841" t="s">
        <v>664</v>
      </c>
      <c r="D841">
        <v>-1297.16502143909</v>
      </c>
      <c r="E841">
        <v>347.91629339623501</v>
      </c>
      <c r="F841">
        <v>0</v>
      </c>
      <c r="G841">
        <v>-12742.202808356</v>
      </c>
      <c r="H841">
        <v>12742.202808356</v>
      </c>
      <c r="I841">
        <v>4998.3388554461098</v>
      </c>
      <c r="J841">
        <v>-7143.0142408575603</v>
      </c>
      <c r="K841" s="2">
        <v>45199</v>
      </c>
      <c r="L841" t="s">
        <v>669</v>
      </c>
    </row>
    <row r="842" spans="1:12" x14ac:dyDescent="0.3">
      <c r="A842" t="str">
        <f t="shared" si="13"/>
        <v>DOHL44925</v>
      </c>
      <c r="B842" t="s">
        <v>681</v>
      </c>
      <c r="C842" t="s">
        <v>673</v>
      </c>
      <c r="D842">
        <v>750229.53976742795</v>
      </c>
      <c r="E842">
        <v>186615.995586131</v>
      </c>
      <c r="F842">
        <v>401227.42967489298</v>
      </c>
      <c r="G842">
        <v>1038107.0802139</v>
      </c>
      <c r="H842">
        <v>-1038107.0802139</v>
      </c>
      <c r="I842">
        <v>-120012.195654022</v>
      </c>
      <c r="J842">
        <v>572643.73253544304</v>
      </c>
      <c r="K842" s="2">
        <v>44925</v>
      </c>
      <c r="L842" t="s">
        <v>680</v>
      </c>
    </row>
    <row r="843" spans="1:12" x14ac:dyDescent="0.3">
      <c r="A843" t="str">
        <f t="shared" si="13"/>
        <v>DOHL45015</v>
      </c>
      <c r="B843" t="s">
        <v>681</v>
      </c>
      <c r="C843" t="s">
        <v>673</v>
      </c>
      <c r="D843">
        <v>771256.62080033496</v>
      </c>
      <c r="E843">
        <v>195840.037004176</v>
      </c>
      <c r="F843">
        <v>414129.305117946</v>
      </c>
      <c r="G843">
        <v>1083447.33062169</v>
      </c>
      <c r="H843">
        <v>-1083447.33062169</v>
      </c>
      <c r="I843">
        <v>-130546.595925189</v>
      </c>
      <c r="J843">
        <v>606624.93468412105</v>
      </c>
      <c r="K843" s="2">
        <v>45015</v>
      </c>
      <c r="L843" t="s">
        <v>680</v>
      </c>
    </row>
    <row r="844" spans="1:12" x14ac:dyDescent="0.3">
      <c r="A844" t="str">
        <f t="shared" si="13"/>
        <v>DOHL45107</v>
      </c>
      <c r="B844" t="s">
        <v>681</v>
      </c>
      <c r="C844" t="s">
        <v>673</v>
      </c>
      <c r="D844">
        <v>793408.83140163601</v>
      </c>
      <c r="E844">
        <v>205782.08095529099</v>
      </c>
      <c r="F844">
        <v>427368.89386181103</v>
      </c>
      <c r="G844">
        <v>1132407.71284188</v>
      </c>
      <c r="H844">
        <v>-1132407.71284188</v>
      </c>
      <c r="I844">
        <v>-142169.660362553</v>
      </c>
      <c r="J844">
        <v>643457.28100266203</v>
      </c>
      <c r="K844" s="2">
        <v>45107</v>
      </c>
      <c r="L844" t="s">
        <v>680</v>
      </c>
    </row>
    <row r="845" spans="1:12" x14ac:dyDescent="0.3">
      <c r="A845" t="str">
        <f t="shared" si="13"/>
        <v>DOHL45199</v>
      </c>
      <c r="B845" t="s">
        <v>681</v>
      </c>
      <c r="C845" t="s">
        <v>673</v>
      </c>
      <c r="D845">
        <v>816728.97957977594</v>
      </c>
      <c r="E845">
        <v>216473.72748842099</v>
      </c>
      <c r="F845">
        <v>440953.62032477901</v>
      </c>
      <c r="G845">
        <v>1185146.8973962399</v>
      </c>
      <c r="H845">
        <v>-1185146.8973962399</v>
      </c>
      <c r="I845">
        <v>-154931.244631929</v>
      </c>
      <c r="J845">
        <v>683266.072143425</v>
      </c>
      <c r="K845" s="2">
        <v>45199</v>
      </c>
      <c r="L845" t="s">
        <v>680</v>
      </c>
    </row>
    <row r="846" spans="1:12" x14ac:dyDescent="0.3">
      <c r="A846" t="str">
        <f t="shared" si="13"/>
        <v>FNCN43099</v>
      </c>
      <c r="B846" t="s">
        <v>60</v>
      </c>
      <c r="C846" t="s">
        <v>46</v>
      </c>
      <c r="D846">
        <v>10706.6985824572</v>
      </c>
      <c r="E846">
        <v>0</v>
      </c>
      <c r="F846">
        <v>-861.50207962117997</v>
      </c>
      <c r="G846">
        <v>9459.4755963069401</v>
      </c>
      <c r="H846">
        <v>-9459.4755963069401</v>
      </c>
      <c r="I846">
        <v>1566.6023257797699</v>
      </c>
      <c r="J846">
        <v>1736.0725744736001</v>
      </c>
      <c r="K846" s="2">
        <v>43099</v>
      </c>
      <c r="L846" t="s">
        <v>732</v>
      </c>
    </row>
    <row r="847" spans="1:12" x14ac:dyDescent="0.3">
      <c r="A847" t="str">
        <f t="shared" si="13"/>
        <v>FNCN43189</v>
      </c>
      <c r="B847" t="s">
        <v>60</v>
      </c>
      <c r="C847" t="s">
        <v>46</v>
      </c>
      <c r="D847">
        <v>7975.7928914328204</v>
      </c>
      <c r="E847">
        <v>0</v>
      </c>
      <c r="F847">
        <v>-2662.0688075411499</v>
      </c>
      <c r="G847">
        <v>4800.8484068566104</v>
      </c>
      <c r="H847">
        <v>-4800.8484068566104</v>
      </c>
      <c r="I847">
        <v>3164.9136562089502</v>
      </c>
      <c r="J847">
        <v>-3197.6957721789399</v>
      </c>
      <c r="K847" s="2">
        <v>43189</v>
      </c>
      <c r="L847" t="s">
        <v>732</v>
      </c>
    </row>
    <row r="848" spans="1:12" x14ac:dyDescent="0.3">
      <c r="A848" t="str">
        <f t="shared" si="13"/>
        <v>FNCN43281</v>
      </c>
      <c r="B848" t="s">
        <v>60</v>
      </c>
      <c r="C848" t="s">
        <v>46</v>
      </c>
      <c r="D848">
        <v>4883.0273513348902</v>
      </c>
      <c r="E848">
        <v>0</v>
      </c>
      <c r="F848">
        <v>-4692.7342690707101</v>
      </c>
      <c r="G848">
        <v>-451.11185041292902</v>
      </c>
      <c r="H848">
        <v>451.11185041292902</v>
      </c>
      <c r="I848">
        <v>4949.6618176229504</v>
      </c>
      <c r="J848">
        <v>-8750.3107932573002</v>
      </c>
      <c r="K848" s="2">
        <v>43281</v>
      </c>
      <c r="L848" t="s">
        <v>732</v>
      </c>
    </row>
    <row r="849" spans="1:12" x14ac:dyDescent="0.3">
      <c r="A849" t="str">
        <f t="shared" si="13"/>
        <v>FNCN43373</v>
      </c>
      <c r="B849" t="s">
        <v>60</v>
      </c>
      <c r="C849" t="s">
        <v>46</v>
      </c>
      <c r="D849">
        <v>1410.82637830914</v>
      </c>
      <c r="E849">
        <v>0</v>
      </c>
      <c r="F849">
        <v>-6964.3693904089896</v>
      </c>
      <c r="G849">
        <v>-6324.3834727925996</v>
      </c>
      <c r="H849">
        <v>6324.3834727925996</v>
      </c>
      <c r="I849">
        <v>6929.0515424122696</v>
      </c>
      <c r="J849">
        <v>-14950.981108886501</v>
      </c>
      <c r="K849" s="2">
        <v>43373</v>
      </c>
      <c r="L849" t="s">
        <v>732</v>
      </c>
    </row>
    <row r="850" spans="1:12" x14ac:dyDescent="0.3">
      <c r="A850" t="str">
        <f t="shared" si="13"/>
        <v>DIRR44925</v>
      </c>
      <c r="B850" t="s">
        <v>182</v>
      </c>
      <c r="C850" t="s">
        <v>174</v>
      </c>
      <c r="D850">
        <v>1360209.6415416801</v>
      </c>
      <c r="E850">
        <v>-2523.3859604506401</v>
      </c>
      <c r="F850">
        <v>391733.21526202199</v>
      </c>
      <c r="G850">
        <v>2879108.8922843202</v>
      </c>
      <c r="H850">
        <v>-2879108.8922843202</v>
      </c>
      <c r="I850">
        <v>-331259.77022326901</v>
      </c>
      <c r="J850">
        <v>1024529.45938375</v>
      </c>
      <c r="K850" s="2">
        <v>44925</v>
      </c>
      <c r="L850" t="s">
        <v>181</v>
      </c>
    </row>
    <row r="851" spans="1:12" x14ac:dyDescent="0.3">
      <c r="A851" t="str">
        <f t="shared" si="13"/>
        <v>DIRR45015</v>
      </c>
      <c r="B851" t="s">
        <v>182</v>
      </c>
      <c r="C851" t="s">
        <v>174</v>
      </c>
      <c r="D851">
        <v>1405877.89124752</v>
      </c>
      <c r="E851">
        <v>-7365.4910747338899</v>
      </c>
      <c r="F851">
        <v>425683.90412435198</v>
      </c>
      <c r="G851">
        <v>2967718.36223255</v>
      </c>
      <c r="H851">
        <v>-2967718.36223255</v>
      </c>
      <c r="I851">
        <v>-331622.53293327399</v>
      </c>
      <c r="J851">
        <v>1060352.4728594101</v>
      </c>
      <c r="K851" s="2">
        <v>45015</v>
      </c>
      <c r="L851" t="s">
        <v>181</v>
      </c>
    </row>
    <row r="852" spans="1:12" x14ac:dyDescent="0.3">
      <c r="A852" t="str">
        <f t="shared" si="13"/>
        <v>DIRR45107</v>
      </c>
      <c r="B852" t="s">
        <v>182</v>
      </c>
      <c r="C852" t="s">
        <v>174</v>
      </c>
      <c r="D852">
        <v>1461696.99840666</v>
      </c>
      <c r="E852">
        <v>-12864.629366700699</v>
      </c>
      <c r="F852">
        <v>468023.76447046199</v>
      </c>
      <c r="G852">
        <v>3065505.17515413</v>
      </c>
      <c r="H852">
        <v>-3065505.17515413</v>
      </c>
      <c r="I852">
        <v>-331986.03772539698</v>
      </c>
      <c r="J852">
        <v>1096398.4562080901</v>
      </c>
      <c r="K852" s="2">
        <v>45107</v>
      </c>
      <c r="L852" t="s">
        <v>181</v>
      </c>
    </row>
    <row r="853" spans="1:12" x14ac:dyDescent="0.3">
      <c r="A853" t="str">
        <f t="shared" si="13"/>
        <v>DIRR45199</v>
      </c>
      <c r="B853" t="s">
        <v>182</v>
      </c>
      <c r="C853" t="s">
        <v>174</v>
      </c>
      <c r="D853">
        <v>1528323.83215463</v>
      </c>
      <c r="E853">
        <v>-19053.1127690375</v>
      </c>
      <c r="F853">
        <v>519301.24358493701</v>
      </c>
      <c r="G853">
        <v>3173031.8453098</v>
      </c>
      <c r="H853">
        <v>-3173031.8453098</v>
      </c>
      <c r="I853">
        <v>-332383.92151551601</v>
      </c>
      <c r="J853">
        <v>1132623.96144023</v>
      </c>
      <c r="K853" s="2">
        <v>45199</v>
      </c>
      <c r="L853" t="s">
        <v>181</v>
      </c>
    </row>
    <row r="854" spans="1:12" x14ac:dyDescent="0.3">
      <c r="A854" t="str">
        <f t="shared" si="13"/>
        <v>PNVL44925</v>
      </c>
      <c r="B854" t="s">
        <v>134</v>
      </c>
      <c r="C854" t="s">
        <v>108</v>
      </c>
      <c r="D854">
        <v>1326785.74857828</v>
      </c>
      <c r="E854">
        <v>1052025.11883531</v>
      </c>
      <c r="F854">
        <v>179370.07019777899</v>
      </c>
      <c r="G854">
        <v>3002644.5638738899</v>
      </c>
      <c r="H854">
        <v>-3002644.5638738899</v>
      </c>
      <c r="I854">
        <v>-888568.74042952701</v>
      </c>
      <c r="J854">
        <v>1603468.95755882</v>
      </c>
      <c r="K854" s="2">
        <v>44925</v>
      </c>
      <c r="L854" t="s">
        <v>133</v>
      </c>
    </row>
    <row r="855" spans="1:12" x14ac:dyDescent="0.3">
      <c r="A855" t="str">
        <f t="shared" si="13"/>
        <v>PNVL45015</v>
      </c>
      <c r="B855" t="s">
        <v>134</v>
      </c>
      <c r="C855" t="s">
        <v>108</v>
      </c>
      <c r="D855">
        <v>1434953.5522658599</v>
      </c>
      <c r="E855">
        <v>1116838.81685113</v>
      </c>
      <c r="F855">
        <v>196121.692707226</v>
      </c>
      <c r="G855">
        <v>3227972.05941755</v>
      </c>
      <c r="H855">
        <v>-3227972.05941755</v>
      </c>
      <c r="I855">
        <v>-938016.30436321197</v>
      </c>
      <c r="J855">
        <v>1705730.5068950299</v>
      </c>
      <c r="K855" s="2">
        <v>45015</v>
      </c>
      <c r="L855" t="s">
        <v>133</v>
      </c>
    </row>
    <row r="856" spans="1:12" x14ac:dyDescent="0.3">
      <c r="A856" t="str">
        <f t="shared" si="13"/>
        <v>PNVL45107</v>
      </c>
      <c r="B856" t="s">
        <v>134</v>
      </c>
      <c r="C856" t="s">
        <v>108</v>
      </c>
      <c r="D856">
        <v>1550820.52603394</v>
      </c>
      <c r="E856">
        <v>1186917.2766710001</v>
      </c>
      <c r="F856">
        <v>214079.312386937</v>
      </c>
      <c r="G856">
        <v>3467536.2669442301</v>
      </c>
      <c r="H856">
        <v>-3467536.2669442301</v>
      </c>
      <c r="I856">
        <v>-990033.839970915</v>
      </c>
      <c r="J856">
        <v>1813762.1015051999</v>
      </c>
      <c r="K856" s="2">
        <v>45107</v>
      </c>
      <c r="L856" t="s">
        <v>133</v>
      </c>
    </row>
    <row r="857" spans="1:12" x14ac:dyDescent="0.3">
      <c r="A857" t="str">
        <f t="shared" si="13"/>
        <v>PNVL45199</v>
      </c>
      <c r="B857" t="s">
        <v>134</v>
      </c>
      <c r="C857" t="s">
        <v>108</v>
      </c>
      <c r="D857">
        <v>1674670.50082065</v>
      </c>
      <c r="E857">
        <v>1262490.2440242199</v>
      </c>
      <c r="F857">
        <v>233284.83711723101</v>
      </c>
      <c r="G857">
        <v>3721812.4793811501</v>
      </c>
      <c r="H857">
        <v>-3721812.4793811501</v>
      </c>
      <c r="I857">
        <v>-1044699.8369137601</v>
      </c>
      <c r="J857">
        <v>1927736.87797791</v>
      </c>
      <c r="K857" s="2">
        <v>45199</v>
      </c>
      <c r="L857" t="s">
        <v>133</v>
      </c>
    </row>
    <row r="858" spans="1:12" x14ac:dyDescent="0.3">
      <c r="A858" t="str">
        <f t="shared" si="13"/>
        <v>DASA44925</v>
      </c>
      <c r="B858" t="s">
        <v>630</v>
      </c>
      <c r="C858" t="s">
        <v>616</v>
      </c>
      <c r="D858">
        <v>8846895.7205674406</v>
      </c>
      <c r="E858">
        <v>1339720.20482133</v>
      </c>
      <c r="F858">
        <v>-295491.22264659399</v>
      </c>
      <c r="G858">
        <v>21820696.171037599</v>
      </c>
      <c r="H858">
        <v>-21820696.171037599</v>
      </c>
      <c r="I858">
        <v>-3698425.5591206402</v>
      </c>
      <c r="J858">
        <v>3883501.44020057</v>
      </c>
      <c r="K858" s="2">
        <v>44925</v>
      </c>
      <c r="L858" t="s">
        <v>629</v>
      </c>
    </row>
    <row r="859" spans="1:12" x14ac:dyDescent="0.3">
      <c r="A859" t="str">
        <f t="shared" si="13"/>
        <v>DASA45015</v>
      </c>
      <c r="B859" t="s">
        <v>630</v>
      </c>
      <c r="C859" t="s">
        <v>616</v>
      </c>
      <c r="D859">
        <v>9652785.1931172404</v>
      </c>
      <c r="E859">
        <v>1402002.18494508</v>
      </c>
      <c r="F859">
        <v>-472839.20756734197</v>
      </c>
      <c r="G859">
        <v>23889657.92255</v>
      </c>
      <c r="H859">
        <v>-23889657.92255</v>
      </c>
      <c r="I859">
        <v>-4012372.8627979099</v>
      </c>
      <c r="J859">
        <v>4177159.7109113699</v>
      </c>
      <c r="K859" s="2">
        <v>45015</v>
      </c>
      <c r="L859" t="s">
        <v>629</v>
      </c>
    </row>
    <row r="860" spans="1:12" x14ac:dyDescent="0.3">
      <c r="A860" t="str">
        <f t="shared" si="13"/>
        <v>DASA45107</v>
      </c>
      <c r="B860" t="s">
        <v>630</v>
      </c>
      <c r="C860" t="s">
        <v>616</v>
      </c>
      <c r="D860">
        <v>10525766.042982601</v>
      </c>
      <c r="E860">
        <v>1468166.5373374899</v>
      </c>
      <c r="F860">
        <v>-667691.91273284203</v>
      </c>
      <c r="G860">
        <v>26117567.8522138</v>
      </c>
      <c r="H860">
        <v>-26117567.8522138</v>
      </c>
      <c r="I860">
        <v>-4346997.5135239698</v>
      </c>
      <c r="J860">
        <v>4491863.1735190302</v>
      </c>
      <c r="K860" s="2">
        <v>45107</v>
      </c>
      <c r="L860" t="s">
        <v>629</v>
      </c>
    </row>
    <row r="861" spans="1:12" x14ac:dyDescent="0.3">
      <c r="A861" t="str">
        <f t="shared" si="13"/>
        <v>DASA45199</v>
      </c>
      <c r="B861" t="s">
        <v>630</v>
      </c>
      <c r="C861" t="s">
        <v>616</v>
      </c>
      <c r="D861">
        <v>11468475.9697084</v>
      </c>
      <c r="E861">
        <v>1538374.31763398</v>
      </c>
      <c r="F861">
        <v>-880731.21781680896</v>
      </c>
      <c r="G861">
        <v>28510332.975208499</v>
      </c>
      <c r="H861">
        <v>-28510332.975208499</v>
      </c>
      <c r="I861">
        <v>-4702978.1504713902</v>
      </c>
      <c r="J861">
        <v>4828422.51284678</v>
      </c>
      <c r="K861" s="2">
        <v>45199</v>
      </c>
      <c r="L861" t="s">
        <v>629</v>
      </c>
    </row>
    <row r="862" spans="1:12" x14ac:dyDescent="0.3">
      <c r="A862" t="str">
        <f t="shared" si="13"/>
        <v>DEXP44925</v>
      </c>
      <c r="B862" t="s">
        <v>359</v>
      </c>
      <c r="C862" t="s">
        <v>360</v>
      </c>
      <c r="D862">
        <v>635656.02962388797</v>
      </c>
      <c r="E862">
        <v>61297.688566338198</v>
      </c>
      <c r="F862">
        <v>258569.644767024</v>
      </c>
      <c r="G862">
        <v>721012.45768613601</v>
      </c>
      <c r="H862">
        <v>-721012.45768613601</v>
      </c>
      <c r="I862">
        <v>-57187.7157287031</v>
      </c>
      <c r="J862">
        <v>15282.6370426955</v>
      </c>
      <c r="K862" s="2">
        <v>44925</v>
      </c>
      <c r="L862" t="s">
        <v>358</v>
      </c>
    </row>
    <row r="863" spans="1:12" x14ac:dyDescent="0.3">
      <c r="A863" t="str">
        <f t="shared" si="13"/>
        <v>DEXP45015</v>
      </c>
      <c r="B863" t="s">
        <v>359</v>
      </c>
      <c r="C863" t="s">
        <v>360</v>
      </c>
      <c r="D863">
        <v>695854.97298892902</v>
      </c>
      <c r="E863">
        <v>66227.053379584802</v>
      </c>
      <c r="F863">
        <v>299557.94737750897</v>
      </c>
      <c r="G863">
        <v>784091.87419966504</v>
      </c>
      <c r="H863">
        <v>-784091.87419966504</v>
      </c>
      <c r="I863">
        <v>-70096.503614376197</v>
      </c>
      <c r="J863">
        <v>16691.3306675655</v>
      </c>
      <c r="K863" s="2">
        <v>45015</v>
      </c>
      <c r="L863" t="s">
        <v>358</v>
      </c>
    </row>
    <row r="864" spans="1:12" x14ac:dyDescent="0.3">
      <c r="A864" t="str">
        <f t="shared" si="13"/>
        <v>DEXP45107</v>
      </c>
      <c r="B864" t="s">
        <v>359</v>
      </c>
      <c r="C864" t="s">
        <v>360</v>
      </c>
      <c r="D864">
        <v>759261.99003687501</v>
      </c>
      <c r="E864">
        <v>71333.591230933103</v>
      </c>
      <c r="F864">
        <v>344305.16584462498</v>
      </c>
      <c r="G864">
        <v>850848.62652019097</v>
      </c>
      <c r="H864">
        <v>-850848.62652019097</v>
      </c>
      <c r="I864">
        <v>-84894.511591035101</v>
      </c>
      <c r="J864">
        <v>18203.7698715154</v>
      </c>
      <c r="K864" s="2">
        <v>45107</v>
      </c>
      <c r="L864" t="s">
        <v>358</v>
      </c>
    </row>
    <row r="865" spans="1:12" x14ac:dyDescent="0.3">
      <c r="A865" t="str">
        <f t="shared" si="13"/>
        <v>DEXP45199</v>
      </c>
      <c r="B865" t="s">
        <v>359</v>
      </c>
      <c r="C865" t="s">
        <v>360</v>
      </c>
      <c r="D865">
        <v>825923.19822981395</v>
      </c>
      <c r="E865">
        <v>76616.876345282493</v>
      </c>
      <c r="F865">
        <v>392965.809120722</v>
      </c>
      <c r="G865">
        <v>921357.19299990998</v>
      </c>
      <c r="H865">
        <v>-921357.19299990998</v>
      </c>
      <c r="I865">
        <v>-101683.67672597201</v>
      </c>
      <c r="J865">
        <v>19823.311910803499</v>
      </c>
      <c r="K865" s="2">
        <v>45199</v>
      </c>
      <c r="L865" t="s">
        <v>358</v>
      </c>
    </row>
    <row r="866" spans="1:12" x14ac:dyDescent="0.3">
      <c r="A866" t="str">
        <f t="shared" si="13"/>
        <v>DXCO42734</v>
      </c>
      <c r="B866" t="s">
        <v>180</v>
      </c>
      <c r="C866" t="s">
        <v>174</v>
      </c>
      <c r="D866">
        <v>5109280.4704194898</v>
      </c>
      <c r="E866">
        <v>875737.51311399904</v>
      </c>
      <c r="F866">
        <v>2101313.9917661301</v>
      </c>
      <c r="G866">
        <v>8730346.3733963501</v>
      </c>
      <c r="H866">
        <v>-8730346.3733963501</v>
      </c>
      <c r="I866">
        <v>-1239381.0842037401</v>
      </c>
      <c r="J866">
        <v>2613122.2389468802</v>
      </c>
      <c r="K866" s="2">
        <v>42734</v>
      </c>
      <c r="L866" t="s">
        <v>733</v>
      </c>
    </row>
    <row r="867" spans="1:12" x14ac:dyDescent="0.3">
      <c r="A867" t="str">
        <f t="shared" si="13"/>
        <v>DXCO42824</v>
      </c>
      <c r="B867" t="s">
        <v>180</v>
      </c>
      <c r="C867" t="s">
        <v>174</v>
      </c>
      <c r="D867">
        <v>5351534.1268109595</v>
      </c>
      <c r="E867">
        <v>911988.44514381199</v>
      </c>
      <c r="F867">
        <v>2225372.8745526602</v>
      </c>
      <c r="G867">
        <v>9218972.6394753009</v>
      </c>
      <c r="H867">
        <v>-9218972.6394753009</v>
      </c>
      <c r="I867">
        <v>-1382865.08085214</v>
      </c>
      <c r="J867">
        <v>2844148.7297971998</v>
      </c>
      <c r="K867" s="2">
        <v>42824</v>
      </c>
      <c r="L867" t="s">
        <v>733</v>
      </c>
    </row>
    <row r="868" spans="1:12" x14ac:dyDescent="0.3">
      <c r="A868" t="str">
        <f t="shared" si="13"/>
        <v>DXCO42916</v>
      </c>
      <c r="B868" t="s">
        <v>180</v>
      </c>
      <c r="C868" t="s">
        <v>174</v>
      </c>
      <c r="D868">
        <v>5628077.0311362101</v>
      </c>
      <c r="E868">
        <v>956995.26248091401</v>
      </c>
      <c r="F868">
        <v>2368208.2805941398</v>
      </c>
      <c r="G868">
        <v>9785086.9830337204</v>
      </c>
      <c r="H868">
        <v>-9785086.9830337204</v>
      </c>
      <c r="I868">
        <v>-1553775.50991634</v>
      </c>
      <c r="J868">
        <v>3111038.5563002499</v>
      </c>
      <c r="K868" s="2">
        <v>42916</v>
      </c>
      <c r="L868" t="s">
        <v>733</v>
      </c>
    </row>
    <row r="869" spans="1:12" x14ac:dyDescent="0.3">
      <c r="A869" t="str">
        <f t="shared" si="13"/>
        <v>DXCO43008</v>
      </c>
      <c r="B869" t="s">
        <v>180</v>
      </c>
      <c r="C869" t="s">
        <v>174</v>
      </c>
      <c r="D869">
        <v>5940667.4760281099</v>
      </c>
      <c r="E869">
        <v>1011326.13702829</v>
      </c>
      <c r="F869">
        <v>2530814.8501374698</v>
      </c>
      <c r="G869">
        <v>10432996.0252901</v>
      </c>
      <c r="H869">
        <v>-10432996.0252901</v>
      </c>
      <c r="I869">
        <v>-1753733.87603605</v>
      </c>
      <c r="J869">
        <v>3415783.8756730999</v>
      </c>
      <c r="K869" s="2">
        <v>43008</v>
      </c>
      <c r="L869" t="s">
        <v>733</v>
      </c>
    </row>
    <row r="870" spans="1:12" x14ac:dyDescent="0.3">
      <c r="A870" t="str">
        <f t="shared" si="13"/>
        <v>DMVF44925</v>
      </c>
      <c r="B870" t="s">
        <v>142</v>
      </c>
      <c r="C870" t="s">
        <v>108</v>
      </c>
      <c r="D870">
        <v>876203.88095239305</v>
      </c>
      <c r="E870">
        <v>7367.4761904761799</v>
      </c>
      <c r="F870">
        <v>0</v>
      </c>
      <c r="G870">
        <v>874921.03174602997</v>
      </c>
      <c r="H870">
        <v>-874921.03174602997</v>
      </c>
      <c r="I870">
        <v>1099.68253968261</v>
      </c>
      <c r="J870">
        <v>25590.253968255201</v>
      </c>
      <c r="K870" s="2">
        <v>44925</v>
      </c>
      <c r="L870" t="s">
        <v>141</v>
      </c>
    </row>
    <row r="871" spans="1:12" x14ac:dyDescent="0.3">
      <c r="A871" t="str">
        <f t="shared" si="13"/>
        <v>DMVF45015</v>
      </c>
      <c r="B871" t="s">
        <v>142</v>
      </c>
      <c r="C871" t="s">
        <v>108</v>
      </c>
      <c r="D871">
        <v>946403.476190491</v>
      </c>
      <c r="E871">
        <v>8465.76190476189</v>
      </c>
      <c r="F871">
        <v>0</v>
      </c>
      <c r="G871">
        <v>943200.81746031297</v>
      </c>
      <c r="H871">
        <v>-943200.81746031297</v>
      </c>
      <c r="I871">
        <v>2674.3253968255299</v>
      </c>
      <c r="J871">
        <v>51814.373015874298</v>
      </c>
      <c r="K871" s="2">
        <v>45015</v>
      </c>
      <c r="L871" t="s">
        <v>141</v>
      </c>
    </row>
    <row r="872" spans="1:12" x14ac:dyDescent="0.3">
      <c r="A872" t="str">
        <f t="shared" si="13"/>
        <v>DMVF45107</v>
      </c>
      <c r="B872" t="s">
        <v>142</v>
      </c>
      <c r="C872" t="s">
        <v>108</v>
      </c>
      <c r="D872">
        <v>1067065.01298703</v>
      </c>
      <c r="E872">
        <v>9214.9935064935107</v>
      </c>
      <c r="F872">
        <v>0</v>
      </c>
      <c r="G872">
        <v>1061558.2005771899</v>
      </c>
      <c r="H872">
        <v>-1061558.2005771899</v>
      </c>
      <c r="I872">
        <v>4400.2669552671696</v>
      </c>
      <c r="J872">
        <v>99904.453102453903</v>
      </c>
      <c r="K872" s="2">
        <v>45107</v>
      </c>
      <c r="L872" t="s">
        <v>141</v>
      </c>
    </row>
    <row r="873" spans="1:12" x14ac:dyDescent="0.3">
      <c r="A873" t="str">
        <f t="shared" si="13"/>
        <v>DMVF45199</v>
      </c>
      <c r="B873" t="s">
        <v>142</v>
      </c>
      <c r="C873" t="s">
        <v>108</v>
      </c>
      <c r="D873">
        <v>1250975.5670995801</v>
      </c>
      <c r="E873">
        <v>9500.4285714285998</v>
      </c>
      <c r="F873">
        <v>0</v>
      </c>
      <c r="G873">
        <v>1242763.6406926201</v>
      </c>
      <c r="H873">
        <v>-1242763.6406926201</v>
      </c>
      <c r="I873">
        <v>6238.8658008661196</v>
      </c>
      <c r="J873">
        <v>174602.67099567101</v>
      </c>
      <c r="K873" s="2">
        <v>45199</v>
      </c>
      <c r="L873" t="s">
        <v>141</v>
      </c>
    </row>
    <row r="874" spans="1:12" x14ac:dyDescent="0.3">
      <c r="A874" t="str">
        <f t="shared" si="13"/>
        <v>SYNE44925</v>
      </c>
      <c r="B874" t="s">
        <v>270</v>
      </c>
      <c r="C874" t="s">
        <v>271</v>
      </c>
      <c r="D874">
        <v>1692556.26661568</v>
      </c>
      <c r="E874">
        <v>14626.997623290001</v>
      </c>
      <c r="F874">
        <v>110977.371445671</v>
      </c>
      <c r="G874">
        <v>2891680.4324758202</v>
      </c>
      <c r="H874">
        <v>-2891680.4324758202</v>
      </c>
      <c r="I874">
        <v>-55674.988540694198</v>
      </c>
      <c r="J874">
        <v>373803.16433240997</v>
      </c>
      <c r="K874" s="2">
        <v>44925</v>
      </c>
      <c r="L874" t="s">
        <v>269</v>
      </c>
    </row>
    <row r="875" spans="1:12" x14ac:dyDescent="0.3">
      <c r="A875" t="str">
        <f t="shared" si="13"/>
        <v>SYNE45015</v>
      </c>
      <c r="B875" t="s">
        <v>270</v>
      </c>
      <c r="C875" t="s">
        <v>271</v>
      </c>
      <c r="D875">
        <v>1706160.4156187701</v>
      </c>
      <c r="E875">
        <v>17039.4457887971</v>
      </c>
      <c r="F875">
        <v>96226.104300022998</v>
      </c>
      <c r="G875">
        <v>2895395.3774169902</v>
      </c>
      <c r="H875">
        <v>-2895395.3774169902</v>
      </c>
      <c r="I875">
        <v>-25247.1868076959</v>
      </c>
      <c r="J875">
        <v>342549.948191893</v>
      </c>
      <c r="K875" s="2">
        <v>45015</v>
      </c>
      <c r="L875" t="s">
        <v>269</v>
      </c>
    </row>
    <row r="876" spans="1:12" x14ac:dyDescent="0.3">
      <c r="A876" t="str">
        <f t="shared" si="13"/>
        <v>SYNE45107</v>
      </c>
      <c r="B876" t="s">
        <v>270</v>
      </c>
      <c r="C876" t="s">
        <v>271</v>
      </c>
      <c r="D876">
        <v>1716887.3958432099</v>
      </c>
      <c r="E876">
        <v>19689.883915476799</v>
      </c>
      <c r="F876">
        <v>82361.023519264505</v>
      </c>
      <c r="G876">
        <v>2902292.3187952698</v>
      </c>
      <c r="H876">
        <v>-2902292.3187952698</v>
      </c>
      <c r="I876">
        <v>7186.1447264647804</v>
      </c>
      <c r="J876">
        <v>305850.47953614499</v>
      </c>
      <c r="K876" s="2">
        <v>45107</v>
      </c>
      <c r="L876" t="s">
        <v>269</v>
      </c>
    </row>
    <row r="877" spans="1:12" x14ac:dyDescent="0.3">
      <c r="A877" t="str">
        <f t="shared" si="13"/>
        <v>SYNE45199</v>
      </c>
      <c r="B877" t="s">
        <v>270</v>
      </c>
      <c r="C877" t="s">
        <v>271</v>
      </c>
      <c r="D877">
        <v>1724595.8752024199</v>
      </c>
      <c r="E877">
        <v>22588.398224149099</v>
      </c>
      <c r="F877">
        <v>69521.027870160702</v>
      </c>
      <c r="G877">
        <v>2912853.7247287901</v>
      </c>
      <c r="H877">
        <v>-2912853.7247287901</v>
      </c>
      <c r="I877">
        <v>41658.751607264501</v>
      </c>
      <c r="J877">
        <v>263412.80901071301</v>
      </c>
      <c r="K877" s="2">
        <v>45199</v>
      </c>
      <c r="L877" t="s">
        <v>269</v>
      </c>
    </row>
    <row r="878" spans="1:12" x14ac:dyDescent="0.3">
      <c r="A878" t="str">
        <f t="shared" si="13"/>
        <v>CYRE44925</v>
      </c>
      <c r="B878" t="s">
        <v>178</v>
      </c>
      <c r="C878" t="s">
        <v>174</v>
      </c>
      <c r="D878">
        <v>7011401.5750773903</v>
      </c>
      <c r="E878">
        <v>5637.2529496648403</v>
      </c>
      <c r="F878">
        <v>3004394.21747017</v>
      </c>
      <c r="G878">
        <v>11444452.036498999</v>
      </c>
      <c r="H878">
        <v>-11444452.036498999</v>
      </c>
      <c r="I878">
        <v>-1452807.73338412</v>
      </c>
      <c r="J878">
        <v>1396659.79033994</v>
      </c>
      <c r="K878" s="2">
        <v>44925</v>
      </c>
      <c r="L878" t="s">
        <v>177</v>
      </c>
    </row>
    <row r="879" spans="1:12" x14ac:dyDescent="0.3">
      <c r="A879" t="str">
        <f t="shared" si="13"/>
        <v>CYRE45015</v>
      </c>
      <c r="B879" t="s">
        <v>178</v>
      </c>
      <c r="C879" t="s">
        <v>174</v>
      </c>
      <c r="D879">
        <v>7358612.6082090503</v>
      </c>
      <c r="E879">
        <v>5857.5318228849601</v>
      </c>
      <c r="F879">
        <v>3263365.6977971899</v>
      </c>
      <c r="G879">
        <v>12177053.5600332</v>
      </c>
      <c r="H879">
        <v>-12177053.5600332</v>
      </c>
      <c r="I879">
        <v>-1542365.0526980199</v>
      </c>
      <c r="J879">
        <v>1461180.47788767</v>
      </c>
      <c r="K879" s="2">
        <v>45015</v>
      </c>
      <c r="L879" t="s">
        <v>177</v>
      </c>
    </row>
    <row r="880" spans="1:12" x14ac:dyDescent="0.3">
      <c r="A880" t="str">
        <f t="shared" si="13"/>
        <v>CYRE45107</v>
      </c>
      <c r="B880" t="s">
        <v>178</v>
      </c>
      <c r="C880" t="s">
        <v>174</v>
      </c>
      <c r="D880">
        <v>7750356.58285625</v>
      </c>
      <c r="E880">
        <v>6083.5829052085601</v>
      </c>
      <c r="F880">
        <v>3558990.4853552999</v>
      </c>
      <c r="G880">
        <v>12983932.952181401</v>
      </c>
      <c r="H880">
        <v>-12983932.952181401</v>
      </c>
      <c r="I880">
        <v>-1636646.31058866</v>
      </c>
      <c r="J880">
        <v>1531946.34230662</v>
      </c>
      <c r="K880" s="2">
        <v>45107</v>
      </c>
      <c r="L880" t="s">
        <v>177</v>
      </c>
    </row>
    <row r="881" spans="1:12" x14ac:dyDescent="0.3">
      <c r="A881" t="str">
        <f t="shared" si="13"/>
        <v>CYRE45199</v>
      </c>
      <c r="B881" t="s">
        <v>178</v>
      </c>
      <c r="C881" t="s">
        <v>174</v>
      </c>
      <c r="D881">
        <v>8189031.7604779499</v>
      </c>
      <c r="E881">
        <v>6315.2805535750304</v>
      </c>
      <c r="F881">
        <v>3893247.5003245999</v>
      </c>
      <c r="G881">
        <v>13868348.674704099</v>
      </c>
      <c r="H881">
        <v>-13868348.674704099</v>
      </c>
      <c r="I881">
        <v>-1735647.22564392</v>
      </c>
      <c r="J881">
        <v>1609338.34381163</v>
      </c>
      <c r="K881" s="2">
        <v>45199</v>
      </c>
      <c r="L881" t="s">
        <v>177</v>
      </c>
    </row>
    <row r="882" spans="1:12" x14ac:dyDescent="0.3">
      <c r="A882" t="str">
        <f t="shared" si="13"/>
        <v>CVCB44925</v>
      </c>
      <c r="B882" t="s">
        <v>486</v>
      </c>
      <c r="C882" t="s">
        <v>487</v>
      </c>
      <c r="D882">
        <v>85700.050100148394</v>
      </c>
      <c r="E882">
        <v>106541.748184631</v>
      </c>
      <c r="F882">
        <v>-310529.77299762698</v>
      </c>
      <c r="G882">
        <v>2499771.5534025701</v>
      </c>
      <c r="H882">
        <v>-2499771.5534025701</v>
      </c>
      <c r="I882">
        <v>-2107700.0066046598</v>
      </c>
      <c r="J882">
        <v>627297.93917168304</v>
      </c>
      <c r="K882" s="2">
        <v>44925</v>
      </c>
      <c r="L882" t="s">
        <v>485</v>
      </c>
    </row>
    <row r="883" spans="1:12" x14ac:dyDescent="0.3">
      <c r="A883" t="str">
        <f t="shared" si="13"/>
        <v>CVCB45015</v>
      </c>
      <c r="B883" t="s">
        <v>486</v>
      </c>
      <c r="C883" t="s">
        <v>487</v>
      </c>
      <c r="D883">
        <v>-3379.91518758959</v>
      </c>
      <c r="E883">
        <v>91900.943445678204</v>
      </c>
      <c r="F883">
        <v>-456204.14535138803</v>
      </c>
      <c r="G883">
        <v>1862643.03534898</v>
      </c>
      <c r="H883">
        <v>-1862643.03534898</v>
      </c>
      <c r="I883">
        <v>-1827086.7931752901</v>
      </c>
      <c r="J883">
        <v>41929.450251015303</v>
      </c>
      <c r="K883" s="2">
        <v>45015</v>
      </c>
      <c r="L883" t="s">
        <v>485</v>
      </c>
    </row>
    <row r="884" spans="1:12" x14ac:dyDescent="0.3">
      <c r="A884" t="str">
        <f t="shared" si="13"/>
        <v>CVCB45107</v>
      </c>
      <c r="B884" t="s">
        <v>486</v>
      </c>
      <c r="C884" t="s">
        <v>487</v>
      </c>
      <c r="D884">
        <v>-98028.777174924704</v>
      </c>
      <c r="E884">
        <v>76381.852083139995</v>
      </c>
      <c r="F884">
        <v>-618944.46341422701</v>
      </c>
      <c r="G884">
        <v>1134017.9194507999</v>
      </c>
      <c r="H884">
        <v>-1134017.9194507999</v>
      </c>
      <c r="I884">
        <v>-1503312.6682790299</v>
      </c>
      <c r="J884">
        <v>-613530.12829745898</v>
      </c>
      <c r="K884" s="2">
        <v>45107</v>
      </c>
      <c r="L884" t="s">
        <v>485</v>
      </c>
    </row>
    <row r="885" spans="1:12" x14ac:dyDescent="0.3">
      <c r="A885" t="str">
        <f t="shared" si="13"/>
        <v>CVCB45199</v>
      </c>
      <c r="B885" t="s">
        <v>486</v>
      </c>
      <c r="C885" t="s">
        <v>487</v>
      </c>
      <c r="D885">
        <v>-198238.18921640699</v>
      </c>
      <c r="E885">
        <v>59988.6125622209</v>
      </c>
      <c r="F885">
        <v>-799530.23407183297</v>
      </c>
      <c r="G885">
        <v>309312.16345941601</v>
      </c>
      <c r="H885">
        <v>-309312.16345941601</v>
      </c>
      <c r="I885">
        <v>-1134172.44185154</v>
      </c>
      <c r="J885">
        <v>-1342268.88266705</v>
      </c>
      <c r="K885" s="2">
        <v>45199</v>
      </c>
      <c r="L885" t="s">
        <v>485</v>
      </c>
    </row>
    <row r="886" spans="1:12" x14ac:dyDescent="0.3">
      <c r="A886" t="str">
        <f t="shared" si="13"/>
        <v>CURY44925</v>
      </c>
      <c r="B886" t="s">
        <v>176</v>
      </c>
      <c r="C886" t="s">
        <v>174</v>
      </c>
      <c r="D886">
        <v>786136.09523809794</v>
      </c>
      <c r="E886">
        <v>9706.1190476190295</v>
      </c>
      <c r="F886">
        <v>461599.51587301301</v>
      </c>
      <c r="G886">
        <v>1467216.9761904699</v>
      </c>
      <c r="H886">
        <v>-1467216.9761904699</v>
      </c>
      <c r="I886">
        <v>-114835.396825396</v>
      </c>
      <c r="J886">
        <v>289030.03174603003</v>
      </c>
      <c r="K886" s="2">
        <v>44925</v>
      </c>
      <c r="L886" t="s">
        <v>175</v>
      </c>
    </row>
    <row r="887" spans="1:12" x14ac:dyDescent="0.3">
      <c r="A887" t="str">
        <f t="shared" si="13"/>
        <v>CURY45015</v>
      </c>
      <c r="B887" t="s">
        <v>176</v>
      </c>
      <c r="C887" t="s">
        <v>174</v>
      </c>
      <c r="D887">
        <v>872086.61904762196</v>
      </c>
      <c r="E887">
        <v>12773.357142856999</v>
      </c>
      <c r="F887">
        <v>491992.15873015398</v>
      </c>
      <c r="G887">
        <v>1541149.09523809</v>
      </c>
      <c r="H887">
        <v>-1541149.09523809</v>
      </c>
      <c r="I887">
        <v>-113964.96825396801</v>
      </c>
      <c r="J887">
        <v>376172.31746031501</v>
      </c>
      <c r="K887" s="2">
        <v>45015</v>
      </c>
      <c r="L887" t="s">
        <v>175</v>
      </c>
    </row>
    <row r="888" spans="1:12" x14ac:dyDescent="0.3">
      <c r="A888" t="str">
        <f t="shared" si="13"/>
        <v>CURY45107</v>
      </c>
      <c r="B888" t="s">
        <v>176</v>
      </c>
      <c r="C888" t="s">
        <v>174</v>
      </c>
      <c r="D888">
        <v>988711.40476190695</v>
      </c>
      <c r="E888">
        <v>17549.456709956601</v>
      </c>
      <c r="F888">
        <v>515054.67604616901</v>
      </c>
      <c r="G888">
        <v>1599952.62987013</v>
      </c>
      <c r="H888">
        <v>-1599952.62987013</v>
      </c>
      <c r="I888">
        <v>-121234.85569985599</v>
      </c>
      <c r="J888">
        <v>495048.20057719701</v>
      </c>
      <c r="K888" s="2">
        <v>45107</v>
      </c>
      <c r="L888" t="s">
        <v>175</v>
      </c>
    </row>
    <row r="889" spans="1:12" x14ac:dyDescent="0.3">
      <c r="A889" t="str">
        <f t="shared" si="13"/>
        <v>CURY45199</v>
      </c>
      <c r="B889" t="s">
        <v>176</v>
      </c>
      <c r="C889" t="s">
        <v>174</v>
      </c>
      <c r="D889">
        <v>1143298.52813852</v>
      </c>
      <c r="E889">
        <v>24329.3419913418</v>
      </c>
      <c r="F889">
        <v>529526.77489176404</v>
      </c>
      <c r="G889">
        <v>1639542.76190476</v>
      </c>
      <c r="H889">
        <v>-1639542.76190476</v>
      </c>
      <c r="I889">
        <v>-138055.09956710099</v>
      </c>
      <c r="J889">
        <v>650385.06493505905</v>
      </c>
      <c r="K889" s="2">
        <v>45199</v>
      </c>
      <c r="L889" t="s">
        <v>175</v>
      </c>
    </row>
    <row r="890" spans="1:12" x14ac:dyDescent="0.3">
      <c r="A890" t="str">
        <f t="shared" si="13"/>
        <v>TRPL44925</v>
      </c>
      <c r="B890" t="s">
        <v>441</v>
      </c>
      <c r="C890" t="s">
        <v>419</v>
      </c>
      <c r="D890">
        <v>15446199.503096599</v>
      </c>
      <c r="E890">
        <v>794926.94601479196</v>
      </c>
      <c r="F890">
        <v>10975367.432728199</v>
      </c>
      <c r="G890">
        <v>31490449.612770502</v>
      </c>
      <c r="H890">
        <v>-31490449.612770502</v>
      </c>
      <c r="I890">
        <v>-1034615.0802132</v>
      </c>
      <c r="J890">
        <v>3513333.4680407899</v>
      </c>
      <c r="K890" s="2">
        <v>44925</v>
      </c>
      <c r="L890" t="s">
        <v>440</v>
      </c>
    </row>
    <row r="891" spans="1:12" x14ac:dyDescent="0.3">
      <c r="A891" t="str">
        <f t="shared" si="13"/>
        <v>TRPL45015</v>
      </c>
      <c r="B891" t="s">
        <v>441</v>
      </c>
      <c r="C891" t="s">
        <v>419</v>
      </c>
      <c r="D891">
        <v>15501122.268352799</v>
      </c>
      <c r="E891">
        <v>733028.31695334904</v>
      </c>
      <c r="F891">
        <v>11098923.2898569</v>
      </c>
      <c r="G891">
        <v>32580587.4800651</v>
      </c>
      <c r="H891">
        <v>-32580587.4800651</v>
      </c>
      <c r="I891">
        <v>-952984.93369447696</v>
      </c>
      <c r="J891">
        <v>3472643.0699098199</v>
      </c>
      <c r="K891" s="2">
        <v>45015</v>
      </c>
      <c r="L891" t="s">
        <v>440</v>
      </c>
    </row>
    <row r="892" spans="1:12" x14ac:dyDescent="0.3">
      <c r="A892" t="str">
        <f t="shared" si="13"/>
        <v>TRPL45107</v>
      </c>
      <c r="B892" t="s">
        <v>441</v>
      </c>
      <c r="C892" t="s">
        <v>419</v>
      </c>
      <c r="D892">
        <v>15497927.362014201</v>
      </c>
      <c r="E892">
        <v>662322.49370938505</v>
      </c>
      <c r="F892">
        <v>11176620.8272935</v>
      </c>
      <c r="G892">
        <v>33649742.955022402</v>
      </c>
      <c r="H892">
        <v>-33649742.955022402</v>
      </c>
      <c r="I892">
        <v>-853244.91935072094</v>
      </c>
      <c r="J892">
        <v>3408165.9091756898</v>
      </c>
      <c r="K892" s="2">
        <v>45107</v>
      </c>
      <c r="L892" t="s">
        <v>440</v>
      </c>
    </row>
    <row r="893" spans="1:12" x14ac:dyDescent="0.3">
      <c r="A893" t="str">
        <f t="shared" si="13"/>
        <v>TRPL45199</v>
      </c>
      <c r="B893" t="s">
        <v>441</v>
      </c>
      <c r="C893" t="s">
        <v>419</v>
      </c>
      <c r="D893">
        <v>15433040.9689645</v>
      </c>
      <c r="E893">
        <v>582430.08141703496</v>
      </c>
      <c r="F893">
        <v>11205436.184863601</v>
      </c>
      <c r="G893">
        <v>34694405.975645497</v>
      </c>
      <c r="H893">
        <v>-34694405.975645497</v>
      </c>
      <c r="I893">
        <v>-734255.50627650996</v>
      </c>
      <c r="J893">
        <v>3318343.1596926302</v>
      </c>
      <c r="K893" s="2">
        <v>45199</v>
      </c>
      <c r="L893" t="s">
        <v>440</v>
      </c>
    </row>
    <row r="894" spans="1:12" x14ac:dyDescent="0.3">
      <c r="A894" t="str">
        <f t="shared" si="13"/>
        <v>CTCA45016</v>
      </c>
      <c r="B894" t="s">
        <v>16</v>
      </c>
      <c r="C894" t="s">
        <v>12</v>
      </c>
      <c r="D894">
        <v>949106.40935672901</v>
      </c>
      <c r="E894">
        <v>98798.199665831198</v>
      </c>
      <c r="F894">
        <v>297321.61403508601</v>
      </c>
      <c r="G894">
        <v>1087944.8964076701</v>
      </c>
      <c r="H894">
        <v>-1087944.8964076701</v>
      </c>
      <c r="I894">
        <v>-113632.700083542</v>
      </c>
      <c r="J894">
        <v>439419.47368423501</v>
      </c>
      <c r="K894" s="2">
        <v>45016</v>
      </c>
      <c r="L894" t="s">
        <v>15</v>
      </c>
    </row>
    <row r="895" spans="1:12" x14ac:dyDescent="0.3">
      <c r="A895" t="str">
        <f t="shared" si="13"/>
        <v>CTCA45107</v>
      </c>
      <c r="B895" t="s">
        <v>16</v>
      </c>
      <c r="C895" t="s">
        <v>12</v>
      </c>
      <c r="D895">
        <v>1023885.70441255</v>
      </c>
      <c r="E895">
        <v>94824.424774056301</v>
      </c>
      <c r="F895">
        <v>348674.722032352</v>
      </c>
      <c r="G895">
        <v>1154278.3245234101</v>
      </c>
      <c r="H895">
        <v>-1154278.3245234101</v>
      </c>
      <c r="I895">
        <v>-111461.109971899</v>
      </c>
      <c r="J895">
        <v>428646.52426523803</v>
      </c>
      <c r="K895" s="2">
        <v>45107</v>
      </c>
      <c r="L895" t="s">
        <v>15</v>
      </c>
    </row>
    <row r="896" spans="1:12" x14ac:dyDescent="0.3">
      <c r="A896" t="str">
        <f t="shared" si="13"/>
        <v>CTCA45199</v>
      </c>
      <c r="B896" t="s">
        <v>16</v>
      </c>
      <c r="C896" t="s">
        <v>12</v>
      </c>
      <c r="D896">
        <v>1109460.746603</v>
      </c>
      <c r="E896">
        <v>89019.178119871402</v>
      </c>
      <c r="F896">
        <v>405425.848752313</v>
      </c>
      <c r="G896">
        <v>1230954.4108954601</v>
      </c>
      <c r="H896">
        <v>-1230954.4108954601</v>
      </c>
      <c r="I896">
        <v>-108497.62278555401</v>
      </c>
      <c r="J896">
        <v>410271.08668908902</v>
      </c>
      <c r="K896" s="2">
        <v>45199</v>
      </c>
      <c r="L896" t="s">
        <v>15</v>
      </c>
    </row>
    <row r="897" spans="1:12" x14ac:dyDescent="0.3">
      <c r="A897" t="str">
        <f t="shared" si="13"/>
        <v>CTCA45291</v>
      </c>
      <c r="B897" t="s">
        <v>16</v>
      </c>
      <c r="C897" t="s">
        <v>12</v>
      </c>
      <c r="D897">
        <v>1206640.3113482001</v>
      </c>
      <c r="E897">
        <v>81235.1430932402</v>
      </c>
      <c r="F897">
        <v>467836.12143996102</v>
      </c>
      <c r="G897">
        <v>1318750.8336437</v>
      </c>
      <c r="H897">
        <v>-1318750.8336437</v>
      </c>
      <c r="I897">
        <v>-104683.911524529</v>
      </c>
      <c r="J897">
        <v>383502.740735278</v>
      </c>
      <c r="K897" s="2">
        <v>45291</v>
      </c>
      <c r="L897" t="s">
        <v>15</v>
      </c>
    </row>
    <row r="898" spans="1:12" x14ac:dyDescent="0.3">
      <c r="A898" t="str">
        <f t="shared" si="13"/>
        <v>CARD44925</v>
      </c>
      <c r="B898" t="s">
        <v>377</v>
      </c>
      <c r="C898" t="s">
        <v>371</v>
      </c>
      <c r="D898">
        <v>375900.84211866697</v>
      </c>
      <c r="E898">
        <v>136591.306850008</v>
      </c>
      <c r="F898">
        <v>156624.15278838499</v>
      </c>
      <c r="G898">
        <v>639045.53144893399</v>
      </c>
      <c r="H898">
        <v>-639045.53144893399</v>
      </c>
      <c r="I898">
        <v>-160265.59867583</v>
      </c>
      <c r="J898">
        <v>188071.17052881001</v>
      </c>
      <c r="K898" s="2">
        <v>44925</v>
      </c>
      <c r="L898" t="s">
        <v>376</v>
      </c>
    </row>
    <row r="899" spans="1:12" x14ac:dyDescent="0.3">
      <c r="A899" t="str">
        <f t="shared" ref="A899:A962" si="14">_xlfn.CONCAT(B899,K899)</f>
        <v>CARD45015</v>
      </c>
      <c r="B899" t="s">
        <v>377</v>
      </c>
      <c r="C899" t="s">
        <v>371</v>
      </c>
      <c r="D899">
        <v>389530.04180345498</v>
      </c>
      <c r="E899">
        <v>139814.223463337</v>
      </c>
      <c r="F899">
        <v>160727.711388236</v>
      </c>
      <c r="G899">
        <v>661970.351853751</v>
      </c>
      <c r="H899">
        <v>-661970.351853751</v>
      </c>
      <c r="I899">
        <v>-163646.680190499</v>
      </c>
      <c r="J899">
        <v>193752.12226969999</v>
      </c>
      <c r="K899" s="2">
        <v>45015</v>
      </c>
      <c r="L899" t="s">
        <v>376</v>
      </c>
    </row>
    <row r="900" spans="1:12" x14ac:dyDescent="0.3">
      <c r="A900" t="str">
        <f t="shared" si="14"/>
        <v>CARD45107</v>
      </c>
      <c r="B900" t="s">
        <v>377</v>
      </c>
      <c r="C900" t="s">
        <v>371</v>
      </c>
      <c r="D900">
        <v>403538.23913773498</v>
      </c>
      <c r="E900">
        <v>143301.88225948199</v>
      </c>
      <c r="F900">
        <v>164490.43380129201</v>
      </c>
      <c r="G900">
        <v>685990.70256612694</v>
      </c>
      <c r="H900">
        <v>-685990.70256612694</v>
      </c>
      <c r="I900">
        <v>-166961.19955981299</v>
      </c>
      <c r="J900">
        <v>199443.12105731599</v>
      </c>
      <c r="K900" s="2">
        <v>45107</v>
      </c>
      <c r="L900" t="s">
        <v>376</v>
      </c>
    </row>
    <row r="901" spans="1:12" x14ac:dyDescent="0.3">
      <c r="A901" t="str">
        <f t="shared" si="14"/>
        <v>CARD45199</v>
      </c>
      <c r="B901" t="s">
        <v>377</v>
      </c>
      <c r="C901" t="s">
        <v>371</v>
      </c>
      <c r="D901">
        <v>417923.01281960699</v>
      </c>
      <c r="E901">
        <v>147066.96976670899</v>
      </c>
      <c r="F901">
        <v>167883.10126305101</v>
      </c>
      <c r="G901">
        <v>711131.98257716198</v>
      </c>
      <c r="H901">
        <v>-711131.98257716198</v>
      </c>
      <c r="I901">
        <v>-170199.49685265101</v>
      </c>
      <c r="J901">
        <v>205132.89516445299</v>
      </c>
      <c r="K901" s="2">
        <v>45199</v>
      </c>
      <c r="L901" t="s">
        <v>376</v>
      </c>
    </row>
    <row r="902" spans="1:12" x14ac:dyDescent="0.3">
      <c r="A902" t="str">
        <f t="shared" si="14"/>
        <v>CSED44925</v>
      </c>
      <c r="B902" t="s">
        <v>239</v>
      </c>
      <c r="C902" t="s">
        <v>237</v>
      </c>
      <c r="D902">
        <v>941667.05555554596</v>
      </c>
      <c r="E902">
        <v>124308.936507937</v>
      </c>
      <c r="F902">
        <v>98548.809523808799</v>
      </c>
      <c r="G902">
        <v>1419938.15873015</v>
      </c>
      <c r="H902">
        <v>-1419938.15873015</v>
      </c>
      <c r="I902">
        <v>-151210.32539682399</v>
      </c>
      <c r="J902">
        <v>176340.23015873501</v>
      </c>
      <c r="K902" s="2">
        <v>44925</v>
      </c>
      <c r="L902" t="s">
        <v>238</v>
      </c>
    </row>
    <row r="903" spans="1:12" x14ac:dyDescent="0.3">
      <c r="A903" t="str">
        <f t="shared" si="14"/>
        <v>CSED45015</v>
      </c>
      <c r="B903" t="s">
        <v>239</v>
      </c>
      <c r="C903" t="s">
        <v>237</v>
      </c>
      <c r="D903">
        <v>305451.722222207</v>
      </c>
      <c r="E903">
        <v>123629.698412699</v>
      </c>
      <c r="F903">
        <v>148739.59523809401</v>
      </c>
      <c r="G903">
        <v>711266.42063491605</v>
      </c>
      <c r="H903">
        <v>-711266.42063491605</v>
      </c>
      <c r="I903">
        <v>-178525.25396825199</v>
      </c>
      <c r="J903">
        <v>-374137.86507936002</v>
      </c>
      <c r="K903" s="2">
        <v>45015</v>
      </c>
      <c r="L903" t="s">
        <v>238</v>
      </c>
    </row>
    <row r="904" spans="1:12" x14ac:dyDescent="0.3">
      <c r="A904" t="str">
        <f t="shared" si="14"/>
        <v>CSED45107</v>
      </c>
      <c r="B904" t="s">
        <v>239</v>
      </c>
      <c r="C904" t="s">
        <v>237</v>
      </c>
      <c r="D904">
        <v>-602334.50505052798</v>
      </c>
      <c r="E904">
        <v>119335.82611832699</v>
      </c>
      <c r="F904">
        <v>218673.73593073501</v>
      </c>
      <c r="G904">
        <v>-299793.481962491</v>
      </c>
      <c r="H904">
        <v>299793.481962491</v>
      </c>
      <c r="I904">
        <v>-222512.457431455</v>
      </c>
      <c r="J904">
        <v>-1118417.34126983</v>
      </c>
      <c r="K904" s="2">
        <v>45107</v>
      </c>
      <c r="L904" t="s">
        <v>238</v>
      </c>
    </row>
    <row r="905" spans="1:12" x14ac:dyDescent="0.3">
      <c r="A905" t="str">
        <f t="shared" si="14"/>
        <v>CSED45199</v>
      </c>
      <c r="B905" t="s">
        <v>239</v>
      </c>
      <c r="C905" t="s">
        <v>237</v>
      </c>
      <c r="D905">
        <v>-1817553.5757575999</v>
      </c>
      <c r="E905">
        <v>110654.294372296</v>
      </c>
      <c r="F905">
        <v>310570.39826839801</v>
      </c>
      <c r="G905">
        <v>-1652751.79653681</v>
      </c>
      <c r="H905">
        <v>1652751.79653681</v>
      </c>
      <c r="I905">
        <v>-286470.99134198797</v>
      </c>
      <c r="J905">
        <v>-2077828.68831168</v>
      </c>
      <c r="K905" s="2">
        <v>45199</v>
      </c>
      <c r="L905" t="s">
        <v>238</v>
      </c>
    </row>
    <row r="906" spans="1:12" x14ac:dyDescent="0.3">
      <c r="A906" t="str">
        <f t="shared" si="14"/>
        <v>MERC43099</v>
      </c>
      <c r="B906" t="s">
        <v>88</v>
      </c>
      <c r="C906" t="s">
        <v>46</v>
      </c>
      <c r="D906">
        <v>250042.59511076799</v>
      </c>
      <c r="E906">
        <v>6.7226890756807003E-2</v>
      </c>
      <c r="F906">
        <v>81660.263390211694</v>
      </c>
      <c r="G906">
        <v>567943.06408742198</v>
      </c>
      <c r="H906">
        <v>-567943.06408742198</v>
      </c>
      <c r="I906">
        <v>-218893.42755306399</v>
      </c>
      <c r="J906">
        <v>338435.78397366602</v>
      </c>
      <c r="K906" s="2">
        <v>43099</v>
      </c>
      <c r="L906" t="s">
        <v>734</v>
      </c>
    </row>
    <row r="907" spans="1:12" x14ac:dyDescent="0.3">
      <c r="A907" t="str">
        <f t="shared" si="14"/>
        <v>MERC43189</v>
      </c>
      <c r="B907" t="s">
        <v>88</v>
      </c>
      <c r="C907" t="s">
        <v>46</v>
      </c>
      <c r="D907">
        <v>267256.91999944602</v>
      </c>
      <c r="E907">
        <v>0.109243697479584</v>
      </c>
      <c r="F907">
        <v>88190.596599664204</v>
      </c>
      <c r="G907">
        <v>362937.13650368602</v>
      </c>
      <c r="H907">
        <v>-362937.13650368602</v>
      </c>
      <c r="I907">
        <v>-63399.800528781197</v>
      </c>
      <c r="J907">
        <v>275955.64494303201</v>
      </c>
      <c r="K907" s="2">
        <v>43189</v>
      </c>
      <c r="L907" t="s">
        <v>734</v>
      </c>
    </row>
    <row r="908" spans="1:12" x14ac:dyDescent="0.3">
      <c r="A908" t="str">
        <f t="shared" si="14"/>
        <v>MERC43281</v>
      </c>
      <c r="B908" t="s">
        <v>88</v>
      </c>
      <c r="C908" t="s">
        <v>46</v>
      </c>
      <c r="D908">
        <v>286520.689093375</v>
      </c>
      <c r="E908">
        <v>0.159604097685282</v>
      </c>
      <c r="F908">
        <v>95819.515059640296</v>
      </c>
      <c r="G908">
        <v>125379.116448563</v>
      </c>
      <c r="H908">
        <v>-125379.116448563</v>
      </c>
      <c r="I908">
        <v>115961.61281308001</v>
      </c>
      <c r="J908">
        <v>202131.52572888101</v>
      </c>
      <c r="K908" s="2">
        <v>43281</v>
      </c>
      <c r="L908" t="s">
        <v>734</v>
      </c>
    </row>
    <row r="909" spans="1:12" x14ac:dyDescent="0.3">
      <c r="A909" t="str">
        <f t="shared" si="14"/>
        <v>MERC43373</v>
      </c>
      <c r="B909" t="s">
        <v>88</v>
      </c>
      <c r="C909" t="s">
        <v>46</v>
      </c>
      <c r="D909">
        <v>307924.42573408002</v>
      </c>
      <c r="E909">
        <v>0.218816577950499</v>
      </c>
      <c r="F909">
        <v>104605.286009905</v>
      </c>
      <c r="G909">
        <v>-146474.545189942</v>
      </c>
      <c r="H909">
        <v>146474.545189942</v>
      </c>
      <c r="I909">
        <v>320445.90774656797</v>
      </c>
      <c r="J909">
        <v>116324.71148262599</v>
      </c>
      <c r="K909" s="2">
        <v>43373</v>
      </c>
      <c r="L909" t="s">
        <v>734</v>
      </c>
    </row>
    <row r="910" spans="1:12" x14ac:dyDescent="0.3">
      <c r="A910" t="str">
        <f t="shared" si="14"/>
        <v>CRDE44925</v>
      </c>
      <c r="B910" t="s">
        <v>224</v>
      </c>
      <c r="C910" t="s">
        <v>174</v>
      </c>
      <c r="D910">
        <v>110412.702487061</v>
      </c>
      <c r="E910">
        <v>-217.811136577475</v>
      </c>
      <c r="F910">
        <v>-2529.89949919319</v>
      </c>
      <c r="G910">
        <v>118673.47627524201</v>
      </c>
      <c r="H910">
        <v>-118673.47627524201</v>
      </c>
      <c r="I910">
        <v>-13670.3790849454</v>
      </c>
      <c r="J910">
        <v>829.53773025449402</v>
      </c>
      <c r="K910" s="2">
        <v>44925</v>
      </c>
      <c r="L910" t="s">
        <v>223</v>
      </c>
    </row>
    <row r="911" spans="1:12" x14ac:dyDescent="0.3">
      <c r="A911" t="str">
        <f t="shared" si="14"/>
        <v>CRDE45015</v>
      </c>
      <c r="B911" t="s">
        <v>224</v>
      </c>
      <c r="C911" t="s">
        <v>174</v>
      </c>
      <c r="D911">
        <v>116698.987175876</v>
      </c>
      <c r="E911">
        <v>-326.848452732851</v>
      </c>
      <c r="F911">
        <v>-3929.3283321527801</v>
      </c>
      <c r="G911">
        <v>125067.288400566</v>
      </c>
      <c r="H911">
        <v>-125067.288400566</v>
      </c>
      <c r="I911">
        <v>-17724.439422589901</v>
      </c>
      <c r="J911">
        <v>-3684.9168358453599</v>
      </c>
      <c r="K911" s="2">
        <v>45015</v>
      </c>
      <c r="L911" t="s">
        <v>223</v>
      </c>
    </row>
    <row r="912" spans="1:12" x14ac:dyDescent="0.3">
      <c r="A912" t="str">
        <f t="shared" si="14"/>
        <v>CRDE45107</v>
      </c>
      <c r="B912" t="s">
        <v>224</v>
      </c>
      <c r="C912" t="s">
        <v>174</v>
      </c>
      <c r="D912">
        <v>124854.946407312</v>
      </c>
      <c r="E912">
        <v>-456.54609327925198</v>
      </c>
      <c r="F912">
        <v>-5619.2325293433796</v>
      </c>
      <c r="G912">
        <v>133109.991134401</v>
      </c>
      <c r="H912">
        <v>-133109.991134401</v>
      </c>
      <c r="I912">
        <v>-22312.3758176271</v>
      </c>
      <c r="J912">
        <v>-8621.7564898997607</v>
      </c>
      <c r="K912" s="2">
        <v>45107</v>
      </c>
      <c r="L912" t="s">
        <v>223</v>
      </c>
    </row>
    <row r="913" spans="1:12" x14ac:dyDescent="0.3">
      <c r="A913" t="str">
        <f t="shared" si="14"/>
        <v>CRDE45199</v>
      </c>
      <c r="B913" t="s">
        <v>224</v>
      </c>
      <c r="C913" t="s">
        <v>174</v>
      </c>
      <c r="D913">
        <v>134965.220162991</v>
      </c>
      <c r="E913">
        <v>-608.35736388980001</v>
      </c>
      <c r="F913">
        <v>-7621.8673211192799</v>
      </c>
      <c r="G913">
        <v>142852.43585173099</v>
      </c>
      <c r="H913">
        <v>-142852.43585173099</v>
      </c>
      <c r="I913">
        <v>-27453.0293404677</v>
      </c>
      <c r="J913">
        <v>-14004.584707886699</v>
      </c>
      <c r="K913" s="2">
        <v>45199</v>
      </c>
      <c r="L913" t="s">
        <v>223</v>
      </c>
    </row>
    <row r="914" spans="1:12" x14ac:dyDescent="0.3">
      <c r="A914" t="str">
        <f t="shared" si="14"/>
        <v>CPFE44925</v>
      </c>
      <c r="B914" t="s">
        <v>304</v>
      </c>
      <c r="C914" t="s">
        <v>300</v>
      </c>
      <c r="D914">
        <v>16162409.347084399</v>
      </c>
      <c r="E914">
        <v>-151414.91358971299</v>
      </c>
      <c r="F914">
        <v>7485856.7215854796</v>
      </c>
      <c r="G914">
        <v>18557312.093963999</v>
      </c>
      <c r="H914">
        <v>-18557312.093963999</v>
      </c>
      <c r="I914">
        <v>-2108308.22010099</v>
      </c>
      <c r="J914">
        <v>847526.16747293796</v>
      </c>
      <c r="K914" s="2">
        <v>44925</v>
      </c>
      <c r="L914" t="s">
        <v>303</v>
      </c>
    </row>
    <row r="915" spans="1:12" x14ac:dyDescent="0.3">
      <c r="A915" t="str">
        <f t="shared" si="14"/>
        <v>CPFE45015</v>
      </c>
      <c r="B915" t="s">
        <v>304</v>
      </c>
      <c r="C915" t="s">
        <v>300</v>
      </c>
      <c r="D915">
        <v>16314521.6861644</v>
      </c>
      <c r="E915">
        <v>-258416.86921227499</v>
      </c>
      <c r="F915">
        <v>7703669.4990305202</v>
      </c>
      <c r="G915">
        <v>19093959.0395725</v>
      </c>
      <c r="H915">
        <v>-19093959.0395725</v>
      </c>
      <c r="I915">
        <v>-2430632.3846033001</v>
      </c>
      <c r="J915">
        <v>840190.81774583901</v>
      </c>
      <c r="K915" s="2">
        <v>45015</v>
      </c>
      <c r="L915" t="s">
        <v>303</v>
      </c>
    </row>
    <row r="916" spans="1:12" x14ac:dyDescent="0.3">
      <c r="A916" t="str">
        <f t="shared" si="14"/>
        <v>CPFE45107</v>
      </c>
      <c r="B916" t="s">
        <v>304</v>
      </c>
      <c r="C916" t="s">
        <v>300</v>
      </c>
      <c r="D916">
        <v>16416708.2200328</v>
      </c>
      <c r="E916">
        <v>-378361.66414513998</v>
      </c>
      <c r="F916">
        <v>7902902.6059844503</v>
      </c>
      <c r="G916">
        <v>19624685.2573095</v>
      </c>
      <c r="H916">
        <v>-19624685.2573095</v>
      </c>
      <c r="I916">
        <v>-2788064.7550308998</v>
      </c>
      <c r="J916">
        <v>839199.45933103096</v>
      </c>
      <c r="K916" s="2">
        <v>45107</v>
      </c>
      <c r="L916" t="s">
        <v>303</v>
      </c>
    </row>
    <row r="917" spans="1:12" x14ac:dyDescent="0.3">
      <c r="A917" t="str">
        <f t="shared" si="14"/>
        <v>CPFE45199</v>
      </c>
      <c r="B917" t="s">
        <v>304</v>
      </c>
      <c r="C917" t="s">
        <v>300</v>
      </c>
      <c r="D917">
        <v>16465359.430834699</v>
      </c>
      <c r="E917">
        <v>-511840.41603874799</v>
      </c>
      <c r="F917">
        <v>8081899.5072797602</v>
      </c>
      <c r="G917">
        <v>20147960.5041297</v>
      </c>
      <c r="H917">
        <v>-20147960.5041297</v>
      </c>
      <c r="I917">
        <v>-3182269.8680040198</v>
      </c>
      <c r="J917">
        <v>845109.70909223403</v>
      </c>
      <c r="K917" s="2">
        <v>45199</v>
      </c>
      <c r="L917" t="s">
        <v>303</v>
      </c>
    </row>
    <row r="918" spans="1:12" x14ac:dyDescent="0.3">
      <c r="A918" t="str">
        <f t="shared" si="14"/>
        <v>CSAN44925</v>
      </c>
      <c r="B918" t="s">
        <v>14</v>
      </c>
      <c r="C918" t="s">
        <v>12</v>
      </c>
      <c r="D918">
        <v>17530240.479104999</v>
      </c>
      <c r="E918">
        <v>1445377.42257445</v>
      </c>
      <c r="F918">
        <v>10056900.5840133</v>
      </c>
      <c r="G918">
        <v>43700235.352770403</v>
      </c>
      <c r="H918">
        <v>-43700235.352770403</v>
      </c>
      <c r="I918">
        <v>-6108830.17564952</v>
      </c>
      <c r="J918">
        <v>3514389.6307678898</v>
      </c>
      <c r="K918" s="2">
        <v>44925</v>
      </c>
      <c r="L918" t="s">
        <v>13</v>
      </c>
    </row>
    <row r="919" spans="1:12" x14ac:dyDescent="0.3">
      <c r="A919" t="str">
        <f t="shared" si="14"/>
        <v>CSAN45015</v>
      </c>
      <c r="B919" t="s">
        <v>14</v>
      </c>
      <c r="C919" t="s">
        <v>12</v>
      </c>
      <c r="D919">
        <v>18897406.0484326</v>
      </c>
      <c r="E919">
        <v>1585057.0237330899</v>
      </c>
      <c r="F919">
        <v>10833427.618613301</v>
      </c>
      <c r="G919">
        <v>48080914.826255299</v>
      </c>
      <c r="H919">
        <v>-48080914.826255299</v>
      </c>
      <c r="I919">
        <v>-7189765.8846194698</v>
      </c>
      <c r="J919">
        <v>3591274.64779745</v>
      </c>
      <c r="K919" s="2">
        <v>45015</v>
      </c>
      <c r="L919" t="s">
        <v>13</v>
      </c>
    </row>
    <row r="920" spans="1:12" x14ac:dyDescent="0.3">
      <c r="A920" t="str">
        <f t="shared" si="14"/>
        <v>CSAN45107</v>
      </c>
      <c r="B920" t="s">
        <v>14</v>
      </c>
      <c r="C920" t="s">
        <v>12</v>
      </c>
      <c r="D920">
        <v>20395055.6466919</v>
      </c>
      <c r="E920">
        <v>1734800.0241838801</v>
      </c>
      <c r="F920">
        <v>11680735.3077765</v>
      </c>
      <c r="G920">
        <v>52886338.375940897</v>
      </c>
      <c r="H920">
        <v>-52886338.375940897</v>
      </c>
      <c r="I920">
        <v>-8391287.3189669196</v>
      </c>
      <c r="J920">
        <v>3658204.0876336</v>
      </c>
      <c r="K920" s="2">
        <v>45107</v>
      </c>
      <c r="L920" t="s">
        <v>13</v>
      </c>
    </row>
    <row r="921" spans="1:12" x14ac:dyDescent="0.3">
      <c r="A921" t="str">
        <f t="shared" si="14"/>
        <v>CSAN45199</v>
      </c>
      <c r="B921" t="s">
        <v>14</v>
      </c>
      <c r="C921" t="s">
        <v>12</v>
      </c>
      <c r="D921">
        <v>22028767.217686899</v>
      </c>
      <c r="E921">
        <v>1894961.77328074</v>
      </c>
      <c r="F921">
        <v>12602145.575781099</v>
      </c>
      <c r="G921">
        <v>58135308.523064397</v>
      </c>
      <c r="H921">
        <v>-58135308.523064397</v>
      </c>
      <c r="I921">
        <v>-9719163.6708435994</v>
      </c>
      <c r="J921">
        <v>3714389.5918065999</v>
      </c>
      <c r="K921" s="2">
        <v>45199</v>
      </c>
      <c r="L921" t="s">
        <v>13</v>
      </c>
    </row>
    <row r="922" spans="1:12" x14ac:dyDescent="0.3">
      <c r="A922" t="str">
        <f t="shared" si="14"/>
        <v>CORR44925</v>
      </c>
      <c r="B922" t="s">
        <v>228</v>
      </c>
      <c r="C922" t="s">
        <v>174</v>
      </c>
      <c r="D922">
        <v>756.08895450137504</v>
      </c>
      <c r="E922">
        <v>1136.8848512378199</v>
      </c>
      <c r="F922">
        <v>468.67067908126</v>
      </c>
      <c r="G922">
        <v>19244.938148229699</v>
      </c>
      <c r="H922">
        <v>-19244.938148229699</v>
      </c>
      <c r="I922">
        <v>-333.05140434552499</v>
      </c>
      <c r="J922">
        <v>-1573.0259671441399</v>
      </c>
      <c r="K922" s="2">
        <v>44925</v>
      </c>
      <c r="L922" t="s">
        <v>227</v>
      </c>
    </row>
    <row r="923" spans="1:12" x14ac:dyDescent="0.3">
      <c r="A923" t="str">
        <f t="shared" si="14"/>
        <v>CORR45015</v>
      </c>
      <c r="B923" t="s">
        <v>228</v>
      </c>
      <c r="C923" t="s">
        <v>174</v>
      </c>
      <c r="D923">
        <v>1083.2641022277001</v>
      </c>
      <c r="E923">
        <v>1115.95104215231</v>
      </c>
      <c r="F923">
        <v>860.72051352419999</v>
      </c>
      <c r="G923">
        <v>20584.959732396601</v>
      </c>
      <c r="H923">
        <v>-20584.959732396601</v>
      </c>
      <c r="I923">
        <v>-286.75896019857402</v>
      </c>
      <c r="J923">
        <v>-2426.5211279396099</v>
      </c>
      <c r="K923" s="2">
        <v>45015</v>
      </c>
      <c r="L923" t="s">
        <v>227</v>
      </c>
    </row>
    <row r="924" spans="1:12" x14ac:dyDescent="0.3">
      <c r="A924" t="str">
        <f t="shared" si="14"/>
        <v>CORR45107</v>
      </c>
      <c r="B924" t="s">
        <v>228</v>
      </c>
      <c r="C924" t="s">
        <v>174</v>
      </c>
      <c r="D924">
        <v>1490.10235874718</v>
      </c>
      <c r="E924">
        <v>1095.6075096632701</v>
      </c>
      <c r="F924">
        <v>1341.6704317341</v>
      </c>
      <c r="G924">
        <v>22121.808573957402</v>
      </c>
      <c r="H924">
        <v>-22121.808573957402</v>
      </c>
      <c r="I924">
        <v>-230.53337452714999</v>
      </c>
      <c r="J924">
        <v>-3273.2582489615502</v>
      </c>
      <c r="K924" s="2">
        <v>45107</v>
      </c>
      <c r="L924" t="s">
        <v>227</v>
      </c>
    </row>
    <row r="925" spans="1:12" x14ac:dyDescent="0.3">
      <c r="A925" t="str">
        <f t="shared" si="14"/>
        <v>CORR45199</v>
      </c>
      <c r="B925" t="s">
        <v>228</v>
      </c>
      <c r="C925" t="s">
        <v>174</v>
      </c>
      <c r="D925">
        <v>1980.56295716764</v>
      </c>
      <c r="E925">
        <v>1075.9782032739099</v>
      </c>
      <c r="F925">
        <v>1916.07829175953</v>
      </c>
      <c r="G925">
        <v>23864.987165998002</v>
      </c>
      <c r="H925">
        <v>-23864.987165998002</v>
      </c>
      <c r="I925">
        <v>-163.57351492949701</v>
      </c>
      <c r="J925">
        <v>-4111.3008835227602</v>
      </c>
      <c r="K925" s="2">
        <v>45199</v>
      </c>
      <c r="L925" t="s">
        <v>227</v>
      </c>
    </row>
    <row r="926" spans="1:12" x14ac:dyDescent="0.3">
      <c r="A926" t="str">
        <f t="shared" si="14"/>
        <v>TEND44925</v>
      </c>
      <c r="B926" t="s">
        <v>214</v>
      </c>
      <c r="C926" t="s">
        <v>174</v>
      </c>
      <c r="D926">
        <v>1089779.5131141201</v>
      </c>
      <c r="E926">
        <v>30760.497326243702</v>
      </c>
      <c r="F926">
        <v>260922.70987183799</v>
      </c>
      <c r="G926">
        <v>3841616.6118328501</v>
      </c>
      <c r="H926">
        <v>-3841616.6118328501</v>
      </c>
      <c r="I926">
        <v>-1421398.2747635699</v>
      </c>
      <c r="J926">
        <v>877729.56871209398</v>
      </c>
      <c r="K926" s="2">
        <v>44925</v>
      </c>
      <c r="L926" t="s">
        <v>213</v>
      </c>
    </row>
    <row r="927" spans="1:12" x14ac:dyDescent="0.3">
      <c r="A927" t="str">
        <f t="shared" si="14"/>
        <v>TEND45015</v>
      </c>
      <c r="B927" t="s">
        <v>214</v>
      </c>
      <c r="C927" t="s">
        <v>174</v>
      </c>
      <c r="D927">
        <v>1019763.59496593</v>
      </c>
      <c r="E927">
        <v>28746.523258974299</v>
      </c>
      <c r="F927">
        <v>241209.744703445</v>
      </c>
      <c r="G927">
        <v>4258040.80670691</v>
      </c>
      <c r="H927">
        <v>-4258040.80670691</v>
      </c>
      <c r="I927">
        <v>-1810292.9785330701</v>
      </c>
      <c r="J927">
        <v>886470.90903781401</v>
      </c>
      <c r="K927" s="2">
        <v>45015</v>
      </c>
      <c r="L927" t="s">
        <v>213</v>
      </c>
    </row>
    <row r="928" spans="1:12" x14ac:dyDescent="0.3">
      <c r="A928" t="str">
        <f t="shared" si="14"/>
        <v>TEND45107</v>
      </c>
      <c r="B928" t="s">
        <v>214</v>
      </c>
      <c r="C928" t="s">
        <v>174</v>
      </c>
      <c r="D928">
        <v>937093.03585305205</v>
      </c>
      <c r="E928">
        <v>26530.594955412402</v>
      </c>
      <c r="F928">
        <v>215839.129391116</v>
      </c>
      <c r="G928">
        <v>4729272.54838013</v>
      </c>
      <c r="H928">
        <v>-4729272.54838013</v>
      </c>
      <c r="I928">
        <v>-2263202.9110809099</v>
      </c>
      <c r="J928">
        <v>895004.55517936905</v>
      </c>
      <c r="K928" s="2">
        <v>45107</v>
      </c>
      <c r="L928" t="s">
        <v>213</v>
      </c>
    </row>
    <row r="929" spans="1:12" x14ac:dyDescent="0.3">
      <c r="A929" t="str">
        <f t="shared" si="14"/>
        <v>TEND45199</v>
      </c>
      <c r="B929" t="s">
        <v>214</v>
      </c>
      <c r="C929" t="s">
        <v>174</v>
      </c>
      <c r="D929">
        <v>840911.10537439701</v>
      </c>
      <c r="E929">
        <v>24088.431928940099</v>
      </c>
      <c r="F929">
        <v>184459.071917047</v>
      </c>
      <c r="G929">
        <v>5257892.002626</v>
      </c>
      <c r="H929">
        <v>-5257892.002626</v>
      </c>
      <c r="I929">
        <v>-2783665.23162894</v>
      </c>
      <c r="J929">
        <v>903105.00381982699</v>
      </c>
      <c r="K929" s="2">
        <v>45199</v>
      </c>
      <c r="L929" t="s">
        <v>213</v>
      </c>
    </row>
    <row r="930" spans="1:12" x14ac:dyDescent="0.3">
      <c r="A930" t="str">
        <f t="shared" si="14"/>
        <v>CALI44925</v>
      </c>
      <c r="B930" t="s">
        <v>173</v>
      </c>
      <c r="C930" t="s">
        <v>174</v>
      </c>
      <c r="D930">
        <v>2698.21407352198</v>
      </c>
      <c r="E930">
        <v>4364.6311009246201</v>
      </c>
      <c r="F930">
        <v>1483.3922417426299</v>
      </c>
      <c r="G930">
        <v>113440.466004567</v>
      </c>
      <c r="H930">
        <v>-113440.466004567</v>
      </c>
      <c r="I930">
        <v>-360.49664712142402</v>
      </c>
      <c r="J930">
        <v>2260.0110347180698</v>
      </c>
      <c r="K930" s="2">
        <v>44925</v>
      </c>
      <c r="L930" t="s">
        <v>172</v>
      </c>
    </row>
    <row r="931" spans="1:12" x14ac:dyDescent="0.3">
      <c r="A931" t="str">
        <f t="shared" si="14"/>
        <v>CALI45015</v>
      </c>
      <c r="B931" t="s">
        <v>173</v>
      </c>
      <c r="C931" t="s">
        <v>174</v>
      </c>
      <c r="D931">
        <v>1511.6763409873499</v>
      </c>
      <c r="E931">
        <v>5322.1917517206703</v>
      </c>
      <c r="F931">
        <v>1220.43905555435</v>
      </c>
      <c r="G931">
        <v>122738.117860395</v>
      </c>
      <c r="H931">
        <v>-122738.117860395</v>
      </c>
      <c r="I931">
        <v>-44.665065345627198</v>
      </c>
      <c r="J931">
        <v>2581.89598230911</v>
      </c>
      <c r="K931" s="2">
        <v>45015</v>
      </c>
      <c r="L931" t="s">
        <v>172</v>
      </c>
    </row>
    <row r="932" spans="1:12" x14ac:dyDescent="0.3">
      <c r="A932" t="str">
        <f t="shared" si="14"/>
        <v>CALI45107</v>
      </c>
      <c r="B932" t="s">
        <v>173</v>
      </c>
      <c r="C932" t="s">
        <v>174</v>
      </c>
      <c r="D932">
        <v>366.52212179638201</v>
      </c>
      <c r="E932">
        <v>6393.9203864308402</v>
      </c>
      <c r="F932">
        <v>976.20653792579799</v>
      </c>
      <c r="G932">
        <v>132742.502888218</v>
      </c>
      <c r="H932">
        <v>-132742.502888218</v>
      </c>
      <c r="I932">
        <v>344.497295321536</v>
      </c>
      <c r="J932">
        <v>2950.8674465965901</v>
      </c>
      <c r="K932" s="2">
        <v>45107</v>
      </c>
      <c r="L932" t="s">
        <v>172</v>
      </c>
    </row>
    <row r="933" spans="1:12" x14ac:dyDescent="0.3">
      <c r="A933" t="str">
        <f t="shared" si="14"/>
        <v>CALI45199</v>
      </c>
      <c r="B933" t="s">
        <v>173</v>
      </c>
      <c r="C933" t="s">
        <v>174</v>
      </c>
      <c r="D933">
        <v>-727.42428823595503</v>
      </c>
      <c r="E933">
        <v>7585.2072548819497</v>
      </c>
      <c r="F933">
        <v>753.82196393782897</v>
      </c>
      <c r="G933">
        <v>143482.19992208501</v>
      </c>
      <c r="H933">
        <v>-143482.19992208501</v>
      </c>
      <c r="I933">
        <v>813.50980531896096</v>
      </c>
      <c r="J933">
        <v>3369.4494197144099</v>
      </c>
      <c r="K933" s="2">
        <v>45199</v>
      </c>
      <c r="L933" t="s">
        <v>172</v>
      </c>
    </row>
    <row r="934" spans="1:12" x14ac:dyDescent="0.3">
      <c r="A934" t="str">
        <f t="shared" si="14"/>
        <v>BRGE44925</v>
      </c>
      <c r="B934" t="s">
        <v>329</v>
      </c>
      <c r="C934" t="s">
        <v>327</v>
      </c>
      <c r="D934">
        <v>1282701.29742801</v>
      </c>
      <c r="E934">
        <v>29813.612681435101</v>
      </c>
      <c r="F934">
        <v>708914.26822849899</v>
      </c>
      <c r="G934">
        <v>1288862.24870547</v>
      </c>
      <c r="H934">
        <v>-1288862.24870547</v>
      </c>
      <c r="I934">
        <v>-6132.3034547150301</v>
      </c>
      <c r="J934">
        <v>134511.26364485</v>
      </c>
      <c r="K934" s="2">
        <v>44925</v>
      </c>
      <c r="L934" t="s">
        <v>328</v>
      </c>
    </row>
    <row r="935" spans="1:12" x14ac:dyDescent="0.3">
      <c r="A935" t="str">
        <f t="shared" si="14"/>
        <v>BRGE45015</v>
      </c>
      <c r="B935" t="s">
        <v>329</v>
      </c>
      <c r="C935" t="s">
        <v>327</v>
      </c>
      <c r="D935">
        <v>1286130.3156869099</v>
      </c>
      <c r="E935">
        <v>35156.190978602099</v>
      </c>
      <c r="F935">
        <v>708972.47044599697</v>
      </c>
      <c r="G935">
        <v>1292742.71266599</v>
      </c>
      <c r="H935">
        <v>-1292742.71266599</v>
      </c>
      <c r="I935">
        <v>-6603.9957857014097</v>
      </c>
      <c r="J935">
        <v>147640.495490906</v>
      </c>
      <c r="K935" s="2">
        <v>45015</v>
      </c>
      <c r="L935" t="s">
        <v>328</v>
      </c>
    </row>
    <row r="936" spans="1:12" x14ac:dyDescent="0.3">
      <c r="A936" t="str">
        <f t="shared" si="14"/>
        <v>BRGE45107</v>
      </c>
      <c r="B936" t="s">
        <v>329</v>
      </c>
      <c r="C936" t="s">
        <v>327</v>
      </c>
      <c r="D936">
        <v>1288200.1787145501</v>
      </c>
      <c r="E936">
        <v>41028.882108798403</v>
      </c>
      <c r="F936">
        <v>708077.15204448905</v>
      </c>
      <c r="G936">
        <v>1295303.71262722</v>
      </c>
      <c r="H936">
        <v>-1295303.71262722</v>
      </c>
      <c r="I936">
        <v>-7116.2328609012602</v>
      </c>
      <c r="J936">
        <v>161722.93582573801</v>
      </c>
      <c r="K936" s="2">
        <v>45107</v>
      </c>
      <c r="L936" t="s">
        <v>328</v>
      </c>
    </row>
    <row r="937" spans="1:12" x14ac:dyDescent="0.3">
      <c r="A937" t="str">
        <f t="shared" si="14"/>
        <v>BRGE45199</v>
      </c>
      <c r="B937" t="s">
        <v>329</v>
      </c>
      <c r="C937" t="s">
        <v>327</v>
      </c>
      <c r="D937">
        <v>1288856.8815506899</v>
      </c>
      <c r="E937">
        <v>47454.6596014651</v>
      </c>
      <c r="F937">
        <v>706186.99600700801</v>
      </c>
      <c r="G937">
        <v>1296492.81650517</v>
      </c>
      <c r="H937">
        <v>-1296492.81650517</v>
      </c>
      <c r="I937">
        <v>-7670.5608049102202</v>
      </c>
      <c r="J937">
        <v>176793.92485059501</v>
      </c>
      <c r="K937" s="2">
        <v>45199</v>
      </c>
      <c r="L937" t="s">
        <v>328</v>
      </c>
    </row>
    <row r="938" spans="1:12" x14ac:dyDescent="0.3">
      <c r="A938" t="str">
        <f t="shared" si="14"/>
        <v>ODER44925</v>
      </c>
      <c r="B938" t="s">
        <v>28</v>
      </c>
      <c r="C938" t="s">
        <v>29</v>
      </c>
      <c r="D938">
        <v>465216.76725237502</v>
      </c>
      <c r="E938">
        <v>216929.10542399899</v>
      </c>
      <c r="F938">
        <v>194796.58500976299</v>
      </c>
      <c r="G938">
        <v>934196.97699686897</v>
      </c>
      <c r="H938">
        <v>-934196.97699686897</v>
      </c>
      <c r="I938">
        <v>-318077.65868760098</v>
      </c>
      <c r="J938">
        <v>707938.29674896295</v>
      </c>
      <c r="K938" s="2">
        <v>44925</v>
      </c>
      <c r="L938" t="s">
        <v>27</v>
      </c>
    </row>
    <row r="939" spans="1:12" x14ac:dyDescent="0.3">
      <c r="A939" t="str">
        <f t="shared" si="14"/>
        <v>ODER45015</v>
      </c>
      <c r="B939" t="s">
        <v>28</v>
      </c>
      <c r="C939" t="s">
        <v>29</v>
      </c>
      <c r="D939">
        <v>503792.21421347401</v>
      </c>
      <c r="E939">
        <v>234490.79553198599</v>
      </c>
      <c r="F939">
        <v>208053.45829175299</v>
      </c>
      <c r="G939">
        <v>1018196.03282658</v>
      </c>
      <c r="H939">
        <v>-1018196.03282658</v>
      </c>
      <c r="I939">
        <v>-347562.39763968502</v>
      </c>
      <c r="J939">
        <v>777263.89545232896</v>
      </c>
      <c r="K939" s="2">
        <v>45015</v>
      </c>
      <c r="L939" t="s">
        <v>27</v>
      </c>
    </row>
    <row r="940" spans="1:12" x14ac:dyDescent="0.3">
      <c r="A940" t="str">
        <f t="shared" si="14"/>
        <v>ODER45107</v>
      </c>
      <c r="B940" t="s">
        <v>28</v>
      </c>
      <c r="C940" t="s">
        <v>29</v>
      </c>
      <c r="D940">
        <v>545170.20125001098</v>
      </c>
      <c r="E940">
        <v>253574.71743603999</v>
      </c>
      <c r="F940">
        <v>221808.53776670899</v>
      </c>
      <c r="G940">
        <v>1109953.58220191</v>
      </c>
      <c r="H940">
        <v>-1109953.58220191</v>
      </c>
      <c r="I940">
        <v>-380204.20837116102</v>
      </c>
      <c r="J940">
        <v>852854.68575624796</v>
      </c>
      <c r="K940" s="2">
        <v>45107</v>
      </c>
      <c r="L940" t="s">
        <v>27</v>
      </c>
    </row>
    <row r="941" spans="1:12" x14ac:dyDescent="0.3">
      <c r="A941" t="str">
        <f t="shared" si="14"/>
        <v>ODER45199</v>
      </c>
      <c r="B941" t="s">
        <v>28</v>
      </c>
      <c r="C941" t="s">
        <v>29</v>
      </c>
      <c r="D941">
        <v>589452.273267476</v>
      </c>
      <c r="E941">
        <v>274245.12969368801</v>
      </c>
      <c r="F941">
        <v>236066.78236398401</v>
      </c>
      <c r="G941">
        <v>1209806.7434380101</v>
      </c>
      <c r="H941">
        <v>-1209806.7434380101</v>
      </c>
      <c r="I941">
        <v>-416154.57437890401</v>
      </c>
      <c r="J941">
        <v>934980.79100619501</v>
      </c>
      <c r="K941" s="2">
        <v>45199</v>
      </c>
      <c r="L941" t="s">
        <v>27</v>
      </c>
    </row>
    <row r="942" spans="1:12" x14ac:dyDescent="0.3">
      <c r="A942" t="str">
        <f t="shared" si="14"/>
        <v>COGN44925</v>
      </c>
      <c r="B942" t="s">
        <v>297</v>
      </c>
      <c r="C942" t="s">
        <v>293</v>
      </c>
      <c r="D942">
        <v>8632537.5457947906</v>
      </c>
      <c r="E942">
        <v>-163819.83184803699</v>
      </c>
      <c r="F942">
        <v>-2973042.8104570601</v>
      </c>
      <c r="G942">
        <v>16405528.5039468</v>
      </c>
      <c r="H942">
        <v>-16405528.5039468</v>
      </c>
      <c r="I942">
        <v>-3473872.1684916401</v>
      </c>
      <c r="J942">
        <v>4460205.1207028003</v>
      </c>
      <c r="K942" s="2">
        <v>44925</v>
      </c>
      <c r="L942" t="s">
        <v>296</v>
      </c>
    </row>
    <row r="943" spans="1:12" x14ac:dyDescent="0.3">
      <c r="A943" t="str">
        <f t="shared" si="14"/>
        <v>COGN45015</v>
      </c>
      <c r="B943" t="s">
        <v>297</v>
      </c>
      <c r="C943" t="s">
        <v>293</v>
      </c>
      <c r="D943">
        <v>6766598.0399415698</v>
      </c>
      <c r="E943">
        <v>-207051.040920356</v>
      </c>
      <c r="F943">
        <v>-4361420.3585682502</v>
      </c>
      <c r="G943">
        <v>14895438.869372601</v>
      </c>
      <c r="H943">
        <v>-14895438.869372601</v>
      </c>
      <c r="I943">
        <v>-3808788.9886004901</v>
      </c>
      <c r="J943">
        <v>4948056.6319519999</v>
      </c>
      <c r="K943" s="2">
        <v>45015</v>
      </c>
      <c r="L943" t="s">
        <v>296</v>
      </c>
    </row>
    <row r="944" spans="1:12" x14ac:dyDescent="0.3">
      <c r="A944" t="str">
        <f t="shared" si="14"/>
        <v>COGN45107</v>
      </c>
      <c r="B944" t="s">
        <v>297</v>
      </c>
      <c r="C944" t="s">
        <v>293</v>
      </c>
      <c r="D944">
        <v>4677767.9544295901</v>
      </c>
      <c r="E944">
        <v>-251102.973582612</v>
      </c>
      <c r="F944">
        <v>-5906369.9996264596</v>
      </c>
      <c r="G944">
        <v>13153671.833474301</v>
      </c>
      <c r="H944">
        <v>-13153671.833474301</v>
      </c>
      <c r="I944">
        <v>-4162078.9483969701</v>
      </c>
      <c r="J944">
        <v>5468199.3217785098</v>
      </c>
      <c r="K944" s="2">
        <v>45107</v>
      </c>
      <c r="L944" t="s">
        <v>296</v>
      </c>
    </row>
    <row r="945" spans="1:12" x14ac:dyDescent="0.3">
      <c r="A945" t="str">
        <f t="shared" si="14"/>
        <v>COGN45199</v>
      </c>
      <c r="B945" t="s">
        <v>297</v>
      </c>
      <c r="C945" t="s">
        <v>293</v>
      </c>
      <c r="D945">
        <v>2357461.0382776698</v>
      </c>
      <c r="E945">
        <v>-295862.56053363101</v>
      </c>
      <c r="F945">
        <v>-7614729.7637131903</v>
      </c>
      <c r="G945">
        <v>11170274.910521399</v>
      </c>
      <c r="H945">
        <v>-11170274.910521399</v>
      </c>
      <c r="I945">
        <v>-4534153.5222252002</v>
      </c>
      <c r="J945">
        <v>6021615.63813229</v>
      </c>
      <c r="K945" s="2">
        <v>45199</v>
      </c>
      <c r="L945" t="s">
        <v>296</v>
      </c>
    </row>
    <row r="946" spans="1:12" x14ac:dyDescent="0.3">
      <c r="A946" t="str">
        <f t="shared" si="14"/>
        <v>CMSA44925</v>
      </c>
      <c r="B946" t="s">
        <v>314</v>
      </c>
      <c r="C946" t="s">
        <v>300</v>
      </c>
      <c r="D946">
        <v>52844.579152863</v>
      </c>
      <c r="E946">
        <v>0</v>
      </c>
      <c r="F946">
        <v>0</v>
      </c>
      <c r="G946">
        <v>64907.326288060998</v>
      </c>
      <c r="H946">
        <v>-64907.326288060998</v>
      </c>
      <c r="I946">
        <v>-5998.9870129831097</v>
      </c>
      <c r="J946">
        <v>60952.0090823957</v>
      </c>
      <c r="K946" s="2">
        <v>44925</v>
      </c>
      <c r="L946" t="s">
        <v>313</v>
      </c>
    </row>
    <row r="947" spans="1:12" x14ac:dyDescent="0.3">
      <c r="A947" t="str">
        <f t="shared" si="14"/>
        <v>CMSA45015</v>
      </c>
      <c r="B947" t="s">
        <v>314</v>
      </c>
      <c r="C947" t="s">
        <v>300</v>
      </c>
      <c r="D947">
        <v>45896.7400349011</v>
      </c>
      <c r="E947">
        <v>0</v>
      </c>
      <c r="F947">
        <v>0</v>
      </c>
      <c r="G947">
        <v>61179.487830799102</v>
      </c>
      <c r="H947">
        <v>-61179.487830799102</v>
      </c>
      <c r="I947">
        <v>-8032.2334634054796</v>
      </c>
      <c r="J947">
        <v>57494.492760868001</v>
      </c>
      <c r="K947" s="2">
        <v>45015</v>
      </c>
      <c r="L947" t="s">
        <v>313</v>
      </c>
    </row>
    <row r="948" spans="1:12" x14ac:dyDescent="0.3">
      <c r="A948" t="str">
        <f t="shared" si="14"/>
        <v>CMSA45107</v>
      </c>
      <c r="B948" t="s">
        <v>314</v>
      </c>
      <c r="C948" t="s">
        <v>300</v>
      </c>
      <c r="D948">
        <v>38405.990133330997</v>
      </c>
      <c r="E948">
        <v>0</v>
      </c>
      <c r="F948">
        <v>0</v>
      </c>
      <c r="G948">
        <v>57281.682411398302</v>
      </c>
      <c r="H948">
        <v>-57281.682411398302</v>
      </c>
      <c r="I948">
        <v>-10343.036567421599</v>
      </c>
      <c r="J948">
        <v>53866.3613095935</v>
      </c>
      <c r="K948" s="2">
        <v>45107</v>
      </c>
      <c r="L948" t="s">
        <v>313</v>
      </c>
    </row>
    <row r="949" spans="1:12" x14ac:dyDescent="0.3">
      <c r="A949" t="str">
        <f t="shared" si="14"/>
        <v>CMSA45199</v>
      </c>
      <c r="B949" t="s">
        <v>314</v>
      </c>
      <c r="C949" t="s">
        <v>300</v>
      </c>
      <c r="D949">
        <v>30357.526410275299</v>
      </c>
      <c r="E949">
        <v>0</v>
      </c>
      <c r="F949">
        <v>0</v>
      </c>
      <c r="G949">
        <v>53209.994574317599</v>
      </c>
      <c r="H949">
        <v>-53209.994574317599</v>
      </c>
      <c r="I949">
        <v>-12944.3872713568</v>
      </c>
      <c r="J949">
        <v>50061.896840188398</v>
      </c>
      <c r="K949" s="2">
        <v>45199</v>
      </c>
      <c r="L949" t="s">
        <v>313</v>
      </c>
    </row>
    <row r="950" spans="1:12" x14ac:dyDescent="0.3">
      <c r="A950" t="str">
        <f t="shared" si="14"/>
        <v>CIEL44925</v>
      </c>
      <c r="B950" t="s">
        <v>491</v>
      </c>
      <c r="C950" t="s">
        <v>492</v>
      </c>
      <c r="D950">
        <v>8529611.1835154705</v>
      </c>
      <c r="E950">
        <v>1465161.6045323501</v>
      </c>
      <c r="F950">
        <v>3794518.43553326</v>
      </c>
      <c r="G950">
        <v>92762784.8030788</v>
      </c>
      <c r="H950">
        <v>-92762784.8030788</v>
      </c>
      <c r="I950">
        <v>-79924656.055933103</v>
      </c>
      <c r="J950">
        <v>84130226.429081798</v>
      </c>
      <c r="K950" s="2">
        <v>44925</v>
      </c>
      <c r="L950" t="s">
        <v>490</v>
      </c>
    </row>
    <row r="951" spans="1:12" x14ac:dyDescent="0.3">
      <c r="A951" t="str">
        <f t="shared" si="14"/>
        <v>CIEL45015</v>
      </c>
      <c r="B951" t="s">
        <v>491</v>
      </c>
      <c r="C951" t="s">
        <v>492</v>
      </c>
      <c r="D951">
        <v>7909081.94611541</v>
      </c>
      <c r="E951">
        <v>1532651.04278039</v>
      </c>
      <c r="F951">
        <v>3538645.4994156002</v>
      </c>
      <c r="G951">
        <v>89829459.005770802</v>
      </c>
      <c r="H951">
        <v>-89829459.005770802</v>
      </c>
      <c r="I951">
        <v>-78643442.954154894</v>
      </c>
      <c r="J951">
        <v>82356311.847748294</v>
      </c>
      <c r="K951" s="2">
        <v>45015</v>
      </c>
      <c r="L951" t="s">
        <v>490</v>
      </c>
    </row>
    <row r="952" spans="1:12" x14ac:dyDescent="0.3">
      <c r="A952" t="str">
        <f t="shared" si="14"/>
        <v>CIEL45107</v>
      </c>
      <c r="B952" t="s">
        <v>491</v>
      </c>
      <c r="C952" t="s">
        <v>492</v>
      </c>
      <c r="D952">
        <v>7199664.0479276702</v>
      </c>
      <c r="E952">
        <v>1614213.28639059</v>
      </c>
      <c r="F952">
        <v>3255683.27493614</v>
      </c>
      <c r="G952">
        <v>86005316.148746103</v>
      </c>
      <c r="H952">
        <v>-86005316.148746103</v>
      </c>
      <c r="I952">
        <v>-76674727.463670701</v>
      </c>
      <c r="J952">
        <v>79822483.439348593</v>
      </c>
      <c r="K952" s="2">
        <v>45107</v>
      </c>
      <c r="L952" t="s">
        <v>490</v>
      </c>
    </row>
    <row r="953" spans="1:12" x14ac:dyDescent="0.3">
      <c r="A953" t="str">
        <f t="shared" si="14"/>
        <v>CIEL45199</v>
      </c>
      <c r="B953" t="s">
        <v>491</v>
      </c>
      <c r="C953" t="s">
        <v>492</v>
      </c>
      <c r="D953">
        <v>6397953.0520373303</v>
      </c>
      <c r="E953">
        <v>1710761.60186336</v>
      </c>
      <c r="F953">
        <v>2945013.40898688</v>
      </c>
      <c r="G953">
        <v>81242540.926429793</v>
      </c>
      <c r="H953">
        <v>-81242540.926429793</v>
      </c>
      <c r="I953">
        <v>-73978180.8145767</v>
      </c>
      <c r="J953">
        <v>76485219.494353399</v>
      </c>
      <c r="K953" s="2">
        <v>45199</v>
      </c>
      <c r="L953" t="s">
        <v>490</v>
      </c>
    </row>
    <row r="954" spans="1:12" x14ac:dyDescent="0.3">
      <c r="A954" t="str">
        <f t="shared" si="14"/>
        <v>CTSA44925</v>
      </c>
      <c r="B954" t="s">
        <v>679</v>
      </c>
      <c r="C954" t="s">
        <v>673</v>
      </c>
      <c r="D954">
        <v>327093.467956807</v>
      </c>
      <c r="E954">
        <v>135099.305916304</v>
      </c>
      <c r="F954">
        <v>105024.811136611</v>
      </c>
      <c r="G954">
        <v>681823.34920634294</v>
      </c>
      <c r="H954">
        <v>-681823.34920634294</v>
      </c>
      <c r="I954">
        <v>-225548.88447496999</v>
      </c>
      <c r="J954">
        <v>219590.641965888</v>
      </c>
      <c r="K954" s="2">
        <v>44925</v>
      </c>
      <c r="L954" t="s">
        <v>678</v>
      </c>
    </row>
    <row r="955" spans="1:12" x14ac:dyDescent="0.3">
      <c r="A955" t="str">
        <f t="shared" si="14"/>
        <v>CTSA45015</v>
      </c>
      <c r="B955" t="s">
        <v>679</v>
      </c>
      <c r="C955" t="s">
        <v>673</v>
      </c>
      <c r="D955">
        <v>339140.82776657201</v>
      </c>
      <c r="E955">
        <v>135455.15651403501</v>
      </c>
      <c r="F955">
        <v>113802.754577385</v>
      </c>
      <c r="G955">
        <v>683012.05243898497</v>
      </c>
      <c r="H955">
        <v>-683012.05243898497</v>
      </c>
      <c r="I955">
        <v>-211423.388077879</v>
      </c>
      <c r="J955">
        <v>204834.06873413699</v>
      </c>
      <c r="K955" s="2">
        <v>45015</v>
      </c>
      <c r="L955" t="s">
        <v>678</v>
      </c>
    </row>
    <row r="956" spans="1:12" x14ac:dyDescent="0.3">
      <c r="A956" t="str">
        <f t="shared" si="14"/>
        <v>CTSA45107</v>
      </c>
      <c r="B956" t="s">
        <v>679</v>
      </c>
      <c r="C956" t="s">
        <v>673</v>
      </c>
      <c r="D956">
        <v>352508.224452383</v>
      </c>
      <c r="E956">
        <v>135538.342139972</v>
      </c>
      <c r="F956">
        <v>123948.998743234</v>
      </c>
      <c r="G956">
        <v>682663.82921000395</v>
      </c>
      <c r="H956">
        <v>-682663.82921000395</v>
      </c>
      <c r="I956">
        <v>-194605.17440559299</v>
      </c>
      <c r="J956">
        <v>187996.48532373799</v>
      </c>
      <c r="K956" s="2">
        <v>45107</v>
      </c>
      <c r="L956" t="s">
        <v>678</v>
      </c>
    </row>
    <row r="957" spans="1:12" x14ac:dyDescent="0.3">
      <c r="A957" t="str">
        <f t="shared" si="14"/>
        <v>CTSA45199</v>
      </c>
      <c r="B957" t="s">
        <v>679</v>
      </c>
      <c r="C957" t="s">
        <v>673</v>
      </c>
      <c r="D957">
        <v>367261.79842954798</v>
      </c>
      <c r="E957">
        <v>135329.72537101599</v>
      </c>
      <c r="F957">
        <v>135535.82349441599</v>
      </c>
      <c r="G957">
        <v>680692.83092896501</v>
      </c>
      <c r="H957">
        <v>-680692.83092896501</v>
      </c>
      <c r="I957">
        <v>-174957.69752563699</v>
      </c>
      <c r="J957">
        <v>168978.831553247</v>
      </c>
      <c r="K957" s="2">
        <v>45199</v>
      </c>
      <c r="L957" t="s">
        <v>678</v>
      </c>
    </row>
    <row r="958" spans="1:12" x14ac:dyDescent="0.3">
      <c r="A958" t="str">
        <f t="shared" si="14"/>
        <v>CTNM44925</v>
      </c>
      <c r="B958" t="s">
        <v>697</v>
      </c>
      <c r="C958" t="s">
        <v>673</v>
      </c>
      <c r="D958">
        <v>512484.47364395001</v>
      </c>
      <c r="E958">
        <v>-3244.22043968966</v>
      </c>
      <c r="F958">
        <v>104854.810033231</v>
      </c>
      <c r="G958">
        <v>1265913.78855783</v>
      </c>
      <c r="H958">
        <v>-1265913.78855783</v>
      </c>
      <c r="I958">
        <v>-150603.352007471</v>
      </c>
      <c r="J958">
        <v>75854.701977737393</v>
      </c>
      <c r="K958" s="2">
        <v>44925</v>
      </c>
      <c r="L958" t="s">
        <v>696</v>
      </c>
    </row>
    <row r="959" spans="1:12" x14ac:dyDescent="0.3">
      <c r="A959" t="str">
        <f t="shared" si="14"/>
        <v>CTNM45015</v>
      </c>
      <c r="B959" t="s">
        <v>697</v>
      </c>
      <c r="C959" t="s">
        <v>673</v>
      </c>
      <c r="D959">
        <v>429345.13153557701</v>
      </c>
      <c r="E959">
        <v>-4465.7598721703198</v>
      </c>
      <c r="F959">
        <v>134622.73100997499</v>
      </c>
      <c r="G959">
        <v>1202058.37052326</v>
      </c>
      <c r="H959">
        <v>-1202058.37052326</v>
      </c>
      <c r="I959">
        <v>-144393.00905948199</v>
      </c>
      <c r="J959">
        <v>80140.642796319196</v>
      </c>
      <c r="K959" s="2">
        <v>45015</v>
      </c>
      <c r="L959" t="s">
        <v>696</v>
      </c>
    </row>
    <row r="960" spans="1:12" x14ac:dyDescent="0.3">
      <c r="A960" t="str">
        <f t="shared" si="14"/>
        <v>CTNM45107</v>
      </c>
      <c r="B960" t="s">
        <v>697</v>
      </c>
      <c r="C960" t="s">
        <v>673</v>
      </c>
      <c r="D960">
        <v>335499.59276594198</v>
      </c>
      <c r="E960">
        <v>-5822.2991170161204</v>
      </c>
      <c r="F960">
        <v>167657.28005711001</v>
      </c>
      <c r="G960">
        <v>1125967.71897747</v>
      </c>
      <c r="H960">
        <v>-1125967.71897747</v>
      </c>
      <c r="I960">
        <v>-137063.18362546799</v>
      </c>
      <c r="J960">
        <v>84230.403415521898</v>
      </c>
      <c r="K960" s="2">
        <v>45107</v>
      </c>
      <c r="L960" t="s">
        <v>696</v>
      </c>
    </row>
    <row r="961" spans="1:12" x14ac:dyDescent="0.3">
      <c r="A961" t="str">
        <f t="shared" si="14"/>
        <v>CTNM45199</v>
      </c>
      <c r="B961" t="s">
        <v>697</v>
      </c>
      <c r="C961" t="s">
        <v>673</v>
      </c>
      <c r="D961">
        <v>230338.74676934601</v>
      </c>
      <c r="E961">
        <v>-7319.9388671172701</v>
      </c>
      <c r="F961">
        <v>204038.10053693599</v>
      </c>
      <c r="G961">
        <v>1036905.52712658</v>
      </c>
      <c r="H961">
        <v>-1036905.52712658</v>
      </c>
      <c r="I961">
        <v>-128566.98022481101</v>
      </c>
      <c r="J961">
        <v>88088.593414853196</v>
      </c>
      <c r="K961" s="2">
        <v>45199</v>
      </c>
      <c r="L961" t="s">
        <v>696</v>
      </c>
    </row>
    <row r="962" spans="1:12" x14ac:dyDescent="0.3">
      <c r="A962" t="str">
        <f t="shared" si="14"/>
        <v>CSNA44925</v>
      </c>
      <c r="B962" t="s">
        <v>532</v>
      </c>
      <c r="C962" t="s">
        <v>528</v>
      </c>
      <c r="D962">
        <v>26775817.581870198</v>
      </c>
      <c r="E962">
        <v>8184425.9965201197</v>
      </c>
      <c r="F962">
        <v>12124439.4459734</v>
      </c>
      <c r="G962">
        <v>70560896.970201105</v>
      </c>
      <c r="H962">
        <v>-70560896.970201105</v>
      </c>
      <c r="I962">
        <v>-15292565.721414899</v>
      </c>
      <c r="J962">
        <v>17947479.612258401</v>
      </c>
      <c r="K962" s="2">
        <v>44925</v>
      </c>
      <c r="L962" t="s">
        <v>531</v>
      </c>
    </row>
    <row r="963" spans="1:12" x14ac:dyDescent="0.3">
      <c r="A963" t="str">
        <f t="shared" ref="A963:A1026" si="15">_xlfn.CONCAT(B963,K963)</f>
        <v>CSNA45015</v>
      </c>
      <c r="B963" t="s">
        <v>532</v>
      </c>
      <c r="C963" t="s">
        <v>528</v>
      </c>
      <c r="D963">
        <v>29819052.010042701</v>
      </c>
      <c r="E963">
        <v>9017756.7178534605</v>
      </c>
      <c r="F963">
        <v>13576476.8701194</v>
      </c>
      <c r="G963">
        <v>75555849.229294404</v>
      </c>
      <c r="H963">
        <v>-75555849.229294404</v>
      </c>
      <c r="I963">
        <v>-15967228.507510999</v>
      </c>
      <c r="J963">
        <v>18917476.747462399</v>
      </c>
      <c r="K963" s="2">
        <v>45015</v>
      </c>
      <c r="L963" t="s">
        <v>531</v>
      </c>
    </row>
    <row r="964" spans="1:12" x14ac:dyDescent="0.3">
      <c r="A964" t="str">
        <f t="shared" si="15"/>
        <v>CSNA45107</v>
      </c>
      <c r="B964" t="s">
        <v>532</v>
      </c>
      <c r="C964" t="s">
        <v>528</v>
      </c>
      <c r="D964">
        <v>33124595.086715698</v>
      </c>
      <c r="E964">
        <v>9927386.7980040703</v>
      </c>
      <c r="F964">
        <v>15127958.8797608</v>
      </c>
      <c r="G964">
        <v>81086996.971319705</v>
      </c>
      <c r="H964">
        <v>-81086996.971319705</v>
      </c>
      <c r="I964">
        <v>-16658246.218791001</v>
      </c>
      <c r="J964">
        <v>19935262.624099799</v>
      </c>
      <c r="K964" s="2">
        <v>45107</v>
      </c>
      <c r="L964" t="s">
        <v>531</v>
      </c>
    </row>
    <row r="965" spans="1:12" x14ac:dyDescent="0.3">
      <c r="A965" t="str">
        <f t="shared" si="15"/>
        <v>CSNA45199</v>
      </c>
      <c r="B965" t="s">
        <v>532</v>
      </c>
      <c r="C965" t="s">
        <v>528</v>
      </c>
      <c r="D965">
        <v>36702447.154298902</v>
      </c>
      <c r="E965">
        <v>10916468.066961201</v>
      </c>
      <c r="F965">
        <v>16781174.367382899</v>
      </c>
      <c r="G965">
        <v>87179022.916272804</v>
      </c>
      <c r="H965">
        <v>-87179022.916272804</v>
      </c>
      <c r="I965">
        <v>-17365004.380091</v>
      </c>
      <c r="J965">
        <v>21001602.8662569</v>
      </c>
      <c r="K965" s="2">
        <v>45199</v>
      </c>
      <c r="L965" t="s">
        <v>531</v>
      </c>
    </row>
    <row r="966" spans="1:12" x14ac:dyDescent="0.3">
      <c r="A966" t="str">
        <f t="shared" si="15"/>
        <v>CSAB44925</v>
      </c>
      <c r="B966" t="s">
        <v>611</v>
      </c>
      <c r="C966" t="s">
        <v>605</v>
      </c>
      <c r="D966">
        <v>182296.19590866301</v>
      </c>
      <c r="E966">
        <v>0</v>
      </c>
      <c r="F966">
        <v>94297.146676853401</v>
      </c>
      <c r="G966">
        <v>325171.45259313099</v>
      </c>
      <c r="H966">
        <v>-325171.45259313099</v>
      </c>
      <c r="I966">
        <v>35141.396146325998</v>
      </c>
      <c r="J966">
        <v>7465.5574229622398</v>
      </c>
      <c r="K966" s="2">
        <v>44925</v>
      </c>
      <c r="L966" t="s">
        <v>610</v>
      </c>
    </row>
    <row r="967" spans="1:12" x14ac:dyDescent="0.3">
      <c r="A967" t="str">
        <f t="shared" si="15"/>
        <v>CSAB45015</v>
      </c>
      <c r="B967" t="s">
        <v>611</v>
      </c>
      <c r="C967" t="s">
        <v>605</v>
      </c>
      <c r="D967">
        <v>182605.69195474699</v>
      </c>
      <c r="E967">
        <v>0</v>
      </c>
      <c r="F967">
        <v>103387.136559784</v>
      </c>
      <c r="G967">
        <v>307098.11932862201</v>
      </c>
      <c r="H967">
        <v>-307098.11932862201</v>
      </c>
      <c r="I967">
        <v>55944.468452395799</v>
      </c>
      <c r="J967">
        <v>-11747.940570827899</v>
      </c>
      <c r="K967" s="2">
        <v>45015</v>
      </c>
      <c r="L967" t="s">
        <v>610</v>
      </c>
    </row>
    <row r="968" spans="1:12" x14ac:dyDescent="0.3">
      <c r="A968" t="str">
        <f t="shared" si="15"/>
        <v>CSAB45107</v>
      </c>
      <c r="B968" t="s">
        <v>611</v>
      </c>
      <c r="C968" t="s">
        <v>605</v>
      </c>
      <c r="D968">
        <v>182947.04796545699</v>
      </c>
      <c r="E968">
        <v>0</v>
      </c>
      <c r="F968">
        <v>113335.649176056</v>
      </c>
      <c r="G968">
        <v>287856.61612126301</v>
      </c>
      <c r="H968">
        <v>-287856.61612126301</v>
      </c>
      <c r="I968">
        <v>78422.033882082207</v>
      </c>
      <c r="J968">
        <v>-32063.198943306801</v>
      </c>
      <c r="K968" s="2">
        <v>45107</v>
      </c>
      <c r="L968" t="s">
        <v>610</v>
      </c>
    </row>
    <row r="969" spans="1:12" x14ac:dyDescent="0.3">
      <c r="A969" t="str">
        <f t="shared" si="15"/>
        <v>CSAB45199</v>
      </c>
      <c r="B969" t="s">
        <v>611</v>
      </c>
      <c r="C969" t="s">
        <v>605</v>
      </c>
      <c r="D969">
        <v>183323.13081593599</v>
      </c>
      <c r="E969">
        <v>0</v>
      </c>
      <c r="F969">
        <v>124177.833688557</v>
      </c>
      <c r="G969">
        <v>267424.62093982799</v>
      </c>
      <c r="H969">
        <v>-267424.62093982799</v>
      </c>
      <c r="I969">
        <v>102629.193079708</v>
      </c>
      <c r="J969">
        <v>-53504.0947394166</v>
      </c>
      <c r="K969" s="2">
        <v>45199</v>
      </c>
      <c r="L969" t="s">
        <v>610</v>
      </c>
    </row>
    <row r="970" spans="1:12" x14ac:dyDescent="0.3">
      <c r="A970" t="str">
        <f t="shared" si="15"/>
        <v>SAPR44925</v>
      </c>
      <c r="B970" t="s">
        <v>598</v>
      </c>
      <c r="C970" t="s">
        <v>588</v>
      </c>
      <c r="D970">
        <v>8743184.2105947603</v>
      </c>
      <c r="E970">
        <v>1434296.89678295</v>
      </c>
      <c r="F970">
        <v>3544487.3534506899</v>
      </c>
      <c r="G970">
        <v>16777144.0303877</v>
      </c>
      <c r="H970">
        <v>-16777144.0303877</v>
      </c>
      <c r="I970">
        <v>-1382774.91486288</v>
      </c>
      <c r="J970">
        <v>2831560.63534514</v>
      </c>
      <c r="K970" s="2">
        <v>44925</v>
      </c>
      <c r="L970" t="s">
        <v>597</v>
      </c>
    </row>
    <row r="971" spans="1:12" x14ac:dyDescent="0.3">
      <c r="A971" t="str">
        <f t="shared" si="15"/>
        <v>SAPR45015</v>
      </c>
      <c r="B971" t="s">
        <v>598</v>
      </c>
      <c r="C971" t="s">
        <v>588</v>
      </c>
      <c r="D971">
        <v>9058293.5632470809</v>
      </c>
      <c r="E971">
        <v>1460418.8407467699</v>
      </c>
      <c r="F971">
        <v>3638815.76825742</v>
      </c>
      <c r="G971">
        <v>17366985.625223201</v>
      </c>
      <c r="H971">
        <v>-17366985.625223201</v>
      </c>
      <c r="I971">
        <v>-1354097.3343702301</v>
      </c>
      <c r="J971">
        <v>3019963.7794755399</v>
      </c>
      <c r="K971" s="2">
        <v>45015</v>
      </c>
      <c r="L971" t="s">
        <v>597</v>
      </c>
    </row>
    <row r="972" spans="1:12" x14ac:dyDescent="0.3">
      <c r="A972" t="str">
        <f t="shared" si="15"/>
        <v>SAPR45107</v>
      </c>
      <c r="B972" t="s">
        <v>598</v>
      </c>
      <c r="C972" t="s">
        <v>588</v>
      </c>
      <c r="D972">
        <v>9385489.2419468705</v>
      </c>
      <c r="E972">
        <v>1485844.96657443</v>
      </c>
      <c r="F972">
        <v>3727306.19699188</v>
      </c>
      <c r="G972">
        <v>17978502.626701102</v>
      </c>
      <c r="H972">
        <v>-17978502.626701102</v>
      </c>
      <c r="I972">
        <v>-1318278.8770240101</v>
      </c>
      <c r="J972">
        <v>3219800.5386433098</v>
      </c>
      <c r="K972" s="2">
        <v>45107</v>
      </c>
      <c r="L972" t="s">
        <v>597</v>
      </c>
    </row>
    <row r="973" spans="1:12" x14ac:dyDescent="0.3">
      <c r="A973" t="str">
        <f t="shared" si="15"/>
        <v>SAPR45199</v>
      </c>
      <c r="B973" t="s">
        <v>598</v>
      </c>
      <c r="C973" t="s">
        <v>588</v>
      </c>
      <c r="D973">
        <v>9725179.3183072507</v>
      </c>
      <c r="E973">
        <v>1510530.14840491</v>
      </c>
      <c r="F973">
        <v>3809408.3173960601</v>
      </c>
      <c r="G973">
        <v>18612260.9949845</v>
      </c>
      <c r="H973">
        <v>-18612260.9949845</v>
      </c>
      <c r="I973">
        <v>-1274984.6528338999</v>
      </c>
      <c r="J973">
        <v>3431456.0843519899</v>
      </c>
      <c r="K973" s="2">
        <v>45199</v>
      </c>
      <c r="L973" t="s">
        <v>597</v>
      </c>
    </row>
    <row r="974" spans="1:12" x14ac:dyDescent="0.3">
      <c r="A974" t="str">
        <f t="shared" si="15"/>
        <v>CSMG44925</v>
      </c>
      <c r="B974" t="s">
        <v>596</v>
      </c>
      <c r="C974" t="s">
        <v>588</v>
      </c>
      <c r="D974">
        <v>7148760.3852812396</v>
      </c>
      <c r="E974">
        <v>1653571.35353539</v>
      </c>
      <c r="F974">
        <v>3682181.9640088798</v>
      </c>
      <c r="G974">
        <v>12866686.5680339</v>
      </c>
      <c r="H974">
        <v>-12866686.5680339</v>
      </c>
      <c r="I974">
        <v>-1960178.8420337499</v>
      </c>
      <c r="J974">
        <v>2131149.9520413298</v>
      </c>
      <c r="K974" s="2">
        <v>44925</v>
      </c>
      <c r="L974" t="s">
        <v>595</v>
      </c>
    </row>
    <row r="975" spans="1:12" x14ac:dyDescent="0.3">
      <c r="A975" t="str">
        <f t="shared" si="15"/>
        <v>CSMG45015</v>
      </c>
      <c r="B975" t="s">
        <v>596</v>
      </c>
      <c r="C975" t="s">
        <v>588</v>
      </c>
      <c r="D975">
        <v>7205268.3501192797</v>
      </c>
      <c r="E975">
        <v>1714557.0023010499</v>
      </c>
      <c r="F975">
        <v>3811691.6037861002</v>
      </c>
      <c r="G975">
        <v>13073767.0693176</v>
      </c>
      <c r="H975">
        <v>-13073767.0693176</v>
      </c>
      <c r="I975">
        <v>-2052563.8444769899</v>
      </c>
      <c r="J975">
        <v>2110658.1428616098</v>
      </c>
      <c r="K975" s="2">
        <v>45015</v>
      </c>
      <c r="L975" t="s">
        <v>595</v>
      </c>
    </row>
    <row r="976" spans="1:12" x14ac:dyDescent="0.3">
      <c r="A976" t="str">
        <f t="shared" si="15"/>
        <v>CSMG45107</v>
      </c>
      <c r="B976" t="s">
        <v>596</v>
      </c>
      <c r="C976" t="s">
        <v>588</v>
      </c>
      <c r="D976">
        <v>7261944.2620602204</v>
      </c>
      <c r="E976">
        <v>1779600.7189883599</v>
      </c>
      <c r="F976">
        <v>3953614.2810240099</v>
      </c>
      <c r="G976">
        <v>13298449.3256154</v>
      </c>
      <c r="H976">
        <v>-13298449.3256154</v>
      </c>
      <c r="I976">
        <v>-2151388.65483899</v>
      </c>
      <c r="J976">
        <v>2082336.37548897</v>
      </c>
      <c r="K976" s="2">
        <v>45107</v>
      </c>
      <c r="L976" t="s">
        <v>595</v>
      </c>
    </row>
    <row r="977" spans="1:12" x14ac:dyDescent="0.3">
      <c r="A977" t="str">
        <f t="shared" si="15"/>
        <v>CSMG45199</v>
      </c>
      <c r="B977" t="s">
        <v>596</v>
      </c>
      <c r="C977" t="s">
        <v>588</v>
      </c>
      <c r="D977">
        <v>7318902.81461599</v>
      </c>
      <c r="E977">
        <v>1848867.31540065</v>
      </c>
      <c r="F977">
        <v>4108644.2718728101</v>
      </c>
      <c r="G977">
        <v>13541881.106485</v>
      </c>
      <c r="H977">
        <v>-13541881.106485</v>
      </c>
      <c r="I977">
        <v>-2256900.6201464101</v>
      </c>
      <c r="J977">
        <v>2045793.8602414599</v>
      </c>
      <c r="K977" s="2">
        <v>45199</v>
      </c>
      <c r="L977" t="s">
        <v>595</v>
      </c>
    </row>
    <row r="978" spans="1:12" x14ac:dyDescent="0.3">
      <c r="A978" t="str">
        <f t="shared" si="15"/>
        <v>SBSP44925</v>
      </c>
      <c r="B978" t="s">
        <v>594</v>
      </c>
      <c r="C978" t="s">
        <v>588</v>
      </c>
      <c r="D978">
        <v>28107324.4758505</v>
      </c>
      <c r="E978">
        <v>5705431.52516736</v>
      </c>
      <c r="F978">
        <v>10477279.095493101</v>
      </c>
      <c r="G978">
        <v>56917037.1751974</v>
      </c>
      <c r="H978">
        <v>-56917037.1751974</v>
      </c>
      <c r="I978">
        <v>-5012727.8957662303</v>
      </c>
      <c r="J978">
        <v>6971366.0494013401</v>
      </c>
      <c r="K978" s="2">
        <v>44925</v>
      </c>
      <c r="L978" t="s">
        <v>593</v>
      </c>
    </row>
    <row r="979" spans="1:12" x14ac:dyDescent="0.3">
      <c r="A979" t="str">
        <f t="shared" si="15"/>
        <v>SBSP45015</v>
      </c>
      <c r="B979" t="s">
        <v>594</v>
      </c>
      <c r="C979" t="s">
        <v>588</v>
      </c>
      <c r="D979">
        <v>29009652.765164301</v>
      </c>
      <c r="E979">
        <v>5883780.3010639297</v>
      </c>
      <c r="F979">
        <v>10976213.6363433</v>
      </c>
      <c r="G979">
        <v>57966703.205142602</v>
      </c>
      <c r="H979">
        <v>-57966703.205142602</v>
      </c>
      <c r="I979">
        <v>-4792740.3701743102</v>
      </c>
      <c r="J979">
        <v>7075756.6248147199</v>
      </c>
      <c r="K979" s="2">
        <v>45015</v>
      </c>
      <c r="L979" t="s">
        <v>593</v>
      </c>
    </row>
    <row r="980" spans="1:12" x14ac:dyDescent="0.3">
      <c r="A980" t="str">
        <f t="shared" si="15"/>
        <v>SBSP45107</v>
      </c>
      <c r="B980" t="s">
        <v>594</v>
      </c>
      <c r="C980" t="s">
        <v>588</v>
      </c>
      <c r="D980">
        <v>29942025.879264001</v>
      </c>
      <c r="E980">
        <v>6068317.5932494104</v>
      </c>
      <c r="F980">
        <v>11503604.0667057</v>
      </c>
      <c r="G980">
        <v>58991785.331060499</v>
      </c>
      <c r="H980">
        <v>-58991785.331060499</v>
      </c>
      <c r="I980">
        <v>-4526739.1241909396</v>
      </c>
      <c r="J980">
        <v>7163532.9946947396</v>
      </c>
      <c r="K980" s="2">
        <v>45107</v>
      </c>
      <c r="L980" t="s">
        <v>593</v>
      </c>
    </row>
    <row r="981" spans="1:12" x14ac:dyDescent="0.3">
      <c r="A981" t="str">
        <f t="shared" si="15"/>
        <v>SBSP45199</v>
      </c>
      <c r="B981" t="s">
        <v>594</v>
      </c>
      <c r="C981" t="s">
        <v>588</v>
      </c>
      <c r="D981">
        <v>30905107.8312844</v>
      </c>
      <c r="E981">
        <v>6259165.2776836399</v>
      </c>
      <c r="F981">
        <v>12060380.965103799</v>
      </c>
      <c r="G981">
        <v>59989780.223325796</v>
      </c>
      <c r="H981">
        <v>-59989780.223325796</v>
      </c>
      <c r="I981">
        <v>-4212178.9963842798</v>
      </c>
      <c r="J981">
        <v>7233287.05090502</v>
      </c>
      <c r="K981" s="2">
        <v>45199</v>
      </c>
      <c r="L981" t="s">
        <v>593</v>
      </c>
    </row>
    <row r="982" spans="1:12" x14ac:dyDescent="0.3">
      <c r="A982" t="str">
        <f t="shared" si="15"/>
        <v>PEAB44925</v>
      </c>
      <c r="B982" t="s">
        <v>375</v>
      </c>
      <c r="C982" t="s">
        <v>371</v>
      </c>
      <c r="D982">
        <v>751927.74764437706</v>
      </c>
      <c r="E982">
        <v>-2241.6666666667302</v>
      </c>
      <c r="F982">
        <v>264496.01816486003</v>
      </c>
      <c r="G982">
        <v>871371.08742894698</v>
      </c>
      <c r="H982">
        <v>-871371.08742894698</v>
      </c>
      <c r="I982">
        <v>-20685.660300516502</v>
      </c>
      <c r="J982">
        <v>351024.61429434601</v>
      </c>
      <c r="K982" s="2">
        <v>44925</v>
      </c>
      <c r="L982" t="s">
        <v>374</v>
      </c>
    </row>
    <row r="983" spans="1:12" x14ac:dyDescent="0.3">
      <c r="A983" t="str">
        <f t="shared" si="15"/>
        <v>PEAB45015</v>
      </c>
      <c r="B983" t="s">
        <v>375</v>
      </c>
      <c r="C983" t="s">
        <v>371</v>
      </c>
      <c r="D983">
        <v>774011.23639513995</v>
      </c>
      <c r="E983">
        <v>-3477.6001211296102</v>
      </c>
      <c r="F983">
        <v>298938.74803223897</v>
      </c>
      <c r="G983">
        <v>901607.21336924401</v>
      </c>
      <c r="H983">
        <v>-901607.21336924401</v>
      </c>
      <c r="I983">
        <v>-15716.693893310799</v>
      </c>
      <c r="J983">
        <v>376083.18327280402</v>
      </c>
      <c r="K983" s="2">
        <v>45015</v>
      </c>
      <c r="L983" t="s">
        <v>374</v>
      </c>
    </row>
    <row r="984" spans="1:12" x14ac:dyDescent="0.3">
      <c r="A984" t="str">
        <f t="shared" si="15"/>
        <v>PEAB45107</v>
      </c>
      <c r="B984" t="s">
        <v>375</v>
      </c>
      <c r="C984" t="s">
        <v>371</v>
      </c>
      <c r="D984">
        <v>796668.23008580599</v>
      </c>
      <c r="E984">
        <v>-4845.4485099873</v>
      </c>
      <c r="F984">
        <v>336356.67857437802</v>
      </c>
      <c r="G984">
        <v>932864.20690923696</v>
      </c>
      <c r="H984">
        <v>-932864.20690923696</v>
      </c>
      <c r="I984">
        <v>-9689.66935515757</v>
      </c>
      <c r="J984">
        <v>402608.81681685202</v>
      </c>
      <c r="K984" s="2">
        <v>45107</v>
      </c>
      <c r="L984" t="s">
        <v>374</v>
      </c>
    </row>
    <row r="985" spans="1:12" x14ac:dyDescent="0.3">
      <c r="A985" t="str">
        <f t="shared" si="15"/>
        <v>PEAB45199</v>
      </c>
      <c r="B985" t="s">
        <v>375</v>
      </c>
      <c r="C985" t="s">
        <v>371</v>
      </c>
      <c r="D985">
        <v>819866.11329626106</v>
      </c>
      <c r="E985">
        <v>-6350.5939769934703</v>
      </c>
      <c r="F985">
        <v>376853.206278308</v>
      </c>
      <c r="G985">
        <v>965106.54714756599</v>
      </c>
      <c r="H985">
        <v>-965106.54714756599</v>
      </c>
      <c r="I985">
        <v>-2532.7224291518</v>
      </c>
      <c r="J985">
        <v>430597.99444467598</v>
      </c>
      <c r="K985" s="2">
        <v>45199</v>
      </c>
      <c r="L985" t="s">
        <v>374</v>
      </c>
    </row>
    <row r="986" spans="1:12" x14ac:dyDescent="0.3">
      <c r="A986" t="str">
        <f t="shared" si="15"/>
        <v>CPLE44925</v>
      </c>
      <c r="B986" t="s">
        <v>467</v>
      </c>
      <c r="C986" t="s">
        <v>419</v>
      </c>
      <c r="D986">
        <v>22760222.0224078</v>
      </c>
      <c r="E986">
        <v>435713.76589442103</v>
      </c>
      <c r="F986">
        <v>10135690.2952192</v>
      </c>
      <c r="G986">
        <v>23752819.2156858</v>
      </c>
      <c r="H986">
        <v>-23752819.2156858</v>
      </c>
      <c r="I986">
        <v>-785967.58704681695</v>
      </c>
      <c r="J986">
        <v>1973074.44053988</v>
      </c>
      <c r="K986" s="2">
        <v>44925</v>
      </c>
      <c r="L986" t="s">
        <v>466</v>
      </c>
    </row>
    <row r="987" spans="1:12" x14ac:dyDescent="0.3">
      <c r="A987" t="str">
        <f t="shared" si="15"/>
        <v>CPLE45015</v>
      </c>
      <c r="B987" t="s">
        <v>467</v>
      </c>
      <c r="C987" t="s">
        <v>419</v>
      </c>
      <c r="D987">
        <v>23385455.8208027</v>
      </c>
      <c r="E987">
        <v>367547.75817929202</v>
      </c>
      <c r="F987">
        <v>10840854.661918201</v>
      </c>
      <c r="G987">
        <v>23974571.590960201</v>
      </c>
      <c r="H987">
        <v>-23974571.590960201</v>
      </c>
      <c r="I987">
        <v>-583154.28065787896</v>
      </c>
      <c r="J987">
        <v>2073227.9579349901</v>
      </c>
      <c r="K987" s="2">
        <v>45015</v>
      </c>
      <c r="L987" t="s">
        <v>466</v>
      </c>
    </row>
    <row r="988" spans="1:12" x14ac:dyDescent="0.3">
      <c r="A988" t="str">
        <f t="shared" si="15"/>
        <v>CPLE45107</v>
      </c>
      <c r="B988" t="s">
        <v>467</v>
      </c>
      <c r="C988" t="s">
        <v>419</v>
      </c>
      <c r="D988">
        <v>24035943.453170501</v>
      </c>
      <c r="E988">
        <v>287895.24301400699</v>
      </c>
      <c r="F988">
        <v>11616922.185299899</v>
      </c>
      <c r="G988">
        <v>24175686.837590199</v>
      </c>
      <c r="H988">
        <v>-24175686.837590199</v>
      </c>
      <c r="I988">
        <v>-348542.67608018499</v>
      </c>
      <c r="J988">
        <v>2176496.4047170798</v>
      </c>
      <c r="K988" s="2">
        <v>45107</v>
      </c>
      <c r="L988" t="s">
        <v>466</v>
      </c>
    </row>
    <row r="989" spans="1:12" x14ac:dyDescent="0.3">
      <c r="A989" t="str">
        <f t="shared" si="15"/>
        <v>CPLE45199</v>
      </c>
      <c r="B989" t="s">
        <v>467</v>
      </c>
      <c r="C989" t="s">
        <v>419</v>
      </c>
      <c r="D989">
        <v>24712338.337384</v>
      </c>
      <c r="E989">
        <v>196135.41910570499</v>
      </c>
      <c r="F989">
        <v>12467474.6200929</v>
      </c>
      <c r="G989">
        <v>24354851.837310899</v>
      </c>
      <c r="H989">
        <v>-24354851.837310899</v>
      </c>
      <c r="I989">
        <v>-80491.373278101601</v>
      </c>
      <c r="J989">
        <v>2282753.7629724802</v>
      </c>
      <c r="K989" s="2">
        <v>45199</v>
      </c>
      <c r="L989" t="s">
        <v>466</v>
      </c>
    </row>
    <row r="990" spans="1:12" x14ac:dyDescent="0.3">
      <c r="A990" t="str">
        <f t="shared" si="15"/>
        <v>HBTS44925</v>
      </c>
      <c r="B990" t="s">
        <v>289</v>
      </c>
      <c r="C990" t="s">
        <v>290</v>
      </c>
      <c r="D990">
        <v>586722.03930056503</v>
      </c>
      <c r="E990">
        <v>57158.733723791498</v>
      </c>
      <c r="F990">
        <v>152485.207961988</v>
      </c>
      <c r="G990">
        <v>814240.68941525801</v>
      </c>
      <c r="H990">
        <v>-814240.68941525801</v>
      </c>
      <c r="I990">
        <v>-142955.05305152101</v>
      </c>
      <c r="J990">
        <v>59268.856463797601</v>
      </c>
      <c r="K990" s="2">
        <v>44925</v>
      </c>
      <c r="L990" t="s">
        <v>288</v>
      </c>
    </row>
    <row r="991" spans="1:12" x14ac:dyDescent="0.3">
      <c r="A991" t="str">
        <f t="shared" si="15"/>
        <v>HBTS45015</v>
      </c>
      <c r="B991" t="s">
        <v>289</v>
      </c>
      <c r="C991" t="s">
        <v>290</v>
      </c>
      <c r="D991">
        <v>652841.28234422801</v>
      </c>
      <c r="E991">
        <v>63732.1593633343</v>
      </c>
      <c r="F991">
        <v>176569.94851079999</v>
      </c>
      <c r="G991">
        <v>897746.32469838404</v>
      </c>
      <c r="H991">
        <v>-897746.32469838404</v>
      </c>
      <c r="I991">
        <v>-153554.68801803701</v>
      </c>
      <c r="J991">
        <v>67499.6058082534</v>
      </c>
      <c r="K991" s="2">
        <v>45015</v>
      </c>
      <c r="L991" t="s">
        <v>288</v>
      </c>
    </row>
    <row r="992" spans="1:12" x14ac:dyDescent="0.3">
      <c r="A992" t="str">
        <f t="shared" si="15"/>
        <v>HBTS45107</v>
      </c>
      <c r="B992" t="s">
        <v>289</v>
      </c>
      <c r="C992" t="s">
        <v>290</v>
      </c>
      <c r="D992">
        <v>727244.75274846295</v>
      </c>
      <c r="E992">
        <v>70746.932191125103</v>
      </c>
      <c r="F992">
        <v>205151.60337350899</v>
      </c>
      <c r="G992">
        <v>990318.00779435202</v>
      </c>
      <c r="H992">
        <v>-990318.00779435202</v>
      </c>
      <c r="I992">
        <v>-164655.40138477401</v>
      </c>
      <c r="J992">
        <v>76437.090722664507</v>
      </c>
      <c r="K992" s="2">
        <v>45107</v>
      </c>
      <c r="L992" t="s">
        <v>288</v>
      </c>
    </row>
    <row r="993" spans="1:12" x14ac:dyDescent="0.3">
      <c r="A993" t="str">
        <f t="shared" si="15"/>
        <v>HBTS45199</v>
      </c>
      <c r="B993" t="s">
        <v>289</v>
      </c>
      <c r="C993" t="s">
        <v>290</v>
      </c>
      <c r="D993">
        <v>810317.86134792503</v>
      </c>
      <c r="E993">
        <v>78216.1523617903</v>
      </c>
      <c r="F993">
        <v>238479.167680062</v>
      </c>
      <c r="G993">
        <v>1092353.6124076699</v>
      </c>
      <c r="H993">
        <v>-1092353.6124076699</v>
      </c>
      <c r="I993">
        <v>-176267.139552462</v>
      </c>
      <c r="J993">
        <v>86109.252095742893</v>
      </c>
      <c r="K993" s="2">
        <v>45199</v>
      </c>
      <c r="L993" t="s">
        <v>288</v>
      </c>
    </row>
    <row r="994" spans="1:12" x14ac:dyDescent="0.3">
      <c r="A994" t="str">
        <f t="shared" si="15"/>
        <v>CGAS44925</v>
      </c>
      <c r="B994" t="s">
        <v>362</v>
      </c>
      <c r="C994" t="s">
        <v>363</v>
      </c>
      <c r="D994">
        <v>1086172.8947465001</v>
      </c>
      <c r="E994">
        <v>5068515.7088545999</v>
      </c>
      <c r="F994">
        <v>47221.398947888003</v>
      </c>
      <c r="G994">
        <v>14449642.095919101</v>
      </c>
      <c r="H994">
        <v>-14449642.095919101</v>
      </c>
      <c r="I994">
        <v>-3450634.4942705901</v>
      </c>
      <c r="J994">
        <v>5704489.49062018</v>
      </c>
      <c r="K994" s="2">
        <v>44925</v>
      </c>
      <c r="L994" t="s">
        <v>361</v>
      </c>
    </row>
    <row r="995" spans="1:12" x14ac:dyDescent="0.3">
      <c r="A995" t="str">
        <f t="shared" si="15"/>
        <v>CGAS45015</v>
      </c>
      <c r="B995" t="s">
        <v>362</v>
      </c>
      <c r="C995" t="s">
        <v>363</v>
      </c>
      <c r="D995">
        <v>1019679.20363389</v>
      </c>
      <c r="E995">
        <v>5619894.7596328501</v>
      </c>
      <c r="F995">
        <v>39835.231720393502</v>
      </c>
      <c r="G995">
        <v>15236190.2267325</v>
      </c>
      <c r="H995">
        <v>-15236190.2267325</v>
      </c>
      <c r="I995">
        <v>-3528459.1156238001</v>
      </c>
      <c r="J995">
        <v>5908644.2396411598</v>
      </c>
      <c r="K995" s="2">
        <v>45015</v>
      </c>
      <c r="L995" t="s">
        <v>361</v>
      </c>
    </row>
    <row r="996" spans="1:12" x14ac:dyDescent="0.3">
      <c r="A996" t="str">
        <f t="shared" si="15"/>
        <v>CGAS45107</v>
      </c>
      <c r="B996" t="s">
        <v>362</v>
      </c>
      <c r="C996" t="s">
        <v>363</v>
      </c>
      <c r="D996">
        <v>963344.91100451397</v>
      </c>
      <c r="E996">
        <v>6223667.7280343501</v>
      </c>
      <c r="F996">
        <v>38992.813287499797</v>
      </c>
      <c r="G996">
        <v>16093382.5544104</v>
      </c>
      <c r="H996">
        <v>-16093382.5544104</v>
      </c>
      <c r="I996">
        <v>-3607238.56738625</v>
      </c>
      <c r="J996">
        <v>6117921.8843813399</v>
      </c>
      <c r="K996" s="2">
        <v>45107</v>
      </c>
      <c r="L996" t="s">
        <v>361</v>
      </c>
    </row>
    <row r="997" spans="1:12" x14ac:dyDescent="0.3">
      <c r="A997" t="str">
        <f t="shared" si="15"/>
        <v>CGAS45199</v>
      </c>
      <c r="B997" t="s">
        <v>362</v>
      </c>
      <c r="C997" t="s">
        <v>363</v>
      </c>
      <c r="D997">
        <v>918289.51754644501</v>
      </c>
      <c r="E997">
        <v>6882127.8138836501</v>
      </c>
      <c r="F997">
        <v>45181.914929394101</v>
      </c>
      <c r="G997">
        <v>17024769.819710702</v>
      </c>
      <c r="H997">
        <v>-17024769.819710702</v>
      </c>
      <c r="I997">
        <v>-3686973.0208787099</v>
      </c>
      <c r="J997">
        <v>6332459.2751173498</v>
      </c>
      <c r="K997" s="2">
        <v>45199</v>
      </c>
      <c r="L997" t="s">
        <v>361</v>
      </c>
    </row>
    <row r="998" spans="1:12" x14ac:dyDescent="0.3">
      <c r="A998" t="str">
        <f t="shared" si="15"/>
        <v>CEDO44925</v>
      </c>
      <c r="B998" t="s">
        <v>695</v>
      </c>
      <c r="C998" t="s">
        <v>673</v>
      </c>
      <c r="D998">
        <v>165503.27383074301</v>
      </c>
      <c r="E998">
        <v>264594.50734232098</v>
      </c>
      <c r="F998">
        <v>19283.165096360601</v>
      </c>
      <c r="G998">
        <v>720747.92623714905</v>
      </c>
      <c r="H998">
        <v>-720747.92623714905</v>
      </c>
      <c r="I998">
        <v>-429022.50131574302</v>
      </c>
      <c r="J998">
        <v>370732.22773958399</v>
      </c>
      <c r="K998" s="2">
        <v>44925</v>
      </c>
      <c r="L998" t="s">
        <v>694</v>
      </c>
    </row>
    <row r="999" spans="1:12" x14ac:dyDescent="0.3">
      <c r="A999" t="str">
        <f t="shared" si="15"/>
        <v>CEDO45015</v>
      </c>
      <c r="B999" t="s">
        <v>695</v>
      </c>
      <c r="C999" t="s">
        <v>673</v>
      </c>
      <c r="D999">
        <v>180901.861618683</v>
      </c>
      <c r="E999">
        <v>293116.38314325799</v>
      </c>
      <c r="F999">
        <v>27674.161785950899</v>
      </c>
      <c r="G999">
        <v>764095.02094530396</v>
      </c>
      <c r="H999">
        <v>-764095.02094530396</v>
      </c>
      <c r="I999">
        <v>-460174.23979984398</v>
      </c>
      <c r="J999">
        <v>402791.28638417402</v>
      </c>
      <c r="K999" s="2">
        <v>45015</v>
      </c>
      <c r="L999" t="s">
        <v>694</v>
      </c>
    </row>
    <row r="1000" spans="1:12" x14ac:dyDescent="0.3">
      <c r="A1000" t="str">
        <f t="shared" si="15"/>
        <v>CEDO45107</v>
      </c>
      <c r="B1000" t="s">
        <v>695</v>
      </c>
      <c r="C1000" t="s">
        <v>673</v>
      </c>
      <c r="D1000">
        <v>198701.42199599501</v>
      </c>
      <c r="E1000">
        <v>324313.05568021798</v>
      </c>
      <c r="F1000">
        <v>37352.182339581101</v>
      </c>
      <c r="G1000">
        <v>812002.64455919003</v>
      </c>
      <c r="H1000">
        <v>-812002.64455919003</v>
      </c>
      <c r="I1000">
        <v>-494020.99187950499</v>
      </c>
      <c r="J1000">
        <v>437630.360146411</v>
      </c>
      <c r="K1000" s="2">
        <v>45107</v>
      </c>
      <c r="L1000" t="s">
        <v>694</v>
      </c>
    </row>
    <row r="1001" spans="1:12" x14ac:dyDescent="0.3">
      <c r="A1001" t="str">
        <f t="shared" si="15"/>
        <v>CEDO45199</v>
      </c>
      <c r="B1001" t="s">
        <v>695</v>
      </c>
      <c r="C1001" t="s">
        <v>673</v>
      </c>
      <c r="D1001">
        <v>219009.20976997699</v>
      </c>
      <c r="E1001">
        <v>358298.03505333402</v>
      </c>
      <c r="F1001">
        <v>48378.450407605102</v>
      </c>
      <c r="G1001">
        <v>864673.51248795202</v>
      </c>
      <c r="H1001">
        <v>-864673.51248795202</v>
      </c>
      <c r="I1001">
        <v>-530677.46386722196</v>
      </c>
      <c r="J1001">
        <v>475360.88236660499</v>
      </c>
      <c r="K1001" s="2">
        <v>45199</v>
      </c>
      <c r="L1001" t="s">
        <v>694</v>
      </c>
    </row>
    <row r="1002" spans="1:12" x14ac:dyDescent="0.3">
      <c r="A1002" t="str">
        <f t="shared" si="15"/>
        <v>FESA44925</v>
      </c>
      <c r="B1002" t="s">
        <v>530</v>
      </c>
      <c r="C1002" t="s">
        <v>528</v>
      </c>
      <c r="D1002">
        <v>3014316.5047955499</v>
      </c>
      <c r="E1002">
        <v>884092.65036920505</v>
      </c>
      <c r="F1002">
        <v>1148398.0803837699</v>
      </c>
      <c r="G1002">
        <v>3597191.61234179</v>
      </c>
      <c r="H1002">
        <v>-3597191.61234179</v>
      </c>
      <c r="I1002">
        <v>-397998.84449539898</v>
      </c>
      <c r="J1002">
        <v>1626883.6597913301</v>
      </c>
      <c r="K1002" s="2">
        <v>44925</v>
      </c>
      <c r="L1002" t="s">
        <v>529</v>
      </c>
    </row>
    <row r="1003" spans="1:12" x14ac:dyDescent="0.3">
      <c r="A1003" t="str">
        <f t="shared" si="15"/>
        <v>FESA45015</v>
      </c>
      <c r="B1003" t="s">
        <v>530</v>
      </c>
      <c r="C1003" t="s">
        <v>528</v>
      </c>
      <c r="D1003">
        <v>3219555.1960322298</v>
      </c>
      <c r="E1003">
        <v>968376.55060252303</v>
      </c>
      <c r="F1003">
        <v>1251001.2178176199</v>
      </c>
      <c r="G1003">
        <v>3766312.4740476399</v>
      </c>
      <c r="H1003">
        <v>-3766312.4740476399</v>
      </c>
      <c r="I1003">
        <v>-404649.646813375</v>
      </c>
      <c r="J1003">
        <v>1760374.4854061201</v>
      </c>
      <c r="K1003" s="2">
        <v>45015</v>
      </c>
      <c r="L1003" t="s">
        <v>529</v>
      </c>
    </row>
    <row r="1004" spans="1:12" x14ac:dyDescent="0.3">
      <c r="A1004" t="str">
        <f t="shared" si="15"/>
        <v>FESA45107</v>
      </c>
      <c r="B1004" t="s">
        <v>530</v>
      </c>
      <c r="C1004" t="s">
        <v>528</v>
      </c>
      <c r="D1004">
        <v>3441545.59481824</v>
      </c>
      <c r="E1004">
        <v>1059752.0314824199</v>
      </c>
      <c r="F1004">
        <v>1359672.43543568</v>
      </c>
      <c r="G1004">
        <v>3944022.8532442902</v>
      </c>
      <c r="H1004">
        <v>-3944022.8532442902</v>
      </c>
      <c r="I1004">
        <v>-409999.34721338202</v>
      </c>
      <c r="J1004">
        <v>1905102.97447751</v>
      </c>
      <c r="K1004" s="2">
        <v>45107</v>
      </c>
      <c r="L1004" t="s">
        <v>529</v>
      </c>
    </row>
    <row r="1005" spans="1:12" x14ac:dyDescent="0.3">
      <c r="A1005" t="str">
        <f t="shared" si="15"/>
        <v>FESA45199</v>
      </c>
      <c r="B1005" t="s">
        <v>530</v>
      </c>
      <c r="C1005" t="s">
        <v>528</v>
      </c>
      <c r="D1005">
        <v>3680977.0458873301</v>
      </c>
      <c r="E1005">
        <v>1158508.7886015901</v>
      </c>
      <c r="F1005">
        <v>1474557.67254319</v>
      </c>
      <c r="G1005">
        <v>4130564.0699120299</v>
      </c>
      <c r="H1005">
        <v>-4130564.0699120299</v>
      </c>
      <c r="I1005">
        <v>-413950.87677562499</v>
      </c>
      <c r="J1005">
        <v>2061512.72840623</v>
      </c>
      <c r="K1005" s="2">
        <v>45199</v>
      </c>
      <c r="L1005" t="s">
        <v>529</v>
      </c>
    </row>
    <row r="1006" spans="1:12" x14ac:dyDescent="0.3">
      <c r="A1006" t="str">
        <f t="shared" si="15"/>
        <v>EEEL42734</v>
      </c>
      <c r="B1006" t="s">
        <v>439</v>
      </c>
      <c r="C1006" t="s">
        <v>419</v>
      </c>
      <c r="D1006">
        <v>1904437.05848391</v>
      </c>
      <c r="E1006">
        <v>478173.58882945898</v>
      </c>
      <c r="F1006">
        <v>1230436.5353534501</v>
      </c>
      <c r="G1006">
        <v>3879804.7821903601</v>
      </c>
      <c r="H1006">
        <v>-3879804.7821903601</v>
      </c>
      <c r="I1006">
        <v>-359812.24047188798</v>
      </c>
      <c r="J1006">
        <v>343205.183091591</v>
      </c>
      <c r="K1006" s="2">
        <v>42734</v>
      </c>
      <c r="L1006" t="s">
        <v>735</v>
      </c>
    </row>
    <row r="1007" spans="1:12" x14ac:dyDescent="0.3">
      <c r="A1007" t="str">
        <f t="shared" si="15"/>
        <v>EEEL42824</v>
      </c>
      <c r="B1007" t="s">
        <v>439</v>
      </c>
      <c r="C1007" t="s">
        <v>419</v>
      </c>
      <c r="D1007">
        <v>1950011.31380569</v>
      </c>
      <c r="E1007">
        <v>548688.62710227305</v>
      </c>
      <c r="F1007">
        <v>1231285.4272040201</v>
      </c>
      <c r="G1007">
        <v>4154811.3892694898</v>
      </c>
      <c r="H1007">
        <v>-4154811.3892694898</v>
      </c>
      <c r="I1007">
        <v>-371532.241091292</v>
      </c>
      <c r="J1007">
        <v>239465.57648729501</v>
      </c>
      <c r="K1007" s="2">
        <v>42824</v>
      </c>
      <c r="L1007" t="s">
        <v>735</v>
      </c>
    </row>
    <row r="1008" spans="1:12" x14ac:dyDescent="0.3">
      <c r="A1008" t="str">
        <f t="shared" si="15"/>
        <v>EEEL42916</v>
      </c>
      <c r="B1008" t="s">
        <v>439</v>
      </c>
      <c r="C1008" t="s">
        <v>419</v>
      </c>
      <c r="D1008">
        <v>2004917.32293315</v>
      </c>
      <c r="E1008">
        <v>628063.01173926401</v>
      </c>
      <c r="F1008">
        <v>1233327.60947713</v>
      </c>
      <c r="G1008">
        <v>4478421.2946710298</v>
      </c>
      <c r="H1008">
        <v>-4478421.2946710298</v>
      </c>
      <c r="I1008">
        <v>-386910.24245761201</v>
      </c>
      <c r="J1008">
        <v>131693.492911195</v>
      </c>
      <c r="K1008" s="2">
        <v>42916</v>
      </c>
      <c r="L1008" t="s">
        <v>735</v>
      </c>
    </row>
    <row r="1009" spans="1:12" x14ac:dyDescent="0.3">
      <c r="A1009" t="str">
        <f t="shared" si="15"/>
        <v>EEEL43008</v>
      </c>
      <c r="B1009" t="s">
        <v>439</v>
      </c>
      <c r="C1009" t="s">
        <v>419</v>
      </c>
      <c r="D1009">
        <v>2069649.35322066</v>
      </c>
      <c r="E1009">
        <v>716734.48896402097</v>
      </c>
      <c r="F1009">
        <v>1236547.12272311</v>
      </c>
      <c r="G1009">
        <v>4853284.0505279899</v>
      </c>
      <c r="H1009">
        <v>-4853284.0505279899</v>
      </c>
      <c r="I1009">
        <v>-406177.568707278</v>
      </c>
      <c r="J1009">
        <v>19964.4953698848</v>
      </c>
      <c r="K1009" s="2">
        <v>43008</v>
      </c>
      <c r="L1009" t="s">
        <v>735</v>
      </c>
    </row>
    <row r="1010" spans="1:12" x14ac:dyDescent="0.3">
      <c r="A1010" t="str">
        <f t="shared" si="15"/>
        <v>CEED44925</v>
      </c>
      <c r="B1010" t="s">
        <v>469</v>
      </c>
      <c r="C1010" t="s">
        <v>419</v>
      </c>
      <c r="D1010">
        <v>-62868.8185212588</v>
      </c>
      <c r="E1010">
        <v>1259052.82768863</v>
      </c>
      <c r="F1010">
        <v>-763354.96689573198</v>
      </c>
      <c r="G1010">
        <v>6818566.0075544296</v>
      </c>
      <c r="H1010">
        <v>-6818566.0075544296</v>
      </c>
      <c r="I1010">
        <v>-1317625.5309387699</v>
      </c>
      <c r="J1010">
        <v>2959252.8862576801</v>
      </c>
      <c r="K1010" s="2">
        <v>44925</v>
      </c>
      <c r="L1010" t="s">
        <v>468</v>
      </c>
    </row>
    <row r="1011" spans="1:12" x14ac:dyDescent="0.3">
      <c r="A1011" t="str">
        <f t="shared" si="15"/>
        <v>CEED45015</v>
      </c>
      <c r="B1011" t="s">
        <v>469</v>
      </c>
      <c r="C1011" t="s">
        <v>419</v>
      </c>
      <c r="D1011">
        <v>-104264.727185524</v>
      </c>
      <c r="E1011">
        <v>1335821.82025571</v>
      </c>
      <c r="F1011">
        <v>-1023964.06585716</v>
      </c>
      <c r="G1011">
        <v>7179792.2923877202</v>
      </c>
      <c r="H1011">
        <v>-7179792.2923877202</v>
      </c>
      <c r="I1011">
        <v>-781260.22543059301</v>
      </c>
      <c r="J1011">
        <v>3306090.45198768</v>
      </c>
      <c r="K1011" s="2">
        <v>45015</v>
      </c>
      <c r="L1011" t="s">
        <v>468</v>
      </c>
    </row>
    <row r="1012" spans="1:12" x14ac:dyDescent="0.3">
      <c r="A1012" t="str">
        <f t="shared" si="15"/>
        <v>CEED45107</v>
      </c>
      <c r="B1012" t="s">
        <v>469</v>
      </c>
      <c r="C1012" t="s">
        <v>419</v>
      </c>
      <c r="D1012">
        <v>-155480.39272355899</v>
      </c>
      <c r="E1012">
        <v>1420411.7910814099</v>
      </c>
      <c r="F1012">
        <v>-1302829.9725192999</v>
      </c>
      <c r="G1012">
        <v>7560368.1412937902</v>
      </c>
      <c r="H1012">
        <v>-7560368.1412937902</v>
      </c>
      <c r="I1012">
        <v>-168586.275526682</v>
      </c>
      <c r="J1012">
        <v>3687992.4883052101</v>
      </c>
      <c r="K1012" s="2">
        <v>45107</v>
      </c>
      <c r="L1012" t="s">
        <v>468</v>
      </c>
    </row>
    <row r="1013" spans="1:12" x14ac:dyDescent="0.3">
      <c r="A1013" t="str">
        <f t="shared" si="15"/>
        <v>CEED45199</v>
      </c>
      <c r="B1013" t="s">
        <v>469</v>
      </c>
      <c r="C1013" t="s">
        <v>419</v>
      </c>
      <c r="D1013">
        <v>-217359.08033922999</v>
      </c>
      <c r="E1013">
        <v>1513214.9746836999</v>
      </c>
      <c r="F1013">
        <v>-1600583.8951794701</v>
      </c>
      <c r="G1013">
        <v>7960608.9463176103</v>
      </c>
      <c r="H1013">
        <v>-7960608.9463176103</v>
      </c>
      <c r="I1013">
        <v>524178.20441011799</v>
      </c>
      <c r="J1013">
        <v>4106521.4358250098</v>
      </c>
      <c r="K1013" s="2">
        <v>45199</v>
      </c>
      <c r="L1013" t="s">
        <v>468</v>
      </c>
    </row>
    <row r="1014" spans="1:12" x14ac:dyDescent="0.3">
      <c r="A1014" t="str">
        <f t="shared" si="15"/>
        <v>CSRN44925</v>
      </c>
      <c r="B1014" t="s">
        <v>437</v>
      </c>
      <c r="C1014" t="s">
        <v>419</v>
      </c>
      <c r="D1014">
        <v>1650477.3575248001</v>
      </c>
      <c r="E1014">
        <v>931339.65902724699</v>
      </c>
      <c r="F1014">
        <v>751842.90017838695</v>
      </c>
      <c r="G1014">
        <v>6168581.5676937597</v>
      </c>
      <c r="H1014">
        <v>-6168581.5676937597</v>
      </c>
      <c r="I1014">
        <v>-1655370.3746714499</v>
      </c>
      <c r="J1014">
        <v>1732142.0344622</v>
      </c>
      <c r="K1014" s="2">
        <v>44925</v>
      </c>
      <c r="L1014" t="s">
        <v>436</v>
      </c>
    </row>
    <row r="1015" spans="1:12" x14ac:dyDescent="0.3">
      <c r="A1015" t="str">
        <f t="shared" si="15"/>
        <v>CSRN45015</v>
      </c>
      <c r="B1015" t="s">
        <v>437</v>
      </c>
      <c r="C1015" t="s">
        <v>419</v>
      </c>
      <c r="D1015">
        <v>1735820.47680986</v>
      </c>
      <c r="E1015">
        <v>953887.49968684698</v>
      </c>
      <c r="F1015">
        <v>860926.75030814996</v>
      </c>
      <c r="G1015">
        <v>6459563.5760971</v>
      </c>
      <c r="H1015">
        <v>-6459563.5760971</v>
      </c>
      <c r="I1015">
        <v>-1807258.60565728</v>
      </c>
      <c r="J1015">
        <v>1854869.4772388199</v>
      </c>
      <c r="K1015" s="2">
        <v>45015</v>
      </c>
      <c r="L1015" t="s">
        <v>436</v>
      </c>
    </row>
    <row r="1016" spans="1:12" x14ac:dyDescent="0.3">
      <c r="A1016" t="str">
        <f t="shared" si="15"/>
        <v>CSRN45107</v>
      </c>
      <c r="B1016" t="s">
        <v>437</v>
      </c>
      <c r="C1016" t="s">
        <v>419</v>
      </c>
      <c r="D1016">
        <v>1826875.6171335599</v>
      </c>
      <c r="E1016">
        <v>975513.58763072197</v>
      </c>
      <c r="F1016">
        <v>981876.92584168399</v>
      </c>
      <c r="G1016">
        <v>6760018.3463733196</v>
      </c>
      <c r="H1016">
        <v>-6760018.3463733196</v>
      </c>
      <c r="I1016">
        <v>-1972935.96780061</v>
      </c>
      <c r="J1016">
        <v>1986590.67339368</v>
      </c>
      <c r="K1016" s="2">
        <v>45107</v>
      </c>
      <c r="L1016" t="s">
        <v>436</v>
      </c>
    </row>
    <row r="1017" spans="1:12" x14ac:dyDescent="0.3">
      <c r="A1017" t="str">
        <f t="shared" si="15"/>
        <v>CSRN45199</v>
      </c>
      <c r="B1017" t="s">
        <v>437</v>
      </c>
      <c r="C1017" t="s">
        <v>419</v>
      </c>
      <c r="D1017">
        <v>1923834.2706225701</v>
      </c>
      <c r="E1017">
        <v>996112.22376628697</v>
      </c>
      <c r="F1017">
        <v>1115232.57605773</v>
      </c>
      <c r="G1017">
        <v>7069982.2737030303</v>
      </c>
      <c r="H1017">
        <v>-7069982.2737030303</v>
      </c>
      <c r="I1017">
        <v>-2153018.05163645</v>
      </c>
      <c r="J1017">
        <v>2127653.4239243399</v>
      </c>
      <c r="K1017" s="2">
        <v>45199</v>
      </c>
      <c r="L1017" t="s">
        <v>436</v>
      </c>
    </row>
    <row r="1018" spans="1:12" x14ac:dyDescent="0.3">
      <c r="A1018" t="str">
        <f t="shared" si="15"/>
        <v>COCE44925</v>
      </c>
      <c r="B1018" t="s">
        <v>435</v>
      </c>
      <c r="C1018" t="s">
        <v>419</v>
      </c>
      <c r="D1018">
        <v>3719921.3569306498</v>
      </c>
      <c r="E1018">
        <v>2382481.0938801998</v>
      </c>
      <c r="F1018">
        <v>1978382.1549104699</v>
      </c>
      <c r="G1018">
        <v>13322573.763433199</v>
      </c>
      <c r="H1018">
        <v>-13322573.763433199</v>
      </c>
      <c r="I1018">
        <v>-4170185.4256006102</v>
      </c>
      <c r="J1018">
        <v>3605740.5059841</v>
      </c>
      <c r="K1018" s="2">
        <v>44925</v>
      </c>
      <c r="L1018" t="s">
        <v>434</v>
      </c>
    </row>
    <row r="1019" spans="1:12" x14ac:dyDescent="0.3">
      <c r="A1019" t="str">
        <f t="shared" si="15"/>
        <v>COCE45015</v>
      </c>
      <c r="B1019" t="s">
        <v>435</v>
      </c>
      <c r="C1019" t="s">
        <v>419</v>
      </c>
      <c r="D1019">
        <v>3759248.1812240002</v>
      </c>
      <c r="E1019">
        <v>2531844.7137743901</v>
      </c>
      <c r="F1019">
        <v>1965543.9240554799</v>
      </c>
      <c r="G1019">
        <v>13942415.1331467</v>
      </c>
      <c r="H1019">
        <v>-13942415.1331467</v>
      </c>
      <c r="I1019">
        <v>-4391057.5039769104</v>
      </c>
      <c r="J1019">
        <v>3740741.8463305398</v>
      </c>
      <c r="K1019" s="2">
        <v>45015</v>
      </c>
      <c r="L1019" t="s">
        <v>434</v>
      </c>
    </row>
    <row r="1020" spans="1:12" x14ac:dyDescent="0.3">
      <c r="A1020" t="str">
        <f t="shared" si="15"/>
        <v>COCE45107</v>
      </c>
      <c r="B1020" t="s">
        <v>435</v>
      </c>
      <c r="C1020" t="s">
        <v>419</v>
      </c>
      <c r="D1020">
        <v>3791674.7243403499</v>
      </c>
      <c r="E1020">
        <v>2691702.0897577498</v>
      </c>
      <c r="F1020">
        <v>1944160.1461535799</v>
      </c>
      <c r="G1020">
        <v>14580270.6783999</v>
      </c>
      <c r="H1020">
        <v>-14580270.6783999</v>
      </c>
      <c r="I1020">
        <v>-4618697.1014019502</v>
      </c>
      <c r="J1020">
        <v>3878406.7187188901</v>
      </c>
      <c r="K1020" s="2">
        <v>45107</v>
      </c>
      <c r="L1020" t="s">
        <v>434</v>
      </c>
    </row>
    <row r="1021" spans="1:12" x14ac:dyDescent="0.3">
      <c r="A1021" t="str">
        <f t="shared" si="15"/>
        <v>COCE45199</v>
      </c>
      <c r="B1021" t="s">
        <v>435</v>
      </c>
      <c r="C1021" t="s">
        <v>419</v>
      </c>
      <c r="D1021">
        <v>3816756.17940635</v>
      </c>
      <c r="E1021">
        <v>2862459.8270982802</v>
      </c>
      <c r="F1021">
        <v>1913788.4468195301</v>
      </c>
      <c r="G1021">
        <v>15236089.841559401</v>
      </c>
      <c r="H1021">
        <v>-15236089.841559401</v>
      </c>
      <c r="I1021">
        <v>-4853066.3407899505</v>
      </c>
      <c r="J1021">
        <v>4018702.42592785</v>
      </c>
      <c r="K1021" s="2">
        <v>45199</v>
      </c>
      <c r="L1021" t="s">
        <v>434</v>
      </c>
    </row>
    <row r="1022" spans="1:12" x14ac:dyDescent="0.3">
      <c r="A1022" t="str">
        <f t="shared" si="15"/>
        <v>CEPE44925</v>
      </c>
      <c r="B1022" t="s">
        <v>433</v>
      </c>
      <c r="C1022" t="s">
        <v>419</v>
      </c>
      <c r="D1022">
        <v>1623688.4793310999</v>
      </c>
      <c r="E1022">
        <v>2136709.1120447898</v>
      </c>
      <c r="F1022">
        <v>520848.682794336</v>
      </c>
      <c r="G1022">
        <v>14754628.0107798</v>
      </c>
      <c r="H1022">
        <v>-14754628.0107798</v>
      </c>
      <c r="I1022">
        <v>-2976661.1587302</v>
      </c>
      <c r="J1022">
        <v>4411246.4341735402</v>
      </c>
      <c r="K1022" s="2">
        <v>44925</v>
      </c>
      <c r="L1022" t="s">
        <v>432</v>
      </c>
    </row>
    <row r="1023" spans="1:12" x14ac:dyDescent="0.3">
      <c r="A1023" t="str">
        <f t="shared" si="15"/>
        <v>CEPE45015</v>
      </c>
      <c r="B1023" t="s">
        <v>433</v>
      </c>
      <c r="C1023" t="s">
        <v>419</v>
      </c>
      <c r="D1023">
        <v>1601856.30849715</v>
      </c>
      <c r="E1023">
        <v>2194604.6333560101</v>
      </c>
      <c r="F1023">
        <v>545165.56969652302</v>
      </c>
      <c r="G1023">
        <v>15518599.6070536</v>
      </c>
      <c r="H1023">
        <v>-15518599.6070536</v>
      </c>
      <c r="I1023">
        <v>-3003842.7215282898</v>
      </c>
      <c r="J1023">
        <v>4658611.8675901201</v>
      </c>
      <c r="K1023" s="2">
        <v>45015</v>
      </c>
      <c r="L1023" t="s">
        <v>432</v>
      </c>
    </row>
    <row r="1024" spans="1:12" x14ac:dyDescent="0.3">
      <c r="A1024" t="str">
        <f t="shared" si="15"/>
        <v>CEPE45107</v>
      </c>
      <c r="B1024" t="s">
        <v>433</v>
      </c>
      <c r="C1024" t="s">
        <v>419</v>
      </c>
      <c r="D1024">
        <v>1576049.1167908099</v>
      </c>
      <c r="E1024">
        <v>2252990.7310326402</v>
      </c>
      <c r="F1024">
        <v>572194.05040726799</v>
      </c>
      <c r="G1024">
        <v>16312290.737171801</v>
      </c>
      <c r="H1024">
        <v>-16312290.737171801</v>
      </c>
      <c r="I1024">
        <v>-3022879.30161124</v>
      </c>
      <c r="J1024">
        <v>4916424.8107229602</v>
      </c>
      <c r="K1024" s="2">
        <v>45107</v>
      </c>
      <c r="L1024" t="s">
        <v>432</v>
      </c>
    </row>
    <row r="1025" spans="1:12" x14ac:dyDescent="0.3">
      <c r="A1025" t="str">
        <f t="shared" si="15"/>
        <v>CEPE45199</v>
      </c>
      <c r="B1025" t="s">
        <v>433</v>
      </c>
      <c r="C1025" t="s">
        <v>419</v>
      </c>
      <c r="D1025">
        <v>1546042.5136752201</v>
      </c>
      <c r="E1025">
        <v>2311829.4653056399</v>
      </c>
      <c r="F1025">
        <v>602063.51660901494</v>
      </c>
      <c r="G1025">
        <v>17136056.3227618</v>
      </c>
      <c r="H1025">
        <v>-17136056.3227618</v>
      </c>
      <c r="I1025">
        <v>-3033243.67488094</v>
      </c>
      <c r="J1025">
        <v>5184837.5685524298</v>
      </c>
      <c r="K1025" s="2">
        <v>45199</v>
      </c>
      <c r="L1025" t="s">
        <v>432</v>
      </c>
    </row>
    <row r="1026" spans="1:12" x14ac:dyDescent="0.3">
      <c r="A1026" t="str">
        <f t="shared" si="15"/>
        <v>CMIG44925</v>
      </c>
      <c r="B1026" t="s">
        <v>431</v>
      </c>
      <c r="C1026" t="s">
        <v>419</v>
      </c>
      <c r="D1026">
        <v>22603476.236566901</v>
      </c>
      <c r="E1026">
        <v>548355.011119587</v>
      </c>
      <c r="F1026">
        <v>9564655.3011615109</v>
      </c>
      <c r="G1026">
        <v>25819881.4779737</v>
      </c>
      <c r="H1026">
        <v>-25819881.4779737</v>
      </c>
      <c r="I1026">
        <v>-2181596.82811289</v>
      </c>
      <c r="J1026">
        <v>3219309.9084117198</v>
      </c>
      <c r="K1026" s="2">
        <v>44925</v>
      </c>
      <c r="L1026" t="s">
        <v>430</v>
      </c>
    </row>
    <row r="1027" spans="1:12" x14ac:dyDescent="0.3">
      <c r="A1027" t="str">
        <f t="shared" ref="A1027:A1090" si="16">_xlfn.CONCAT(B1027,K1027)</f>
        <v>CMIG45015</v>
      </c>
      <c r="B1027" t="s">
        <v>431</v>
      </c>
      <c r="C1027" t="s">
        <v>419</v>
      </c>
      <c r="D1027">
        <v>23517824.282100599</v>
      </c>
      <c r="E1027">
        <v>646485.26485843898</v>
      </c>
      <c r="F1027">
        <v>9581371.9647377394</v>
      </c>
      <c r="G1027">
        <v>26961592.698553398</v>
      </c>
      <c r="H1027">
        <v>-26961592.698553398</v>
      </c>
      <c r="I1027">
        <v>-2393606.6488893898</v>
      </c>
      <c r="J1027">
        <v>3379543.7649970702</v>
      </c>
      <c r="K1027" s="2">
        <v>45015</v>
      </c>
      <c r="L1027" t="s">
        <v>430</v>
      </c>
    </row>
    <row r="1028" spans="1:12" x14ac:dyDescent="0.3">
      <c r="A1028" t="str">
        <f t="shared" si="16"/>
        <v>CMIG45107</v>
      </c>
      <c r="B1028" t="s">
        <v>431</v>
      </c>
      <c r="C1028" t="s">
        <v>419</v>
      </c>
      <c r="D1028">
        <v>24490918.109053701</v>
      </c>
      <c r="E1028">
        <v>754342.37651351001</v>
      </c>
      <c r="F1028">
        <v>9553309.8671919592</v>
      </c>
      <c r="G1028">
        <v>28185835.029739998</v>
      </c>
      <c r="H1028">
        <v>-28185835.029739998</v>
      </c>
      <c r="I1028">
        <v>-2631162.3748305999</v>
      </c>
      <c r="J1028">
        <v>3547088.6251648599</v>
      </c>
      <c r="K1028" s="2">
        <v>45107</v>
      </c>
      <c r="L1028" t="s">
        <v>430</v>
      </c>
    </row>
    <row r="1029" spans="1:12" x14ac:dyDescent="0.3">
      <c r="A1029" t="str">
        <f t="shared" si="16"/>
        <v>CMIG45199</v>
      </c>
      <c r="B1029" t="s">
        <v>431</v>
      </c>
      <c r="C1029" t="s">
        <v>419</v>
      </c>
      <c r="D1029">
        <v>25524693.851239301</v>
      </c>
      <c r="E1029">
        <v>872347.97716273705</v>
      </c>
      <c r="F1029">
        <v>9477611.9394681696</v>
      </c>
      <c r="G1029">
        <v>29495645.249899201</v>
      </c>
      <c r="H1029">
        <v>-29495645.249899201</v>
      </c>
      <c r="I1029">
        <v>-2895489.8958241199</v>
      </c>
      <c r="J1029">
        <v>3722117.1167912199</v>
      </c>
      <c r="K1029" s="2">
        <v>45199</v>
      </c>
      <c r="L1029" t="s">
        <v>430</v>
      </c>
    </row>
    <row r="1030" spans="1:12" x14ac:dyDescent="0.3">
      <c r="A1030" t="str">
        <f t="shared" si="16"/>
        <v>CEBR44925</v>
      </c>
      <c r="B1030" t="s">
        <v>429</v>
      </c>
      <c r="C1030" t="s">
        <v>419</v>
      </c>
      <c r="D1030">
        <v>1353048.1302942701</v>
      </c>
      <c r="E1030">
        <v>18083.1943807801</v>
      </c>
      <c r="F1030">
        <v>293170.80723198003</v>
      </c>
      <c r="G1030">
        <v>1606670.34122728</v>
      </c>
      <c r="H1030">
        <v>-1606670.34122728</v>
      </c>
      <c r="I1030">
        <v>-185950.768950047</v>
      </c>
      <c r="J1030">
        <v>1025580.79161352</v>
      </c>
      <c r="K1030" s="2">
        <v>44925</v>
      </c>
      <c r="L1030" t="s">
        <v>428</v>
      </c>
    </row>
    <row r="1031" spans="1:12" x14ac:dyDescent="0.3">
      <c r="A1031" t="str">
        <f t="shared" si="16"/>
        <v>CEBR45015</v>
      </c>
      <c r="B1031" t="s">
        <v>429</v>
      </c>
      <c r="C1031" t="s">
        <v>419</v>
      </c>
      <c r="D1031">
        <v>1389360.9831355901</v>
      </c>
      <c r="E1031">
        <v>19662.505890150202</v>
      </c>
      <c r="F1031">
        <v>330650.01437724498</v>
      </c>
      <c r="G1031">
        <v>1662104.73465734</v>
      </c>
      <c r="H1031">
        <v>-1662104.73465734</v>
      </c>
      <c r="I1031">
        <v>-188607.853603072</v>
      </c>
      <c r="J1031">
        <v>1103026.2226281499</v>
      </c>
      <c r="K1031" s="2">
        <v>45015</v>
      </c>
      <c r="L1031" t="s">
        <v>428</v>
      </c>
    </row>
    <row r="1032" spans="1:12" x14ac:dyDescent="0.3">
      <c r="A1032" t="str">
        <f t="shared" si="16"/>
        <v>CEBR45107</v>
      </c>
      <c r="B1032" t="s">
        <v>429</v>
      </c>
      <c r="C1032" t="s">
        <v>419</v>
      </c>
      <c r="D1032">
        <v>1421624.95603242</v>
      </c>
      <c r="E1032">
        <v>21431.564178304299</v>
      </c>
      <c r="F1032">
        <v>370982.94703045499</v>
      </c>
      <c r="G1032">
        <v>1716394.2702534001</v>
      </c>
      <c r="H1032">
        <v>-1716394.2702534001</v>
      </c>
      <c r="I1032">
        <v>-190089.17089434699</v>
      </c>
      <c r="J1032">
        <v>1182795.0124021</v>
      </c>
      <c r="K1032" s="2">
        <v>45107</v>
      </c>
      <c r="L1032" t="s">
        <v>428</v>
      </c>
    </row>
    <row r="1033" spans="1:12" x14ac:dyDescent="0.3">
      <c r="A1033" t="str">
        <f t="shared" si="16"/>
        <v>CEBR45199</v>
      </c>
      <c r="B1033" t="s">
        <v>429</v>
      </c>
      <c r="C1033" t="s">
        <v>419</v>
      </c>
      <c r="D1033">
        <v>1449447.93293131</v>
      </c>
      <c r="E1033">
        <v>23399.994859013499</v>
      </c>
      <c r="F1033">
        <v>414265.84992403397</v>
      </c>
      <c r="G1033">
        <v>1769307.59693855</v>
      </c>
      <c r="H1033">
        <v>-1769307.59693855</v>
      </c>
      <c r="I1033">
        <v>-190305.10285982999</v>
      </c>
      <c r="J1033">
        <v>1264844.82323654</v>
      </c>
      <c r="K1033" s="2">
        <v>45199</v>
      </c>
      <c r="L1033" t="s">
        <v>428</v>
      </c>
    </row>
    <row r="1034" spans="1:12" x14ac:dyDescent="0.3">
      <c r="A1034" t="str">
        <f t="shared" si="16"/>
        <v>CEEB44925</v>
      </c>
      <c r="B1034" t="s">
        <v>427</v>
      </c>
      <c r="C1034" t="s">
        <v>419</v>
      </c>
      <c r="D1034">
        <v>6602370.6600460801</v>
      </c>
      <c r="E1034">
        <v>3842114.5311093102</v>
      </c>
      <c r="F1034">
        <v>2784140.0857314002</v>
      </c>
      <c r="G1034">
        <v>28288463.6716743</v>
      </c>
      <c r="H1034">
        <v>-28288463.6716743</v>
      </c>
      <c r="I1034">
        <v>-5211298.2918258999</v>
      </c>
      <c r="J1034">
        <v>6210888.2962396201</v>
      </c>
      <c r="K1034" s="2">
        <v>44925</v>
      </c>
      <c r="L1034" t="s">
        <v>426</v>
      </c>
    </row>
    <row r="1035" spans="1:12" x14ac:dyDescent="0.3">
      <c r="A1035" t="str">
        <f t="shared" si="16"/>
        <v>CEEB45015</v>
      </c>
      <c r="B1035" t="s">
        <v>427</v>
      </c>
      <c r="C1035" t="s">
        <v>419</v>
      </c>
      <c r="D1035">
        <v>6693477.9768479597</v>
      </c>
      <c r="E1035">
        <v>3972911.5663331999</v>
      </c>
      <c r="F1035">
        <v>2913754.5593685801</v>
      </c>
      <c r="G1035">
        <v>29491305.465182699</v>
      </c>
      <c r="H1035">
        <v>-29491305.465182699</v>
      </c>
      <c r="I1035">
        <v>-5349795.0492777703</v>
      </c>
      <c r="J1035">
        <v>6394602.5114785004</v>
      </c>
      <c r="K1035" s="2">
        <v>45015</v>
      </c>
      <c r="L1035" t="s">
        <v>426</v>
      </c>
    </row>
    <row r="1036" spans="1:12" x14ac:dyDescent="0.3">
      <c r="A1036" t="str">
        <f t="shared" si="16"/>
        <v>CEEB45107</v>
      </c>
      <c r="B1036" t="s">
        <v>427</v>
      </c>
      <c r="C1036" t="s">
        <v>419</v>
      </c>
      <c r="D1036">
        <v>6768874.4270998901</v>
      </c>
      <c r="E1036">
        <v>4104895.8311660099</v>
      </c>
      <c r="F1036">
        <v>3053266.6711320202</v>
      </c>
      <c r="G1036">
        <v>30717964.523768101</v>
      </c>
      <c r="H1036">
        <v>-30717964.523768101</v>
      </c>
      <c r="I1036">
        <v>-5486862.4947233004</v>
      </c>
      <c r="J1036">
        <v>6573092.8060362097</v>
      </c>
      <c r="K1036" s="2">
        <v>45107</v>
      </c>
      <c r="L1036" t="s">
        <v>426</v>
      </c>
    </row>
    <row r="1037" spans="1:12" x14ac:dyDescent="0.3">
      <c r="A1037" t="str">
        <f t="shared" si="16"/>
        <v>CEEB45199</v>
      </c>
      <c r="B1037" t="s">
        <v>427</v>
      </c>
      <c r="C1037" t="s">
        <v>419</v>
      </c>
      <c r="D1037">
        <v>6827392.3588165399</v>
      </c>
      <c r="E1037">
        <v>4237906.5118625201</v>
      </c>
      <c r="F1037">
        <v>3203150.13003287</v>
      </c>
      <c r="G1037">
        <v>31967787.2957641</v>
      </c>
      <c r="H1037">
        <v>-31967787.2957641</v>
      </c>
      <c r="I1037">
        <v>-5622259.6211833199</v>
      </c>
      <c r="J1037">
        <v>6745720.55605953</v>
      </c>
      <c r="K1037" s="2">
        <v>45199</v>
      </c>
      <c r="L1037" t="s">
        <v>426</v>
      </c>
    </row>
    <row r="1038" spans="1:12" x14ac:dyDescent="0.3">
      <c r="A1038" t="str">
        <f t="shared" si="16"/>
        <v>CEGR44925</v>
      </c>
      <c r="B1038" t="s">
        <v>592</v>
      </c>
      <c r="C1038" t="s">
        <v>588</v>
      </c>
      <c r="D1038">
        <v>1066737.67617345</v>
      </c>
      <c r="E1038">
        <v>1549382.5453693201</v>
      </c>
      <c r="F1038">
        <v>310714.80646807101</v>
      </c>
      <c r="G1038">
        <v>4022195.29768271</v>
      </c>
      <c r="H1038">
        <v>-4022195.29768271</v>
      </c>
      <c r="I1038">
        <v>-1190141.38952556</v>
      </c>
      <c r="J1038">
        <v>1220606.9994058299</v>
      </c>
      <c r="K1038" s="2">
        <v>44925</v>
      </c>
      <c r="L1038" t="s">
        <v>591</v>
      </c>
    </row>
    <row r="1039" spans="1:12" x14ac:dyDescent="0.3">
      <c r="A1039" t="str">
        <f t="shared" si="16"/>
        <v>CEGR45015</v>
      </c>
      <c r="B1039" t="s">
        <v>592</v>
      </c>
      <c r="C1039" t="s">
        <v>588</v>
      </c>
      <c r="D1039">
        <v>1019466.44320557</v>
      </c>
      <c r="E1039">
        <v>1645676.11879376</v>
      </c>
      <c r="F1039">
        <v>266160.84060458501</v>
      </c>
      <c r="G1039">
        <v>4080212.1326643801</v>
      </c>
      <c r="H1039">
        <v>-4080212.1326643801</v>
      </c>
      <c r="I1039">
        <v>-1206323.20387391</v>
      </c>
      <c r="J1039">
        <v>1283995.70668531</v>
      </c>
      <c r="K1039" s="2">
        <v>45015</v>
      </c>
      <c r="L1039" t="s">
        <v>591</v>
      </c>
    </row>
    <row r="1040" spans="1:12" x14ac:dyDescent="0.3">
      <c r="A1040" t="str">
        <f t="shared" si="16"/>
        <v>CEGR45107</v>
      </c>
      <c r="B1040" t="s">
        <v>592</v>
      </c>
      <c r="C1040" t="s">
        <v>588</v>
      </c>
      <c r="D1040">
        <v>966530.71564595599</v>
      </c>
      <c r="E1040">
        <v>1750512.76415841</v>
      </c>
      <c r="F1040">
        <v>217565.93429886899</v>
      </c>
      <c r="G1040">
        <v>4136669.2909271601</v>
      </c>
      <c r="H1040">
        <v>-4136669.2909271601</v>
      </c>
      <c r="I1040">
        <v>-1222027.1857867099</v>
      </c>
      <c r="J1040">
        <v>1351584.5970203399</v>
      </c>
      <c r="K1040" s="2">
        <v>45107</v>
      </c>
      <c r="L1040" t="s">
        <v>591</v>
      </c>
    </row>
    <row r="1041" spans="1:12" x14ac:dyDescent="0.3">
      <c r="A1041" t="str">
        <f t="shared" si="16"/>
        <v>CEGR45199</v>
      </c>
      <c r="B1041" t="s">
        <v>592</v>
      </c>
      <c r="C1041" t="s">
        <v>588</v>
      </c>
      <c r="D1041">
        <v>907718.67914734199</v>
      </c>
      <c r="E1041">
        <v>1864279.9168089901</v>
      </c>
      <c r="F1041">
        <v>164794.361647618</v>
      </c>
      <c r="G1041">
        <v>4191451.7709490899</v>
      </c>
      <c r="H1041">
        <v>-4191451.7709490899</v>
      </c>
      <c r="I1041">
        <v>-1237218.7894498301</v>
      </c>
      <c r="J1041">
        <v>1423536.9783121999</v>
      </c>
      <c r="K1041" s="2">
        <v>45199</v>
      </c>
      <c r="L1041" t="s">
        <v>591</v>
      </c>
    </row>
    <row r="1042" spans="1:12" x14ac:dyDescent="0.3">
      <c r="A1042" t="str">
        <f t="shared" si="16"/>
        <v>GPAR44925</v>
      </c>
      <c r="B1042" t="s">
        <v>312</v>
      </c>
      <c r="C1042" t="s">
        <v>300</v>
      </c>
      <c r="D1042">
        <v>1846590.9190221401</v>
      </c>
      <c r="E1042">
        <v>7881.1734147902298</v>
      </c>
      <c r="F1042">
        <v>211961.81767249299</v>
      </c>
      <c r="G1042">
        <v>1950134.96621677</v>
      </c>
      <c r="H1042">
        <v>-1950134.96621677</v>
      </c>
      <c r="I1042">
        <v>-1122005.12112713</v>
      </c>
      <c r="J1042">
        <v>1409061.3183092601</v>
      </c>
      <c r="K1042" s="2">
        <v>44925</v>
      </c>
      <c r="L1042" t="s">
        <v>311</v>
      </c>
    </row>
    <row r="1043" spans="1:12" x14ac:dyDescent="0.3">
      <c r="A1043" t="str">
        <f t="shared" si="16"/>
        <v>GPAR45015</v>
      </c>
      <c r="B1043" t="s">
        <v>312</v>
      </c>
      <c r="C1043" t="s">
        <v>300</v>
      </c>
      <c r="D1043">
        <v>2059794.93053632</v>
      </c>
      <c r="E1043">
        <v>7900.3652468027603</v>
      </c>
      <c r="F1043">
        <v>231432.03766711801</v>
      </c>
      <c r="G1043">
        <v>2015942.47361875</v>
      </c>
      <c r="H1043">
        <v>-2015942.47361875</v>
      </c>
      <c r="I1043">
        <v>-1377161.9382903201</v>
      </c>
      <c r="J1043">
        <v>1634013.45296268</v>
      </c>
      <c r="K1043" s="2">
        <v>45015</v>
      </c>
      <c r="L1043" t="s">
        <v>311</v>
      </c>
    </row>
    <row r="1044" spans="1:12" x14ac:dyDescent="0.3">
      <c r="A1044" t="str">
        <f t="shared" si="16"/>
        <v>GPAR45107</v>
      </c>
      <c r="B1044" t="s">
        <v>312</v>
      </c>
      <c r="C1044" t="s">
        <v>300</v>
      </c>
      <c r="D1044">
        <v>2287710.53531717</v>
      </c>
      <c r="E1044">
        <v>8147.5249486995299</v>
      </c>
      <c r="F1044">
        <v>251798.513684442</v>
      </c>
      <c r="G1044">
        <v>2082343.3715765299</v>
      </c>
      <c r="H1044">
        <v>-2082343.3715765299</v>
      </c>
      <c r="I1044">
        <v>-1661593.5002179299</v>
      </c>
      <c r="J1044">
        <v>1881338.81061833</v>
      </c>
      <c r="K1044" s="2">
        <v>45107</v>
      </c>
      <c r="L1044" t="s">
        <v>311</v>
      </c>
    </row>
    <row r="1045" spans="1:12" x14ac:dyDescent="0.3">
      <c r="A1045" t="str">
        <f t="shared" si="16"/>
        <v>GPAR45199</v>
      </c>
      <c r="B1045" t="s">
        <v>312</v>
      </c>
      <c r="C1045" t="s">
        <v>300</v>
      </c>
      <c r="D1045">
        <v>2530802.87698862</v>
      </c>
      <c r="E1045">
        <v>8640.9302001822907</v>
      </c>
      <c r="F1045">
        <v>273071.88999295002</v>
      </c>
      <c r="G1045">
        <v>2149293.7845941698</v>
      </c>
      <c r="H1045">
        <v>-2149293.7845941698</v>
      </c>
      <c r="I1045">
        <v>-1976488.2383449899</v>
      </c>
      <c r="J1045">
        <v>2152035.2481293301</v>
      </c>
      <c r="K1045" s="2">
        <v>45199</v>
      </c>
      <c r="L1045" t="s">
        <v>311</v>
      </c>
    </row>
    <row r="1046" spans="1:12" x14ac:dyDescent="0.3">
      <c r="A1046" t="str">
        <f t="shared" si="16"/>
        <v>CASN44925</v>
      </c>
      <c r="B1046" t="s">
        <v>590</v>
      </c>
      <c r="C1046" t="s">
        <v>588</v>
      </c>
      <c r="D1046">
        <v>1925766.89627386</v>
      </c>
      <c r="E1046">
        <v>337817.08403362503</v>
      </c>
      <c r="F1046">
        <v>507145.35192262201</v>
      </c>
      <c r="G1046">
        <v>4179355.7069858299</v>
      </c>
      <c r="H1046">
        <v>-4179355.7069858299</v>
      </c>
      <c r="I1046">
        <v>-569176.64196585899</v>
      </c>
      <c r="J1046">
        <v>451493.64060774102</v>
      </c>
      <c r="K1046" s="2">
        <v>44925</v>
      </c>
      <c r="L1046" t="s">
        <v>589</v>
      </c>
    </row>
    <row r="1047" spans="1:12" x14ac:dyDescent="0.3">
      <c r="A1047" t="str">
        <f t="shared" si="16"/>
        <v>CASN45015</v>
      </c>
      <c r="B1047" t="s">
        <v>590</v>
      </c>
      <c r="C1047" t="s">
        <v>588</v>
      </c>
      <c r="D1047">
        <v>2046152.02191826</v>
      </c>
      <c r="E1047">
        <v>342892.75781665399</v>
      </c>
      <c r="F1047">
        <v>555488.52352050995</v>
      </c>
      <c r="G1047">
        <v>4234169.0003257701</v>
      </c>
      <c r="H1047">
        <v>-4234169.0003257701</v>
      </c>
      <c r="I1047">
        <v>-582760.35800656804</v>
      </c>
      <c r="J1047">
        <v>431142.81930132501</v>
      </c>
      <c r="K1047" s="2">
        <v>45015</v>
      </c>
      <c r="L1047" t="s">
        <v>589</v>
      </c>
    </row>
    <row r="1048" spans="1:12" x14ac:dyDescent="0.3">
      <c r="A1048" t="str">
        <f t="shared" si="16"/>
        <v>CASN45107</v>
      </c>
      <c r="B1048" t="s">
        <v>590</v>
      </c>
      <c r="C1048" t="s">
        <v>588</v>
      </c>
      <c r="D1048">
        <v>2179648.5230088001</v>
      </c>
      <c r="E1048">
        <v>347854.83946752502</v>
      </c>
      <c r="F1048">
        <v>608027.00571241695</v>
      </c>
      <c r="G1048">
        <v>4286306.2592864996</v>
      </c>
      <c r="H1048">
        <v>-4286306.2592864996</v>
      </c>
      <c r="I1048">
        <v>-596019.65833173401</v>
      </c>
      <c r="J1048">
        <v>407509.88008052402</v>
      </c>
      <c r="K1048" s="2">
        <v>45107</v>
      </c>
      <c r="L1048" t="s">
        <v>589</v>
      </c>
    </row>
    <row r="1049" spans="1:12" x14ac:dyDescent="0.3">
      <c r="A1049" t="str">
        <f t="shared" si="16"/>
        <v>CASN45199</v>
      </c>
      <c r="B1049" t="s">
        <v>590</v>
      </c>
      <c r="C1049" t="s">
        <v>588</v>
      </c>
      <c r="D1049">
        <v>2326890.9528378402</v>
      </c>
      <c r="E1049">
        <v>352697.489374061</v>
      </c>
      <c r="F1049">
        <v>664946.38009073795</v>
      </c>
      <c r="G1049">
        <v>4335590.6405477598</v>
      </c>
      <c r="H1049">
        <v>-4335590.6405477598</v>
      </c>
      <c r="I1049">
        <v>-608917.59146661905</v>
      </c>
      <c r="J1049">
        <v>380446.10667837801</v>
      </c>
      <c r="K1049" s="2">
        <v>45199</v>
      </c>
      <c r="L1049" t="s">
        <v>589</v>
      </c>
    </row>
    <row r="1050" spans="1:12" x14ac:dyDescent="0.3">
      <c r="A1050" t="str">
        <f t="shared" si="16"/>
        <v>PCAR44925</v>
      </c>
      <c r="B1050" t="s">
        <v>120</v>
      </c>
      <c r="C1050" t="s">
        <v>108</v>
      </c>
      <c r="D1050">
        <v>15340818.2414914</v>
      </c>
      <c r="E1050">
        <v>3702817.17358481</v>
      </c>
      <c r="F1050">
        <v>8722405.6277906802</v>
      </c>
      <c r="G1050">
        <v>35969399.172394402</v>
      </c>
      <c r="H1050">
        <v>-35969399.172394402</v>
      </c>
      <c r="I1050">
        <v>-6523942.2129686903</v>
      </c>
      <c r="J1050">
        <v>6982290.4154140297</v>
      </c>
      <c r="K1050" s="2">
        <v>44925</v>
      </c>
      <c r="L1050" t="s">
        <v>119</v>
      </c>
    </row>
    <row r="1051" spans="1:12" x14ac:dyDescent="0.3">
      <c r="A1051" t="str">
        <f t="shared" si="16"/>
        <v>PCAR45015</v>
      </c>
      <c r="B1051" t="s">
        <v>120</v>
      </c>
      <c r="C1051" t="s">
        <v>108</v>
      </c>
      <c r="D1051">
        <v>15993348.415051</v>
      </c>
      <c r="E1051">
        <v>3180156.6030371999</v>
      </c>
      <c r="F1051">
        <v>9549860.6558364909</v>
      </c>
      <c r="G1051">
        <v>37001238.536581203</v>
      </c>
      <c r="H1051">
        <v>-37001238.536581203</v>
      </c>
      <c r="I1051">
        <v>-6379937.76247002</v>
      </c>
      <c r="J1051">
        <v>6426985.0920461603</v>
      </c>
      <c r="K1051" s="2">
        <v>45015</v>
      </c>
      <c r="L1051" t="s">
        <v>119</v>
      </c>
    </row>
    <row r="1052" spans="1:12" x14ac:dyDescent="0.3">
      <c r="A1052" t="str">
        <f t="shared" si="16"/>
        <v>PCAR45107</v>
      </c>
      <c r="B1052" t="s">
        <v>120</v>
      </c>
      <c r="C1052" t="s">
        <v>108</v>
      </c>
      <c r="D1052">
        <v>16704792.831931001</v>
      </c>
      <c r="E1052">
        <v>2604244.14765066</v>
      </c>
      <c r="F1052">
        <v>10454824.6310381</v>
      </c>
      <c r="G1052">
        <v>38073160.438377202</v>
      </c>
      <c r="H1052">
        <v>-38073160.438377202</v>
      </c>
      <c r="I1052">
        <v>-6228019.9216948403</v>
      </c>
      <c r="J1052">
        <v>5780433.4252485102</v>
      </c>
      <c r="K1052" s="2">
        <v>45107</v>
      </c>
      <c r="L1052" t="s">
        <v>119</v>
      </c>
    </row>
    <row r="1053" spans="1:12" x14ac:dyDescent="0.3">
      <c r="A1053" t="str">
        <f t="shared" si="16"/>
        <v>PCAR45199</v>
      </c>
      <c r="B1053" t="s">
        <v>120</v>
      </c>
      <c r="C1053" t="s">
        <v>108</v>
      </c>
      <c r="D1053">
        <v>17478029.482572298</v>
      </c>
      <c r="E1053">
        <v>1973055.6075094901</v>
      </c>
      <c r="F1053">
        <v>11440942.2880386</v>
      </c>
      <c r="G1053">
        <v>39186162.291515402</v>
      </c>
      <c r="H1053">
        <v>-39186162.291515402</v>
      </c>
      <c r="I1053">
        <v>-6068542.5385638503</v>
      </c>
      <c r="J1053">
        <v>5038004.3064284204</v>
      </c>
      <c r="K1053" s="2">
        <v>45199</v>
      </c>
      <c r="L1053" t="s">
        <v>119</v>
      </c>
    </row>
    <row r="1054" spans="1:12" x14ac:dyDescent="0.3">
      <c r="A1054" t="str">
        <f t="shared" si="16"/>
        <v>CESP44925</v>
      </c>
      <c r="B1054" t="s">
        <v>425</v>
      </c>
      <c r="C1054" t="s">
        <v>419</v>
      </c>
      <c r="D1054">
        <v>8502490.6529155392</v>
      </c>
      <c r="E1054">
        <v>693833.55708330602</v>
      </c>
      <c r="F1054">
        <v>2544530.2864781502</v>
      </c>
      <c r="G1054">
        <v>16134349.4548016</v>
      </c>
      <c r="H1054">
        <v>-16134349.4548016</v>
      </c>
      <c r="I1054">
        <v>-1110492.8114764199</v>
      </c>
      <c r="J1054">
        <v>1268892.30854803</v>
      </c>
      <c r="K1054" s="2">
        <v>44925</v>
      </c>
      <c r="L1054" t="s">
        <v>424</v>
      </c>
    </row>
    <row r="1055" spans="1:12" x14ac:dyDescent="0.3">
      <c r="A1055" t="str">
        <f t="shared" si="16"/>
        <v>CESP45015</v>
      </c>
      <c r="B1055" t="s">
        <v>425</v>
      </c>
      <c r="C1055" t="s">
        <v>419</v>
      </c>
      <c r="D1055">
        <v>8929884.7932812292</v>
      </c>
      <c r="E1055">
        <v>817623.82921182096</v>
      </c>
      <c r="F1055">
        <v>2810644.4715998801</v>
      </c>
      <c r="G1055">
        <v>17015115.781273302</v>
      </c>
      <c r="H1055">
        <v>-17015115.781273302</v>
      </c>
      <c r="I1055">
        <v>-1286365.33962878</v>
      </c>
      <c r="J1055">
        <v>1432695.1110175301</v>
      </c>
      <c r="K1055" s="2">
        <v>45015</v>
      </c>
      <c r="L1055" t="s">
        <v>424</v>
      </c>
    </row>
    <row r="1056" spans="1:12" x14ac:dyDescent="0.3">
      <c r="A1056" t="str">
        <f t="shared" si="16"/>
        <v>CESP45107</v>
      </c>
      <c r="B1056" t="s">
        <v>425</v>
      </c>
      <c r="C1056" t="s">
        <v>419</v>
      </c>
      <c r="D1056">
        <v>9412398.6466086693</v>
      </c>
      <c r="E1056">
        <v>959937.15920105996</v>
      </c>
      <c r="F1056">
        <v>3099236.8670494198</v>
      </c>
      <c r="G1056">
        <v>17983330.3057236</v>
      </c>
      <c r="H1056">
        <v>-17983330.3057236</v>
      </c>
      <c r="I1056">
        <v>-1488930.68900714</v>
      </c>
      <c r="J1056">
        <v>1625568.6273286601</v>
      </c>
      <c r="K1056" s="2">
        <v>45107</v>
      </c>
      <c r="L1056" t="s">
        <v>424</v>
      </c>
    </row>
    <row r="1057" spans="1:12" x14ac:dyDescent="0.3">
      <c r="A1057" t="str">
        <f t="shared" si="16"/>
        <v>CESP45199</v>
      </c>
      <c r="B1057" t="s">
        <v>425</v>
      </c>
      <c r="C1057" t="s">
        <v>419</v>
      </c>
      <c r="D1057">
        <v>9952291.6974095199</v>
      </c>
      <c r="E1057">
        <v>1121706.1560762101</v>
      </c>
      <c r="F1057">
        <v>3411190.30240147</v>
      </c>
      <c r="G1057">
        <v>19041741.088347498</v>
      </c>
      <c r="H1057">
        <v>-19041741.088347498</v>
      </c>
      <c r="I1057">
        <v>-1719521.69555668</v>
      </c>
      <c r="J1057">
        <v>1849184.8088696301</v>
      </c>
      <c r="K1057" s="2">
        <v>45199</v>
      </c>
      <c r="L1057" t="s">
        <v>424</v>
      </c>
    </row>
    <row r="1058" spans="1:12" x14ac:dyDescent="0.3">
      <c r="A1058" t="str">
        <f t="shared" si="16"/>
        <v>AALR44925</v>
      </c>
      <c r="B1058" t="s">
        <v>628</v>
      </c>
      <c r="C1058" t="s">
        <v>616</v>
      </c>
      <c r="D1058">
        <v>1111198.5898077399</v>
      </c>
      <c r="E1058">
        <v>60530.010025062897</v>
      </c>
      <c r="F1058">
        <v>-17066.756892230002</v>
      </c>
      <c r="G1058">
        <v>2183103.8771929699</v>
      </c>
      <c r="H1058">
        <v>-2183103.8771929699</v>
      </c>
      <c r="I1058">
        <v>-364933.80785295099</v>
      </c>
      <c r="J1058">
        <v>135874.53049289799</v>
      </c>
      <c r="K1058" s="2">
        <v>44925</v>
      </c>
      <c r="L1058" t="s">
        <v>627</v>
      </c>
    </row>
    <row r="1059" spans="1:12" x14ac:dyDescent="0.3">
      <c r="A1059" t="str">
        <f t="shared" si="16"/>
        <v>AALR45015</v>
      </c>
      <c r="B1059" t="s">
        <v>628</v>
      </c>
      <c r="C1059" t="s">
        <v>616</v>
      </c>
      <c r="D1059">
        <v>1111614.0618970301</v>
      </c>
      <c r="E1059">
        <v>69150.755753019199</v>
      </c>
      <c r="F1059">
        <v>-25418.603098654999</v>
      </c>
      <c r="G1059">
        <v>2229368.3317384198</v>
      </c>
      <c r="H1059">
        <v>-2229368.3317384198</v>
      </c>
      <c r="I1059">
        <v>-353206.51165791502</v>
      </c>
      <c r="J1059">
        <v>121394.03858130101</v>
      </c>
      <c r="K1059" s="2">
        <v>45015</v>
      </c>
      <c r="L1059" t="s">
        <v>627</v>
      </c>
    </row>
    <row r="1060" spans="1:12" x14ac:dyDescent="0.3">
      <c r="A1060" t="str">
        <f t="shared" si="16"/>
        <v>AALR45107</v>
      </c>
      <c r="B1060" t="s">
        <v>628</v>
      </c>
      <c r="C1060" t="s">
        <v>616</v>
      </c>
      <c r="D1060">
        <v>1119335.43601412</v>
      </c>
      <c r="E1060">
        <v>78879.021585584793</v>
      </c>
      <c r="F1060">
        <v>-34917.851278392802</v>
      </c>
      <c r="G1060">
        <v>2282814.1761617302</v>
      </c>
      <c r="H1060">
        <v>-2282814.1761617302</v>
      </c>
      <c r="I1060">
        <v>-334785.33220730902</v>
      </c>
      <c r="J1060">
        <v>102577.24578904299</v>
      </c>
      <c r="K1060" s="2">
        <v>45107</v>
      </c>
      <c r="L1060" t="s">
        <v>627</v>
      </c>
    </row>
    <row r="1061" spans="1:12" x14ac:dyDescent="0.3">
      <c r="A1061" t="str">
        <f t="shared" si="16"/>
        <v>AALR45199</v>
      </c>
      <c r="B1061" t="s">
        <v>628</v>
      </c>
      <c r="C1061" t="s">
        <v>616</v>
      </c>
      <c r="D1061">
        <v>1135466.8138741001</v>
      </c>
      <c r="E1061">
        <v>89778.829643278499</v>
      </c>
      <c r="F1061">
        <v>-45622.988568257599</v>
      </c>
      <c r="G1061">
        <v>2344189.7489623101</v>
      </c>
      <c r="H1061">
        <v>-2344189.7489623101</v>
      </c>
      <c r="I1061">
        <v>-309027.65216067998</v>
      </c>
      <c r="J1061">
        <v>79082.349548111903</v>
      </c>
      <c r="K1061" s="2">
        <v>45199</v>
      </c>
      <c r="L1061" t="s">
        <v>627</v>
      </c>
    </row>
    <row r="1062" spans="1:12" x14ac:dyDescent="0.3">
      <c r="A1062" t="str">
        <f t="shared" si="16"/>
        <v>CLSC44925</v>
      </c>
      <c r="B1062" t="s">
        <v>423</v>
      </c>
      <c r="C1062" t="s">
        <v>419</v>
      </c>
      <c r="D1062">
        <v>3077529.7812581202</v>
      </c>
      <c r="E1062">
        <v>162245.51226553301</v>
      </c>
      <c r="F1062">
        <v>1032971.96358537</v>
      </c>
      <c r="G1062">
        <v>3306168.1677279598</v>
      </c>
      <c r="H1062">
        <v>-3306168.1677279598</v>
      </c>
      <c r="I1062">
        <v>-204657.51566084501</v>
      </c>
      <c r="J1062">
        <v>292423.69518718403</v>
      </c>
      <c r="K1062" s="2">
        <v>44925</v>
      </c>
      <c r="L1062" t="s">
        <v>422</v>
      </c>
    </row>
    <row r="1063" spans="1:12" x14ac:dyDescent="0.3">
      <c r="A1063" t="str">
        <f t="shared" si="16"/>
        <v>CLSC45015</v>
      </c>
      <c r="B1063" t="s">
        <v>423</v>
      </c>
      <c r="C1063" t="s">
        <v>419</v>
      </c>
      <c r="D1063">
        <v>3297143.5679875999</v>
      </c>
      <c r="E1063">
        <v>169921.66939669201</v>
      </c>
      <c r="F1063">
        <v>958555.85540154495</v>
      </c>
      <c r="G1063">
        <v>3557657.5001941798</v>
      </c>
      <c r="H1063">
        <v>-3557657.5001941798</v>
      </c>
      <c r="I1063">
        <v>-232901.17279545299</v>
      </c>
      <c r="J1063">
        <v>328527.33529483102</v>
      </c>
      <c r="K1063" s="2">
        <v>45015</v>
      </c>
      <c r="L1063" t="s">
        <v>422</v>
      </c>
    </row>
    <row r="1064" spans="1:12" x14ac:dyDescent="0.3">
      <c r="A1064" t="str">
        <f t="shared" si="16"/>
        <v>CLSC45107</v>
      </c>
      <c r="B1064" t="s">
        <v>423</v>
      </c>
      <c r="C1064" t="s">
        <v>419</v>
      </c>
      <c r="D1064">
        <v>3540839.9153646301</v>
      </c>
      <c r="E1064">
        <v>177620.18117983799</v>
      </c>
      <c r="F1064">
        <v>874136.97667848703</v>
      </c>
      <c r="G1064">
        <v>3836254.4025245202</v>
      </c>
      <c r="H1064">
        <v>-3836254.4025245202</v>
      </c>
      <c r="I1064">
        <v>-263778.040080746</v>
      </c>
      <c r="J1064">
        <v>367809.628228719</v>
      </c>
      <c r="K1064" s="2">
        <v>45107</v>
      </c>
      <c r="L1064" t="s">
        <v>422</v>
      </c>
    </row>
    <row r="1065" spans="1:12" x14ac:dyDescent="0.3">
      <c r="A1065" t="str">
        <f t="shared" si="16"/>
        <v>CLSC45199</v>
      </c>
      <c r="B1065" t="s">
        <v>423</v>
      </c>
      <c r="C1065" t="s">
        <v>419</v>
      </c>
      <c r="D1065">
        <v>3809725.8651247001</v>
      </c>
      <c r="E1065">
        <v>185319.06624862101</v>
      </c>
      <c r="F1065">
        <v>779263.89873412496</v>
      </c>
      <c r="G1065">
        <v>4143194.2024716898</v>
      </c>
      <c r="H1065">
        <v>-4143194.2024716898</v>
      </c>
      <c r="I1065">
        <v>-297398.68894738401</v>
      </c>
      <c r="J1065">
        <v>410394.755287037</v>
      </c>
      <c r="K1065" s="2">
        <v>45199</v>
      </c>
      <c r="L1065" t="s">
        <v>422</v>
      </c>
    </row>
    <row r="1066" spans="1:12" x14ac:dyDescent="0.3">
      <c r="A1066" t="str">
        <f t="shared" si="16"/>
        <v>ELET44925</v>
      </c>
      <c r="B1066" t="s">
        <v>302</v>
      </c>
      <c r="C1066" t="s">
        <v>300</v>
      </c>
      <c r="D1066">
        <v>117355776.70215499</v>
      </c>
      <c r="E1066">
        <v>-160962.130209544</v>
      </c>
      <c r="F1066">
        <v>39672498.893126801</v>
      </c>
      <c r="G1066">
        <v>156137529.21694899</v>
      </c>
      <c r="H1066">
        <v>-156137529.21694899</v>
      </c>
      <c r="I1066">
        <v>-11883385.296410801</v>
      </c>
      <c r="J1066">
        <v>18705130.1773922</v>
      </c>
      <c r="K1066" s="2">
        <v>44925</v>
      </c>
      <c r="L1066" t="s">
        <v>301</v>
      </c>
    </row>
    <row r="1067" spans="1:12" x14ac:dyDescent="0.3">
      <c r="A1067" t="str">
        <f t="shared" si="16"/>
        <v>ELET45015</v>
      </c>
      <c r="B1067" t="s">
        <v>302</v>
      </c>
      <c r="C1067" t="s">
        <v>300</v>
      </c>
      <c r="D1067">
        <v>127119534.05744299</v>
      </c>
      <c r="E1067">
        <v>-213711.719566599</v>
      </c>
      <c r="F1067">
        <v>42875882.2651577</v>
      </c>
      <c r="G1067">
        <v>157993942.90431499</v>
      </c>
      <c r="H1067">
        <v>-157993942.90431499</v>
      </c>
      <c r="I1067">
        <v>-10478190.7219398</v>
      </c>
      <c r="J1067">
        <v>16876120.8765347</v>
      </c>
      <c r="K1067" s="2">
        <v>45015</v>
      </c>
      <c r="L1067" t="s">
        <v>301</v>
      </c>
    </row>
    <row r="1068" spans="1:12" x14ac:dyDescent="0.3">
      <c r="A1068" t="str">
        <f t="shared" si="16"/>
        <v>ELET45107</v>
      </c>
      <c r="B1068" t="s">
        <v>302</v>
      </c>
      <c r="C1068" t="s">
        <v>300</v>
      </c>
      <c r="D1068">
        <v>137678118.05981001</v>
      </c>
      <c r="E1068">
        <v>-266129.89149512001</v>
      </c>
      <c r="F1068">
        <v>46181786.906962499</v>
      </c>
      <c r="G1068">
        <v>159686117.50574601</v>
      </c>
      <c r="H1068">
        <v>-159686117.50574601</v>
      </c>
      <c r="I1068">
        <v>-8826097.1654531695</v>
      </c>
      <c r="J1068">
        <v>14737498.4262414</v>
      </c>
      <c r="K1068" s="2">
        <v>45107</v>
      </c>
      <c r="L1068" t="s">
        <v>301</v>
      </c>
    </row>
    <row r="1069" spans="1:12" x14ac:dyDescent="0.3">
      <c r="A1069" t="str">
        <f t="shared" si="16"/>
        <v>ELET45199</v>
      </c>
      <c r="B1069" t="s">
        <v>302</v>
      </c>
      <c r="C1069" t="s">
        <v>300</v>
      </c>
      <c r="D1069">
        <v>149056799.349958</v>
      </c>
      <c r="E1069">
        <v>-318048.51568360202</v>
      </c>
      <c r="F1069">
        <v>49586497.747334503</v>
      </c>
      <c r="G1069">
        <v>161198451.84086701</v>
      </c>
      <c r="H1069">
        <v>-161198451.84086701</v>
      </c>
      <c r="I1069">
        <v>-6913701.2607908202</v>
      </c>
      <c r="J1069">
        <v>12272037.0346328</v>
      </c>
      <c r="K1069" s="2">
        <v>45199</v>
      </c>
      <c r="L1069" t="s">
        <v>301</v>
      </c>
    </row>
    <row r="1070" spans="1:12" x14ac:dyDescent="0.3">
      <c r="A1070" t="str">
        <f t="shared" si="16"/>
        <v>MAPT44925</v>
      </c>
      <c r="B1070" t="s">
        <v>389</v>
      </c>
      <c r="C1070" t="s">
        <v>371</v>
      </c>
      <c r="D1070">
        <v>0</v>
      </c>
      <c r="E1070">
        <v>0</v>
      </c>
      <c r="F1070">
        <v>0</v>
      </c>
      <c r="G1070">
        <v>761.19047619047103</v>
      </c>
      <c r="H1070">
        <v>-761.19047619047103</v>
      </c>
      <c r="I1070">
        <v>-0.31779984721849502</v>
      </c>
      <c r="J1070">
        <v>-11.809523809528301</v>
      </c>
      <c r="K1070" s="2">
        <v>44925</v>
      </c>
      <c r="L1070" t="s">
        <v>388</v>
      </c>
    </row>
    <row r="1071" spans="1:12" x14ac:dyDescent="0.3">
      <c r="A1071" t="str">
        <f t="shared" si="16"/>
        <v>MAPT45015</v>
      </c>
      <c r="B1071" t="s">
        <v>389</v>
      </c>
      <c r="C1071" t="s">
        <v>371</v>
      </c>
      <c r="D1071">
        <v>0</v>
      </c>
      <c r="E1071">
        <v>0</v>
      </c>
      <c r="F1071">
        <v>0</v>
      </c>
      <c r="G1071">
        <v>756.25353925353102</v>
      </c>
      <c r="H1071">
        <v>-756.25353925353102</v>
      </c>
      <c r="I1071">
        <v>5.1532839179838703</v>
      </c>
      <c r="J1071">
        <v>-16.746460746468401</v>
      </c>
      <c r="K1071" s="2">
        <v>45015</v>
      </c>
      <c r="L1071" t="s">
        <v>388</v>
      </c>
    </row>
    <row r="1072" spans="1:12" x14ac:dyDescent="0.3">
      <c r="A1072" t="str">
        <f t="shared" si="16"/>
        <v>MAPT45107</v>
      </c>
      <c r="B1072" t="s">
        <v>389</v>
      </c>
      <c r="C1072" t="s">
        <v>371</v>
      </c>
      <c r="D1072">
        <v>0</v>
      </c>
      <c r="E1072">
        <v>0</v>
      </c>
      <c r="F1072">
        <v>0</v>
      </c>
      <c r="G1072">
        <v>750.51351351350195</v>
      </c>
      <c r="H1072">
        <v>-750.51351351350195</v>
      </c>
      <c r="I1072">
        <v>11.216270188401699</v>
      </c>
      <c r="J1072">
        <v>-22.486486486497899</v>
      </c>
      <c r="K1072" s="2">
        <v>45107</v>
      </c>
      <c r="L1072" t="s">
        <v>388</v>
      </c>
    </row>
    <row r="1073" spans="1:12" x14ac:dyDescent="0.3">
      <c r="A1073" t="str">
        <f t="shared" si="16"/>
        <v>MAPT45199</v>
      </c>
      <c r="B1073" t="s">
        <v>389</v>
      </c>
      <c r="C1073" t="s">
        <v>371</v>
      </c>
      <c r="D1073">
        <v>0</v>
      </c>
      <c r="E1073">
        <v>0</v>
      </c>
      <c r="F1073">
        <v>0</v>
      </c>
      <c r="G1073">
        <v>743.920940605135</v>
      </c>
      <c r="H1073">
        <v>-743.920940605135</v>
      </c>
      <c r="I1073">
        <v>17.899403082062399</v>
      </c>
      <c r="J1073">
        <v>-29.079059394864199</v>
      </c>
      <c r="K1073" s="2">
        <v>45199</v>
      </c>
      <c r="L1073" t="s">
        <v>388</v>
      </c>
    </row>
    <row r="1074" spans="1:12" x14ac:dyDescent="0.3">
      <c r="A1074" t="str">
        <f t="shared" si="16"/>
        <v>CCRO44925</v>
      </c>
      <c r="B1074" t="s">
        <v>393</v>
      </c>
      <c r="C1074" t="s">
        <v>394</v>
      </c>
      <c r="D1074">
        <v>10703434.210762899</v>
      </c>
      <c r="E1074">
        <v>34752.201680673701</v>
      </c>
      <c r="F1074">
        <v>589365.19446583197</v>
      </c>
      <c r="G1074">
        <v>20531302.999915</v>
      </c>
      <c r="H1074">
        <v>-20531302.999915</v>
      </c>
      <c r="I1074">
        <v>-1350365.1729899701</v>
      </c>
      <c r="J1074">
        <v>1680124.37552003</v>
      </c>
      <c r="K1074" s="2">
        <v>44925</v>
      </c>
      <c r="L1074" t="s">
        <v>392</v>
      </c>
    </row>
    <row r="1075" spans="1:12" x14ac:dyDescent="0.3">
      <c r="A1075" t="str">
        <f t="shared" si="16"/>
        <v>CCRO45015</v>
      </c>
      <c r="B1075" t="s">
        <v>393</v>
      </c>
      <c r="C1075" t="s">
        <v>394</v>
      </c>
      <c r="D1075">
        <v>10718907.784834201</v>
      </c>
      <c r="E1075">
        <v>36768.661518663001</v>
      </c>
      <c r="F1075">
        <v>468081.31635932601</v>
      </c>
      <c r="G1075">
        <v>21524887.395299699</v>
      </c>
      <c r="H1075">
        <v>-21524887.395299699</v>
      </c>
      <c r="I1075">
        <v>-1466884.34780188</v>
      </c>
      <c r="J1075">
        <v>1546288.6293414901</v>
      </c>
      <c r="K1075" s="2">
        <v>45015</v>
      </c>
      <c r="L1075" t="s">
        <v>392</v>
      </c>
    </row>
    <row r="1076" spans="1:12" x14ac:dyDescent="0.3">
      <c r="A1076" t="str">
        <f t="shared" si="16"/>
        <v>CCRO45107</v>
      </c>
      <c r="B1076" t="s">
        <v>393</v>
      </c>
      <c r="C1076" t="s">
        <v>394</v>
      </c>
      <c r="D1076">
        <v>10693131.733121101</v>
      </c>
      <c r="E1076">
        <v>38973.941782119698</v>
      </c>
      <c r="F1076">
        <v>334189.50100002001</v>
      </c>
      <c r="G1076">
        <v>22552605.049296301</v>
      </c>
      <c r="H1076">
        <v>-22552605.049296301</v>
      </c>
      <c r="I1076">
        <v>-1597358.16373858</v>
      </c>
      <c r="J1076">
        <v>1390457.9363317101</v>
      </c>
      <c r="K1076" s="2">
        <v>45107</v>
      </c>
      <c r="L1076" t="s">
        <v>392</v>
      </c>
    </row>
    <row r="1077" spans="1:12" x14ac:dyDescent="0.3">
      <c r="A1077" t="str">
        <f t="shared" si="16"/>
        <v>CCRO45199</v>
      </c>
      <c r="B1077" t="s">
        <v>393</v>
      </c>
      <c r="C1077" t="s">
        <v>394</v>
      </c>
      <c r="D1077">
        <v>10623644.515802201</v>
      </c>
      <c r="E1077">
        <v>41374.045268792797</v>
      </c>
      <c r="F1077">
        <v>187154.632683</v>
      </c>
      <c r="G1077">
        <v>23614837.129225802</v>
      </c>
      <c r="H1077">
        <v>-23614837.129225802</v>
      </c>
      <c r="I1077">
        <v>-1742535.4637847201</v>
      </c>
      <c r="J1077">
        <v>1211582.95495084</v>
      </c>
      <c r="K1077" s="2">
        <v>45199</v>
      </c>
      <c r="L1077" t="s">
        <v>392</v>
      </c>
    </row>
    <row r="1078" spans="1:12" x14ac:dyDescent="0.3">
      <c r="A1078" t="str">
        <f t="shared" si="16"/>
        <v>CAMB44925</v>
      </c>
      <c r="B1078" t="s">
        <v>677</v>
      </c>
      <c r="C1078" t="s">
        <v>673</v>
      </c>
      <c r="D1078">
        <v>187153.28461080699</v>
      </c>
      <c r="E1078">
        <v>108390.739580685</v>
      </c>
      <c r="F1078">
        <v>77378.681096668704</v>
      </c>
      <c r="G1078">
        <v>436646.38349890098</v>
      </c>
      <c r="H1078">
        <v>-436646.38349890098</v>
      </c>
      <c r="I1078">
        <v>-76739.190136768302</v>
      </c>
      <c r="J1078">
        <v>143415.91078858799</v>
      </c>
      <c r="K1078" s="2">
        <v>44925</v>
      </c>
      <c r="L1078" t="s">
        <v>676</v>
      </c>
    </row>
    <row r="1079" spans="1:12" x14ac:dyDescent="0.3">
      <c r="A1079" t="str">
        <f t="shared" si="16"/>
        <v>CAMB45015</v>
      </c>
      <c r="B1079" t="s">
        <v>677</v>
      </c>
      <c r="C1079" t="s">
        <v>673</v>
      </c>
      <c r="D1079">
        <v>208882.59646429299</v>
      </c>
      <c r="E1079">
        <v>122631.257588382</v>
      </c>
      <c r="F1079">
        <v>89455.6596581169</v>
      </c>
      <c r="G1079">
        <v>476385.73628179199</v>
      </c>
      <c r="H1079">
        <v>-476385.73628179199</v>
      </c>
      <c r="I1079">
        <v>-75069.843974735399</v>
      </c>
      <c r="J1079">
        <v>158371.37318682001</v>
      </c>
      <c r="K1079" s="2">
        <v>45015</v>
      </c>
      <c r="L1079" t="s">
        <v>676</v>
      </c>
    </row>
    <row r="1080" spans="1:12" x14ac:dyDescent="0.3">
      <c r="A1080" t="str">
        <f t="shared" si="16"/>
        <v>CAMB45107</v>
      </c>
      <c r="B1080" t="s">
        <v>677</v>
      </c>
      <c r="C1080" t="s">
        <v>673</v>
      </c>
      <c r="D1080">
        <v>232206.70325496999</v>
      </c>
      <c r="E1080">
        <v>138532.53786705699</v>
      </c>
      <c r="F1080">
        <v>102626.39828963501</v>
      </c>
      <c r="G1080">
        <v>520334.83230702201</v>
      </c>
      <c r="H1080">
        <v>-520334.83230702201</v>
      </c>
      <c r="I1080">
        <v>-74232.160297069306</v>
      </c>
      <c r="J1080">
        <v>175316.30214710801</v>
      </c>
      <c r="K1080" s="2">
        <v>45107</v>
      </c>
      <c r="L1080" t="s">
        <v>676</v>
      </c>
    </row>
    <row r="1081" spans="1:12" x14ac:dyDescent="0.3">
      <c r="A1081" t="str">
        <f t="shared" si="16"/>
        <v>CAMB45199</v>
      </c>
      <c r="B1081" t="s">
        <v>677</v>
      </c>
      <c r="C1081" t="s">
        <v>673</v>
      </c>
      <c r="D1081">
        <v>257175.43120551901</v>
      </c>
      <c r="E1081">
        <v>156173.574959627</v>
      </c>
      <c r="F1081">
        <v>116935.07494345</v>
      </c>
      <c r="G1081">
        <v>568685.73115860601</v>
      </c>
      <c r="H1081">
        <v>-568685.73115860601</v>
      </c>
      <c r="I1081">
        <v>-74305.539683787196</v>
      </c>
      <c r="J1081">
        <v>194346.09191084199</v>
      </c>
      <c r="K1081" s="2">
        <v>45199</v>
      </c>
      <c r="L1081" t="s">
        <v>676</v>
      </c>
    </row>
    <row r="1082" spans="1:12" x14ac:dyDescent="0.3">
      <c r="A1082" t="str">
        <f t="shared" si="16"/>
        <v>BRQB44925</v>
      </c>
      <c r="B1082" t="s">
        <v>159</v>
      </c>
      <c r="C1082" t="s">
        <v>157</v>
      </c>
      <c r="D1082">
        <v>161763.27733860401</v>
      </c>
      <c r="E1082">
        <v>184520.10474307201</v>
      </c>
      <c r="F1082">
        <v>50641.207509878601</v>
      </c>
      <c r="G1082">
        <v>387875.58563900797</v>
      </c>
      <c r="H1082">
        <v>-387875.58563900797</v>
      </c>
      <c r="I1082">
        <v>-129050.865612662</v>
      </c>
      <c r="J1082">
        <v>229344.27272724401</v>
      </c>
      <c r="K1082" s="2">
        <v>44925</v>
      </c>
      <c r="L1082" t="s">
        <v>158</v>
      </c>
    </row>
    <row r="1083" spans="1:12" x14ac:dyDescent="0.3">
      <c r="A1083" t="str">
        <f t="shared" si="16"/>
        <v>BRQB45015</v>
      </c>
      <c r="B1083" t="s">
        <v>159</v>
      </c>
      <c r="C1083" t="s">
        <v>157</v>
      </c>
      <c r="D1083">
        <v>170495.116864296</v>
      </c>
      <c r="E1083">
        <v>194573.91581026401</v>
      </c>
      <c r="F1083">
        <v>53687.733992091598</v>
      </c>
      <c r="G1083">
        <v>404607.934650868</v>
      </c>
      <c r="H1083">
        <v>-404607.934650868</v>
      </c>
      <c r="I1083">
        <v>-131314.58063242701</v>
      </c>
      <c r="J1083">
        <v>223366.298814195</v>
      </c>
      <c r="K1083" s="2">
        <v>45015</v>
      </c>
      <c r="L1083" t="s">
        <v>158</v>
      </c>
    </row>
    <row r="1084" spans="1:12" x14ac:dyDescent="0.3">
      <c r="A1084" t="str">
        <f t="shared" si="16"/>
        <v>BRQB45107</v>
      </c>
      <c r="B1084" t="s">
        <v>159</v>
      </c>
      <c r="C1084" t="s">
        <v>157</v>
      </c>
      <c r="D1084">
        <v>179576.59305766801</v>
      </c>
      <c r="E1084">
        <v>204654.69331102201</v>
      </c>
      <c r="F1084">
        <v>56711.8514442042</v>
      </c>
      <c r="G1084">
        <v>420475.529451721</v>
      </c>
      <c r="H1084">
        <v>-420475.529451721</v>
      </c>
      <c r="I1084">
        <v>-132558.88336882301</v>
      </c>
      <c r="J1084">
        <v>213841.804043743</v>
      </c>
      <c r="K1084" s="2">
        <v>45107</v>
      </c>
      <c r="L1084" t="s">
        <v>158</v>
      </c>
    </row>
    <row r="1085" spans="1:12" x14ac:dyDescent="0.3">
      <c r="A1085" t="str">
        <f t="shared" si="16"/>
        <v>BRQB45199</v>
      </c>
      <c r="B1085" t="s">
        <v>159</v>
      </c>
      <c r="C1085" t="s">
        <v>157</v>
      </c>
      <c r="D1085">
        <v>188999.50632523801</v>
      </c>
      <c r="E1085">
        <v>214702.151200956</v>
      </c>
      <c r="F1085">
        <v>59693.254086006302</v>
      </c>
      <c r="G1085">
        <v>435303.21855456801</v>
      </c>
      <c r="H1085">
        <v>-435303.21855456801</v>
      </c>
      <c r="I1085">
        <v>-132659.698456154</v>
      </c>
      <c r="J1085">
        <v>200447.31419879899</v>
      </c>
      <c r="K1085" s="2">
        <v>45199</v>
      </c>
      <c r="L1085" t="s">
        <v>158</v>
      </c>
    </row>
    <row r="1086" spans="1:12" x14ac:dyDescent="0.3">
      <c r="A1086" t="str">
        <f t="shared" si="16"/>
        <v>BRFS44925</v>
      </c>
      <c r="B1086" t="s">
        <v>246</v>
      </c>
      <c r="C1086" t="s">
        <v>244</v>
      </c>
      <c r="D1086">
        <v>13478075.727706401</v>
      </c>
      <c r="E1086">
        <v>13833891.021392699</v>
      </c>
      <c r="F1086">
        <v>673534.88804073399</v>
      </c>
      <c r="G1086">
        <v>66662793.454383202</v>
      </c>
      <c r="H1086">
        <v>-66662793.454383202</v>
      </c>
      <c r="I1086">
        <v>-31174294.0659534</v>
      </c>
      <c r="J1086">
        <v>22777824.310839701</v>
      </c>
      <c r="K1086" s="2">
        <v>44925</v>
      </c>
      <c r="L1086" t="s">
        <v>245</v>
      </c>
    </row>
    <row r="1087" spans="1:12" x14ac:dyDescent="0.3">
      <c r="A1087" t="str">
        <f t="shared" si="16"/>
        <v>BRFS45015</v>
      </c>
      <c r="B1087" t="s">
        <v>246</v>
      </c>
      <c r="C1087" t="s">
        <v>244</v>
      </c>
      <c r="D1087">
        <v>15043470.6222839</v>
      </c>
      <c r="E1087">
        <v>15127726.5647831</v>
      </c>
      <c r="F1087">
        <v>1059892.9749789599</v>
      </c>
      <c r="G1087">
        <v>69664809.071353793</v>
      </c>
      <c r="H1087">
        <v>-69664809.071353793</v>
      </c>
      <c r="I1087">
        <v>-32658791.687162101</v>
      </c>
      <c r="J1087">
        <v>23568360.1552369</v>
      </c>
      <c r="K1087" s="2">
        <v>45015</v>
      </c>
      <c r="L1087" t="s">
        <v>245</v>
      </c>
    </row>
    <row r="1088" spans="1:12" x14ac:dyDescent="0.3">
      <c r="A1088" t="str">
        <f t="shared" si="16"/>
        <v>BRFS45107</v>
      </c>
      <c r="B1088" t="s">
        <v>246</v>
      </c>
      <c r="C1088" t="s">
        <v>244</v>
      </c>
      <c r="D1088">
        <v>16836116.734383099</v>
      </c>
      <c r="E1088">
        <v>16561525.9614398</v>
      </c>
      <c r="F1088">
        <v>1521401.4966882099</v>
      </c>
      <c r="G1088">
        <v>72897028.367982104</v>
      </c>
      <c r="H1088">
        <v>-72897028.367982104</v>
      </c>
      <c r="I1088">
        <v>-34204225.7424822</v>
      </c>
      <c r="J1088">
        <v>24425774.000439301</v>
      </c>
      <c r="K1088" s="2">
        <v>45107</v>
      </c>
      <c r="L1088" t="s">
        <v>245</v>
      </c>
    </row>
    <row r="1089" spans="1:12" x14ac:dyDescent="0.3">
      <c r="A1089" t="str">
        <f t="shared" si="16"/>
        <v>BRFS45199</v>
      </c>
      <c r="B1089" t="s">
        <v>246</v>
      </c>
      <c r="C1089" t="s">
        <v>244</v>
      </c>
      <c r="D1089">
        <v>18867409.236967601</v>
      </c>
      <c r="E1089">
        <v>18142232.2924929</v>
      </c>
      <c r="F1089">
        <v>2062385.14989918</v>
      </c>
      <c r="G1089">
        <v>76370596.285315096</v>
      </c>
      <c r="H1089">
        <v>-76370596.285315096</v>
      </c>
      <c r="I1089">
        <v>-35812294.126781903</v>
      </c>
      <c r="J1089">
        <v>25354375.215969801</v>
      </c>
      <c r="K1089" s="2">
        <v>45199</v>
      </c>
      <c r="L1089" t="s">
        <v>245</v>
      </c>
    </row>
    <row r="1090" spans="1:12" x14ac:dyDescent="0.3">
      <c r="A1090" t="str">
        <f t="shared" si="16"/>
        <v>BSLI44925</v>
      </c>
      <c r="B1090" t="s">
        <v>84</v>
      </c>
      <c r="C1090" t="s">
        <v>46</v>
      </c>
      <c r="D1090">
        <v>2635967.7294796598</v>
      </c>
      <c r="E1090">
        <v>97478.442322380695</v>
      </c>
      <c r="F1090">
        <v>1130324.30837757</v>
      </c>
      <c r="G1090">
        <v>44119452.073594101</v>
      </c>
      <c r="H1090">
        <v>-44119452.073594101</v>
      </c>
      <c r="I1090">
        <v>3754722.2640692801</v>
      </c>
      <c r="J1090">
        <v>-2734415.1746037002</v>
      </c>
      <c r="K1090" s="2">
        <v>44925</v>
      </c>
      <c r="L1090" t="s">
        <v>83</v>
      </c>
    </row>
    <row r="1091" spans="1:12" x14ac:dyDescent="0.3">
      <c r="A1091" t="str">
        <f t="shared" ref="A1091:A1154" si="17">_xlfn.CONCAT(B1091,K1091)</f>
        <v>BSLI45015</v>
      </c>
      <c r="B1091" t="s">
        <v>84</v>
      </c>
      <c r="C1091" t="s">
        <v>46</v>
      </c>
      <c r="D1091">
        <v>2778727.3611013601</v>
      </c>
      <c r="E1091">
        <v>111375.129195656</v>
      </c>
      <c r="F1091">
        <v>1155106.14417817</v>
      </c>
      <c r="G1091">
        <v>48482509.680247203</v>
      </c>
      <c r="H1091">
        <v>-48482509.680247203</v>
      </c>
      <c r="I1091">
        <v>5431985.3520602798</v>
      </c>
      <c r="J1091">
        <v>-3827973.44631236</v>
      </c>
      <c r="K1091" s="2">
        <v>45015</v>
      </c>
      <c r="L1091" t="s">
        <v>83</v>
      </c>
    </row>
    <row r="1092" spans="1:12" x14ac:dyDescent="0.3">
      <c r="A1092" t="str">
        <f t="shared" si="17"/>
        <v>BSLI45107</v>
      </c>
      <c r="B1092" t="s">
        <v>84</v>
      </c>
      <c r="C1092" t="s">
        <v>46</v>
      </c>
      <c r="D1092">
        <v>2930763.8459599898</v>
      </c>
      <c r="E1092">
        <v>126448.20573256801</v>
      </c>
      <c r="F1092">
        <v>1176821.1386255</v>
      </c>
      <c r="G1092">
        <v>53227966.107712999</v>
      </c>
      <c r="H1092">
        <v>-53227966.107712999</v>
      </c>
      <c r="I1092">
        <v>7251681.6645759698</v>
      </c>
      <c r="J1092">
        <v>-4997056.7145305704</v>
      </c>
      <c r="K1092" s="2">
        <v>45107</v>
      </c>
      <c r="L1092" t="s">
        <v>83</v>
      </c>
    </row>
    <row r="1093" spans="1:12" x14ac:dyDescent="0.3">
      <c r="A1093" t="str">
        <f t="shared" si="17"/>
        <v>BSLI45199</v>
      </c>
      <c r="B1093" t="s">
        <v>84</v>
      </c>
      <c r="C1093" t="s">
        <v>46</v>
      </c>
      <c r="D1093">
        <v>3092421.83849756</v>
      </c>
      <c r="E1093">
        <v>142743.137868711</v>
      </c>
      <c r="F1093">
        <v>1195213.78634942</v>
      </c>
      <c r="G1093">
        <v>58371912.932871997</v>
      </c>
      <c r="H1093">
        <v>-58371912.932871997</v>
      </c>
      <c r="I1093">
        <v>9219028.4306469206</v>
      </c>
      <c r="J1093">
        <v>-6243705.1457472797</v>
      </c>
      <c r="K1093" s="2">
        <v>45199</v>
      </c>
      <c r="L1093" t="s">
        <v>83</v>
      </c>
    </row>
    <row r="1094" spans="1:12" x14ac:dyDescent="0.3">
      <c r="A1094" t="str">
        <f t="shared" si="17"/>
        <v>BRKM44925</v>
      </c>
      <c r="B1094" t="s">
        <v>576</v>
      </c>
      <c r="C1094" t="s">
        <v>577</v>
      </c>
      <c r="D1094">
        <v>10339735.483320501</v>
      </c>
      <c r="E1094">
        <v>20788958.676936898</v>
      </c>
      <c r="F1094">
        <v>351552.48450855201</v>
      </c>
      <c r="G1094">
        <v>89448862.998728603</v>
      </c>
      <c r="H1094">
        <v>-89448862.998728603</v>
      </c>
      <c r="I1094">
        <v>-30437645.3058355</v>
      </c>
      <c r="J1094">
        <v>31368849.942961499</v>
      </c>
      <c r="K1094" s="2">
        <v>44925</v>
      </c>
      <c r="L1094" t="s">
        <v>575</v>
      </c>
    </row>
    <row r="1095" spans="1:12" x14ac:dyDescent="0.3">
      <c r="A1095" t="str">
        <f t="shared" si="17"/>
        <v>BRKM45015</v>
      </c>
      <c r="B1095" t="s">
        <v>576</v>
      </c>
      <c r="C1095" t="s">
        <v>577</v>
      </c>
      <c r="D1095">
        <v>11232820.270779399</v>
      </c>
      <c r="E1095">
        <v>22428586.712367501</v>
      </c>
      <c r="F1095">
        <v>-234980.34086544</v>
      </c>
      <c r="G1095">
        <v>95020345.904440805</v>
      </c>
      <c r="H1095">
        <v>-95020345.904440805</v>
      </c>
      <c r="I1095">
        <v>-33772432.866755597</v>
      </c>
      <c r="J1095">
        <v>33917900.200032003</v>
      </c>
      <c r="K1095" s="2">
        <v>45015</v>
      </c>
      <c r="L1095" t="s">
        <v>575</v>
      </c>
    </row>
    <row r="1096" spans="1:12" x14ac:dyDescent="0.3">
      <c r="A1096" t="str">
        <f t="shared" si="17"/>
        <v>BRKM45107</v>
      </c>
      <c r="B1096" t="s">
        <v>576</v>
      </c>
      <c r="C1096" t="s">
        <v>577</v>
      </c>
      <c r="D1096">
        <v>12206721.27342</v>
      </c>
      <c r="E1096">
        <v>24209737.2085604</v>
      </c>
      <c r="F1096">
        <v>-900266.06337460596</v>
      </c>
      <c r="G1096">
        <v>101009455.62885</v>
      </c>
      <c r="H1096">
        <v>-101009455.62885</v>
      </c>
      <c r="I1096">
        <v>-37447066.864492998</v>
      </c>
      <c r="J1096">
        <v>36684524.318752199</v>
      </c>
      <c r="K1096" s="2">
        <v>45107</v>
      </c>
      <c r="L1096" t="s">
        <v>575</v>
      </c>
    </row>
    <row r="1097" spans="1:12" x14ac:dyDescent="0.3">
      <c r="A1097" t="str">
        <f t="shared" si="17"/>
        <v>BRKM45199</v>
      </c>
      <c r="B1097" t="s">
        <v>576</v>
      </c>
      <c r="C1097" t="s">
        <v>577</v>
      </c>
      <c r="D1097">
        <v>13263978.0974383</v>
      </c>
      <c r="E1097">
        <v>26138673.502505898</v>
      </c>
      <c r="F1097">
        <v>-1648117.7059255401</v>
      </c>
      <c r="G1097">
        <v>107432377.446839</v>
      </c>
      <c r="H1097">
        <v>-107432377.446839</v>
      </c>
      <c r="I1097">
        <v>-41477077.782779597</v>
      </c>
      <c r="J1097">
        <v>39678098.8953171</v>
      </c>
      <c r="K1097" s="2">
        <v>45199</v>
      </c>
      <c r="L1097" t="s">
        <v>575</v>
      </c>
    </row>
    <row r="1098" spans="1:12" x14ac:dyDescent="0.3">
      <c r="A1098" t="str">
        <f t="shared" si="17"/>
        <v>AGRO45016</v>
      </c>
      <c r="B1098" t="s">
        <v>11</v>
      </c>
      <c r="C1098" t="s">
        <v>12</v>
      </c>
      <c r="D1098">
        <v>2834233.6620129002</v>
      </c>
      <c r="E1098">
        <v>235999.171600448</v>
      </c>
      <c r="F1098">
        <v>587225.086172643</v>
      </c>
      <c r="G1098">
        <v>3933473.8818372702</v>
      </c>
      <c r="H1098">
        <v>-3933473.8818372702</v>
      </c>
      <c r="I1098">
        <v>-460696.071619528</v>
      </c>
      <c r="J1098">
        <v>1232764.4525019201</v>
      </c>
      <c r="K1098" s="2">
        <v>45016</v>
      </c>
      <c r="L1098" t="s">
        <v>10</v>
      </c>
    </row>
    <row r="1099" spans="1:12" x14ac:dyDescent="0.3">
      <c r="A1099" t="str">
        <f t="shared" si="17"/>
        <v>AGRO45107</v>
      </c>
      <c r="B1099" t="s">
        <v>11</v>
      </c>
      <c r="C1099" t="s">
        <v>12</v>
      </c>
      <c r="D1099">
        <v>3099368.2903232998</v>
      </c>
      <c r="E1099">
        <v>251823.46791442699</v>
      </c>
      <c r="F1099">
        <v>626005.67899158795</v>
      </c>
      <c r="G1099">
        <v>4270326.1879551699</v>
      </c>
      <c r="H1099">
        <v>-4270326.1879551699</v>
      </c>
      <c r="I1099">
        <v>-489243.64858667599</v>
      </c>
      <c r="J1099">
        <v>1350580.2477973099</v>
      </c>
      <c r="K1099" s="2">
        <v>45107</v>
      </c>
      <c r="L1099" t="s">
        <v>10</v>
      </c>
    </row>
    <row r="1100" spans="1:12" x14ac:dyDescent="0.3">
      <c r="A1100" t="str">
        <f t="shared" si="17"/>
        <v>AGRO45199</v>
      </c>
      <c r="B1100" t="s">
        <v>11</v>
      </c>
      <c r="C1100" t="s">
        <v>12</v>
      </c>
      <c r="D1100">
        <v>3384799.4438601299</v>
      </c>
      <c r="E1100">
        <v>268080.94895180402</v>
      </c>
      <c r="F1100">
        <v>665916.96639205096</v>
      </c>
      <c r="G1100">
        <v>4629226.9220431503</v>
      </c>
      <c r="H1100">
        <v>-4629226.9220431503</v>
      </c>
      <c r="I1100">
        <v>-518710.90745631303</v>
      </c>
      <c r="J1100">
        <v>1476052.3967470699</v>
      </c>
      <c r="K1100" s="2">
        <v>45199</v>
      </c>
      <c r="L1100" t="s">
        <v>10</v>
      </c>
    </row>
    <row r="1101" spans="1:12" x14ac:dyDescent="0.3">
      <c r="A1101" t="str">
        <f t="shared" si="17"/>
        <v>AGRO45291</v>
      </c>
      <c r="B1101" t="s">
        <v>11</v>
      </c>
      <c r="C1101" t="s">
        <v>12</v>
      </c>
      <c r="D1101">
        <v>3691273.54361295</v>
      </c>
      <c r="E1101">
        <v>284760.13086280599</v>
      </c>
      <c r="F1101">
        <v>706949.64111180196</v>
      </c>
      <c r="G1101">
        <v>5010857.5870523397</v>
      </c>
      <c r="H1101">
        <v>-5010857.5870523397</v>
      </c>
      <c r="I1101">
        <v>-549089.86119870201</v>
      </c>
      <c r="J1101">
        <v>1609401.71727025</v>
      </c>
      <c r="K1101" s="2">
        <v>45291</v>
      </c>
      <c r="L1101" t="s">
        <v>10</v>
      </c>
    </row>
    <row r="1102" spans="1:12" x14ac:dyDescent="0.3">
      <c r="A1102" t="str">
        <f t="shared" si="17"/>
        <v>BBRK44925</v>
      </c>
      <c r="B1102" t="s">
        <v>285</v>
      </c>
      <c r="C1102" t="s">
        <v>271</v>
      </c>
      <c r="D1102">
        <v>55453.113657586699</v>
      </c>
      <c r="E1102">
        <v>11073.7355912119</v>
      </c>
      <c r="F1102">
        <v>30649.159239435601</v>
      </c>
      <c r="G1102">
        <v>360073.98981410399</v>
      </c>
      <c r="H1102">
        <v>-360073.98981410399</v>
      </c>
      <c r="I1102">
        <v>-59078.932094049698</v>
      </c>
      <c r="J1102">
        <v>49029.641796126904</v>
      </c>
      <c r="K1102" s="2">
        <v>44925</v>
      </c>
      <c r="L1102" t="s">
        <v>284</v>
      </c>
    </row>
    <row r="1103" spans="1:12" x14ac:dyDescent="0.3">
      <c r="A1103" t="str">
        <f t="shared" si="17"/>
        <v>BBRK45015</v>
      </c>
      <c r="B1103" t="s">
        <v>285</v>
      </c>
      <c r="C1103" t="s">
        <v>271</v>
      </c>
      <c r="D1103">
        <v>65418.314271493298</v>
      </c>
      <c r="E1103">
        <v>9691.53014588929</v>
      </c>
      <c r="F1103">
        <v>41430.3463226147</v>
      </c>
      <c r="G1103">
        <v>384276.52409857197</v>
      </c>
      <c r="H1103">
        <v>-384276.52409857197</v>
      </c>
      <c r="I1103">
        <v>-68454.090099266701</v>
      </c>
      <c r="J1103">
        <v>43957.998935540898</v>
      </c>
      <c r="K1103" s="2">
        <v>45015</v>
      </c>
      <c r="L1103" t="s">
        <v>284</v>
      </c>
    </row>
    <row r="1104" spans="1:12" x14ac:dyDescent="0.3">
      <c r="A1104" t="str">
        <f t="shared" si="17"/>
        <v>BBRK45107</v>
      </c>
      <c r="B1104" t="s">
        <v>285</v>
      </c>
      <c r="C1104" t="s">
        <v>271</v>
      </c>
      <c r="D1104">
        <v>79884.057630468393</v>
      </c>
      <c r="E1104">
        <v>7998.8120285121904</v>
      </c>
      <c r="F1104">
        <v>53498.304540523597</v>
      </c>
      <c r="G1104">
        <v>412929.13854333299</v>
      </c>
      <c r="H1104">
        <v>-412929.13854333299</v>
      </c>
      <c r="I1104">
        <v>-78761.752456489499</v>
      </c>
      <c r="J1104">
        <v>37755.8499034696</v>
      </c>
      <c r="K1104" s="2">
        <v>45107</v>
      </c>
      <c r="L1104" t="s">
        <v>284</v>
      </c>
    </row>
    <row r="1105" spans="1:12" x14ac:dyDescent="0.3">
      <c r="A1105" t="str">
        <f t="shared" si="17"/>
        <v>BBRK45199</v>
      </c>
      <c r="B1105" t="s">
        <v>285</v>
      </c>
      <c r="C1105" t="s">
        <v>271</v>
      </c>
      <c r="D1105">
        <v>99088.0258183806</v>
      </c>
      <c r="E1105">
        <v>5977.2223790840299</v>
      </c>
      <c r="F1105">
        <v>66892.6197027913</v>
      </c>
      <c r="G1105">
        <v>446226.54230732698</v>
      </c>
      <c r="H1105">
        <v>-446226.54230732698</v>
      </c>
      <c r="I1105">
        <v>-90037.997159146005</v>
      </c>
      <c r="J1105">
        <v>30334.965793117899</v>
      </c>
      <c r="K1105" s="2">
        <v>45199</v>
      </c>
      <c r="L1105" t="s">
        <v>284</v>
      </c>
    </row>
    <row r="1106" spans="1:12" x14ac:dyDescent="0.3">
      <c r="A1106" t="str">
        <f t="shared" si="17"/>
        <v>BRAP44925</v>
      </c>
      <c r="B1106" t="s">
        <v>320</v>
      </c>
      <c r="C1106" t="s">
        <v>321</v>
      </c>
      <c r="D1106">
        <v>10126790.3100753</v>
      </c>
      <c r="E1106">
        <v>1605600.64094725</v>
      </c>
      <c r="F1106">
        <v>3416183.8461934398</v>
      </c>
      <c r="G1106">
        <v>9345982.2480259705</v>
      </c>
      <c r="H1106">
        <v>-9345982.2480259705</v>
      </c>
      <c r="I1106">
        <v>526102.63585378497</v>
      </c>
      <c r="J1106">
        <v>1117362.39300561</v>
      </c>
      <c r="K1106" s="2">
        <v>44925</v>
      </c>
      <c r="L1106" t="s">
        <v>319</v>
      </c>
    </row>
    <row r="1107" spans="1:12" x14ac:dyDescent="0.3">
      <c r="A1107" t="str">
        <f t="shared" si="17"/>
        <v>BRAP45015</v>
      </c>
      <c r="B1107" t="s">
        <v>320</v>
      </c>
      <c r="C1107" t="s">
        <v>321</v>
      </c>
      <c r="D1107">
        <v>10050133.015455</v>
      </c>
      <c r="E1107">
        <v>1768103.92929747</v>
      </c>
      <c r="F1107">
        <v>3778388.72779619</v>
      </c>
      <c r="G1107">
        <v>8954786.6967006102</v>
      </c>
      <c r="H1107">
        <v>-8954786.6967006102</v>
      </c>
      <c r="I1107">
        <v>791952.33242425497</v>
      </c>
      <c r="J1107">
        <v>1161685.98757266</v>
      </c>
      <c r="K1107" s="2">
        <v>45015</v>
      </c>
      <c r="L1107" t="s">
        <v>319</v>
      </c>
    </row>
    <row r="1108" spans="1:12" x14ac:dyDescent="0.3">
      <c r="A1108" t="str">
        <f t="shared" si="17"/>
        <v>BRAP45107</v>
      </c>
      <c r="B1108" t="s">
        <v>320</v>
      </c>
      <c r="C1108" t="s">
        <v>321</v>
      </c>
      <c r="D1108">
        <v>9953658.5785949398</v>
      </c>
      <c r="E1108">
        <v>1940476.0341425999</v>
      </c>
      <c r="F1108">
        <v>4178038.9333276902</v>
      </c>
      <c r="G1108">
        <v>8520506.0868997909</v>
      </c>
      <c r="H1108">
        <v>-8520506.0868997909</v>
      </c>
      <c r="I1108">
        <v>1086674.6028339299</v>
      </c>
      <c r="J1108">
        <v>1209327.16368534</v>
      </c>
      <c r="K1108" s="2">
        <v>45107</v>
      </c>
      <c r="L1108" t="s">
        <v>319</v>
      </c>
    </row>
    <row r="1109" spans="1:12" x14ac:dyDescent="0.3">
      <c r="A1109" t="str">
        <f t="shared" si="17"/>
        <v>BRAP45199</v>
      </c>
      <c r="B1109" t="s">
        <v>320</v>
      </c>
      <c r="C1109" t="s">
        <v>321</v>
      </c>
      <c r="D1109">
        <v>9836261.8017275892</v>
      </c>
      <c r="E1109">
        <v>2122921.8110100399</v>
      </c>
      <c r="F1109">
        <v>4616459.4176453799</v>
      </c>
      <c r="G1109">
        <v>8041320.6269105198</v>
      </c>
      <c r="H1109">
        <v>-8041320.6269105198</v>
      </c>
      <c r="I1109">
        <v>1411593.72991078</v>
      </c>
      <c r="J1109">
        <v>1260408.7182711801</v>
      </c>
      <c r="K1109" s="2">
        <v>45199</v>
      </c>
      <c r="L1109" t="s">
        <v>319</v>
      </c>
    </row>
    <row r="1110" spans="1:12" x14ac:dyDescent="0.3">
      <c r="A1110" t="str">
        <f t="shared" si="17"/>
        <v>BRPR44925</v>
      </c>
      <c r="B1110" t="s">
        <v>373</v>
      </c>
      <c r="C1110" t="s">
        <v>371</v>
      </c>
      <c r="D1110">
        <v>7527526.9447406204</v>
      </c>
      <c r="E1110">
        <v>57495.218572286198</v>
      </c>
      <c r="F1110">
        <v>1530673.2285043199</v>
      </c>
      <c r="G1110">
        <v>11345577.803155299</v>
      </c>
      <c r="H1110">
        <v>-11345577.803155299</v>
      </c>
      <c r="I1110">
        <v>-1437342.9159665899</v>
      </c>
      <c r="J1110">
        <v>2168439.6009675702</v>
      </c>
      <c r="K1110" s="2">
        <v>44925</v>
      </c>
      <c r="L1110" t="s">
        <v>372</v>
      </c>
    </row>
    <row r="1111" spans="1:12" x14ac:dyDescent="0.3">
      <c r="A1111" t="str">
        <f t="shared" si="17"/>
        <v>BRPR45015</v>
      </c>
      <c r="B1111" t="s">
        <v>373</v>
      </c>
      <c r="C1111" t="s">
        <v>371</v>
      </c>
      <c r="D1111">
        <v>7954653.0524150198</v>
      </c>
      <c r="E1111">
        <v>46654.021612906603</v>
      </c>
      <c r="F1111">
        <v>1848361.2590827399</v>
      </c>
      <c r="G1111">
        <v>11912145.610917</v>
      </c>
      <c r="H1111">
        <v>-11912145.610917</v>
      </c>
      <c r="I1111">
        <v>-1665207.8282234301</v>
      </c>
      <c r="J1111">
        <v>2358379.1469245302</v>
      </c>
      <c r="K1111" s="2">
        <v>45015</v>
      </c>
      <c r="L1111" t="s">
        <v>372</v>
      </c>
    </row>
    <row r="1112" spans="1:12" x14ac:dyDescent="0.3">
      <c r="A1112" t="str">
        <f t="shared" si="17"/>
        <v>BRPR45107</v>
      </c>
      <c r="B1112" t="s">
        <v>373</v>
      </c>
      <c r="C1112" t="s">
        <v>371</v>
      </c>
      <c r="D1112">
        <v>8439098.7005310394</v>
      </c>
      <c r="E1112">
        <v>34007.054500436599</v>
      </c>
      <c r="F1112">
        <v>2205365.7500461098</v>
      </c>
      <c r="G1112">
        <v>12558961.3523595</v>
      </c>
      <c r="H1112">
        <v>-12558961.3523595</v>
      </c>
      <c r="I1112">
        <v>-1919738.12468802</v>
      </c>
      <c r="J1112">
        <v>2565631.8619981101</v>
      </c>
      <c r="K1112" s="2">
        <v>45107</v>
      </c>
      <c r="L1112" t="s">
        <v>372</v>
      </c>
    </row>
    <row r="1113" spans="1:12" x14ac:dyDescent="0.3">
      <c r="A1113" t="str">
        <f t="shared" si="17"/>
        <v>BRPR45199</v>
      </c>
      <c r="B1113" t="s">
        <v>373</v>
      </c>
      <c r="C1113" t="s">
        <v>371</v>
      </c>
      <c r="D1113">
        <v>8983924.9170332309</v>
      </c>
      <c r="E1113">
        <v>19454.8835870435</v>
      </c>
      <c r="F1113">
        <v>2603445.2246181001</v>
      </c>
      <c r="G1113">
        <v>13290651.136593699</v>
      </c>
      <c r="H1113">
        <v>-13290651.136593699</v>
      </c>
      <c r="I1113">
        <v>-2202221.7999815498</v>
      </c>
      <c r="J1113">
        <v>2790971.8284328198</v>
      </c>
      <c r="K1113" s="2">
        <v>45199</v>
      </c>
      <c r="L1113" t="s">
        <v>372</v>
      </c>
    </row>
    <row r="1114" spans="1:12" x14ac:dyDescent="0.3">
      <c r="A1114" t="str">
        <f t="shared" si="17"/>
        <v>BRML44925</v>
      </c>
      <c r="B1114" t="s">
        <v>255</v>
      </c>
      <c r="C1114" t="s">
        <v>251</v>
      </c>
      <c r="D1114">
        <v>11089240.290893501</v>
      </c>
      <c r="E1114">
        <v>98293.118580763097</v>
      </c>
      <c r="F1114">
        <v>2011237.3614306201</v>
      </c>
      <c r="G1114">
        <v>16280862.885836599</v>
      </c>
      <c r="H1114">
        <v>-16280862.885836599</v>
      </c>
      <c r="I1114">
        <v>-639759.06408675795</v>
      </c>
      <c r="J1114">
        <v>1225813.96451911</v>
      </c>
      <c r="K1114" s="2">
        <v>44925</v>
      </c>
      <c r="L1114" t="s">
        <v>254</v>
      </c>
    </row>
    <row r="1115" spans="1:12" x14ac:dyDescent="0.3">
      <c r="A1115" t="str">
        <f t="shared" si="17"/>
        <v>BRML45015</v>
      </c>
      <c r="B1115" t="s">
        <v>255</v>
      </c>
      <c r="C1115" t="s">
        <v>251</v>
      </c>
      <c r="D1115">
        <v>11161082.196123701</v>
      </c>
      <c r="E1115">
        <v>99338.617180201996</v>
      </c>
      <c r="F1115">
        <v>2614586.1255587102</v>
      </c>
      <c r="G1115">
        <v>16798994.153299499</v>
      </c>
      <c r="H1115">
        <v>-16798994.153299499</v>
      </c>
      <c r="I1115">
        <v>-740058.45098561095</v>
      </c>
      <c r="J1115">
        <v>1181967.57925145</v>
      </c>
      <c r="K1115" s="2">
        <v>45015</v>
      </c>
      <c r="L1115" t="s">
        <v>254</v>
      </c>
    </row>
    <row r="1116" spans="1:12" x14ac:dyDescent="0.3">
      <c r="A1116" t="str">
        <f t="shared" si="17"/>
        <v>BRML45107</v>
      </c>
      <c r="B1116" t="s">
        <v>255</v>
      </c>
      <c r="C1116" t="s">
        <v>251</v>
      </c>
      <c r="D1116">
        <v>11240515.792845899</v>
      </c>
      <c r="E1116">
        <v>100097.851593738</v>
      </c>
      <c r="F1116">
        <v>3318192.58956414</v>
      </c>
      <c r="G1116">
        <v>17377718.7938863</v>
      </c>
      <c r="H1116">
        <v>-17377718.7938863</v>
      </c>
      <c r="I1116">
        <v>-857455.70026046305</v>
      </c>
      <c r="J1116">
        <v>1125096.50557356</v>
      </c>
      <c r="K1116" s="2">
        <v>45107</v>
      </c>
      <c r="L1116" t="s">
        <v>254</v>
      </c>
    </row>
    <row r="1117" spans="1:12" x14ac:dyDescent="0.3">
      <c r="A1117" t="str">
        <f t="shared" si="17"/>
        <v>BRML45199</v>
      </c>
      <c r="B1117" t="s">
        <v>255</v>
      </c>
      <c r="C1117" t="s">
        <v>251</v>
      </c>
      <c r="D1117">
        <v>11328467.1736186</v>
      </c>
      <c r="E1117">
        <v>100553.9335225</v>
      </c>
      <c r="F1117">
        <v>4127369.1176037998</v>
      </c>
      <c r="G1117">
        <v>18020737.128802001</v>
      </c>
      <c r="H1117">
        <v>-18020737.128802001</v>
      </c>
      <c r="I1117">
        <v>-992963.56246311497</v>
      </c>
      <c r="J1117">
        <v>1054439.8449417499</v>
      </c>
      <c r="K1117" s="2">
        <v>45199</v>
      </c>
      <c r="L1117" t="s">
        <v>254</v>
      </c>
    </row>
    <row r="1118" spans="1:12" x14ac:dyDescent="0.3">
      <c r="A1118" t="str">
        <f t="shared" si="17"/>
        <v>BOBR44925</v>
      </c>
      <c r="B1118" t="s">
        <v>481</v>
      </c>
      <c r="C1118" t="s">
        <v>475</v>
      </c>
      <c r="D1118">
        <v>0</v>
      </c>
      <c r="E1118">
        <v>392291.56922159099</v>
      </c>
      <c r="F1118">
        <v>-161.92496392484099</v>
      </c>
      <c r="G1118">
        <v>996694.33570975799</v>
      </c>
      <c r="H1118">
        <v>-1038895.57380537</v>
      </c>
      <c r="I1118">
        <v>-693927.85434165294</v>
      </c>
      <c r="J1118">
        <v>479217.270605053</v>
      </c>
      <c r="K1118" s="2">
        <v>44925</v>
      </c>
      <c r="L1118" t="s">
        <v>480</v>
      </c>
    </row>
    <row r="1119" spans="1:12" x14ac:dyDescent="0.3">
      <c r="A1119" t="str">
        <f t="shared" si="17"/>
        <v>BOBR45015</v>
      </c>
      <c r="B1119" t="s">
        <v>481</v>
      </c>
      <c r="C1119" t="s">
        <v>475</v>
      </c>
      <c r="D1119">
        <v>0</v>
      </c>
      <c r="E1119">
        <v>419329.44972317899</v>
      </c>
      <c r="F1119">
        <v>-206.84013883999</v>
      </c>
      <c r="G1119">
        <v>1093338.5283194899</v>
      </c>
      <c r="H1119">
        <v>-1143316.4073417799</v>
      </c>
      <c r="I1119">
        <v>-734495.94306903903</v>
      </c>
      <c r="J1119">
        <v>528987.00648760295</v>
      </c>
      <c r="K1119" s="2">
        <v>45015</v>
      </c>
      <c r="L1119" t="s">
        <v>480</v>
      </c>
    </row>
    <row r="1120" spans="1:12" x14ac:dyDescent="0.3">
      <c r="A1120" t="str">
        <f t="shared" si="17"/>
        <v>BOBR45107</v>
      </c>
      <c r="B1120" t="s">
        <v>481</v>
      </c>
      <c r="C1120" t="s">
        <v>475</v>
      </c>
      <c r="D1120">
        <v>0</v>
      </c>
      <c r="E1120">
        <v>449590.88969324599</v>
      </c>
      <c r="F1120">
        <v>-254.864825864648</v>
      </c>
      <c r="G1120">
        <v>1206153.5224419599</v>
      </c>
      <c r="H1120">
        <v>-1264685.70648361</v>
      </c>
      <c r="I1120">
        <v>-779677.31072506797</v>
      </c>
      <c r="J1120">
        <v>584804.83895175694</v>
      </c>
      <c r="K1120" s="2">
        <v>45107</v>
      </c>
      <c r="L1120" t="s">
        <v>480</v>
      </c>
    </row>
    <row r="1121" spans="1:12" x14ac:dyDescent="0.3">
      <c r="A1121" t="str">
        <f t="shared" si="17"/>
        <v>BOBR45199</v>
      </c>
      <c r="B1121" t="s">
        <v>481</v>
      </c>
      <c r="C1121" t="s">
        <v>475</v>
      </c>
      <c r="D1121">
        <v>0</v>
      </c>
      <c r="E1121">
        <v>483239.78247964301</v>
      </c>
      <c r="F1121">
        <v>-306.06103806082803</v>
      </c>
      <c r="G1121">
        <v>1336038.1808553799</v>
      </c>
      <c r="H1121">
        <v>-1403936.12723952</v>
      </c>
      <c r="I1121">
        <v>-829728.80204969295</v>
      </c>
      <c r="J1121">
        <v>646970.24292677396</v>
      </c>
      <c r="K1121" s="2">
        <v>45199</v>
      </c>
      <c r="L1121" t="s">
        <v>480</v>
      </c>
    </row>
    <row r="1122" spans="1:12" x14ac:dyDescent="0.3">
      <c r="A1122" t="str">
        <f t="shared" si="17"/>
        <v>BLUT42734</v>
      </c>
      <c r="B1122" t="s">
        <v>737</v>
      </c>
      <c r="C1122" t="s">
        <v>29</v>
      </c>
      <c r="D1122">
        <v>39966.162878820898</v>
      </c>
      <c r="E1122">
        <v>-548.77834799505194</v>
      </c>
      <c r="F1122">
        <v>3602.73313782991</v>
      </c>
      <c r="G1122">
        <v>162326.00672040699</v>
      </c>
      <c r="H1122">
        <v>-162326.00672040699</v>
      </c>
      <c r="I1122">
        <v>-29656.0970185685</v>
      </c>
      <c r="J1122">
        <v>17415.470430096299</v>
      </c>
      <c r="K1122" s="2">
        <v>42734</v>
      </c>
      <c r="L1122" t="s">
        <v>736</v>
      </c>
    </row>
    <row r="1123" spans="1:12" x14ac:dyDescent="0.3">
      <c r="A1123" t="str">
        <f t="shared" si="17"/>
        <v>BLUT42824</v>
      </c>
      <c r="B1123" t="s">
        <v>737</v>
      </c>
      <c r="C1123" t="s">
        <v>29</v>
      </c>
      <c r="D1123">
        <v>45061.3281582782</v>
      </c>
      <c r="E1123">
        <v>-917.25449945204298</v>
      </c>
      <c r="F1123">
        <v>3597.8376746592999</v>
      </c>
      <c r="G1123">
        <v>181298.71609594001</v>
      </c>
      <c r="H1123">
        <v>-181298.71609594001</v>
      </c>
      <c r="I1123">
        <v>-34000.349304232601</v>
      </c>
      <c r="J1123">
        <v>6926.2855068604604</v>
      </c>
      <c r="K1123" s="2">
        <v>42824</v>
      </c>
      <c r="L1123" t="s">
        <v>736</v>
      </c>
    </row>
    <row r="1124" spans="1:12" x14ac:dyDescent="0.3">
      <c r="A1124" t="str">
        <f t="shared" si="17"/>
        <v>BLUT42916</v>
      </c>
      <c r="B1124" t="s">
        <v>737</v>
      </c>
      <c r="C1124" t="s">
        <v>29</v>
      </c>
      <c r="D1124">
        <v>51258.0529882419</v>
      </c>
      <c r="E1124">
        <v>-1349.5946630827</v>
      </c>
      <c r="F1124">
        <v>3592.2414056531702</v>
      </c>
      <c r="G1124">
        <v>203505.46128433099</v>
      </c>
      <c r="H1124">
        <v>-203505.46128433099</v>
      </c>
      <c r="I1124">
        <v>-38993.945166623598</v>
      </c>
      <c r="J1124">
        <v>-5283.0550757063602</v>
      </c>
      <c r="K1124" s="2">
        <v>42916</v>
      </c>
      <c r="L1124" t="s">
        <v>736</v>
      </c>
    </row>
    <row r="1125" spans="1:12" x14ac:dyDescent="0.3">
      <c r="A1125" t="str">
        <f t="shared" si="17"/>
        <v>BLUT43008</v>
      </c>
      <c r="B1125" t="s">
        <v>737</v>
      </c>
      <c r="C1125" t="s">
        <v>29</v>
      </c>
      <c r="D1125">
        <v>58631.457713526303</v>
      </c>
      <c r="E1125">
        <v>-1850.6624417083999</v>
      </c>
      <c r="F1125">
        <v>3585.9070126584302</v>
      </c>
      <c r="G1125">
        <v>229139.73196654499</v>
      </c>
      <c r="H1125">
        <v>-229139.73196654499</v>
      </c>
      <c r="I1125">
        <v>-44672.229099061697</v>
      </c>
      <c r="J1125">
        <v>-19306.152294162999</v>
      </c>
      <c r="K1125" s="2">
        <v>43008</v>
      </c>
      <c r="L1125" t="s">
        <v>736</v>
      </c>
    </row>
    <row r="1126" spans="1:12" x14ac:dyDescent="0.3">
      <c r="A1126" t="str">
        <f t="shared" si="17"/>
        <v>BKBR44925</v>
      </c>
      <c r="B1126" t="s">
        <v>41</v>
      </c>
      <c r="C1126" t="s">
        <v>29</v>
      </c>
      <c r="D1126">
        <v>1612688.3251632799</v>
      </c>
      <c r="E1126">
        <v>1122341.4411764599</v>
      </c>
      <c r="F1126">
        <v>-74464.872549017804</v>
      </c>
      <c r="G1126">
        <v>3979364.1225489499</v>
      </c>
      <c r="H1126">
        <v>-3979364.1225489499</v>
      </c>
      <c r="I1126">
        <v>-907037.83496729599</v>
      </c>
      <c r="J1126">
        <v>1223698.4411764899</v>
      </c>
      <c r="K1126" s="2">
        <v>44925</v>
      </c>
      <c r="L1126" t="s">
        <v>40</v>
      </c>
    </row>
    <row r="1127" spans="1:12" x14ac:dyDescent="0.3">
      <c r="A1127" t="str">
        <f t="shared" si="17"/>
        <v>BKBR45015</v>
      </c>
      <c r="B1127" t="s">
        <v>41</v>
      </c>
      <c r="C1127" t="s">
        <v>29</v>
      </c>
      <c r="D1127">
        <v>1754051.89920863</v>
      </c>
      <c r="E1127">
        <v>1318339.1798245399</v>
      </c>
      <c r="F1127">
        <v>-115304.179050566</v>
      </c>
      <c r="G1127">
        <v>4012853.9264704902</v>
      </c>
      <c r="H1127">
        <v>-4012853.9264704902</v>
      </c>
      <c r="I1127">
        <v>-988464.18481248897</v>
      </c>
      <c r="J1127">
        <v>1432122.5051599799</v>
      </c>
      <c r="K1127" s="2">
        <v>45015</v>
      </c>
      <c r="L1127" t="s">
        <v>40</v>
      </c>
    </row>
    <row r="1128" spans="1:12" x14ac:dyDescent="0.3">
      <c r="A1128" t="str">
        <f t="shared" si="17"/>
        <v>BKBR45107</v>
      </c>
      <c r="B1128" t="s">
        <v>41</v>
      </c>
      <c r="C1128" t="s">
        <v>29</v>
      </c>
      <c r="D1128">
        <v>1955355.4590640999</v>
      </c>
      <c r="E1128">
        <v>1554106.3880288701</v>
      </c>
      <c r="F1128">
        <v>-161585.360165119</v>
      </c>
      <c r="G1128">
        <v>4042748.6186789102</v>
      </c>
      <c r="H1128">
        <v>-4042748.6186789102</v>
      </c>
      <c r="I1128">
        <v>-1084085.3187134</v>
      </c>
      <c r="J1128">
        <v>1687682.0268318099</v>
      </c>
      <c r="K1128" s="2">
        <v>45107</v>
      </c>
      <c r="L1128" t="s">
        <v>40</v>
      </c>
    </row>
    <row r="1129" spans="1:12" x14ac:dyDescent="0.3">
      <c r="A1129" t="str">
        <f t="shared" si="17"/>
        <v>BKBR45199</v>
      </c>
      <c r="B1129" t="s">
        <v>41</v>
      </c>
      <c r="C1129" t="s">
        <v>29</v>
      </c>
      <c r="D1129">
        <v>2224492.4024764802</v>
      </c>
      <c r="E1129">
        <v>1833203.8694530099</v>
      </c>
      <c r="F1129">
        <v>-213518.50567595701</v>
      </c>
      <c r="G1129">
        <v>4070479.8095973399</v>
      </c>
      <c r="H1129">
        <v>-4070479.8095973399</v>
      </c>
      <c r="I1129">
        <v>-1195314.4122806401</v>
      </c>
      <c r="J1129">
        <v>1994919.9463364501</v>
      </c>
      <c r="K1129" s="2">
        <v>45199</v>
      </c>
      <c r="L1129" t="s">
        <v>40</v>
      </c>
    </row>
    <row r="1130" spans="1:12" x14ac:dyDescent="0.3">
      <c r="A1130" t="str">
        <f t="shared" si="17"/>
        <v>BIOM44925</v>
      </c>
      <c r="B1130" t="s">
        <v>477</v>
      </c>
      <c r="C1130" t="s">
        <v>475</v>
      </c>
      <c r="D1130">
        <v>170900.01086491</v>
      </c>
      <c r="E1130">
        <v>40455.951277479697</v>
      </c>
      <c r="F1130">
        <v>0</v>
      </c>
      <c r="G1130">
        <v>382177.58602836001</v>
      </c>
      <c r="H1130">
        <v>-382177.58602836001</v>
      </c>
      <c r="I1130">
        <v>-81634.490535605597</v>
      </c>
      <c r="J1130">
        <v>176767.268822716</v>
      </c>
      <c r="K1130" s="2">
        <v>44925</v>
      </c>
      <c r="L1130" t="s">
        <v>476</v>
      </c>
    </row>
    <row r="1131" spans="1:12" x14ac:dyDescent="0.3">
      <c r="A1131" t="str">
        <f t="shared" si="17"/>
        <v>BIOM45015</v>
      </c>
      <c r="B1131" t="s">
        <v>477</v>
      </c>
      <c r="C1131" t="s">
        <v>475</v>
      </c>
      <c r="D1131">
        <v>181753.54955409601</v>
      </c>
      <c r="E1131">
        <v>45679.217858805103</v>
      </c>
      <c r="F1131">
        <v>0</v>
      </c>
      <c r="G1131">
        <v>382551.43692892202</v>
      </c>
      <c r="H1131">
        <v>-382551.43692892202</v>
      </c>
      <c r="I1131">
        <v>-86011.463618695401</v>
      </c>
      <c r="J1131">
        <v>191242.70100051101</v>
      </c>
      <c r="K1131" s="2">
        <v>45015</v>
      </c>
      <c r="L1131" t="s">
        <v>476</v>
      </c>
    </row>
    <row r="1132" spans="1:12" x14ac:dyDescent="0.3">
      <c r="A1132" t="str">
        <f t="shared" si="17"/>
        <v>BIOM45107</v>
      </c>
      <c r="B1132" t="s">
        <v>477</v>
      </c>
      <c r="C1132" t="s">
        <v>475</v>
      </c>
      <c r="D1132">
        <v>193707.36211302801</v>
      </c>
      <c r="E1132">
        <v>51311.089598422899</v>
      </c>
      <c r="F1132">
        <v>0</v>
      </c>
      <c r="G1132">
        <v>381897.60924655601</v>
      </c>
      <c r="H1132">
        <v>-381897.60924655601</v>
      </c>
      <c r="I1132">
        <v>-90521.512087532406</v>
      </c>
      <c r="J1132">
        <v>207260.55941915</v>
      </c>
      <c r="K1132" s="2">
        <v>45107</v>
      </c>
      <c r="L1132" t="s">
        <v>476</v>
      </c>
    </row>
    <row r="1133" spans="1:12" x14ac:dyDescent="0.3">
      <c r="A1133" t="str">
        <f t="shared" si="17"/>
        <v>BIOM45199</v>
      </c>
      <c r="B1133" t="s">
        <v>477</v>
      </c>
      <c r="C1133" t="s">
        <v>475</v>
      </c>
      <c r="D1133">
        <v>206825.64451487499</v>
      </c>
      <c r="E1133">
        <v>57366.3657670799</v>
      </c>
      <c r="F1133">
        <v>0</v>
      </c>
      <c r="G1133">
        <v>380181.84991286998</v>
      </c>
      <c r="H1133">
        <v>-380181.84991286998</v>
      </c>
      <c r="I1133">
        <v>-95165.090265347797</v>
      </c>
      <c r="J1133">
        <v>224904.984254621</v>
      </c>
      <c r="K1133" s="2">
        <v>45199</v>
      </c>
      <c r="L1133" t="s">
        <v>476</v>
      </c>
    </row>
    <row r="1134" spans="1:12" x14ac:dyDescent="0.3">
      <c r="A1134" t="str">
        <f t="shared" si="17"/>
        <v>BMKS44925</v>
      </c>
      <c r="B1134" t="s">
        <v>98</v>
      </c>
      <c r="C1134" t="s">
        <v>99</v>
      </c>
      <c r="D1134">
        <v>187174.366182853</v>
      </c>
      <c r="E1134">
        <v>7199.5631949747603</v>
      </c>
      <c r="F1134">
        <v>14262.5323826731</v>
      </c>
      <c r="G1134">
        <v>270982.55657396198</v>
      </c>
      <c r="H1134">
        <v>-206108.94779736199</v>
      </c>
      <c r="I1134">
        <v>-1819.0621339633601</v>
      </c>
      <c r="J1134">
        <v>154970.38901625999</v>
      </c>
      <c r="K1134" s="2">
        <v>44925</v>
      </c>
      <c r="L1134" t="s">
        <v>97</v>
      </c>
    </row>
    <row r="1135" spans="1:12" x14ac:dyDescent="0.3">
      <c r="A1135" t="str">
        <f t="shared" si="17"/>
        <v>BMKS45015</v>
      </c>
      <c r="B1135" t="s">
        <v>98</v>
      </c>
      <c r="C1135" t="s">
        <v>99</v>
      </c>
      <c r="D1135">
        <v>183626.95840991999</v>
      </c>
      <c r="E1135">
        <v>7995.6435740550396</v>
      </c>
      <c r="F1135">
        <v>8736.6752191743508</v>
      </c>
      <c r="G1135">
        <v>292011.03778854501</v>
      </c>
      <c r="H1135">
        <v>-200032.88779007699</v>
      </c>
      <c r="I1135">
        <v>-223.252321097639</v>
      </c>
      <c r="J1135">
        <v>146731.270047795</v>
      </c>
      <c r="K1135" s="2">
        <v>45015</v>
      </c>
      <c r="L1135" t="s">
        <v>97</v>
      </c>
    </row>
    <row r="1136" spans="1:12" x14ac:dyDescent="0.3">
      <c r="A1136" t="str">
        <f t="shared" si="17"/>
        <v>BMKS45107</v>
      </c>
      <c r="B1136" t="s">
        <v>98</v>
      </c>
      <c r="C1136" t="s">
        <v>99</v>
      </c>
      <c r="D1136">
        <v>179259.689106445</v>
      </c>
      <c r="E1136">
        <v>8886.2447775261098</v>
      </c>
      <c r="F1136">
        <v>2326.0566721626601</v>
      </c>
      <c r="G1136">
        <v>316181.42560950498</v>
      </c>
      <c r="H1136">
        <v>-192689.223517395</v>
      </c>
      <c r="I1136">
        <v>1636.6533655757701</v>
      </c>
      <c r="J1136">
        <v>136814.57573542101</v>
      </c>
      <c r="K1136" s="2">
        <v>45107</v>
      </c>
      <c r="L1136" t="s">
        <v>97</v>
      </c>
    </row>
    <row r="1137" spans="1:12" x14ac:dyDescent="0.3">
      <c r="A1137" t="str">
        <f t="shared" si="17"/>
        <v>BMKS45199</v>
      </c>
      <c r="B1137" t="s">
        <v>98</v>
      </c>
      <c r="C1137" t="s">
        <v>99</v>
      </c>
      <c r="D1137">
        <v>174015.08155953299</v>
      </c>
      <c r="E1137">
        <v>9875.2752735781596</v>
      </c>
      <c r="F1137">
        <v>-5023.9482355007203</v>
      </c>
      <c r="G1137">
        <v>343679.86550229701</v>
      </c>
      <c r="H1137">
        <v>-183992.34557034599</v>
      </c>
      <c r="I1137">
        <v>3777.49153861171</v>
      </c>
      <c r="J1137">
        <v>125110.68014919601</v>
      </c>
      <c r="K1137" s="2">
        <v>45199</v>
      </c>
      <c r="L1137" t="s">
        <v>97</v>
      </c>
    </row>
    <row r="1138" spans="1:12" x14ac:dyDescent="0.3">
      <c r="A1138" t="str">
        <f t="shared" si="17"/>
        <v>BMOB44925</v>
      </c>
      <c r="B1138" t="s">
        <v>156</v>
      </c>
      <c r="C1138" t="s">
        <v>157</v>
      </c>
      <c r="D1138">
        <v>703781.357142856</v>
      </c>
      <c r="E1138">
        <v>46685.817460317703</v>
      </c>
      <c r="F1138">
        <v>193365.03174603201</v>
      </c>
      <c r="G1138">
        <v>968511.57936509605</v>
      </c>
      <c r="H1138">
        <v>-968511.57936509605</v>
      </c>
      <c r="I1138">
        <v>-112472.071428574</v>
      </c>
      <c r="J1138">
        <v>348450.206349204</v>
      </c>
      <c r="K1138" s="2">
        <v>44925</v>
      </c>
      <c r="L1138" t="s">
        <v>155</v>
      </c>
    </row>
    <row r="1139" spans="1:12" x14ac:dyDescent="0.3">
      <c r="A1139" t="str">
        <f t="shared" si="17"/>
        <v>BMOB45015</v>
      </c>
      <c r="B1139" t="s">
        <v>156</v>
      </c>
      <c r="C1139" t="s">
        <v>157</v>
      </c>
      <c r="D1139">
        <v>241886.90476190299</v>
      </c>
      <c r="E1139">
        <v>48443.841269841701</v>
      </c>
      <c r="F1139">
        <v>273538.98412698403</v>
      </c>
      <c r="G1139">
        <v>847268.12698414701</v>
      </c>
      <c r="H1139">
        <v>-847268.12698414701</v>
      </c>
      <c r="I1139">
        <v>-264889.54761904897</v>
      </c>
      <c r="J1139">
        <v>243897.23015872299</v>
      </c>
      <c r="K1139" s="2">
        <v>45015</v>
      </c>
      <c r="L1139" t="s">
        <v>155</v>
      </c>
    </row>
    <row r="1140" spans="1:12" x14ac:dyDescent="0.3">
      <c r="A1140" t="str">
        <f t="shared" si="17"/>
        <v>BMOB45107</v>
      </c>
      <c r="B1140" t="s">
        <v>156</v>
      </c>
      <c r="C1140" t="s">
        <v>157</v>
      </c>
      <c r="D1140">
        <v>-430313.55411255499</v>
      </c>
      <c r="E1140">
        <v>49585.975468976103</v>
      </c>
      <c r="F1140">
        <v>373838.32178932201</v>
      </c>
      <c r="G1140">
        <v>703889.68326120602</v>
      </c>
      <c r="H1140">
        <v>-703889.68326120602</v>
      </c>
      <c r="I1140">
        <v>-512350.64069264103</v>
      </c>
      <c r="J1140">
        <v>160295.86435784801</v>
      </c>
      <c r="K1140" s="2">
        <v>45107</v>
      </c>
      <c r="L1140" t="s">
        <v>155</v>
      </c>
    </row>
    <row r="1141" spans="1:12" x14ac:dyDescent="0.3">
      <c r="A1141" t="str">
        <f t="shared" si="17"/>
        <v>BMOB45199</v>
      </c>
      <c r="B1141" t="s">
        <v>156</v>
      </c>
      <c r="C1141" t="s">
        <v>157</v>
      </c>
      <c r="D1141">
        <v>-1342443.9740259701</v>
      </c>
      <c r="E1141">
        <v>49903.588744589702</v>
      </c>
      <c r="F1141">
        <v>496556.03463203501</v>
      </c>
      <c r="G1141">
        <v>543311.17748920305</v>
      </c>
      <c r="H1141">
        <v>-543311.17748920305</v>
      </c>
      <c r="I1141">
        <v>-873338.07792207506</v>
      </c>
      <c r="J1141">
        <v>111178.012986986</v>
      </c>
      <c r="K1141" s="2">
        <v>45199</v>
      </c>
      <c r="L1141" t="s">
        <v>155</v>
      </c>
    </row>
    <row r="1142" spans="1:12" x14ac:dyDescent="0.3">
      <c r="A1142" t="str">
        <f t="shared" si="17"/>
        <v>SANB44925</v>
      </c>
      <c r="B1142" t="s">
        <v>58</v>
      </c>
      <c r="C1142" t="s">
        <v>46</v>
      </c>
      <c r="D1142">
        <v>85734365.6276173</v>
      </c>
      <c r="E1142">
        <v>166991.500891312</v>
      </c>
      <c r="F1142">
        <v>35487242.272557199</v>
      </c>
      <c r="G1142">
        <v>1053731712.854</v>
      </c>
      <c r="H1142">
        <v>-1053731712.854</v>
      </c>
      <c r="I1142">
        <v>-564609348.12989604</v>
      </c>
      <c r="J1142">
        <v>514272564.42388499</v>
      </c>
      <c r="K1142" s="2">
        <v>44925</v>
      </c>
      <c r="L1142" t="s">
        <v>57</v>
      </c>
    </row>
    <row r="1143" spans="1:12" x14ac:dyDescent="0.3">
      <c r="A1143" t="str">
        <f t="shared" si="17"/>
        <v>SANB45015</v>
      </c>
      <c r="B1143" t="s">
        <v>58</v>
      </c>
      <c r="C1143" t="s">
        <v>46</v>
      </c>
      <c r="D1143">
        <v>87415152.7359308</v>
      </c>
      <c r="E1143">
        <v>143510.019084839</v>
      </c>
      <c r="F1143">
        <v>38638152.769160703</v>
      </c>
      <c r="G1143">
        <v>1071072487.0867701</v>
      </c>
      <c r="H1143">
        <v>-1071072487.0867701</v>
      </c>
      <c r="I1143">
        <v>-562653561.07996595</v>
      </c>
      <c r="J1143">
        <v>515576793.70596701</v>
      </c>
      <c r="K1143" s="2">
        <v>45015</v>
      </c>
      <c r="L1143" t="s">
        <v>57</v>
      </c>
    </row>
    <row r="1144" spans="1:12" x14ac:dyDescent="0.3">
      <c r="A1144" t="str">
        <f t="shared" si="17"/>
        <v>SANB45107</v>
      </c>
      <c r="B1144" t="s">
        <v>58</v>
      </c>
      <c r="C1144" t="s">
        <v>46</v>
      </c>
      <c r="D1144">
        <v>89100930.643837899</v>
      </c>
      <c r="E1144">
        <v>117312.083251987</v>
      </c>
      <c r="F1144">
        <v>41976166.346602596</v>
      </c>
      <c r="G1144">
        <v>1088120394.1084399</v>
      </c>
      <c r="H1144">
        <v>-1088120394.1084399</v>
      </c>
      <c r="I1144">
        <v>-559855863.29398894</v>
      </c>
      <c r="J1144">
        <v>516317504.02797902</v>
      </c>
      <c r="K1144" s="2">
        <v>45107</v>
      </c>
      <c r="L1144" t="s">
        <v>57</v>
      </c>
    </row>
    <row r="1145" spans="1:12" x14ac:dyDescent="0.3">
      <c r="A1145" t="str">
        <f t="shared" si="17"/>
        <v>SANB45199</v>
      </c>
      <c r="B1145" t="s">
        <v>58</v>
      </c>
      <c r="C1145" t="s">
        <v>46</v>
      </c>
      <c r="D1145">
        <v>90786907.596147999</v>
      </c>
      <c r="E1145">
        <v>88305.029008721205</v>
      </c>
      <c r="F1145">
        <v>45506652.324940003</v>
      </c>
      <c r="G1145">
        <v>1104854674.83657</v>
      </c>
      <c r="H1145">
        <v>-1104854674.83657</v>
      </c>
      <c r="I1145">
        <v>-556202250.74874794</v>
      </c>
      <c r="J1145">
        <v>516482884.04786003</v>
      </c>
      <c r="K1145" s="2">
        <v>45199</v>
      </c>
      <c r="L1145" t="s">
        <v>57</v>
      </c>
    </row>
    <row r="1146" spans="1:12" x14ac:dyDescent="0.3">
      <c r="A1146" t="str">
        <f t="shared" si="17"/>
        <v>PINE43099</v>
      </c>
      <c r="B1146" t="s">
        <v>56</v>
      </c>
      <c r="C1146" t="s">
        <v>46</v>
      </c>
      <c r="D1146">
        <v>872276.26712478697</v>
      </c>
      <c r="E1146">
        <v>0</v>
      </c>
      <c r="F1146">
        <v>-98571.918767580297</v>
      </c>
      <c r="G1146">
        <v>9639339.6951040197</v>
      </c>
      <c r="H1146">
        <v>-9639339.6951040197</v>
      </c>
      <c r="I1146">
        <v>-3066016.9595114901</v>
      </c>
      <c r="J1146">
        <v>1304877.3553180399</v>
      </c>
      <c r="K1146" s="2">
        <v>43099</v>
      </c>
      <c r="L1146" t="s">
        <v>738</v>
      </c>
    </row>
    <row r="1147" spans="1:12" x14ac:dyDescent="0.3">
      <c r="A1147" t="str">
        <f t="shared" si="17"/>
        <v>PINE43189</v>
      </c>
      <c r="B1147" t="s">
        <v>56</v>
      </c>
      <c r="C1147" t="s">
        <v>46</v>
      </c>
      <c r="D1147">
        <v>767164.32393173699</v>
      </c>
      <c r="E1147">
        <v>0</v>
      </c>
      <c r="F1147">
        <v>-165082.998637376</v>
      </c>
      <c r="G1147">
        <v>10011405.978382399</v>
      </c>
      <c r="H1147">
        <v>-10011405.978382399</v>
      </c>
      <c r="I1147">
        <v>-2603960.2779722</v>
      </c>
      <c r="J1147">
        <v>63434.263803177499</v>
      </c>
      <c r="K1147" s="2">
        <v>43189</v>
      </c>
      <c r="L1147" t="s">
        <v>738</v>
      </c>
    </row>
    <row r="1148" spans="1:12" x14ac:dyDescent="0.3">
      <c r="A1148" t="str">
        <f t="shared" si="17"/>
        <v>PINE43281</v>
      </c>
      <c r="B1148" t="s">
        <v>56</v>
      </c>
      <c r="C1148" t="s">
        <v>46</v>
      </c>
      <c r="D1148">
        <v>646999.70970859798</v>
      </c>
      <c r="E1148">
        <v>0</v>
      </c>
      <c r="F1148">
        <v>-239043.54446539099</v>
      </c>
      <c r="G1148">
        <v>10474005.4343006</v>
      </c>
      <c r="H1148">
        <v>-10474005.4343006</v>
      </c>
      <c r="I1148">
        <v>-2105310.9882286498</v>
      </c>
      <c r="J1148">
        <v>-1323690.8682683499</v>
      </c>
      <c r="K1148" s="2">
        <v>43281</v>
      </c>
      <c r="L1148" t="s">
        <v>738</v>
      </c>
    </row>
    <row r="1149" spans="1:12" x14ac:dyDescent="0.3">
      <c r="A1149" t="str">
        <f t="shared" si="17"/>
        <v>PINE43373</v>
      </c>
      <c r="B1149" t="s">
        <v>56</v>
      </c>
      <c r="C1149" t="s">
        <v>46</v>
      </c>
      <c r="D1149">
        <v>511027.61275670701</v>
      </c>
      <c r="E1149">
        <v>0</v>
      </c>
      <c r="F1149">
        <v>-320768.93248663598</v>
      </c>
      <c r="G1149">
        <v>11032909.9733488</v>
      </c>
      <c r="H1149">
        <v>-11032909.9733488</v>
      </c>
      <c r="I1149">
        <v>-1569146.0725380401</v>
      </c>
      <c r="J1149">
        <v>-2863130.2905883202</v>
      </c>
      <c r="K1149" s="2">
        <v>43373</v>
      </c>
      <c r="L1149" t="s">
        <v>738</v>
      </c>
    </row>
    <row r="1150" spans="1:12" x14ac:dyDescent="0.3">
      <c r="A1150" t="str">
        <f t="shared" si="17"/>
        <v>BPAN44925</v>
      </c>
      <c r="B1150" t="s">
        <v>54</v>
      </c>
      <c r="C1150" t="s">
        <v>46</v>
      </c>
      <c r="D1150">
        <v>8448091.0827605892</v>
      </c>
      <c r="E1150">
        <v>0</v>
      </c>
      <c r="F1150">
        <v>1774055.30048383</v>
      </c>
      <c r="G1150">
        <v>61373680.900613502</v>
      </c>
      <c r="H1150">
        <v>-61373680.900613502</v>
      </c>
      <c r="I1150">
        <v>-28598659.534337401</v>
      </c>
      <c r="J1150">
        <v>31483756.153636899</v>
      </c>
      <c r="K1150" s="2">
        <v>44925</v>
      </c>
      <c r="L1150" t="s">
        <v>53</v>
      </c>
    </row>
    <row r="1151" spans="1:12" x14ac:dyDescent="0.3">
      <c r="A1151" t="str">
        <f t="shared" si="17"/>
        <v>BPAN45015</v>
      </c>
      <c r="B1151" t="s">
        <v>54</v>
      </c>
      <c r="C1151" t="s">
        <v>46</v>
      </c>
      <c r="D1151">
        <v>9069601.8754433598</v>
      </c>
      <c r="E1151">
        <v>0</v>
      </c>
      <c r="F1151">
        <v>1996311.21949909</v>
      </c>
      <c r="G1151">
        <v>66248632.7161339</v>
      </c>
      <c r="H1151">
        <v>-66248632.7161339</v>
      </c>
      <c r="I1151">
        <v>-30455930.942324501</v>
      </c>
      <c r="J1151">
        <v>34515649.578512996</v>
      </c>
      <c r="K1151" s="2">
        <v>45015</v>
      </c>
      <c r="L1151" t="s">
        <v>53</v>
      </c>
    </row>
    <row r="1152" spans="1:12" x14ac:dyDescent="0.3">
      <c r="A1152" t="str">
        <f t="shared" si="17"/>
        <v>BPAN45107</v>
      </c>
      <c r="B1152" t="s">
        <v>54</v>
      </c>
      <c r="C1152" t="s">
        <v>46</v>
      </c>
      <c r="D1152">
        <v>9742832.6410567295</v>
      </c>
      <c r="E1152">
        <v>0</v>
      </c>
      <c r="F1152">
        <v>2235661.2487708498</v>
      </c>
      <c r="G1152">
        <v>71560436.203211993</v>
      </c>
      <c r="H1152">
        <v>-71560436.203211993</v>
      </c>
      <c r="I1152">
        <v>-32501657.3310096</v>
      </c>
      <c r="J1152">
        <v>37827341.588191599</v>
      </c>
      <c r="K1152" s="2">
        <v>45107</v>
      </c>
      <c r="L1152" t="s">
        <v>53</v>
      </c>
    </row>
    <row r="1153" spans="1:12" x14ac:dyDescent="0.3">
      <c r="A1153" t="str">
        <f t="shared" si="17"/>
        <v>BPAN45199</v>
      </c>
      <c r="B1153" t="s">
        <v>54</v>
      </c>
      <c r="C1153" t="s">
        <v>46</v>
      </c>
      <c r="D1153">
        <v>10470055.1090349</v>
      </c>
      <c r="E1153">
        <v>0</v>
      </c>
      <c r="F1153">
        <v>2492705.7246096199</v>
      </c>
      <c r="G1153">
        <v>77329136.2524454</v>
      </c>
      <c r="H1153">
        <v>-77329136.2524454</v>
      </c>
      <c r="I1153">
        <v>-34745887.3323083</v>
      </c>
      <c r="J1153">
        <v>41431390.616831101</v>
      </c>
      <c r="K1153" s="2">
        <v>45199</v>
      </c>
      <c r="L1153" t="s">
        <v>53</v>
      </c>
    </row>
    <row r="1154" spans="1:12" x14ac:dyDescent="0.3">
      <c r="A1154" t="str">
        <f t="shared" si="17"/>
        <v>BNBR44925</v>
      </c>
      <c r="B1154" t="s">
        <v>82</v>
      </c>
      <c r="C1154" t="s">
        <v>46</v>
      </c>
      <c r="D1154">
        <v>9505550.2833375297</v>
      </c>
      <c r="E1154">
        <v>994661.26517273195</v>
      </c>
      <c r="F1154">
        <v>1148492.5120952399</v>
      </c>
      <c r="G1154">
        <v>62403276.1010985</v>
      </c>
      <c r="H1154">
        <v>-62403276.1010985</v>
      </c>
      <c r="I1154">
        <v>6217808.33995385</v>
      </c>
      <c r="J1154">
        <v>-5559163.8650353504</v>
      </c>
      <c r="K1154" s="2">
        <v>44925</v>
      </c>
      <c r="L1154" t="s">
        <v>81</v>
      </c>
    </row>
    <row r="1155" spans="1:12" x14ac:dyDescent="0.3">
      <c r="A1155" t="str">
        <f t="shared" ref="A1155:A1218" si="18">_xlfn.CONCAT(B1155,K1155)</f>
        <v>BNBR45015</v>
      </c>
      <c r="B1155" t="s">
        <v>82</v>
      </c>
      <c r="C1155" t="s">
        <v>46</v>
      </c>
      <c r="D1155">
        <v>10162701.336772099</v>
      </c>
      <c r="E1155">
        <v>1158578.09263886</v>
      </c>
      <c r="F1155">
        <v>984500.41616195999</v>
      </c>
      <c r="G1155">
        <v>61807862.751647197</v>
      </c>
      <c r="H1155">
        <v>-61807862.751647197</v>
      </c>
      <c r="I1155">
        <v>9949826.2479987293</v>
      </c>
      <c r="J1155">
        <v>-8869687.5747644193</v>
      </c>
      <c r="K1155" s="2">
        <v>45015</v>
      </c>
      <c r="L1155" t="s">
        <v>81</v>
      </c>
    </row>
    <row r="1156" spans="1:12" x14ac:dyDescent="0.3">
      <c r="A1156" t="str">
        <f t="shared" si="18"/>
        <v>BNBR45107</v>
      </c>
      <c r="B1156" t="s">
        <v>82</v>
      </c>
      <c r="C1156" t="s">
        <v>46</v>
      </c>
      <c r="D1156">
        <v>10862750.64896</v>
      </c>
      <c r="E1156">
        <v>1337896.5941231099</v>
      </c>
      <c r="F1156">
        <v>794756.95832846698</v>
      </c>
      <c r="G1156">
        <v>61011144.0076074</v>
      </c>
      <c r="H1156">
        <v>-61011144.0076074</v>
      </c>
      <c r="I1156">
        <v>14025715.992845001</v>
      </c>
      <c r="J1156">
        <v>-12410779.0155681</v>
      </c>
      <c r="K1156" s="2">
        <v>45107</v>
      </c>
      <c r="L1156" t="s">
        <v>81</v>
      </c>
    </row>
    <row r="1157" spans="1:12" x14ac:dyDescent="0.3">
      <c r="A1157" t="str">
        <f t="shared" si="18"/>
        <v>BNBR45199</v>
      </c>
      <c r="B1157" t="s">
        <v>82</v>
      </c>
      <c r="C1157" t="s">
        <v>46</v>
      </c>
      <c r="D1157">
        <v>11607136.807644</v>
      </c>
      <c r="E1157">
        <v>1533259.9520119601</v>
      </c>
      <c r="F1157">
        <v>578030.14173560496</v>
      </c>
      <c r="G1157">
        <v>60004193.548747398</v>
      </c>
      <c r="H1157">
        <v>-60004193.548747398</v>
      </c>
      <c r="I1157">
        <v>18458702.8920056</v>
      </c>
      <c r="J1157">
        <v>-16188250.6350495</v>
      </c>
      <c r="K1157" s="2">
        <v>45199</v>
      </c>
      <c r="L1157" t="s">
        <v>81</v>
      </c>
    </row>
    <row r="1158" spans="1:12" x14ac:dyDescent="0.3">
      <c r="A1158" t="str">
        <f t="shared" si="18"/>
        <v>BMEB44925</v>
      </c>
      <c r="B1158" t="s">
        <v>80</v>
      </c>
      <c r="C1158" t="s">
        <v>46</v>
      </c>
      <c r="D1158">
        <v>1368235.7547746201</v>
      </c>
      <c r="E1158">
        <v>58929.8412698416</v>
      </c>
      <c r="F1158">
        <v>620380.27739573503</v>
      </c>
      <c r="G1158">
        <v>16874414.1016022</v>
      </c>
      <c r="H1158">
        <v>-16874414.1016022</v>
      </c>
      <c r="I1158">
        <v>-2214185.3881673198</v>
      </c>
      <c r="J1158">
        <v>2551560.9300560001</v>
      </c>
      <c r="K1158" s="2">
        <v>44925</v>
      </c>
      <c r="L1158" t="s">
        <v>79</v>
      </c>
    </row>
    <row r="1159" spans="1:12" x14ac:dyDescent="0.3">
      <c r="A1159" t="str">
        <f t="shared" si="18"/>
        <v>BMEB45015</v>
      </c>
      <c r="B1159" t="s">
        <v>80</v>
      </c>
      <c r="C1159" t="s">
        <v>46</v>
      </c>
      <c r="D1159">
        <v>1449431.51080873</v>
      </c>
      <c r="E1159">
        <v>70414.152724154599</v>
      </c>
      <c r="F1159">
        <v>665042.53641333</v>
      </c>
      <c r="G1159">
        <v>18547462.651096702</v>
      </c>
      <c r="H1159">
        <v>-18547462.651096702</v>
      </c>
      <c r="I1159">
        <v>-2207997.1231138599</v>
      </c>
      <c r="J1159">
        <v>2306436.1468295502</v>
      </c>
      <c r="K1159" s="2">
        <v>45015</v>
      </c>
      <c r="L1159" t="s">
        <v>79</v>
      </c>
    </row>
    <row r="1160" spans="1:12" x14ac:dyDescent="0.3">
      <c r="A1160" t="str">
        <f t="shared" si="18"/>
        <v>BMEB45107</v>
      </c>
      <c r="B1160" t="s">
        <v>80</v>
      </c>
      <c r="C1160" t="s">
        <v>46</v>
      </c>
      <c r="D1160">
        <v>1537202.2712084299</v>
      </c>
      <c r="E1160">
        <v>83083.079771504505</v>
      </c>
      <c r="F1160">
        <v>712886.78555292601</v>
      </c>
      <c r="G1160">
        <v>20426424.296874002</v>
      </c>
      <c r="H1160">
        <v>-20426424.296874002</v>
      </c>
      <c r="I1160">
        <v>-2214049.95881814</v>
      </c>
      <c r="J1160">
        <v>2067332.2640414301</v>
      </c>
      <c r="K1160" s="2">
        <v>45107</v>
      </c>
      <c r="L1160" t="s">
        <v>79</v>
      </c>
    </row>
    <row r="1161" spans="1:12" x14ac:dyDescent="0.3">
      <c r="A1161" t="str">
        <f t="shared" si="18"/>
        <v>BMEB45199</v>
      </c>
      <c r="B1161" t="s">
        <v>80</v>
      </c>
      <c r="C1161" t="s">
        <v>46</v>
      </c>
      <c r="D1161">
        <v>1631796.00691001</v>
      </c>
      <c r="E1161">
        <v>96989.125104867693</v>
      </c>
      <c r="F1161">
        <v>764001.19465014397</v>
      </c>
      <c r="G1161">
        <v>22521284.113850299</v>
      </c>
      <c r="H1161">
        <v>-22521284.113850299</v>
      </c>
      <c r="I1161">
        <v>-2233023.9838808202</v>
      </c>
      <c r="J1161">
        <v>1835205.1328692201</v>
      </c>
      <c r="K1161" s="2">
        <v>45199</v>
      </c>
      <c r="L1161" t="s">
        <v>79</v>
      </c>
    </row>
    <row r="1162" spans="1:12" x14ac:dyDescent="0.3">
      <c r="A1162" t="str">
        <f t="shared" si="18"/>
        <v>BMIN44925</v>
      </c>
      <c r="B1162" t="s">
        <v>78</v>
      </c>
      <c r="C1162" t="s">
        <v>46</v>
      </c>
      <c r="D1162">
        <v>108654.435531783</v>
      </c>
      <c r="E1162">
        <v>291.08191155251501</v>
      </c>
      <c r="F1162">
        <v>35044.355148121998</v>
      </c>
      <c r="G1162">
        <v>143503.08437395701</v>
      </c>
      <c r="H1162">
        <v>-143503.08437395701</v>
      </c>
      <c r="I1162">
        <v>6874.63763701263</v>
      </c>
      <c r="J1162">
        <v>-101771.662506637</v>
      </c>
      <c r="K1162" s="2">
        <v>44925</v>
      </c>
      <c r="L1162" t="s">
        <v>77</v>
      </c>
    </row>
    <row r="1163" spans="1:12" x14ac:dyDescent="0.3">
      <c r="A1163" t="str">
        <f t="shared" si="18"/>
        <v>BMIN45015</v>
      </c>
      <c r="B1163" t="s">
        <v>78</v>
      </c>
      <c r="C1163" t="s">
        <v>46</v>
      </c>
      <c r="D1163">
        <v>102782.613502728</v>
      </c>
      <c r="E1163">
        <v>345.15299256478198</v>
      </c>
      <c r="F1163">
        <v>36294.617200855202</v>
      </c>
      <c r="G1163">
        <v>88673.048372399702</v>
      </c>
      <c r="H1163">
        <v>-88673.048372399702</v>
      </c>
      <c r="I1163">
        <v>29980.684622917699</v>
      </c>
      <c r="J1163">
        <v>-166833.63882437599</v>
      </c>
      <c r="K1163" s="2">
        <v>45015</v>
      </c>
      <c r="L1163" t="s">
        <v>77</v>
      </c>
    </row>
    <row r="1164" spans="1:12" x14ac:dyDescent="0.3">
      <c r="A1164" t="str">
        <f t="shared" si="18"/>
        <v>BMIN45107</v>
      </c>
      <c r="B1164" t="s">
        <v>78</v>
      </c>
      <c r="C1164" t="s">
        <v>46</v>
      </c>
      <c r="D1164">
        <v>96334.865408692902</v>
      </c>
      <c r="E1164">
        <v>404.75052194250702</v>
      </c>
      <c r="F1164">
        <v>37697.629928512499</v>
      </c>
      <c r="G1164">
        <v>23018.959550543401</v>
      </c>
      <c r="H1164">
        <v>-23018.959550543401</v>
      </c>
      <c r="I1164">
        <v>57575.574391821399</v>
      </c>
      <c r="J1164">
        <v>-242996.52267905901</v>
      </c>
      <c r="K1164" s="2">
        <v>45107</v>
      </c>
      <c r="L1164" t="s">
        <v>77</v>
      </c>
    </row>
    <row r="1165" spans="1:12" x14ac:dyDescent="0.3">
      <c r="A1165" t="str">
        <f t="shared" si="18"/>
        <v>BMIN45199</v>
      </c>
      <c r="B1165" t="s">
        <v>78</v>
      </c>
      <c r="C1165" t="s">
        <v>46</v>
      </c>
      <c r="D1165">
        <v>89300.5017123609</v>
      </c>
      <c r="E1165">
        <v>470.11957545708299</v>
      </c>
      <c r="F1165">
        <v>39261.555614249897</v>
      </c>
      <c r="G1165">
        <v>-54179.253161599103</v>
      </c>
      <c r="H1165">
        <v>54179.253161599103</v>
      </c>
      <c r="I1165">
        <v>89967.947511979801</v>
      </c>
      <c r="J1165">
        <v>-330986.20931334799</v>
      </c>
      <c r="K1165" s="2">
        <v>45199</v>
      </c>
      <c r="L1165" t="s">
        <v>77</v>
      </c>
    </row>
    <row r="1166" spans="1:12" x14ac:dyDescent="0.3">
      <c r="A1166" t="str">
        <f t="shared" si="18"/>
        <v>BRSR44925</v>
      </c>
      <c r="B1166" t="s">
        <v>76</v>
      </c>
      <c r="C1166" t="s">
        <v>46</v>
      </c>
      <c r="D1166">
        <v>9321160.8629148491</v>
      </c>
      <c r="E1166">
        <v>348669.31533823803</v>
      </c>
      <c r="F1166">
        <v>4393914.2139037298</v>
      </c>
      <c r="G1166">
        <v>119096980.586025</v>
      </c>
      <c r="H1166">
        <v>-119096980.586025</v>
      </c>
      <c r="I1166">
        <v>15062662.1044046</v>
      </c>
      <c r="J1166">
        <v>-23428868.213644002</v>
      </c>
      <c r="K1166" s="2">
        <v>44925</v>
      </c>
      <c r="L1166" t="s">
        <v>75</v>
      </c>
    </row>
    <row r="1167" spans="1:12" x14ac:dyDescent="0.3">
      <c r="A1167" t="str">
        <f t="shared" si="18"/>
        <v>BRSR45015</v>
      </c>
      <c r="B1167" t="s">
        <v>76</v>
      </c>
      <c r="C1167" t="s">
        <v>46</v>
      </c>
      <c r="D1167">
        <v>9465401.0649534091</v>
      </c>
      <c r="E1167">
        <v>394389.08230841497</v>
      </c>
      <c r="F1167">
        <v>4586837.7234323602</v>
      </c>
      <c r="G1167">
        <v>124802560.90002</v>
      </c>
      <c r="H1167">
        <v>-124802560.90002</v>
      </c>
      <c r="I1167">
        <v>23304249.413911901</v>
      </c>
      <c r="J1167">
        <v>-34978344.629593499</v>
      </c>
      <c r="K1167" s="2">
        <v>45015</v>
      </c>
      <c r="L1167" t="s">
        <v>75</v>
      </c>
    </row>
    <row r="1168" spans="1:12" x14ac:dyDescent="0.3">
      <c r="A1168" t="str">
        <f t="shared" si="18"/>
        <v>BRSR45107</v>
      </c>
      <c r="B1168" t="s">
        <v>76</v>
      </c>
      <c r="C1168" t="s">
        <v>46</v>
      </c>
      <c r="D1168">
        <v>9607853.8058901802</v>
      </c>
      <c r="E1168">
        <v>443708.75360328599</v>
      </c>
      <c r="F1168">
        <v>4788104.9809633996</v>
      </c>
      <c r="G1168">
        <v>130953779.98014501</v>
      </c>
      <c r="H1168">
        <v>-130953779.98014501</v>
      </c>
      <c r="I1168">
        <v>32355403.18894</v>
      </c>
      <c r="J1168">
        <v>-47698311.026712999</v>
      </c>
      <c r="K1168" s="2">
        <v>45107</v>
      </c>
      <c r="L1168" t="s">
        <v>75</v>
      </c>
    </row>
    <row r="1169" spans="1:12" x14ac:dyDescent="0.3">
      <c r="A1169" t="str">
        <f t="shared" si="18"/>
        <v>BRSR45199</v>
      </c>
      <c r="B1169" t="s">
        <v>76</v>
      </c>
      <c r="C1169" t="s">
        <v>46</v>
      </c>
      <c r="D1169">
        <v>9748386.0244815405</v>
      </c>
      <c r="E1169">
        <v>496758.99099514697</v>
      </c>
      <c r="F1169">
        <v>4997962.2108041598</v>
      </c>
      <c r="G1169">
        <v>137571963.051139</v>
      </c>
      <c r="H1169">
        <v>-137571963.051139</v>
      </c>
      <c r="I1169">
        <v>42250033.792654701</v>
      </c>
      <c r="J1169">
        <v>-61637400.652194798</v>
      </c>
      <c r="K1169" s="2">
        <v>45199</v>
      </c>
      <c r="L1169" t="s">
        <v>75</v>
      </c>
    </row>
    <row r="1170" spans="1:12" x14ac:dyDescent="0.3">
      <c r="A1170" t="str">
        <f t="shared" si="18"/>
        <v>BPAR44925</v>
      </c>
      <c r="B1170" t="s">
        <v>74</v>
      </c>
      <c r="C1170" t="s">
        <v>46</v>
      </c>
      <c r="D1170">
        <v>1763421.0123079501</v>
      </c>
      <c r="E1170">
        <v>62506.078686020999</v>
      </c>
      <c r="F1170">
        <v>26052.4890925691</v>
      </c>
      <c r="G1170">
        <v>17498834.8876158</v>
      </c>
      <c r="H1170">
        <v>-17498834.8876158</v>
      </c>
      <c r="I1170">
        <v>2388584.5384939299</v>
      </c>
      <c r="J1170">
        <v>-2276885.3999659899</v>
      </c>
      <c r="K1170" s="2">
        <v>44925</v>
      </c>
      <c r="L1170" t="s">
        <v>73</v>
      </c>
    </row>
    <row r="1171" spans="1:12" x14ac:dyDescent="0.3">
      <c r="A1171" t="str">
        <f t="shared" si="18"/>
        <v>BPAR45015</v>
      </c>
      <c r="B1171" t="s">
        <v>74</v>
      </c>
      <c r="C1171" t="s">
        <v>46</v>
      </c>
      <c r="D1171">
        <v>1790074.74148708</v>
      </c>
      <c r="E1171">
        <v>71679.400746049505</v>
      </c>
      <c r="F1171">
        <v>-14656.047036387999</v>
      </c>
      <c r="G1171">
        <v>18817707.784697201</v>
      </c>
      <c r="H1171">
        <v>-18817707.784697201</v>
      </c>
      <c r="I1171">
        <v>3460373.8843118302</v>
      </c>
      <c r="J1171">
        <v>-3293534.1141347</v>
      </c>
      <c r="K1171" s="2">
        <v>45015</v>
      </c>
      <c r="L1171" t="s">
        <v>73</v>
      </c>
    </row>
    <row r="1172" spans="1:12" x14ac:dyDescent="0.3">
      <c r="A1172" t="str">
        <f t="shared" si="18"/>
        <v>BPAR45107</v>
      </c>
      <c r="B1172" t="s">
        <v>74</v>
      </c>
      <c r="C1172" t="s">
        <v>46</v>
      </c>
      <c r="D1172">
        <v>1812611.40215957</v>
      </c>
      <c r="E1172">
        <v>81647.1297165469</v>
      </c>
      <c r="F1172">
        <v>-60895.835225617098</v>
      </c>
      <c r="G1172">
        <v>20236109.0328325</v>
      </c>
      <c r="H1172">
        <v>-20236109.0328325</v>
      </c>
      <c r="I1172">
        <v>4623932.7811865201</v>
      </c>
      <c r="J1172">
        <v>-4402726.8617958603</v>
      </c>
      <c r="K1172" s="2">
        <v>45107</v>
      </c>
      <c r="L1172" t="s">
        <v>73</v>
      </c>
    </row>
    <row r="1173" spans="1:12" x14ac:dyDescent="0.3">
      <c r="A1173" t="str">
        <f t="shared" si="18"/>
        <v>BPAR45199</v>
      </c>
      <c r="B1173" t="s">
        <v>74</v>
      </c>
      <c r="C1173" t="s">
        <v>46</v>
      </c>
      <c r="D1173">
        <v>1830762.13630408</v>
      </c>
      <c r="E1173">
        <v>92440.529217863601</v>
      </c>
      <c r="F1173">
        <v>-112944.074423596</v>
      </c>
      <c r="G1173">
        <v>21758105.603170902</v>
      </c>
      <c r="H1173">
        <v>-21758105.603170902</v>
      </c>
      <c r="I1173">
        <v>5882473.3565788902</v>
      </c>
      <c r="J1173">
        <v>-5607876.1267892504</v>
      </c>
      <c r="K1173" s="2">
        <v>45199</v>
      </c>
      <c r="L1173" t="s">
        <v>73</v>
      </c>
    </row>
    <row r="1174" spans="1:12" x14ac:dyDescent="0.3">
      <c r="A1174" t="str">
        <f t="shared" si="18"/>
        <v>BGIP44925</v>
      </c>
      <c r="B1174" t="s">
        <v>52</v>
      </c>
      <c r="C1174" t="s">
        <v>46</v>
      </c>
      <c r="D1174">
        <v>643315.93447071698</v>
      </c>
      <c r="E1174">
        <v>6629.7364400303904</v>
      </c>
      <c r="F1174">
        <v>84265.444020033596</v>
      </c>
      <c r="G1174">
        <v>8775868.1235039495</v>
      </c>
      <c r="H1174">
        <v>-8775868.1235039495</v>
      </c>
      <c r="I1174">
        <v>-4552398.0495712096</v>
      </c>
      <c r="J1174">
        <v>3555404.8969526901</v>
      </c>
      <c r="K1174" s="2">
        <v>44925</v>
      </c>
      <c r="L1174" t="s">
        <v>51</v>
      </c>
    </row>
    <row r="1175" spans="1:12" x14ac:dyDescent="0.3">
      <c r="A1175" t="str">
        <f t="shared" si="18"/>
        <v>BGIP45015</v>
      </c>
      <c r="B1175" t="s">
        <v>52</v>
      </c>
      <c r="C1175" t="s">
        <v>46</v>
      </c>
      <c r="D1175">
        <v>673297.59502584499</v>
      </c>
      <c r="E1175">
        <v>7421.4213449505496</v>
      </c>
      <c r="F1175">
        <v>80079.0443820441</v>
      </c>
      <c r="G1175">
        <v>9169026.5625297092</v>
      </c>
      <c r="H1175">
        <v>-9169026.5625297092</v>
      </c>
      <c r="I1175">
        <v>-4632097.5081497198</v>
      </c>
      <c r="J1175">
        <v>3514567.3625099501</v>
      </c>
      <c r="K1175" s="2">
        <v>45015</v>
      </c>
      <c r="L1175" t="s">
        <v>51</v>
      </c>
    </row>
    <row r="1176" spans="1:12" x14ac:dyDescent="0.3">
      <c r="A1176" t="str">
        <f t="shared" si="18"/>
        <v>BGIP45107</v>
      </c>
      <c r="B1176" t="s">
        <v>52</v>
      </c>
      <c r="C1176" t="s">
        <v>46</v>
      </c>
      <c r="D1176">
        <v>705099.15457002597</v>
      </c>
      <c r="E1176">
        <v>8268.5754167175801</v>
      </c>
      <c r="F1176">
        <v>75134.202360091906</v>
      </c>
      <c r="G1176">
        <v>9582765.3854752295</v>
      </c>
      <c r="H1176">
        <v>-9582765.3854752295</v>
      </c>
      <c r="I1176">
        <v>-4710414.0385648599</v>
      </c>
      <c r="J1176">
        <v>3466685.9966578698</v>
      </c>
      <c r="K1176" s="2">
        <v>45107</v>
      </c>
      <c r="L1176" t="s">
        <v>51</v>
      </c>
    </row>
    <row r="1177" spans="1:12" x14ac:dyDescent="0.3">
      <c r="A1177" t="str">
        <f t="shared" si="18"/>
        <v>BGIP45199</v>
      </c>
      <c r="B1177" t="s">
        <v>52</v>
      </c>
      <c r="C1177" t="s">
        <v>46</v>
      </c>
      <c r="D1177">
        <v>738788.14380298404</v>
      </c>
      <c r="E1177">
        <v>9172.9587707912797</v>
      </c>
      <c r="F1177">
        <v>69388.946491124894</v>
      </c>
      <c r="G1177">
        <v>10017764.455026699</v>
      </c>
      <c r="H1177">
        <v>-10017764.455026699</v>
      </c>
      <c r="I1177">
        <v>-4787250.0192118501</v>
      </c>
      <c r="J1177">
        <v>3411629.14196321</v>
      </c>
      <c r="K1177" s="2">
        <v>45199</v>
      </c>
      <c r="L1177" t="s">
        <v>51</v>
      </c>
    </row>
    <row r="1178" spans="1:12" x14ac:dyDescent="0.3">
      <c r="A1178" t="str">
        <f t="shared" si="18"/>
        <v>BPAC44925</v>
      </c>
      <c r="B1178" t="s">
        <v>45</v>
      </c>
      <c r="C1178" t="s">
        <v>46</v>
      </c>
      <c r="D1178">
        <v>47635619.242662802</v>
      </c>
      <c r="E1178">
        <v>554014.88685117394</v>
      </c>
      <c r="F1178">
        <v>20905745.752478201</v>
      </c>
      <c r="G1178">
        <v>436535150.35913199</v>
      </c>
      <c r="H1178">
        <v>-436535150.35913199</v>
      </c>
      <c r="I1178">
        <v>-382238063.376082</v>
      </c>
      <c r="J1178">
        <v>398006824.613967</v>
      </c>
      <c r="K1178" s="2">
        <v>44925</v>
      </c>
      <c r="L1178" t="s">
        <v>44</v>
      </c>
    </row>
    <row r="1179" spans="1:12" x14ac:dyDescent="0.3">
      <c r="A1179" t="str">
        <f t="shared" si="18"/>
        <v>BPAC45015</v>
      </c>
      <c r="B1179" t="s">
        <v>45</v>
      </c>
      <c r="C1179" t="s">
        <v>46</v>
      </c>
      <c r="D1179">
        <v>51695386.309028298</v>
      </c>
      <c r="E1179">
        <v>631565.79829587694</v>
      </c>
      <c r="F1179">
        <v>22406516.3656688</v>
      </c>
      <c r="G1179">
        <v>473758528.99346</v>
      </c>
      <c r="H1179">
        <v>-473758528.99346</v>
      </c>
      <c r="I1179">
        <v>-425349363.77196997</v>
      </c>
      <c r="J1179">
        <v>440909460.44554001</v>
      </c>
      <c r="K1179" s="2">
        <v>45015</v>
      </c>
      <c r="L1179" t="s">
        <v>44</v>
      </c>
    </row>
    <row r="1180" spans="1:12" x14ac:dyDescent="0.3">
      <c r="A1180" t="str">
        <f t="shared" si="18"/>
        <v>BPAC45107</v>
      </c>
      <c r="B1180" t="s">
        <v>45</v>
      </c>
      <c r="C1180" t="s">
        <v>46</v>
      </c>
      <c r="D1180">
        <v>56117728.576202199</v>
      </c>
      <c r="E1180">
        <v>726901.02312812104</v>
      </c>
      <c r="F1180">
        <v>24034848.150529001</v>
      </c>
      <c r="G1180">
        <v>514215014.97126299</v>
      </c>
      <c r="H1180">
        <v>-514215014.97126299</v>
      </c>
      <c r="I1180">
        <v>-472393397.24550098</v>
      </c>
      <c r="J1180">
        <v>487667782.50324899</v>
      </c>
      <c r="K1180" s="2">
        <v>45107</v>
      </c>
      <c r="L1180" t="s">
        <v>44</v>
      </c>
    </row>
    <row r="1181" spans="1:12" x14ac:dyDescent="0.3">
      <c r="A1181" t="str">
        <f t="shared" si="18"/>
        <v>BPAC45199</v>
      </c>
      <c r="B1181" t="s">
        <v>45</v>
      </c>
      <c r="C1181" t="s">
        <v>46</v>
      </c>
      <c r="D1181">
        <v>60919305.642080702</v>
      </c>
      <c r="E1181">
        <v>841198.90487736894</v>
      </c>
      <c r="F1181">
        <v>25796857.222667299</v>
      </c>
      <c r="G1181">
        <v>558048935.47520101</v>
      </c>
      <c r="H1181">
        <v>-558048935.47520101</v>
      </c>
      <c r="I1181">
        <v>-523539338.86457598</v>
      </c>
      <c r="J1181">
        <v>538446680.42394996</v>
      </c>
      <c r="K1181" s="2">
        <v>45199</v>
      </c>
      <c r="L1181" t="s">
        <v>44</v>
      </c>
    </row>
    <row r="1182" spans="1:12" x14ac:dyDescent="0.3">
      <c r="A1182" t="str">
        <f t="shared" si="18"/>
        <v>BBAS44925</v>
      </c>
      <c r="B1182" t="s">
        <v>72</v>
      </c>
      <c r="C1182" t="s">
        <v>46</v>
      </c>
      <c r="D1182">
        <v>163522399.895089</v>
      </c>
      <c r="E1182">
        <v>7338957.5897641303</v>
      </c>
      <c r="F1182">
        <v>55978827.4962174</v>
      </c>
      <c r="G1182">
        <v>2340072525.5965099</v>
      </c>
      <c r="H1182">
        <v>-2340072525.5965099</v>
      </c>
      <c r="I1182">
        <v>544170696.79186904</v>
      </c>
      <c r="J1182">
        <v>-401923475.98311102</v>
      </c>
      <c r="K1182" s="2">
        <v>44925</v>
      </c>
      <c r="L1182" t="s">
        <v>71</v>
      </c>
    </row>
    <row r="1183" spans="1:12" x14ac:dyDescent="0.3">
      <c r="A1183" t="str">
        <f t="shared" si="18"/>
        <v>BBAS45015</v>
      </c>
      <c r="B1183" t="s">
        <v>72</v>
      </c>
      <c r="C1183" t="s">
        <v>46</v>
      </c>
      <c r="D1183">
        <v>172848598.49759901</v>
      </c>
      <c r="E1183">
        <v>8472853.13738681</v>
      </c>
      <c r="F1183">
        <v>57213241.736417398</v>
      </c>
      <c r="G1183">
        <v>2455808310.0743799</v>
      </c>
      <c r="H1183">
        <v>-2455808310.0743799</v>
      </c>
      <c r="I1183">
        <v>817099493.48513997</v>
      </c>
      <c r="J1183">
        <v>-603349465.18045497</v>
      </c>
      <c r="K1183" s="2">
        <v>45015</v>
      </c>
      <c r="L1183" t="s">
        <v>71</v>
      </c>
    </row>
    <row r="1184" spans="1:12" x14ac:dyDescent="0.3">
      <c r="A1184" t="str">
        <f t="shared" si="18"/>
        <v>BBAS45107</v>
      </c>
      <c r="B1184" t="s">
        <v>72</v>
      </c>
      <c r="C1184" t="s">
        <v>46</v>
      </c>
      <c r="D1184">
        <v>182831865.52327999</v>
      </c>
      <c r="E1184">
        <v>9709840.1937191393</v>
      </c>
      <c r="F1184">
        <v>58381599.360954702</v>
      </c>
      <c r="G1184">
        <v>2582606855.3113699</v>
      </c>
      <c r="H1184">
        <v>-2582606855.3113699</v>
      </c>
      <c r="I1184">
        <v>1115327781.51278</v>
      </c>
      <c r="J1184">
        <v>-823035479.21351802</v>
      </c>
      <c r="K1184" s="2">
        <v>45107</v>
      </c>
      <c r="L1184" t="s">
        <v>71</v>
      </c>
    </row>
    <row r="1185" spans="1:12" x14ac:dyDescent="0.3">
      <c r="A1185" t="str">
        <f t="shared" si="18"/>
        <v>BBAS45199</v>
      </c>
      <c r="B1185" t="s">
        <v>72</v>
      </c>
      <c r="C1185" t="s">
        <v>46</v>
      </c>
      <c r="D1185">
        <v>193497450.935022</v>
      </c>
      <c r="E1185">
        <v>11054140.120130399</v>
      </c>
      <c r="F1185">
        <v>59477403.858554803</v>
      </c>
      <c r="G1185">
        <v>2721044684.1158099</v>
      </c>
      <c r="H1185">
        <v>-2721044684.1158099</v>
      </c>
      <c r="I1185">
        <v>1439820808.63956</v>
      </c>
      <c r="J1185">
        <v>-1061672692.52932</v>
      </c>
      <c r="K1185" s="2">
        <v>45199</v>
      </c>
      <c r="L1185" t="s">
        <v>71</v>
      </c>
    </row>
    <row r="1186" spans="1:12" x14ac:dyDescent="0.3">
      <c r="A1186" t="str">
        <f t="shared" si="18"/>
        <v>BBDC44925</v>
      </c>
      <c r="B1186" t="s">
        <v>70</v>
      </c>
      <c r="C1186" t="s">
        <v>46</v>
      </c>
      <c r="D1186">
        <v>158264216.26950499</v>
      </c>
      <c r="E1186">
        <v>7026981.4890066599</v>
      </c>
      <c r="F1186">
        <v>77514236.421084195</v>
      </c>
      <c r="G1186">
        <v>1633414739.5878999</v>
      </c>
      <c r="H1186">
        <v>-1633414739.5878999</v>
      </c>
      <c r="I1186">
        <v>308121957.29555702</v>
      </c>
      <c r="J1186">
        <v>-265383744.19100499</v>
      </c>
      <c r="K1186" s="2">
        <v>44925</v>
      </c>
      <c r="L1186" t="s">
        <v>69</v>
      </c>
    </row>
    <row r="1187" spans="1:12" x14ac:dyDescent="0.3">
      <c r="A1187" t="str">
        <f t="shared" si="18"/>
        <v>BBDC45015</v>
      </c>
      <c r="B1187" t="s">
        <v>70</v>
      </c>
      <c r="C1187" t="s">
        <v>46</v>
      </c>
      <c r="D1187">
        <v>160302343.11820999</v>
      </c>
      <c r="E1187">
        <v>7601035.4559161495</v>
      </c>
      <c r="F1187">
        <v>81515914.191694096</v>
      </c>
      <c r="G1187">
        <v>1696573452.3982699</v>
      </c>
      <c r="H1187">
        <v>-1696573452.3982699</v>
      </c>
      <c r="I1187">
        <v>439283799.98278898</v>
      </c>
      <c r="J1187">
        <v>-381708443.013493</v>
      </c>
      <c r="K1187" s="2">
        <v>45015</v>
      </c>
      <c r="L1187" t="s">
        <v>69</v>
      </c>
    </row>
    <row r="1188" spans="1:12" x14ac:dyDescent="0.3">
      <c r="A1188" t="str">
        <f t="shared" si="18"/>
        <v>BBDC45107</v>
      </c>
      <c r="B1188" t="s">
        <v>70</v>
      </c>
      <c r="C1188" t="s">
        <v>46</v>
      </c>
      <c r="D1188">
        <v>162168295.27064201</v>
      </c>
      <c r="E1188">
        <v>8216059.2513367804</v>
      </c>
      <c r="F1188">
        <v>85867876.173702806</v>
      </c>
      <c r="G1188">
        <v>1764067577.0819199</v>
      </c>
      <c r="H1188">
        <v>-1764067577.0819199</v>
      </c>
      <c r="I1188">
        <v>580464768.93508899</v>
      </c>
      <c r="J1188">
        <v>-507677253.84316701</v>
      </c>
      <c r="K1188" s="2">
        <v>45107</v>
      </c>
      <c r="L1188" t="s">
        <v>69</v>
      </c>
    </row>
    <row r="1189" spans="1:12" x14ac:dyDescent="0.3">
      <c r="A1189" t="str">
        <f t="shared" si="18"/>
        <v>BBDC45199</v>
      </c>
      <c r="B1189" t="s">
        <v>70</v>
      </c>
      <c r="C1189" t="s">
        <v>46</v>
      </c>
      <c r="D1189">
        <v>163852353.169902</v>
      </c>
      <c r="E1189">
        <v>8873615.3641618602</v>
      </c>
      <c r="F1189">
        <v>90587663.716787696</v>
      </c>
      <c r="G1189">
        <v>1836083350.4472699</v>
      </c>
      <c r="H1189">
        <v>-1836083350.4472699</v>
      </c>
      <c r="I1189">
        <v>731981226.29724896</v>
      </c>
      <c r="J1189">
        <v>-643641515.46535206</v>
      </c>
      <c r="K1189" s="2">
        <v>45199</v>
      </c>
      <c r="L1189" t="s">
        <v>69</v>
      </c>
    </row>
    <row r="1190" spans="1:12" x14ac:dyDescent="0.3">
      <c r="A1190" t="str">
        <f t="shared" si="18"/>
        <v>BAZA44925</v>
      </c>
      <c r="B1190" t="s">
        <v>68</v>
      </c>
      <c r="C1190" t="s">
        <v>46</v>
      </c>
      <c r="D1190">
        <v>4687398.9896442704</v>
      </c>
      <c r="E1190">
        <v>351584.710465996</v>
      </c>
      <c r="F1190">
        <v>1468159.0701977501</v>
      </c>
      <c r="G1190">
        <v>33949885.790000796</v>
      </c>
      <c r="H1190">
        <v>-33949885.790000796</v>
      </c>
      <c r="I1190">
        <v>6091906.6013882495</v>
      </c>
      <c r="J1190">
        <v>-2704411.9878621199</v>
      </c>
      <c r="K1190" s="2">
        <v>44925</v>
      </c>
      <c r="L1190" t="s">
        <v>67</v>
      </c>
    </row>
    <row r="1191" spans="1:12" x14ac:dyDescent="0.3">
      <c r="A1191" t="str">
        <f t="shared" si="18"/>
        <v>BAZA45015</v>
      </c>
      <c r="B1191" t="s">
        <v>68</v>
      </c>
      <c r="C1191" t="s">
        <v>46</v>
      </c>
      <c r="D1191">
        <v>5122067.6870200504</v>
      </c>
      <c r="E1191">
        <v>400368.32093131199</v>
      </c>
      <c r="F1191">
        <v>1513378.4605927099</v>
      </c>
      <c r="G1191">
        <v>35982806.710309997</v>
      </c>
      <c r="H1191">
        <v>-35982806.710309997</v>
      </c>
      <c r="I1191">
        <v>8901713.4992126003</v>
      </c>
      <c r="J1191">
        <v>-3863080.5888161198</v>
      </c>
      <c r="K1191" s="2">
        <v>45015</v>
      </c>
      <c r="L1191" t="s">
        <v>67</v>
      </c>
    </row>
    <row r="1192" spans="1:12" x14ac:dyDescent="0.3">
      <c r="A1192" t="str">
        <f t="shared" si="18"/>
        <v>BAZA45107</v>
      </c>
      <c r="B1192" t="s">
        <v>68</v>
      </c>
      <c r="C1192" t="s">
        <v>46</v>
      </c>
      <c r="D1192">
        <v>5595115.7893513404</v>
      </c>
      <c r="E1192">
        <v>453194.968229933</v>
      </c>
      <c r="F1192">
        <v>1559810.2834074399</v>
      </c>
      <c r="G1192">
        <v>38147094.550533898</v>
      </c>
      <c r="H1192">
        <v>-38147094.550533898</v>
      </c>
      <c r="I1192">
        <v>11995689.549113899</v>
      </c>
      <c r="J1192">
        <v>-5116840.7933976501</v>
      </c>
      <c r="K1192" s="2">
        <v>45107</v>
      </c>
      <c r="L1192" t="s">
        <v>67</v>
      </c>
    </row>
    <row r="1193" spans="1:12" x14ac:dyDescent="0.3">
      <c r="A1193" t="str">
        <f t="shared" si="18"/>
        <v>BAZA45199</v>
      </c>
      <c r="B1193" t="s">
        <v>68</v>
      </c>
      <c r="C1193" t="s">
        <v>46</v>
      </c>
      <c r="D1193">
        <v>6108061.9115896998</v>
      </c>
      <c r="E1193">
        <v>510217.89730395499</v>
      </c>
      <c r="F1193">
        <v>1607443.28268657</v>
      </c>
      <c r="G1193">
        <v>40447412.099488698</v>
      </c>
      <c r="H1193">
        <v>-40447412.099488698</v>
      </c>
      <c r="I1193">
        <v>15385888.071363401</v>
      </c>
      <c r="J1193">
        <v>-6469163.02104876</v>
      </c>
      <c r="K1193" s="2">
        <v>45199</v>
      </c>
      <c r="L1193" t="s">
        <v>67</v>
      </c>
    </row>
    <row r="1194" spans="1:12" x14ac:dyDescent="0.3">
      <c r="A1194" t="str">
        <f t="shared" si="18"/>
        <v>BRIV44925</v>
      </c>
      <c r="B1194" t="s">
        <v>66</v>
      </c>
      <c r="C1194" t="s">
        <v>46</v>
      </c>
      <c r="D1194">
        <v>1665332.2145827799</v>
      </c>
      <c r="E1194">
        <v>22821.044053981001</v>
      </c>
      <c r="F1194">
        <v>844815.98862570105</v>
      </c>
      <c r="G1194">
        <v>29585827.533566501</v>
      </c>
      <c r="H1194">
        <v>-29585827.533566501</v>
      </c>
      <c r="I1194">
        <v>2013622.1257959399</v>
      </c>
      <c r="J1194">
        <v>-3057638.5507171499</v>
      </c>
      <c r="K1194" s="2">
        <v>44925</v>
      </c>
      <c r="L1194" t="s">
        <v>65</v>
      </c>
    </row>
    <row r="1195" spans="1:12" x14ac:dyDescent="0.3">
      <c r="A1195" t="str">
        <f t="shared" si="18"/>
        <v>BRIV45015</v>
      </c>
      <c r="B1195" t="s">
        <v>66</v>
      </c>
      <c r="C1195" t="s">
        <v>46</v>
      </c>
      <c r="D1195">
        <v>1685496.5717084301</v>
      </c>
      <c r="E1195">
        <v>26141.934411106799</v>
      </c>
      <c r="F1195">
        <v>851129.92558328295</v>
      </c>
      <c r="G1195">
        <v>32390982.186365001</v>
      </c>
      <c r="H1195">
        <v>-32390982.186365001</v>
      </c>
      <c r="I1195">
        <v>3219968.7990421699</v>
      </c>
      <c r="J1195">
        <v>-4805131.9241196401</v>
      </c>
      <c r="K1195" s="2">
        <v>45015</v>
      </c>
      <c r="L1195" t="s">
        <v>65</v>
      </c>
    </row>
    <row r="1196" spans="1:12" x14ac:dyDescent="0.3">
      <c r="A1196" t="str">
        <f t="shared" si="18"/>
        <v>BRIV45107</v>
      </c>
      <c r="B1196" t="s">
        <v>66</v>
      </c>
      <c r="C1196" t="s">
        <v>46</v>
      </c>
      <c r="D1196">
        <v>1706091.4445716799</v>
      </c>
      <c r="E1196">
        <v>29817.678969786801</v>
      </c>
      <c r="F1196">
        <v>857161.43568749004</v>
      </c>
      <c r="G1196">
        <v>35467291.639760099</v>
      </c>
      <c r="H1196">
        <v>-35467291.639760099</v>
      </c>
      <c r="I1196">
        <v>4515266.2857340798</v>
      </c>
      <c r="J1196">
        <v>-6705029.1481868802</v>
      </c>
      <c r="K1196" s="2">
        <v>45107</v>
      </c>
      <c r="L1196" t="s">
        <v>65</v>
      </c>
    </row>
    <row r="1197" spans="1:12" x14ac:dyDescent="0.3">
      <c r="A1197" t="str">
        <f t="shared" si="18"/>
        <v>BRIV45199</v>
      </c>
      <c r="B1197" t="s">
        <v>66</v>
      </c>
      <c r="C1197" t="s">
        <v>46</v>
      </c>
      <c r="D1197">
        <v>1727138.1303074299</v>
      </c>
      <c r="E1197">
        <v>33865.334211430098</v>
      </c>
      <c r="F1197">
        <v>862899.67442143802</v>
      </c>
      <c r="G1197">
        <v>38826645.483073302</v>
      </c>
      <c r="H1197">
        <v>-38826645.483073302</v>
      </c>
      <c r="I1197">
        <v>5902359.5259742001</v>
      </c>
      <c r="J1197">
        <v>-8763059.5928274207</v>
      </c>
      <c r="K1197" s="2">
        <v>45199</v>
      </c>
      <c r="L1197" t="s">
        <v>65</v>
      </c>
    </row>
    <row r="1198" spans="1:12" x14ac:dyDescent="0.3">
      <c r="A1198" t="str">
        <f t="shared" si="18"/>
        <v>ABCB44925</v>
      </c>
      <c r="B1198" t="s">
        <v>64</v>
      </c>
      <c r="C1198" t="s">
        <v>46</v>
      </c>
      <c r="D1198">
        <v>5055227.0373481102</v>
      </c>
      <c r="E1198">
        <v>148129.890331893</v>
      </c>
      <c r="F1198">
        <v>700154.55513082806</v>
      </c>
      <c r="G1198">
        <v>55310406.254647598</v>
      </c>
      <c r="H1198">
        <v>-55310406.254647598</v>
      </c>
      <c r="I1198">
        <v>11438620.204477301</v>
      </c>
      <c r="J1198">
        <v>-13805179.2692497</v>
      </c>
      <c r="K1198" s="2">
        <v>44925</v>
      </c>
      <c r="L1198" t="s">
        <v>63</v>
      </c>
    </row>
    <row r="1199" spans="1:12" x14ac:dyDescent="0.3">
      <c r="A1199" t="str">
        <f t="shared" si="18"/>
        <v>ABCB45015</v>
      </c>
      <c r="B1199" t="s">
        <v>64</v>
      </c>
      <c r="C1199" t="s">
        <v>46</v>
      </c>
      <c r="D1199">
        <v>5146239.8081861604</v>
      </c>
      <c r="E1199">
        <v>173871.90843938701</v>
      </c>
      <c r="F1199">
        <v>559811.49987917498</v>
      </c>
      <c r="G1199">
        <v>57065210.033730797</v>
      </c>
      <c r="H1199">
        <v>-57065210.033730797</v>
      </c>
      <c r="I1199">
        <v>17024788.4291724</v>
      </c>
      <c r="J1199">
        <v>-20227164.356270801</v>
      </c>
      <c r="K1199" s="2">
        <v>45015</v>
      </c>
      <c r="L1199" t="s">
        <v>63</v>
      </c>
    </row>
    <row r="1200" spans="1:12" x14ac:dyDescent="0.3">
      <c r="A1200" t="str">
        <f t="shared" si="18"/>
        <v>ABCB45107</v>
      </c>
      <c r="B1200" t="s">
        <v>64</v>
      </c>
      <c r="C1200" t="s">
        <v>46</v>
      </c>
      <c r="D1200">
        <v>5232281.3457143903</v>
      </c>
      <c r="E1200">
        <v>202447.419653474</v>
      </c>
      <c r="F1200">
        <v>399332.10001181602</v>
      </c>
      <c r="G1200">
        <v>58832775.135724902</v>
      </c>
      <c r="H1200">
        <v>-58832775.135724902</v>
      </c>
      <c r="I1200">
        <v>23175048.806482799</v>
      </c>
      <c r="J1200">
        <v>-27285473.499763198</v>
      </c>
      <c r="K1200" s="2">
        <v>45107</v>
      </c>
      <c r="L1200" t="s">
        <v>63</v>
      </c>
    </row>
    <row r="1201" spans="1:12" x14ac:dyDescent="0.3">
      <c r="A1201" t="str">
        <f t="shared" si="18"/>
        <v>ABCB45199</v>
      </c>
      <c r="B1201" t="s">
        <v>64</v>
      </c>
      <c r="C1201" t="s">
        <v>46</v>
      </c>
      <c r="D1201">
        <v>5313007.3104325403</v>
      </c>
      <c r="E1201">
        <v>233990.59713727099</v>
      </c>
      <c r="F1201">
        <v>217736.850970809</v>
      </c>
      <c r="G1201">
        <v>60611934.351810202</v>
      </c>
      <c r="H1201">
        <v>-60611934.351810202</v>
      </c>
      <c r="I1201">
        <v>29912404.362343401</v>
      </c>
      <c r="J1201">
        <v>-35005578.188938297</v>
      </c>
      <c r="K1201" s="2">
        <v>45199</v>
      </c>
      <c r="L1201" t="s">
        <v>63</v>
      </c>
    </row>
    <row r="1202" spans="1:12" x14ac:dyDescent="0.3">
      <c r="A1202" t="str">
        <f t="shared" si="18"/>
        <v>BBML44925</v>
      </c>
      <c r="B1202" t="s">
        <v>634</v>
      </c>
      <c r="C1202" t="s">
        <v>635</v>
      </c>
      <c r="D1202">
        <v>59022.957509158303</v>
      </c>
      <c r="E1202">
        <v>220973.27912087599</v>
      </c>
      <c r="F1202">
        <v>46120.777289377002</v>
      </c>
      <c r="G1202">
        <v>934096.02857143001</v>
      </c>
      <c r="H1202">
        <v>-934096.02857143001</v>
      </c>
      <c r="I1202">
        <v>-374285.49157509301</v>
      </c>
      <c r="J1202">
        <v>241213.19194138999</v>
      </c>
      <c r="K1202" s="2">
        <v>44925</v>
      </c>
      <c r="L1202" t="s">
        <v>633</v>
      </c>
    </row>
    <row r="1203" spans="1:12" x14ac:dyDescent="0.3">
      <c r="A1203" t="str">
        <f t="shared" si="18"/>
        <v>BBML45015</v>
      </c>
      <c r="B1203" t="s">
        <v>634</v>
      </c>
      <c r="C1203" t="s">
        <v>635</v>
      </c>
      <c r="D1203">
        <v>21316.056410257599</v>
      </c>
      <c r="E1203">
        <v>241222.07032966599</v>
      </c>
      <c r="F1203">
        <v>47967.799267398797</v>
      </c>
      <c r="G1203">
        <v>921544.46813187003</v>
      </c>
      <c r="H1203">
        <v>-921544.46813187003</v>
      </c>
      <c r="I1203">
        <v>-358426.92838828202</v>
      </c>
      <c r="J1203">
        <v>228596.04084248701</v>
      </c>
      <c r="K1203" s="2">
        <v>45015</v>
      </c>
      <c r="L1203" t="s">
        <v>633</v>
      </c>
    </row>
    <row r="1204" spans="1:12" x14ac:dyDescent="0.3">
      <c r="A1204" t="str">
        <f t="shared" si="18"/>
        <v>BBML45107</v>
      </c>
      <c r="B1204" t="s">
        <v>634</v>
      </c>
      <c r="C1204" t="s">
        <v>635</v>
      </c>
      <c r="D1204">
        <v>-25483.629918119299</v>
      </c>
      <c r="E1204">
        <v>264042.69104718301</v>
      </c>
      <c r="F1204">
        <v>49371.493837534297</v>
      </c>
      <c r="G1204">
        <v>887865.396056887</v>
      </c>
      <c r="H1204">
        <v>-887865.396056887</v>
      </c>
      <c r="I1204">
        <v>-328419.163682402</v>
      </c>
      <c r="J1204">
        <v>209632.63441068301</v>
      </c>
      <c r="K1204" s="2">
        <v>45107</v>
      </c>
      <c r="L1204" t="s">
        <v>633</v>
      </c>
    </row>
    <row r="1205" spans="1:12" x14ac:dyDescent="0.3">
      <c r="A1205" t="str">
        <f t="shared" si="18"/>
        <v>BBML45199</v>
      </c>
      <c r="B1205" t="s">
        <v>634</v>
      </c>
      <c r="C1205" t="s">
        <v>635</v>
      </c>
      <c r="D1205">
        <v>-82172.878750985299</v>
      </c>
      <c r="E1205">
        <v>289650.450851103</v>
      </c>
      <c r="F1205">
        <v>50277.0245241675</v>
      </c>
      <c r="G1205">
        <v>830626.48089851602</v>
      </c>
      <c r="H1205">
        <v>-830626.48089851602</v>
      </c>
      <c r="I1205">
        <v>-282515.52651728399</v>
      </c>
      <c r="J1205">
        <v>183722.81100695999</v>
      </c>
      <c r="K1205" s="2">
        <v>45199</v>
      </c>
      <c r="L1205" t="s">
        <v>633</v>
      </c>
    </row>
    <row r="1206" spans="1:12" x14ac:dyDescent="0.3">
      <c r="A1206" t="str">
        <f t="shared" si="18"/>
        <v>BBSE44925</v>
      </c>
      <c r="B1206" t="s">
        <v>368</v>
      </c>
      <c r="C1206" t="s">
        <v>366</v>
      </c>
      <c r="D1206">
        <v>8516946.0803898107</v>
      </c>
      <c r="E1206">
        <v>0</v>
      </c>
      <c r="F1206">
        <v>1978636.8856416</v>
      </c>
      <c r="G1206">
        <v>8947907.3784730304</v>
      </c>
      <c r="H1206">
        <v>-8947907.3784730304</v>
      </c>
      <c r="I1206">
        <v>-430946.03079739102</v>
      </c>
      <c r="J1206">
        <v>-616687.58547697496</v>
      </c>
      <c r="K1206" s="2">
        <v>44925</v>
      </c>
      <c r="L1206" t="s">
        <v>367</v>
      </c>
    </row>
    <row r="1207" spans="1:12" x14ac:dyDescent="0.3">
      <c r="A1207" t="str">
        <f t="shared" si="18"/>
        <v>BBSE45015</v>
      </c>
      <c r="B1207" t="s">
        <v>368</v>
      </c>
      <c r="C1207" t="s">
        <v>366</v>
      </c>
      <c r="D1207">
        <v>8893102.5075667892</v>
      </c>
      <c r="E1207">
        <v>0</v>
      </c>
      <c r="F1207">
        <v>1928878.8542134201</v>
      </c>
      <c r="G1207">
        <v>9229622.0029060598</v>
      </c>
      <c r="H1207">
        <v>-9229622.0029060598</v>
      </c>
      <c r="I1207">
        <v>-336518.07818691898</v>
      </c>
      <c r="J1207">
        <v>-1242429.25657535</v>
      </c>
      <c r="K1207" s="2">
        <v>45015</v>
      </c>
      <c r="L1207" t="s">
        <v>367</v>
      </c>
    </row>
    <row r="1208" spans="1:12" x14ac:dyDescent="0.3">
      <c r="A1208" t="str">
        <f t="shared" si="18"/>
        <v>BBSE45107</v>
      </c>
      <c r="B1208" t="s">
        <v>368</v>
      </c>
      <c r="C1208" t="s">
        <v>366</v>
      </c>
      <c r="D1208">
        <v>9349610.52187985</v>
      </c>
      <c r="E1208">
        <v>0</v>
      </c>
      <c r="F1208">
        <v>1885725.49624737</v>
      </c>
      <c r="G1208">
        <v>9579909.1518593095</v>
      </c>
      <c r="H1208">
        <v>-9579909.1518593095</v>
      </c>
      <c r="I1208">
        <v>-230313.64295245599</v>
      </c>
      <c r="J1208">
        <v>-1946958.19475179</v>
      </c>
      <c r="K1208" s="2">
        <v>45107</v>
      </c>
      <c r="L1208" t="s">
        <v>367</v>
      </c>
    </row>
    <row r="1209" spans="1:12" x14ac:dyDescent="0.3">
      <c r="A1209" t="str">
        <f t="shared" si="18"/>
        <v>BBSE45199</v>
      </c>
      <c r="B1209" t="s">
        <v>368</v>
      </c>
      <c r="C1209" t="s">
        <v>366</v>
      </c>
      <c r="D1209">
        <v>9892385.4932695907</v>
      </c>
      <c r="E1209">
        <v>0</v>
      </c>
      <c r="F1209">
        <v>1850559.45642958</v>
      </c>
      <c r="G1209">
        <v>10004242.9268873</v>
      </c>
      <c r="H1209">
        <v>-10004242.9268873</v>
      </c>
      <c r="I1209">
        <v>-111891.615516113</v>
      </c>
      <c r="J1209">
        <v>-2734072.0222010701</v>
      </c>
      <c r="K1209" s="2">
        <v>45199</v>
      </c>
      <c r="L1209" t="s">
        <v>367</v>
      </c>
    </row>
    <row r="1210" spans="1:12" x14ac:dyDescent="0.3">
      <c r="A1210" t="str">
        <f t="shared" si="18"/>
        <v>BALM44925</v>
      </c>
      <c r="B1210" t="s">
        <v>527</v>
      </c>
      <c r="C1210" t="s">
        <v>528</v>
      </c>
      <c r="D1210">
        <v>137669.371106006</v>
      </c>
      <c r="E1210">
        <v>30678.0945590355</v>
      </c>
      <c r="F1210">
        <v>62182.642644941203</v>
      </c>
      <c r="G1210">
        <v>218023.35973175499</v>
      </c>
      <c r="H1210">
        <v>-218023.35973175499</v>
      </c>
      <c r="I1210">
        <v>-46216.963161022999</v>
      </c>
      <c r="J1210">
        <v>146293.87310075699</v>
      </c>
      <c r="K1210" s="2">
        <v>44925</v>
      </c>
      <c r="L1210" t="s">
        <v>526</v>
      </c>
    </row>
    <row r="1211" spans="1:12" x14ac:dyDescent="0.3">
      <c r="A1211" t="str">
        <f t="shared" si="18"/>
        <v>BALM45015</v>
      </c>
      <c r="B1211" t="s">
        <v>527</v>
      </c>
      <c r="C1211" t="s">
        <v>528</v>
      </c>
      <c r="D1211">
        <v>142428.10059485299</v>
      </c>
      <c r="E1211">
        <v>30938.016664487001</v>
      </c>
      <c r="F1211">
        <v>57561.610401086502</v>
      </c>
      <c r="G1211">
        <v>221718.22059108599</v>
      </c>
      <c r="H1211">
        <v>-221718.22059108599</v>
      </c>
      <c r="I1211">
        <v>-44576.736813973002</v>
      </c>
      <c r="J1211">
        <v>151847.94035517701</v>
      </c>
      <c r="K1211" s="2">
        <v>45015</v>
      </c>
      <c r="L1211" t="s">
        <v>526</v>
      </c>
    </row>
    <row r="1212" spans="1:12" x14ac:dyDescent="0.3">
      <c r="A1212" t="str">
        <f t="shared" si="18"/>
        <v>BALM45107</v>
      </c>
      <c r="B1212" t="s">
        <v>527</v>
      </c>
      <c r="C1212" t="s">
        <v>528</v>
      </c>
      <c r="D1212">
        <v>147527.13801388099</v>
      </c>
      <c r="E1212">
        <v>31185.069580778199</v>
      </c>
      <c r="F1212">
        <v>52397.763408624603</v>
      </c>
      <c r="G1212">
        <v>225456.11501894699</v>
      </c>
      <c r="H1212">
        <v>-225456.11501894699</v>
      </c>
      <c r="I1212">
        <v>-42650.961218023898</v>
      </c>
      <c r="J1212">
        <v>157688.77960679799</v>
      </c>
      <c r="K1212" s="2">
        <v>45107</v>
      </c>
      <c r="L1212" t="s">
        <v>526</v>
      </c>
    </row>
    <row r="1213" spans="1:12" x14ac:dyDescent="0.3">
      <c r="A1213" t="str">
        <f t="shared" si="18"/>
        <v>BALM45199</v>
      </c>
      <c r="B1213" t="s">
        <v>527</v>
      </c>
      <c r="C1213" t="s">
        <v>528</v>
      </c>
      <c r="D1213">
        <v>152984.80714297501</v>
      </c>
      <c r="E1213">
        <v>31418.245791917201</v>
      </c>
      <c r="F1213">
        <v>46672.502664386797</v>
      </c>
      <c r="G1213">
        <v>229241.95451552601</v>
      </c>
      <c r="H1213">
        <v>-229241.95451552601</v>
      </c>
      <c r="I1213">
        <v>-40426.286200621202</v>
      </c>
      <c r="J1213">
        <v>163825.88239017001</v>
      </c>
      <c r="K1213" s="2">
        <v>45199</v>
      </c>
      <c r="L1213" t="s">
        <v>526</v>
      </c>
    </row>
    <row r="1214" spans="1:12" x14ac:dyDescent="0.3">
      <c r="A1214" t="str">
        <f t="shared" si="18"/>
        <v>BDLL44925</v>
      </c>
      <c r="B1214" t="s">
        <v>519</v>
      </c>
      <c r="C1214" t="s">
        <v>495</v>
      </c>
      <c r="D1214">
        <v>-23740.133095672001</v>
      </c>
      <c r="E1214">
        <v>4242.4662592745999</v>
      </c>
      <c r="F1214">
        <v>-1390.8288771007201</v>
      </c>
      <c r="G1214">
        <v>568608.81894577702</v>
      </c>
      <c r="H1214">
        <v>-568608.81894577702</v>
      </c>
      <c r="I1214">
        <v>-373921.79373571399</v>
      </c>
      <c r="J1214">
        <v>233724.10703671601</v>
      </c>
      <c r="K1214" s="2">
        <v>44925</v>
      </c>
      <c r="L1214" t="s">
        <v>518</v>
      </c>
    </row>
    <row r="1215" spans="1:12" x14ac:dyDescent="0.3">
      <c r="A1215" t="str">
        <f t="shared" si="18"/>
        <v>BDLL45015</v>
      </c>
      <c r="B1215" t="s">
        <v>519</v>
      </c>
      <c r="C1215" t="s">
        <v>495</v>
      </c>
      <c r="D1215">
        <v>-20898.869047051099</v>
      </c>
      <c r="E1215">
        <v>8600.5638029693491</v>
      </c>
      <c r="F1215">
        <v>-2836.1296500047301</v>
      </c>
      <c r="G1215">
        <v>523628.17358001898</v>
      </c>
      <c r="H1215">
        <v>-523628.17358001898</v>
      </c>
      <c r="I1215">
        <v>-370132.97825867299</v>
      </c>
      <c r="J1215">
        <v>233064.20663134899</v>
      </c>
      <c r="K1215" s="2">
        <v>45015</v>
      </c>
      <c r="L1215" t="s">
        <v>518</v>
      </c>
    </row>
    <row r="1216" spans="1:12" x14ac:dyDescent="0.3">
      <c r="A1216" t="str">
        <f t="shared" si="18"/>
        <v>BDLL45107</v>
      </c>
      <c r="B1216" t="s">
        <v>519</v>
      </c>
      <c r="C1216" t="s">
        <v>495</v>
      </c>
      <c r="D1216">
        <v>-15225.1057114779</v>
      </c>
      <c r="E1216">
        <v>14098.799795475201</v>
      </c>
      <c r="F1216">
        <v>-4730.0303339465099</v>
      </c>
      <c r="G1216">
        <v>474220.31197377603</v>
      </c>
      <c r="H1216">
        <v>-474220.31197377603</v>
      </c>
      <c r="I1216">
        <v>-365574.75754321599</v>
      </c>
      <c r="J1216">
        <v>233342.74123785199</v>
      </c>
      <c r="K1216" s="2">
        <v>45107</v>
      </c>
      <c r="L1216" t="s">
        <v>518</v>
      </c>
    </row>
    <row r="1217" spans="1:12" x14ac:dyDescent="0.3">
      <c r="A1217" t="str">
        <f t="shared" si="18"/>
        <v>BDLL45199</v>
      </c>
      <c r="B1217" t="s">
        <v>519</v>
      </c>
      <c r="C1217" t="s">
        <v>495</v>
      </c>
      <c r="D1217">
        <v>-6560.4708097481598</v>
      </c>
      <c r="E1217">
        <v>20798.426194524502</v>
      </c>
      <c r="F1217">
        <v>-7119.9689342310303</v>
      </c>
      <c r="G1217">
        <v>420208.17953915201</v>
      </c>
      <c r="H1217">
        <v>-420208.17953915201</v>
      </c>
      <c r="I1217">
        <v>-360224.82117476902</v>
      </c>
      <c r="J1217">
        <v>234627.73628185299</v>
      </c>
      <c r="K1217" s="2">
        <v>45199</v>
      </c>
      <c r="L1217" t="s">
        <v>518</v>
      </c>
    </row>
    <row r="1218" spans="1:12" x14ac:dyDescent="0.3">
      <c r="A1218" t="str">
        <f t="shared" si="18"/>
        <v>BEES44925</v>
      </c>
      <c r="B1218" t="s">
        <v>62</v>
      </c>
      <c r="C1218" t="s">
        <v>46</v>
      </c>
      <c r="D1218">
        <v>2030129.35913752</v>
      </c>
      <c r="E1218">
        <v>118814.18419489</v>
      </c>
      <c r="F1218">
        <v>326963.12783295597</v>
      </c>
      <c r="G1218">
        <v>40254571.318475299</v>
      </c>
      <c r="H1218">
        <v>-40254571.318475299</v>
      </c>
      <c r="I1218">
        <v>8736854.1443000901</v>
      </c>
      <c r="J1218">
        <v>-7643540.81343232</v>
      </c>
      <c r="K1218" s="2">
        <v>44925</v>
      </c>
      <c r="L1218" t="s">
        <v>61</v>
      </c>
    </row>
    <row r="1219" spans="1:12" x14ac:dyDescent="0.3">
      <c r="A1219" t="str">
        <f t="shared" ref="A1219:A1282" si="19">_xlfn.CONCAT(B1219,K1219)</f>
        <v>BEES45015</v>
      </c>
      <c r="B1219" t="s">
        <v>62</v>
      </c>
      <c r="C1219" t="s">
        <v>46</v>
      </c>
      <c r="D1219">
        <v>2077970.9007035301</v>
      </c>
      <c r="E1219">
        <v>136848.94216982499</v>
      </c>
      <c r="F1219">
        <v>294992.64290876698</v>
      </c>
      <c r="G1219">
        <v>41868806.671140902</v>
      </c>
      <c r="H1219">
        <v>-41868806.671140902</v>
      </c>
      <c r="I1219">
        <v>13309528.705446601</v>
      </c>
      <c r="J1219">
        <v>-11582957.4030861</v>
      </c>
      <c r="K1219" s="2">
        <v>45015</v>
      </c>
      <c r="L1219" t="s">
        <v>61</v>
      </c>
    </row>
    <row r="1220" spans="1:12" x14ac:dyDescent="0.3">
      <c r="A1220" t="str">
        <f t="shared" si="19"/>
        <v>BEES45107</v>
      </c>
      <c r="B1220" t="s">
        <v>62</v>
      </c>
      <c r="C1220" t="s">
        <v>46</v>
      </c>
      <c r="D1220">
        <v>2126223.4438568298</v>
      </c>
      <c r="E1220">
        <v>156481.402587383</v>
      </c>
      <c r="F1220">
        <v>257538.205978535</v>
      </c>
      <c r="G1220">
        <v>43553624.461095802</v>
      </c>
      <c r="H1220">
        <v>-43553624.461095802</v>
      </c>
      <c r="I1220">
        <v>18339551.464012299</v>
      </c>
      <c r="J1220">
        <v>-15925344.690780099</v>
      </c>
      <c r="K1220" s="2">
        <v>45107</v>
      </c>
      <c r="L1220" t="s">
        <v>61</v>
      </c>
    </row>
    <row r="1221" spans="1:12" x14ac:dyDescent="0.3">
      <c r="A1221" t="str">
        <f t="shared" si="19"/>
        <v>BEES45199</v>
      </c>
      <c r="B1221" t="s">
        <v>62</v>
      </c>
      <c r="C1221" t="s">
        <v>46</v>
      </c>
      <c r="D1221">
        <v>2174865.3929528198</v>
      </c>
      <c r="E1221">
        <v>177775.47517055299</v>
      </c>
      <c r="F1221">
        <v>214313.87791007099</v>
      </c>
      <c r="G1221">
        <v>45311441.370672703</v>
      </c>
      <c r="H1221">
        <v>-45311441.370672703</v>
      </c>
      <c r="I1221">
        <v>23845489.766155701</v>
      </c>
      <c r="J1221">
        <v>-20687538.586086601</v>
      </c>
      <c r="K1221" s="2">
        <v>45199</v>
      </c>
      <c r="L1221" t="s">
        <v>61</v>
      </c>
    </row>
    <row r="1222" spans="1:12" x14ac:dyDescent="0.3">
      <c r="A1222" t="str">
        <f t="shared" si="19"/>
        <v>BMGB44925</v>
      </c>
      <c r="B1222" t="s">
        <v>50</v>
      </c>
      <c r="C1222" t="s">
        <v>46</v>
      </c>
      <c r="D1222">
        <v>3162213.13772895</v>
      </c>
      <c r="E1222">
        <v>0</v>
      </c>
      <c r="F1222">
        <v>363636.73186814197</v>
      </c>
      <c r="G1222">
        <v>48558800.006593399</v>
      </c>
      <c r="H1222">
        <v>-48558800.006593399</v>
      </c>
      <c r="I1222">
        <v>-20585385.727472201</v>
      </c>
      <c r="J1222">
        <v>25143574.183150001</v>
      </c>
      <c r="K1222" s="2">
        <v>44925</v>
      </c>
      <c r="L1222" t="s">
        <v>49</v>
      </c>
    </row>
    <row r="1223" spans="1:12" x14ac:dyDescent="0.3">
      <c r="A1223" t="str">
        <f t="shared" si="19"/>
        <v>BMGB45015</v>
      </c>
      <c r="B1223" t="s">
        <v>50</v>
      </c>
      <c r="C1223" t="s">
        <v>46</v>
      </c>
      <c r="D1223">
        <v>2558418.2558608199</v>
      </c>
      <c r="E1223">
        <v>0</v>
      </c>
      <c r="F1223">
        <v>286701.96538463101</v>
      </c>
      <c r="G1223">
        <v>51409413.275824301</v>
      </c>
      <c r="H1223">
        <v>-51409413.275824301</v>
      </c>
      <c r="I1223">
        <v>-20742515.257692002</v>
      </c>
      <c r="J1223">
        <v>30587878.3919411</v>
      </c>
      <c r="K1223" s="2">
        <v>45015</v>
      </c>
      <c r="L1223" t="s">
        <v>49</v>
      </c>
    </row>
    <row r="1224" spans="1:12" x14ac:dyDescent="0.3">
      <c r="A1224" t="str">
        <f t="shared" si="19"/>
        <v>BMGB45107</v>
      </c>
      <c r="B1224" t="s">
        <v>50</v>
      </c>
      <c r="C1224" t="s">
        <v>46</v>
      </c>
      <c r="D1224">
        <v>1777599.9273217199</v>
      </c>
      <c r="E1224">
        <v>0</v>
      </c>
      <c r="F1224">
        <v>180051.936296081</v>
      </c>
      <c r="G1224">
        <v>54050046.659955002</v>
      </c>
      <c r="H1224">
        <v>-54050046.659955002</v>
      </c>
      <c r="I1224">
        <v>-20411738.9592111</v>
      </c>
      <c r="J1224">
        <v>37136084.8428137</v>
      </c>
      <c r="K1224" s="2">
        <v>45107</v>
      </c>
      <c r="L1224" t="s">
        <v>49</v>
      </c>
    </row>
    <row r="1225" spans="1:12" x14ac:dyDescent="0.3">
      <c r="A1225" t="str">
        <f t="shared" si="19"/>
        <v>BMGB45199</v>
      </c>
      <c r="B1225" t="s">
        <v>50</v>
      </c>
      <c r="C1225" t="s">
        <v>46</v>
      </c>
      <c r="D1225">
        <v>802663.37634493201</v>
      </c>
      <c r="E1225">
        <v>0</v>
      </c>
      <c r="F1225">
        <v>40456.348976547597</v>
      </c>
      <c r="G1225">
        <v>56425224.009287201</v>
      </c>
      <c r="H1225">
        <v>-56425224.009287201</v>
      </c>
      <c r="I1225">
        <v>-19522794.378032502</v>
      </c>
      <c r="J1225">
        <v>44885529.758744001</v>
      </c>
      <c r="K1225" s="2">
        <v>45199</v>
      </c>
      <c r="L1225" t="s">
        <v>49</v>
      </c>
    </row>
    <row r="1226" spans="1:12" x14ac:dyDescent="0.3">
      <c r="A1226" t="str">
        <f t="shared" si="19"/>
        <v>BAHI44925</v>
      </c>
      <c r="B1226" t="s">
        <v>295</v>
      </c>
      <c r="C1226" t="s">
        <v>293</v>
      </c>
      <c r="D1226">
        <v>166689.58220865901</v>
      </c>
      <c r="E1226">
        <v>97.002037178573403</v>
      </c>
      <c r="F1226">
        <v>-4836.66148886673</v>
      </c>
      <c r="G1226">
        <v>237392.79874379499</v>
      </c>
      <c r="H1226">
        <v>-237392.79874379499</v>
      </c>
      <c r="I1226">
        <v>-6489.31049995591</v>
      </c>
      <c r="J1226">
        <v>13485.773788299201</v>
      </c>
      <c r="K1226" s="2">
        <v>44925</v>
      </c>
      <c r="L1226" t="s">
        <v>294</v>
      </c>
    </row>
    <row r="1227" spans="1:12" x14ac:dyDescent="0.3">
      <c r="A1227" t="str">
        <f t="shared" si="19"/>
        <v>BAHI45015</v>
      </c>
      <c r="B1227" t="s">
        <v>295</v>
      </c>
      <c r="C1227" t="s">
        <v>293</v>
      </c>
      <c r="D1227">
        <v>176561.882245135</v>
      </c>
      <c r="E1227">
        <v>132.10686928341201</v>
      </c>
      <c r="F1227">
        <v>-6769.4547978404798</v>
      </c>
      <c r="G1227">
        <v>254537.11298546501</v>
      </c>
      <c r="H1227">
        <v>-254537.11298546501</v>
      </c>
      <c r="I1227">
        <v>-7770.1631142203996</v>
      </c>
      <c r="J1227">
        <v>10440.9944642841</v>
      </c>
      <c r="K1227" s="2">
        <v>45015</v>
      </c>
      <c r="L1227" t="s">
        <v>294</v>
      </c>
    </row>
    <row r="1228" spans="1:12" x14ac:dyDescent="0.3">
      <c r="A1228" t="str">
        <f t="shared" si="19"/>
        <v>BAHI45107</v>
      </c>
      <c r="B1228" t="s">
        <v>295</v>
      </c>
      <c r="C1228" t="s">
        <v>293</v>
      </c>
      <c r="D1228">
        <v>186626.88128848601</v>
      </c>
      <c r="E1228">
        <v>173.857914768211</v>
      </c>
      <c r="F1228">
        <v>-8995.2945446318499</v>
      </c>
      <c r="G1228">
        <v>272335.68034221698</v>
      </c>
      <c r="H1228">
        <v>-272335.68034221698</v>
      </c>
      <c r="I1228">
        <v>-9206.4521950669205</v>
      </c>
      <c r="J1228">
        <v>7007.2986848727796</v>
      </c>
      <c r="K1228" s="2">
        <v>45107</v>
      </c>
      <c r="L1228" t="s">
        <v>294</v>
      </c>
    </row>
    <row r="1229" spans="1:12" x14ac:dyDescent="0.3">
      <c r="A1229" t="str">
        <f t="shared" si="19"/>
        <v>BAHI45199</v>
      </c>
      <c r="B1229" t="s">
        <v>295</v>
      </c>
      <c r="C1229" t="s">
        <v>293</v>
      </c>
      <c r="D1229">
        <v>196868.44425168799</v>
      </c>
      <c r="E1229">
        <v>222.62395591196801</v>
      </c>
      <c r="F1229">
        <v>-11533.9659260074</v>
      </c>
      <c r="G1229">
        <v>290783.62471222598</v>
      </c>
      <c r="H1229">
        <v>-290783.62471222598</v>
      </c>
      <c r="I1229">
        <v>-10805.796073810299</v>
      </c>
      <c r="J1229">
        <v>3165.3385961598601</v>
      </c>
      <c r="K1229" s="2">
        <v>45199</v>
      </c>
      <c r="L1229" t="s">
        <v>294</v>
      </c>
    </row>
    <row r="1230" spans="1:12" x14ac:dyDescent="0.3">
      <c r="A1230" t="str">
        <f t="shared" si="19"/>
        <v>B3SA44925</v>
      </c>
      <c r="B1230" t="s">
        <v>95</v>
      </c>
      <c r="C1230" t="s">
        <v>96</v>
      </c>
      <c r="D1230">
        <v>18566755.9864209</v>
      </c>
      <c r="E1230">
        <v>2669269.8920295299</v>
      </c>
      <c r="F1230">
        <v>634104.68780271895</v>
      </c>
      <c r="G1230">
        <v>51849926.851453498</v>
      </c>
      <c r="H1230">
        <v>-51849926.851453498</v>
      </c>
      <c r="I1230">
        <v>-12667454.0741025</v>
      </c>
      <c r="J1230">
        <v>20558256.8811647</v>
      </c>
      <c r="K1230" s="2">
        <v>44925</v>
      </c>
      <c r="L1230" t="s">
        <v>94</v>
      </c>
    </row>
    <row r="1231" spans="1:12" x14ac:dyDescent="0.3">
      <c r="A1231" t="str">
        <f t="shared" si="19"/>
        <v>B3SA45015</v>
      </c>
      <c r="B1231" t="s">
        <v>95</v>
      </c>
      <c r="C1231" t="s">
        <v>96</v>
      </c>
      <c r="D1231">
        <v>16979445.422700498</v>
      </c>
      <c r="E1231">
        <v>2761977.9115960398</v>
      </c>
      <c r="F1231">
        <v>60378.218012814599</v>
      </c>
      <c r="G1231">
        <v>52190362.998295099</v>
      </c>
      <c r="H1231">
        <v>-52190362.998295099</v>
      </c>
      <c r="I1231">
        <v>-13103487.208666399</v>
      </c>
      <c r="J1231">
        <v>21628363.8997816</v>
      </c>
      <c r="K1231" s="2">
        <v>45015</v>
      </c>
      <c r="L1231" t="s">
        <v>94</v>
      </c>
    </row>
    <row r="1232" spans="1:12" x14ac:dyDescent="0.3">
      <c r="A1232" t="str">
        <f t="shared" si="19"/>
        <v>B3SA45107</v>
      </c>
      <c r="B1232" t="s">
        <v>95</v>
      </c>
      <c r="C1232" t="s">
        <v>96</v>
      </c>
      <c r="D1232">
        <v>15179171.5366263</v>
      </c>
      <c r="E1232">
        <v>2850481.7534632701</v>
      </c>
      <c r="F1232">
        <v>-586712.97033674899</v>
      </c>
      <c r="G1232">
        <v>52401478.040451601</v>
      </c>
      <c r="H1232">
        <v>-52401478.040451601</v>
      </c>
      <c r="I1232">
        <v>-13523697.363565899</v>
      </c>
      <c r="J1232">
        <v>22736514.520090599</v>
      </c>
      <c r="K1232" s="2">
        <v>45107</v>
      </c>
      <c r="L1232" t="s">
        <v>94</v>
      </c>
    </row>
    <row r="1233" spans="1:12" x14ac:dyDescent="0.3">
      <c r="A1233" t="str">
        <f t="shared" si="19"/>
        <v>B3SA45199</v>
      </c>
      <c r="B1233" t="s">
        <v>95</v>
      </c>
      <c r="C1233" t="s">
        <v>96</v>
      </c>
      <c r="D1233">
        <v>13155639.119490501</v>
      </c>
      <c r="E1233">
        <v>2934284.1331849699</v>
      </c>
      <c r="F1233">
        <v>-1310551.14762723</v>
      </c>
      <c r="G1233">
        <v>52474881.313660301</v>
      </c>
      <c r="H1233">
        <v>-52474881.313660301</v>
      </c>
      <c r="I1233">
        <v>-13926226.6122176</v>
      </c>
      <c r="J1233">
        <v>23883200.5533548</v>
      </c>
      <c r="K1233" s="2">
        <v>45199</v>
      </c>
      <c r="L1233" t="s">
        <v>94</v>
      </c>
    </row>
    <row r="1234" spans="1:12" x14ac:dyDescent="0.3">
      <c r="A1234" t="str">
        <f t="shared" si="19"/>
        <v>AZUL44925</v>
      </c>
      <c r="B1234" t="s">
        <v>404</v>
      </c>
      <c r="C1234" t="s">
        <v>394</v>
      </c>
      <c r="D1234">
        <v>1303481.8366012699</v>
      </c>
      <c r="E1234">
        <v>399601.72712429101</v>
      </c>
      <c r="F1234">
        <v>0</v>
      </c>
      <c r="G1234">
        <v>2119639.4379087202</v>
      </c>
      <c r="H1234">
        <v>-2119639.4379087202</v>
      </c>
      <c r="I1234">
        <v>24175.911764648401</v>
      </c>
      <c r="J1234">
        <v>337886.55065359699</v>
      </c>
      <c r="K1234" s="2">
        <v>44925</v>
      </c>
      <c r="L1234" t="s">
        <v>403</v>
      </c>
    </row>
    <row r="1235" spans="1:12" x14ac:dyDescent="0.3">
      <c r="A1235" t="str">
        <f t="shared" si="19"/>
        <v>AZUL45015</v>
      </c>
      <c r="B1235" t="s">
        <v>404</v>
      </c>
      <c r="C1235" t="s">
        <v>394</v>
      </c>
      <c r="D1235">
        <v>2264556.7181802099</v>
      </c>
      <c r="E1235">
        <v>275910.35380131</v>
      </c>
      <c r="F1235">
        <v>0</v>
      </c>
      <c r="G1235">
        <v>2940021.59838347</v>
      </c>
      <c r="H1235">
        <v>-2940021.59838347</v>
      </c>
      <c r="I1235">
        <v>87607.172342546604</v>
      </c>
      <c r="J1235">
        <v>310227.55374957703</v>
      </c>
      <c r="K1235" s="2">
        <v>45015</v>
      </c>
      <c r="L1235" t="s">
        <v>403</v>
      </c>
    </row>
    <row r="1236" spans="1:12" x14ac:dyDescent="0.3">
      <c r="A1236" t="str">
        <f t="shared" si="19"/>
        <v>AZUL45107</v>
      </c>
      <c r="B1236" t="s">
        <v>404</v>
      </c>
      <c r="C1236" t="s">
        <v>394</v>
      </c>
      <c r="D1236">
        <v>3478951.6910904199</v>
      </c>
      <c r="E1236">
        <v>105872.94306863401</v>
      </c>
      <c r="F1236">
        <v>0</v>
      </c>
      <c r="G1236">
        <v>3995533.6112834001</v>
      </c>
      <c r="H1236">
        <v>-3995533.6112834001</v>
      </c>
      <c r="I1236">
        <v>169275.81527338299</v>
      </c>
      <c r="J1236">
        <v>264668.84296526801</v>
      </c>
      <c r="K1236" s="2">
        <v>45107</v>
      </c>
      <c r="L1236" t="s">
        <v>403</v>
      </c>
    </row>
    <row r="1237" spans="1:12" x14ac:dyDescent="0.3">
      <c r="A1237" t="str">
        <f t="shared" si="19"/>
        <v>AZUL45199</v>
      </c>
      <c r="B1237" t="s">
        <v>404</v>
      </c>
      <c r="C1237" t="s">
        <v>394</v>
      </c>
      <c r="D1237">
        <v>4968923.2461299803</v>
      </c>
      <c r="E1237">
        <v>-115347.25490173799</v>
      </c>
      <c r="F1237">
        <v>0</v>
      </c>
      <c r="G1237">
        <v>5308567.5655318098</v>
      </c>
      <c r="H1237">
        <v>-5308567.5655318098</v>
      </c>
      <c r="I1237">
        <v>271120.99690390797</v>
      </c>
      <c r="J1237">
        <v>199184.57946338301</v>
      </c>
      <c r="K1237" s="2">
        <v>45199</v>
      </c>
      <c r="L1237" t="s">
        <v>403</v>
      </c>
    </row>
    <row r="1238" spans="1:12" x14ac:dyDescent="0.3">
      <c r="A1238" t="str">
        <f t="shared" si="19"/>
        <v>AZEV44925</v>
      </c>
      <c r="B1238" t="s">
        <v>212</v>
      </c>
      <c r="C1238" t="s">
        <v>174</v>
      </c>
      <c r="D1238">
        <v>143785.75282239099</v>
      </c>
      <c r="E1238">
        <v>-540.26347508620904</v>
      </c>
      <c r="F1238">
        <v>328.698921994599</v>
      </c>
      <c r="G1238">
        <v>386478.22128853202</v>
      </c>
      <c r="H1238">
        <v>-386478.22128853202</v>
      </c>
      <c r="I1238">
        <v>-39616.622527799998</v>
      </c>
      <c r="J1238">
        <v>16149.4766997729</v>
      </c>
      <c r="K1238" s="2">
        <v>44925</v>
      </c>
      <c r="L1238" t="s">
        <v>211</v>
      </c>
    </row>
    <row r="1239" spans="1:12" x14ac:dyDescent="0.3">
      <c r="A1239" t="str">
        <f t="shared" si="19"/>
        <v>AZEV45015</v>
      </c>
      <c r="B1239" t="s">
        <v>212</v>
      </c>
      <c r="C1239" t="s">
        <v>174</v>
      </c>
      <c r="D1239">
        <v>173985.48452736801</v>
      </c>
      <c r="E1239">
        <v>-607.69081457220295</v>
      </c>
      <c r="F1239">
        <v>606.82967994932403</v>
      </c>
      <c r="G1239">
        <v>454232.28314031102</v>
      </c>
      <c r="H1239">
        <v>-454232.28314031102</v>
      </c>
      <c r="I1239">
        <v>-39167.945633946299</v>
      </c>
      <c r="J1239">
        <v>19267.984776222998</v>
      </c>
      <c r="K1239" s="2">
        <v>45015</v>
      </c>
      <c r="L1239" t="s">
        <v>211</v>
      </c>
    </row>
    <row r="1240" spans="1:12" x14ac:dyDescent="0.3">
      <c r="A1240" t="str">
        <f t="shared" si="19"/>
        <v>AZEV45107</v>
      </c>
      <c r="B1240" t="s">
        <v>212</v>
      </c>
      <c r="C1240" t="s">
        <v>174</v>
      </c>
      <c r="D1240">
        <v>207660.88300550901</v>
      </c>
      <c r="E1240">
        <v>-645.49928103373202</v>
      </c>
      <c r="F1240">
        <v>947.18472857731695</v>
      </c>
      <c r="G1240">
        <v>529382.31820811995</v>
      </c>
      <c r="H1240">
        <v>-529382.31820811995</v>
      </c>
      <c r="I1240">
        <v>-38440.447829599798</v>
      </c>
      <c r="J1240">
        <v>22811.442856675902</v>
      </c>
      <c r="K1240" s="2">
        <v>45107</v>
      </c>
      <c r="L1240" t="s">
        <v>211</v>
      </c>
    </row>
    <row r="1241" spans="1:12" x14ac:dyDescent="0.3">
      <c r="A1241" t="str">
        <f t="shared" si="19"/>
        <v>AZEV45199</v>
      </c>
      <c r="B1241" t="s">
        <v>212</v>
      </c>
      <c r="C1241" t="s">
        <v>174</v>
      </c>
      <c r="D1241">
        <v>244974.23892421401</v>
      </c>
      <c r="E1241">
        <v>-651.50469511942902</v>
      </c>
      <c r="F1241">
        <v>1353.71086721855</v>
      </c>
      <c r="G1241">
        <v>612265.68345811998</v>
      </c>
      <c r="H1241">
        <v>-612265.68345811998</v>
      </c>
      <c r="I1241">
        <v>-37418.223472536003</v>
      </c>
      <c r="J1241">
        <v>26801.088968827898</v>
      </c>
      <c r="K1241" s="2">
        <v>45199</v>
      </c>
      <c r="L1241" t="s">
        <v>211</v>
      </c>
    </row>
    <row r="1242" spans="1:12" x14ac:dyDescent="0.3">
      <c r="A1242" t="str">
        <f t="shared" si="19"/>
        <v>ATOM44925</v>
      </c>
      <c r="B1242" t="s">
        <v>370</v>
      </c>
      <c r="C1242" t="s">
        <v>371</v>
      </c>
      <c r="D1242">
        <v>33199.515491044498</v>
      </c>
      <c r="E1242">
        <v>3365.8282828282699</v>
      </c>
      <c r="F1242">
        <v>19802.900687550598</v>
      </c>
      <c r="G1242">
        <v>41946.510567862497</v>
      </c>
      <c r="H1242">
        <v>-41946.510567862497</v>
      </c>
      <c r="I1242">
        <v>-3298.1898820177898</v>
      </c>
      <c r="J1242">
        <v>854.70257193785199</v>
      </c>
      <c r="K1242" s="2">
        <v>44925</v>
      </c>
      <c r="L1242" t="s">
        <v>369</v>
      </c>
    </row>
    <row r="1243" spans="1:12" x14ac:dyDescent="0.3">
      <c r="A1243" t="str">
        <f t="shared" si="19"/>
        <v>ATOM45015</v>
      </c>
      <c r="B1243" t="s">
        <v>370</v>
      </c>
      <c r="C1243" t="s">
        <v>371</v>
      </c>
      <c r="D1243">
        <v>37332.4423109126</v>
      </c>
      <c r="E1243">
        <v>3456.1241692417102</v>
      </c>
      <c r="F1243">
        <v>22841.740005096301</v>
      </c>
      <c r="G1243">
        <v>45636.043785571797</v>
      </c>
      <c r="H1243">
        <v>-45636.043785571797</v>
      </c>
      <c r="I1243">
        <v>-4378.0061780700198</v>
      </c>
      <c r="J1243">
        <v>875.56855862736404</v>
      </c>
      <c r="K1243" s="2">
        <v>45015</v>
      </c>
      <c r="L1243" t="s">
        <v>369</v>
      </c>
    </row>
    <row r="1244" spans="1:12" x14ac:dyDescent="0.3">
      <c r="A1244" t="str">
        <f t="shared" si="19"/>
        <v>ATOM45107</v>
      </c>
      <c r="B1244" t="s">
        <v>370</v>
      </c>
      <c r="C1244" t="s">
        <v>371</v>
      </c>
      <c r="D1244">
        <v>41780.520502489198</v>
      </c>
      <c r="E1244">
        <v>3530.8225161350101</v>
      </c>
      <c r="F1244">
        <v>26151.760460556899</v>
      </c>
      <c r="G1244">
        <v>49513.428811584898</v>
      </c>
      <c r="H1244">
        <v>-49513.428811584898</v>
      </c>
      <c r="I1244">
        <v>-5617.6690007582902</v>
      </c>
      <c r="J1244">
        <v>897.24480843673598</v>
      </c>
      <c r="K1244" s="2">
        <v>45107</v>
      </c>
      <c r="L1244" t="s">
        <v>369</v>
      </c>
    </row>
    <row r="1245" spans="1:12" x14ac:dyDescent="0.3">
      <c r="A1245" t="str">
        <f t="shared" si="19"/>
        <v>ATOM45199</v>
      </c>
      <c r="B1245" t="s">
        <v>370</v>
      </c>
      <c r="C1245" t="s">
        <v>371</v>
      </c>
      <c r="D1245">
        <v>46554.953738281598</v>
      </c>
      <c r="E1245">
        <v>3588.6494291413701</v>
      </c>
      <c r="F1245">
        <v>29743.866085721998</v>
      </c>
      <c r="G1245">
        <v>53582.498086994201</v>
      </c>
      <c r="H1245">
        <v>-53582.498086994201</v>
      </c>
      <c r="I1245">
        <v>-7024.9038303963298</v>
      </c>
      <c r="J1245">
        <v>919.74961810562695</v>
      </c>
      <c r="K1245" s="2">
        <v>45199</v>
      </c>
      <c r="L1245" t="s">
        <v>369</v>
      </c>
    </row>
    <row r="1246" spans="1:12" x14ac:dyDescent="0.3">
      <c r="A1246" t="str">
        <f t="shared" si="19"/>
        <v>ATMP44925</v>
      </c>
      <c r="B1246" t="s">
        <v>268</v>
      </c>
      <c r="C1246" t="s">
        <v>264</v>
      </c>
      <c r="D1246">
        <v>193873.771835989</v>
      </c>
      <c r="E1246">
        <v>3233.97843985897</v>
      </c>
      <c r="F1246">
        <v>4798.9808165753202</v>
      </c>
      <c r="G1246">
        <v>464552.07902614202</v>
      </c>
      <c r="H1246">
        <v>-464552.07902614202</v>
      </c>
      <c r="I1246">
        <v>-79793.330447385801</v>
      </c>
      <c r="J1246">
        <v>62483.596299404402</v>
      </c>
      <c r="K1246" s="2">
        <v>44925</v>
      </c>
      <c r="L1246" t="s">
        <v>267</v>
      </c>
    </row>
    <row r="1247" spans="1:12" x14ac:dyDescent="0.3">
      <c r="A1247" t="str">
        <f t="shared" si="19"/>
        <v>ATMP45015</v>
      </c>
      <c r="B1247" t="s">
        <v>268</v>
      </c>
      <c r="C1247" t="s">
        <v>264</v>
      </c>
      <c r="D1247">
        <v>244879.01883011599</v>
      </c>
      <c r="E1247">
        <v>4555.3500528779005</v>
      </c>
      <c r="F1247">
        <v>7731.7893424459899</v>
      </c>
      <c r="G1247">
        <v>456513.85929315502</v>
      </c>
      <c r="H1247">
        <v>-456513.85929315502</v>
      </c>
      <c r="I1247">
        <v>-86493.098154003004</v>
      </c>
      <c r="J1247">
        <v>96306.433724346294</v>
      </c>
      <c r="K1247" s="2">
        <v>45015</v>
      </c>
      <c r="L1247" t="s">
        <v>267</v>
      </c>
    </row>
    <row r="1248" spans="1:12" x14ac:dyDescent="0.3">
      <c r="A1248" t="str">
        <f t="shared" si="19"/>
        <v>ATMP45107</v>
      </c>
      <c r="B1248" t="s">
        <v>268</v>
      </c>
      <c r="C1248" t="s">
        <v>264</v>
      </c>
      <c r="D1248">
        <v>303124.604637746</v>
      </c>
      <c r="E1248">
        <v>6078.6252168685596</v>
      </c>
      <c r="F1248">
        <v>11120.0727141976</v>
      </c>
      <c r="G1248">
        <v>457611.28117759299</v>
      </c>
      <c r="H1248">
        <v>-457611.28117759299</v>
      </c>
      <c r="I1248">
        <v>-96562.567623340306</v>
      </c>
      <c r="J1248">
        <v>136581.39181009901</v>
      </c>
      <c r="K1248" s="2">
        <v>45107</v>
      </c>
      <c r="L1248" t="s">
        <v>267</v>
      </c>
    </row>
    <row r="1249" spans="1:12" x14ac:dyDescent="0.3">
      <c r="A1249" t="str">
        <f t="shared" si="19"/>
        <v>ATMP45199</v>
      </c>
      <c r="B1249" t="s">
        <v>268</v>
      </c>
      <c r="C1249" t="s">
        <v>264</v>
      </c>
      <c r="D1249">
        <v>368932.52451144299</v>
      </c>
      <c r="E1249">
        <v>7814.0138877653599</v>
      </c>
      <c r="F1249">
        <v>14972.3200520966</v>
      </c>
      <c r="G1249">
        <v>468605.55169057398</v>
      </c>
      <c r="H1249">
        <v>-468605.55169057398</v>
      </c>
      <c r="I1249">
        <v>-110254.05349806399</v>
      </c>
      <c r="J1249">
        <v>183674.39136779701</v>
      </c>
      <c r="K1249" s="2">
        <v>45199</v>
      </c>
      <c r="L1249" t="s">
        <v>267</v>
      </c>
    </row>
    <row r="1250" spans="1:12" x14ac:dyDescent="0.3">
      <c r="A1250" t="str">
        <f t="shared" si="19"/>
        <v>CRFB44925</v>
      </c>
      <c r="B1250" t="s">
        <v>253</v>
      </c>
      <c r="C1250" t="s">
        <v>251</v>
      </c>
      <c r="D1250">
        <v>22519200.980390999</v>
      </c>
      <c r="E1250">
        <v>17779297.385620799</v>
      </c>
      <c r="F1250">
        <v>7740148.6928104199</v>
      </c>
      <c r="G1250">
        <v>50102129.0849673</v>
      </c>
      <c r="H1250">
        <v>-50102129.0849673</v>
      </c>
      <c r="I1250">
        <v>-22633269.607843</v>
      </c>
      <c r="J1250">
        <v>14124988.5620916</v>
      </c>
      <c r="K1250" s="2">
        <v>44925</v>
      </c>
      <c r="L1250" t="s">
        <v>252</v>
      </c>
    </row>
    <row r="1251" spans="1:12" x14ac:dyDescent="0.3">
      <c r="A1251" t="str">
        <f t="shared" si="19"/>
        <v>CRFB45015</v>
      </c>
      <c r="B1251" t="s">
        <v>253</v>
      </c>
      <c r="C1251" t="s">
        <v>251</v>
      </c>
      <c r="D1251">
        <v>24738317.853455801</v>
      </c>
      <c r="E1251">
        <v>18982972.3082214</v>
      </c>
      <c r="F1251">
        <v>8115160.3027175199</v>
      </c>
      <c r="G1251">
        <v>54129732.800137497</v>
      </c>
      <c r="H1251">
        <v>-54129732.800137497</v>
      </c>
      <c r="I1251">
        <v>-25291091.847265098</v>
      </c>
      <c r="J1251">
        <v>14398877.364981299</v>
      </c>
      <c r="K1251" s="2">
        <v>45015</v>
      </c>
      <c r="L1251" t="s">
        <v>252</v>
      </c>
    </row>
    <row r="1252" spans="1:12" x14ac:dyDescent="0.3">
      <c r="A1252" t="str">
        <f t="shared" si="19"/>
        <v>CRFB45107</v>
      </c>
      <c r="B1252" t="s">
        <v>253</v>
      </c>
      <c r="C1252" t="s">
        <v>251</v>
      </c>
      <c r="D1252">
        <v>27355481.424146801</v>
      </c>
      <c r="E1252">
        <v>20267684.898520701</v>
      </c>
      <c r="F1252">
        <v>8452770.7258341108</v>
      </c>
      <c r="G1252">
        <v>58472566.391468801</v>
      </c>
      <c r="H1252">
        <v>-58472566.391468801</v>
      </c>
      <c r="I1252">
        <v>-28155962.3323013</v>
      </c>
      <c r="J1252">
        <v>14484991.916064899</v>
      </c>
      <c r="K1252" s="2">
        <v>45107</v>
      </c>
      <c r="L1252" t="s">
        <v>252</v>
      </c>
    </row>
    <row r="1253" spans="1:12" x14ac:dyDescent="0.3">
      <c r="A1253" t="str">
        <f t="shared" si="19"/>
        <v>CRFB45199</v>
      </c>
      <c r="B1253" t="s">
        <v>253</v>
      </c>
      <c r="C1253" t="s">
        <v>251</v>
      </c>
      <c r="D1253">
        <v>30408313.725488</v>
      </c>
      <c r="E1253">
        <v>21635732.714138199</v>
      </c>
      <c r="F1253">
        <v>8746376.6769864708</v>
      </c>
      <c r="G1253">
        <v>63143712.590299197</v>
      </c>
      <c r="H1253">
        <v>-63143712.590299197</v>
      </c>
      <c r="I1253">
        <v>-31231183.694530401</v>
      </c>
      <c r="J1253">
        <v>14358786.3777094</v>
      </c>
      <c r="K1253" s="2">
        <v>45199</v>
      </c>
      <c r="L1253" t="s">
        <v>252</v>
      </c>
    </row>
    <row r="1254" spans="1:12" x14ac:dyDescent="0.3">
      <c r="A1254" t="str">
        <f t="shared" si="19"/>
        <v>ARZZ44925</v>
      </c>
      <c r="B1254" t="s">
        <v>675</v>
      </c>
      <c r="C1254" t="s">
        <v>673</v>
      </c>
      <c r="D1254">
        <v>2963317.1018998199</v>
      </c>
      <c r="E1254">
        <v>860477.10212737299</v>
      </c>
      <c r="F1254">
        <v>669880.48065722897</v>
      </c>
      <c r="G1254">
        <v>4368859.78052828</v>
      </c>
      <c r="H1254">
        <v>-4368859.78052828</v>
      </c>
      <c r="I1254">
        <v>-1152611.0054508799</v>
      </c>
      <c r="J1254">
        <v>1530422.3724732499</v>
      </c>
      <c r="K1254" s="2">
        <v>44925</v>
      </c>
      <c r="L1254" t="s">
        <v>674</v>
      </c>
    </row>
    <row r="1255" spans="1:12" x14ac:dyDescent="0.3">
      <c r="A1255" t="str">
        <f t="shared" si="19"/>
        <v>ARZZ45015</v>
      </c>
      <c r="B1255" t="s">
        <v>675</v>
      </c>
      <c r="C1255" t="s">
        <v>673</v>
      </c>
      <c r="D1255">
        <v>3319431.1870490699</v>
      </c>
      <c r="E1255">
        <v>959945.09136518196</v>
      </c>
      <c r="F1255">
        <v>732180.737232705</v>
      </c>
      <c r="G1255">
        <v>4837650.8383636503</v>
      </c>
      <c r="H1255">
        <v>-4837650.8383636503</v>
      </c>
      <c r="I1255">
        <v>-1268289.8880229699</v>
      </c>
      <c r="J1255">
        <v>1660875.6290925399</v>
      </c>
      <c r="K1255" s="2">
        <v>45015</v>
      </c>
      <c r="L1255" t="s">
        <v>674</v>
      </c>
    </row>
    <row r="1256" spans="1:12" x14ac:dyDescent="0.3">
      <c r="A1256" t="str">
        <f t="shared" si="19"/>
        <v>ARZZ45107</v>
      </c>
      <c r="B1256" t="s">
        <v>675</v>
      </c>
      <c r="C1256" t="s">
        <v>673</v>
      </c>
      <c r="D1256">
        <v>3707726.7012635199</v>
      </c>
      <c r="E1256">
        <v>1068983.9657395801</v>
      </c>
      <c r="F1256">
        <v>800498.01986972895</v>
      </c>
      <c r="G1256">
        <v>5345221.0673738597</v>
      </c>
      <c r="H1256">
        <v>-5345221.0673738597</v>
      </c>
      <c r="I1256">
        <v>-1392605.97147853</v>
      </c>
      <c r="J1256">
        <v>1802458.21445529</v>
      </c>
      <c r="K1256" s="2">
        <v>45107</v>
      </c>
      <c r="L1256" t="s">
        <v>674</v>
      </c>
    </row>
    <row r="1257" spans="1:12" x14ac:dyDescent="0.3">
      <c r="A1257" t="str">
        <f t="shared" si="19"/>
        <v>ARZZ45199</v>
      </c>
      <c r="B1257" t="s">
        <v>675</v>
      </c>
      <c r="C1257" t="s">
        <v>673</v>
      </c>
      <c r="D1257">
        <v>4129544.8042776901</v>
      </c>
      <c r="E1257">
        <v>1188013.6662135599</v>
      </c>
      <c r="F1257">
        <v>875117.09337394906</v>
      </c>
      <c r="G1257">
        <v>5893104.4846350597</v>
      </c>
      <c r="H1257">
        <v>-5893104.4846350597</v>
      </c>
      <c r="I1257">
        <v>-1525876.30159529</v>
      </c>
      <c r="J1257">
        <v>1955635.0123755501</v>
      </c>
      <c r="K1257" s="2">
        <v>45199</v>
      </c>
      <c r="L1257" t="s">
        <v>674</v>
      </c>
    </row>
    <row r="1258" spans="1:12" x14ac:dyDescent="0.3">
      <c r="A1258" t="str">
        <f t="shared" si="19"/>
        <v>ANIM44925</v>
      </c>
      <c r="B1258" t="s">
        <v>236</v>
      </c>
      <c r="C1258" t="s">
        <v>237</v>
      </c>
      <c r="D1258">
        <v>3603518.5124247</v>
      </c>
      <c r="E1258">
        <v>9965.2526911167006</v>
      </c>
      <c r="F1258">
        <v>-45719.131326290502</v>
      </c>
      <c r="G1258">
        <v>6195761.85546479</v>
      </c>
      <c r="H1258">
        <v>-6195761.85546479</v>
      </c>
      <c r="I1258">
        <v>-977804.38347005297</v>
      </c>
      <c r="J1258">
        <v>397210.35799985402</v>
      </c>
      <c r="K1258" s="2">
        <v>44925</v>
      </c>
      <c r="L1258" t="s">
        <v>235</v>
      </c>
    </row>
    <row r="1259" spans="1:12" x14ac:dyDescent="0.3">
      <c r="A1259" t="str">
        <f t="shared" si="19"/>
        <v>ANIM45015</v>
      </c>
      <c r="B1259" t="s">
        <v>236</v>
      </c>
      <c r="C1259" t="s">
        <v>237</v>
      </c>
      <c r="D1259">
        <v>4002207.6048554401</v>
      </c>
      <c r="E1259">
        <v>10735.5308661615</v>
      </c>
      <c r="F1259">
        <v>-94137.200150543096</v>
      </c>
      <c r="G1259">
        <v>6868665.0789053598</v>
      </c>
      <c r="H1259">
        <v>-6868665.0789053598</v>
      </c>
      <c r="I1259">
        <v>-1147934.18457179</v>
      </c>
      <c r="J1259">
        <v>334296.535163127</v>
      </c>
      <c r="K1259" s="2">
        <v>45015</v>
      </c>
      <c r="L1259" t="s">
        <v>235</v>
      </c>
    </row>
    <row r="1260" spans="1:12" x14ac:dyDescent="0.3">
      <c r="A1260" t="str">
        <f t="shared" si="19"/>
        <v>ANIM45107</v>
      </c>
      <c r="B1260" t="s">
        <v>236</v>
      </c>
      <c r="C1260" t="s">
        <v>237</v>
      </c>
      <c r="D1260">
        <v>4436674.5161192799</v>
      </c>
      <c r="E1260">
        <v>11564.158624959</v>
      </c>
      <c r="F1260">
        <v>-146712.029718654</v>
      </c>
      <c r="G1260">
        <v>7596814.1423445204</v>
      </c>
      <c r="H1260">
        <v>-7596814.1423445204</v>
      </c>
      <c r="I1260">
        <v>-1337200.1892462701</v>
      </c>
      <c r="J1260">
        <v>257427.22460414501</v>
      </c>
      <c r="K1260" s="2">
        <v>45107</v>
      </c>
      <c r="L1260" t="s">
        <v>235</v>
      </c>
    </row>
    <row r="1261" spans="1:12" x14ac:dyDescent="0.3">
      <c r="A1261" t="str">
        <f t="shared" si="19"/>
        <v>ANIM45199</v>
      </c>
      <c r="B1261" t="s">
        <v>236</v>
      </c>
      <c r="C1261" t="s">
        <v>237</v>
      </c>
      <c r="D1261">
        <v>4908559.6324773096</v>
      </c>
      <c r="E1261">
        <v>12454.1060839499</v>
      </c>
      <c r="F1261">
        <v>-203542.34073507399</v>
      </c>
      <c r="G1261">
        <v>8382499.6139434902</v>
      </c>
      <c r="H1261">
        <v>-8382499.6139434902</v>
      </c>
      <c r="I1261">
        <v>-1546575.6612939199</v>
      </c>
      <c r="J1261">
        <v>165708.546759291</v>
      </c>
      <c r="K1261" s="2">
        <v>45199</v>
      </c>
      <c r="L1261" t="s">
        <v>235</v>
      </c>
    </row>
    <row r="1262" spans="1:12" x14ac:dyDescent="0.3">
      <c r="A1262" t="str">
        <f t="shared" si="19"/>
        <v>CBEE44925</v>
      </c>
      <c r="B1262" t="s">
        <v>421</v>
      </c>
      <c r="C1262" t="s">
        <v>419</v>
      </c>
      <c r="D1262">
        <v>5036105.3974194601</v>
      </c>
      <c r="E1262">
        <v>2126071.9769968502</v>
      </c>
      <c r="F1262">
        <v>1414288.58925444</v>
      </c>
      <c r="G1262">
        <v>18391348.167473</v>
      </c>
      <c r="H1262">
        <v>-18391348.167473</v>
      </c>
      <c r="I1262">
        <v>-5287373.3046430703</v>
      </c>
      <c r="J1262">
        <v>3832763.2504880698</v>
      </c>
      <c r="K1262" s="2">
        <v>44925</v>
      </c>
      <c r="L1262" t="s">
        <v>420</v>
      </c>
    </row>
    <row r="1263" spans="1:12" x14ac:dyDescent="0.3">
      <c r="A1263" t="str">
        <f t="shared" si="19"/>
        <v>CBEE45015</v>
      </c>
      <c r="B1263" t="s">
        <v>421</v>
      </c>
      <c r="C1263" t="s">
        <v>419</v>
      </c>
      <c r="D1263">
        <v>5281725.9825163996</v>
      </c>
      <c r="E1263">
        <v>2207795.8681660998</v>
      </c>
      <c r="F1263">
        <v>1523313.2310414801</v>
      </c>
      <c r="G1263">
        <v>19418132.515679099</v>
      </c>
      <c r="H1263">
        <v>-19418132.515679099</v>
      </c>
      <c r="I1263">
        <v>-5532688.4292619601</v>
      </c>
      <c r="J1263">
        <v>3948815.44831463</v>
      </c>
      <c r="K1263" s="2">
        <v>45015</v>
      </c>
      <c r="L1263" t="s">
        <v>420</v>
      </c>
    </row>
    <row r="1264" spans="1:12" x14ac:dyDescent="0.3">
      <c r="A1264" t="str">
        <f t="shared" si="19"/>
        <v>CBEE45107</v>
      </c>
      <c r="B1264" t="s">
        <v>421</v>
      </c>
      <c r="C1264" t="s">
        <v>419</v>
      </c>
      <c r="D1264">
        <v>5544175.4916299302</v>
      </c>
      <c r="E1264">
        <v>2293932.2207896099</v>
      </c>
      <c r="F1264">
        <v>1647564.93473572</v>
      </c>
      <c r="G1264">
        <v>20507077.489091601</v>
      </c>
      <c r="H1264">
        <v>-20507077.489091601</v>
      </c>
      <c r="I1264">
        <v>-5784951.4608212104</v>
      </c>
      <c r="J1264">
        <v>4065870.15336604</v>
      </c>
      <c r="K1264" s="2">
        <v>45107</v>
      </c>
      <c r="L1264" t="s">
        <v>420</v>
      </c>
    </row>
    <row r="1265" spans="1:12" x14ac:dyDescent="0.3">
      <c r="A1265" t="str">
        <f t="shared" si="19"/>
        <v>CBEE45199</v>
      </c>
      <c r="B1265" t="s">
        <v>421</v>
      </c>
      <c r="C1265" t="s">
        <v>419</v>
      </c>
      <c r="D1265">
        <v>5824140.9178256001</v>
      </c>
      <c r="E1265">
        <v>2384639.33984217</v>
      </c>
      <c r="F1265">
        <v>1787902.2927437201</v>
      </c>
      <c r="G1265">
        <v>21660409.371504501</v>
      </c>
      <c r="H1265">
        <v>-21660409.371504501</v>
      </c>
      <c r="I1265">
        <v>-6044173.6802647496</v>
      </c>
      <c r="J1265">
        <v>4183876.0719949701</v>
      </c>
      <c r="K1265" s="2">
        <v>45199</v>
      </c>
      <c r="L1265" t="s">
        <v>420</v>
      </c>
    </row>
    <row r="1266" spans="1:12" x14ac:dyDescent="0.3">
      <c r="A1266" t="str">
        <f t="shared" si="19"/>
        <v>AMER44925</v>
      </c>
      <c r="B1266" t="s">
        <v>110</v>
      </c>
      <c r="C1266" t="s">
        <v>108</v>
      </c>
      <c r="D1266">
        <v>19411631.548679199</v>
      </c>
      <c r="E1266">
        <v>7217128.4081150601</v>
      </c>
      <c r="F1266">
        <v>970399.85824630002</v>
      </c>
      <c r="G1266">
        <v>51580470.860452101</v>
      </c>
      <c r="H1266">
        <v>-51580470.860452101</v>
      </c>
      <c r="I1266">
        <v>-14291009.140821399</v>
      </c>
      <c r="J1266">
        <v>23606319.980816498</v>
      </c>
      <c r="K1266" s="2">
        <v>44925</v>
      </c>
      <c r="L1266" t="s">
        <v>109</v>
      </c>
    </row>
    <row r="1267" spans="1:12" x14ac:dyDescent="0.3">
      <c r="A1267" t="str">
        <f t="shared" si="19"/>
        <v>AMER45015</v>
      </c>
      <c r="B1267" t="s">
        <v>110</v>
      </c>
      <c r="C1267" t="s">
        <v>108</v>
      </c>
      <c r="D1267">
        <v>21493172.297982302</v>
      </c>
      <c r="E1267">
        <v>8121299.30805944</v>
      </c>
      <c r="F1267">
        <v>1117629.14341</v>
      </c>
      <c r="G1267">
        <v>56961818.363910601</v>
      </c>
      <c r="H1267">
        <v>-56961818.363910601</v>
      </c>
      <c r="I1267">
        <v>-15909174.9963197</v>
      </c>
      <c r="J1267">
        <v>25504513.557303499</v>
      </c>
      <c r="K1267" s="2">
        <v>45015</v>
      </c>
      <c r="L1267" t="s">
        <v>109</v>
      </c>
    </row>
    <row r="1268" spans="1:12" x14ac:dyDescent="0.3">
      <c r="A1268" t="str">
        <f t="shared" si="19"/>
        <v>AMER45107</v>
      </c>
      <c r="B1268" t="s">
        <v>110</v>
      </c>
      <c r="C1268" t="s">
        <v>108</v>
      </c>
      <c r="D1268">
        <v>23739155.851148698</v>
      </c>
      <c r="E1268">
        <v>9111154.0803712197</v>
      </c>
      <c r="F1268">
        <v>1277690.6647636101</v>
      </c>
      <c r="G1268">
        <v>62763985.322120897</v>
      </c>
      <c r="H1268">
        <v>-62763985.322120897</v>
      </c>
      <c r="I1268">
        <v>-17660871.716185499</v>
      </c>
      <c r="J1268">
        <v>27509298.658275601</v>
      </c>
      <c r="K1268" s="2">
        <v>45107</v>
      </c>
      <c r="L1268" t="s">
        <v>109</v>
      </c>
    </row>
    <row r="1269" spans="1:12" x14ac:dyDescent="0.3">
      <c r="A1269" t="str">
        <f t="shared" si="19"/>
        <v>AMER45199</v>
      </c>
      <c r="B1269" t="s">
        <v>110</v>
      </c>
      <c r="C1269" t="s">
        <v>108</v>
      </c>
      <c r="D1269">
        <v>26155979.087804299</v>
      </c>
      <c r="E1269">
        <v>10190406.342217499</v>
      </c>
      <c r="F1269">
        <v>1451083.6035873201</v>
      </c>
      <c r="G1269">
        <v>69003200.934325993</v>
      </c>
      <c r="H1269">
        <v>-69003200.934325993</v>
      </c>
      <c r="I1269">
        <v>-19551374.0718759</v>
      </c>
      <c r="J1269">
        <v>29623519.825950202</v>
      </c>
      <c r="K1269" s="2">
        <v>45199</v>
      </c>
      <c r="L1269" t="s">
        <v>109</v>
      </c>
    </row>
    <row r="1270" spans="1:12" x14ac:dyDescent="0.3">
      <c r="A1270" t="str">
        <f t="shared" si="19"/>
        <v>AMBP44925</v>
      </c>
      <c r="B1270" t="s">
        <v>587</v>
      </c>
      <c r="C1270" t="s">
        <v>588</v>
      </c>
      <c r="D1270">
        <v>1094702.97619052</v>
      </c>
      <c r="E1270">
        <v>93618.380952381907</v>
      </c>
      <c r="F1270">
        <v>283726.38095238101</v>
      </c>
      <c r="G1270">
        <v>4237025.3412698302</v>
      </c>
      <c r="H1270">
        <v>-4237025.3412698302</v>
      </c>
      <c r="I1270">
        <v>-112643.42063492</v>
      </c>
      <c r="J1270">
        <v>-225929.90476191201</v>
      </c>
      <c r="K1270" s="2">
        <v>44925</v>
      </c>
      <c r="L1270" t="s">
        <v>586</v>
      </c>
    </row>
    <row r="1271" spans="1:12" x14ac:dyDescent="0.3">
      <c r="A1271" t="str">
        <f t="shared" si="19"/>
        <v>AMBP45015</v>
      </c>
      <c r="B1271" t="s">
        <v>587</v>
      </c>
      <c r="C1271" t="s">
        <v>588</v>
      </c>
      <c r="D1271">
        <v>1312367.4285714801</v>
      </c>
      <c r="E1271">
        <v>129467.80952381001</v>
      </c>
      <c r="F1271">
        <v>272047.80952380999</v>
      </c>
      <c r="G1271">
        <v>5380194.41269839</v>
      </c>
      <c r="H1271">
        <v>-5380194.41269839</v>
      </c>
      <c r="I1271">
        <v>-86775.206349205997</v>
      </c>
      <c r="J1271">
        <v>-795885.38095239201</v>
      </c>
      <c r="K1271" s="2">
        <v>45015</v>
      </c>
      <c r="L1271" t="s">
        <v>586</v>
      </c>
    </row>
    <row r="1272" spans="1:12" x14ac:dyDescent="0.3">
      <c r="A1272" t="str">
        <f t="shared" si="19"/>
        <v>AMBP45107</v>
      </c>
      <c r="B1272" t="s">
        <v>587</v>
      </c>
      <c r="C1272" t="s">
        <v>588</v>
      </c>
      <c r="D1272">
        <v>1712006.0086580799</v>
      </c>
      <c r="E1272">
        <v>177184.13419913501</v>
      </c>
      <c r="F1272">
        <v>238595.58874459099</v>
      </c>
      <c r="G1272">
        <v>6814016.2546897205</v>
      </c>
      <c r="H1272">
        <v>-6814016.2546897205</v>
      </c>
      <c r="I1272">
        <v>-35173.589466089601</v>
      </c>
      <c r="J1272">
        <v>-1558531.23160174</v>
      </c>
      <c r="K1272" s="2">
        <v>45107</v>
      </c>
      <c r="L1272" t="s">
        <v>586</v>
      </c>
    </row>
    <row r="1273" spans="1:12" x14ac:dyDescent="0.3">
      <c r="A1273" t="str">
        <f t="shared" si="19"/>
        <v>AMBP45199</v>
      </c>
      <c r="B1273" t="s">
        <v>587</v>
      </c>
      <c r="C1273" t="s">
        <v>588</v>
      </c>
      <c r="D1273">
        <v>2337605.3982684799</v>
      </c>
      <c r="E1273">
        <v>238571.53679653801</v>
      </c>
      <c r="F1273">
        <v>179002.991341994</v>
      </c>
      <c r="G1273">
        <v>8578275.8874458391</v>
      </c>
      <c r="H1273">
        <v>-8578275.8874458391</v>
      </c>
      <c r="I1273">
        <v>47283.0562770549</v>
      </c>
      <c r="J1273">
        <v>-2537190.92640694</v>
      </c>
      <c r="K1273" s="2">
        <v>45199</v>
      </c>
      <c r="L1273" t="s">
        <v>586</v>
      </c>
    </row>
    <row r="1274" spans="1:12" x14ac:dyDescent="0.3">
      <c r="A1274" t="str">
        <f t="shared" si="19"/>
        <v>ABEV44925</v>
      </c>
      <c r="B1274" t="s">
        <v>92</v>
      </c>
      <c r="C1274" t="s">
        <v>93</v>
      </c>
      <c r="D1274">
        <v>100192258.209023</v>
      </c>
      <c r="E1274">
        <v>11041420.757528501</v>
      </c>
      <c r="F1274">
        <v>35431107.473015703</v>
      </c>
      <c r="G1274">
        <v>156541621.23598301</v>
      </c>
      <c r="H1274">
        <v>-156541621.23598301</v>
      </c>
      <c r="I1274">
        <v>-28207739.865431201</v>
      </c>
      <c r="J1274">
        <v>19030197.239817001</v>
      </c>
      <c r="K1274" s="2">
        <v>44925</v>
      </c>
      <c r="L1274" t="s">
        <v>91</v>
      </c>
    </row>
    <row r="1275" spans="1:12" x14ac:dyDescent="0.3">
      <c r="A1275" t="str">
        <f t="shared" si="19"/>
        <v>ABEV45015</v>
      </c>
      <c r="B1275" t="s">
        <v>92</v>
      </c>
      <c r="C1275" t="s">
        <v>93</v>
      </c>
      <c r="D1275">
        <v>106144015.573963</v>
      </c>
      <c r="E1275">
        <v>12164883.046156401</v>
      </c>
      <c r="F1275">
        <v>37682943.746917903</v>
      </c>
      <c r="G1275">
        <v>168432564.50889701</v>
      </c>
      <c r="H1275">
        <v>-168432564.50889701</v>
      </c>
      <c r="I1275">
        <v>-32133757.9950644</v>
      </c>
      <c r="J1275">
        <v>20871477.6221122</v>
      </c>
      <c r="K1275" s="2">
        <v>45015</v>
      </c>
      <c r="L1275" t="s">
        <v>91</v>
      </c>
    </row>
    <row r="1276" spans="1:12" x14ac:dyDescent="0.3">
      <c r="A1276" t="str">
        <f t="shared" si="19"/>
        <v>ABEV45107</v>
      </c>
      <c r="B1276" t="s">
        <v>92</v>
      </c>
      <c r="C1276" t="s">
        <v>93</v>
      </c>
      <c r="D1276">
        <v>112650231.64555</v>
      </c>
      <c r="E1276">
        <v>13430383.535874199</v>
      </c>
      <c r="F1276">
        <v>40009485.592235401</v>
      </c>
      <c r="G1276">
        <v>181919113.49628699</v>
      </c>
      <c r="H1276">
        <v>-181919113.49628699</v>
      </c>
      <c r="I1276">
        <v>-36673171.238101996</v>
      </c>
      <c r="J1276">
        <v>22994764.489693101</v>
      </c>
      <c r="K1276" s="2">
        <v>45107</v>
      </c>
      <c r="L1276" t="s">
        <v>91</v>
      </c>
    </row>
    <row r="1277" spans="1:12" x14ac:dyDescent="0.3">
      <c r="A1277" t="str">
        <f t="shared" si="19"/>
        <v>ABEV45199</v>
      </c>
      <c r="B1277" t="s">
        <v>92</v>
      </c>
      <c r="C1277" t="s">
        <v>93</v>
      </c>
      <c r="D1277">
        <v>119742937.250728</v>
      </c>
      <c r="E1277">
        <v>14846485.2489428</v>
      </c>
      <c r="F1277">
        <v>42411135.141007498</v>
      </c>
      <c r="G1277">
        <v>197107283.273224</v>
      </c>
      <c r="H1277">
        <v>-197107283.273224</v>
      </c>
      <c r="I1277">
        <v>-41865816.562314302</v>
      </c>
      <c r="J1277">
        <v>25419319.240884401</v>
      </c>
      <c r="K1277" s="2">
        <v>45199</v>
      </c>
      <c r="L1277" t="s">
        <v>91</v>
      </c>
    </row>
    <row r="1278" spans="1:12" x14ac:dyDescent="0.3">
      <c r="A1278" t="str">
        <f t="shared" si="19"/>
        <v>ALUP44925</v>
      </c>
      <c r="B1278" t="s">
        <v>299</v>
      </c>
      <c r="C1278" t="s">
        <v>300</v>
      </c>
      <c r="D1278">
        <v>7840050.02970888</v>
      </c>
      <c r="E1278">
        <v>43137.741023670998</v>
      </c>
      <c r="F1278">
        <v>4215836.4139715796</v>
      </c>
      <c r="G1278">
        <v>8795641.7716664094</v>
      </c>
      <c r="H1278">
        <v>-8795641.7716664094</v>
      </c>
      <c r="I1278">
        <v>-250092.97784570299</v>
      </c>
      <c r="J1278">
        <v>871345.83524301695</v>
      </c>
      <c r="K1278" s="2">
        <v>44925</v>
      </c>
      <c r="L1278" t="s">
        <v>298</v>
      </c>
    </row>
    <row r="1279" spans="1:12" x14ac:dyDescent="0.3">
      <c r="A1279" t="str">
        <f t="shared" si="19"/>
        <v>ALUP45015</v>
      </c>
      <c r="B1279" t="s">
        <v>299</v>
      </c>
      <c r="C1279" t="s">
        <v>300</v>
      </c>
      <c r="D1279">
        <v>8185003.5557345301</v>
      </c>
      <c r="E1279">
        <v>50558.912993197097</v>
      </c>
      <c r="F1279">
        <v>4617057.6035737004</v>
      </c>
      <c r="G1279">
        <v>9157898.4291589297</v>
      </c>
      <c r="H1279">
        <v>-9157898.4291589297</v>
      </c>
      <c r="I1279">
        <v>-241894.32950676599</v>
      </c>
      <c r="J1279">
        <v>800898.25966435298</v>
      </c>
      <c r="K1279" s="2">
        <v>45015</v>
      </c>
      <c r="L1279" t="s">
        <v>298</v>
      </c>
    </row>
    <row r="1280" spans="1:12" x14ac:dyDescent="0.3">
      <c r="A1280" t="str">
        <f t="shared" si="19"/>
        <v>ALUP45107</v>
      </c>
      <c r="B1280" t="s">
        <v>299</v>
      </c>
      <c r="C1280" t="s">
        <v>300</v>
      </c>
      <c r="D1280">
        <v>8541843.0837013703</v>
      </c>
      <c r="E1280">
        <v>59203.799138320297</v>
      </c>
      <c r="F1280">
        <v>5047506.0351186702</v>
      </c>
      <c r="G1280">
        <v>9535097.1775406208</v>
      </c>
      <c r="H1280">
        <v>-9535097.1775406208</v>
      </c>
      <c r="I1280">
        <v>-232299.006124607</v>
      </c>
      <c r="J1280">
        <v>718559.15833750705</v>
      </c>
      <c r="K1280" s="2">
        <v>45107</v>
      </c>
      <c r="L1280" t="s">
        <v>298</v>
      </c>
    </row>
    <row r="1281" spans="1:12" x14ac:dyDescent="0.3">
      <c r="A1281" t="str">
        <f t="shared" si="19"/>
        <v>ALUP45199</v>
      </c>
      <c r="B1281" t="s">
        <v>299</v>
      </c>
      <c r="C1281" t="s">
        <v>300</v>
      </c>
      <c r="D1281">
        <v>8910787.5701827109</v>
      </c>
      <c r="E1281">
        <v>69136.653181553993</v>
      </c>
      <c r="F1281">
        <v>5508208.4796810802</v>
      </c>
      <c r="G1281">
        <v>9927675.8911063895</v>
      </c>
      <c r="H1281">
        <v>-9927675.8911063895</v>
      </c>
      <c r="I1281">
        <v>-221241.41293845099</v>
      </c>
      <c r="J1281">
        <v>623737.86671363295</v>
      </c>
      <c r="K1281" s="2">
        <v>45199</v>
      </c>
      <c r="L1281" t="s">
        <v>298</v>
      </c>
    </row>
    <row r="1282" spans="1:12" x14ac:dyDescent="0.3">
      <c r="A1282" t="str">
        <f t="shared" si="19"/>
        <v>APER44925</v>
      </c>
      <c r="B1282" t="s">
        <v>365</v>
      </c>
      <c r="C1282" t="s">
        <v>366</v>
      </c>
      <c r="D1282">
        <v>551942.60741849605</v>
      </c>
      <c r="E1282">
        <v>47459.341566922303</v>
      </c>
      <c r="F1282">
        <v>3392.6813513921902</v>
      </c>
      <c r="G1282">
        <v>939939.01943838503</v>
      </c>
      <c r="H1282">
        <v>-939939.01943838503</v>
      </c>
      <c r="I1282">
        <v>-147396.30472799999</v>
      </c>
      <c r="J1282">
        <v>189209.60410840501</v>
      </c>
      <c r="K1282" s="2">
        <v>44925</v>
      </c>
      <c r="L1282" t="s">
        <v>364</v>
      </c>
    </row>
    <row r="1283" spans="1:12" x14ac:dyDescent="0.3">
      <c r="A1283" t="str">
        <f t="shared" ref="A1283:A1313" si="20">_xlfn.CONCAT(B1283,K1283)</f>
        <v>APER45015</v>
      </c>
      <c r="B1283" t="s">
        <v>365</v>
      </c>
      <c r="C1283" t="s">
        <v>366</v>
      </c>
      <c r="D1283">
        <v>645858.13987225504</v>
      </c>
      <c r="E1283">
        <v>52524.068970412802</v>
      </c>
      <c r="F1283">
        <v>9902.3703444496605</v>
      </c>
      <c r="G1283">
        <v>1108778.0311177999</v>
      </c>
      <c r="H1283">
        <v>-1108778.0311177999</v>
      </c>
      <c r="I1283">
        <v>-174058.83674818699</v>
      </c>
      <c r="J1283">
        <v>202811.41779604001</v>
      </c>
      <c r="K1283" s="2">
        <v>45015</v>
      </c>
      <c r="L1283" t="s">
        <v>364</v>
      </c>
    </row>
    <row r="1284" spans="1:12" x14ac:dyDescent="0.3">
      <c r="A1284" t="str">
        <f t="shared" si="20"/>
        <v>APER45107</v>
      </c>
      <c r="B1284" t="s">
        <v>365</v>
      </c>
      <c r="C1284" t="s">
        <v>366</v>
      </c>
      <c r="D1284">
        <v>752545.68291072105</v>
      </c>
      <c r="E1284">
        <v>57954.486996253101</v>
      </c>
      <c r="F1284">
        <v>18745.9844773566</v>
      </c>
      <c r="G1284">
        <v>1299169.18179011</v>
      </c>
      <c r="H1284">
        <v>-1299169.18179011</v>
      </c>
      <c r="I1284">
        <v>-203801.383489742</v>
      </c>
      <c r="J1284">
        <v>216284.464064331</v>
      </c>
      <c r="K1284" s="2">
        <v>45107</v>
      </c>
      <c r="L1284" t="s">
        <v>364</v>
      </c>
    </row>
    <row r="1285" spans="1:12" x14ac:dyDescent="0.3">
      <c r="A1285" t="str">
        <f t="shared" si="20"/>
        <v>APER45199</v>
      </c>
      <c r="B1285" t="s">
        <v>365</v>
      </c>
      <c r="C1285" t="s">
        <v>366</v>
      </c>
      <c r="D1285">
        <v>872639.77962207003</v>
      </c>
      <c r="E1285">
        <v>63761.031492467497</v>
      </c>
      <c r="F1285">
        <v>30081.917035775801</v>
      </c>
      <c r="G1285">
        <v>1512160.4745125901</v>
      </c>
      <c r="H1285">
        <v>-1512160.4745125901</v>
      </c>
      <c r="I1285">
        <v>-236769.11862635001</v>
      </c>
      <c r="J1285">
        <v>229538.95219805601</v>
      </c>
      <c r="K1285" s="2">
        <v>45199</v>
      </c>
      <c r="L1285" t="s">
        <v>364</v>
      </c>
    </row>
    <row r="1286" spans="1:12" x14ac:dyDescent="0.3">
      <c r="A1286" t="str">
        <f t="shared" si="20"/>
        <v>ALPA44925</v>
      </c>
      <c r="B1286" t="s">
        <v>672</v>
      </c>
      <c r="C1286" t="s">
        <v>673</v>
      </c>
      <c r="D1286">
        <v>6240580.7281217398</v>
      </c>
      <c r="E1286">
        <v>918973.15584434196</v>
      </c>
      <c r="F1286">
        <v>1873534.6485868101</v>
      </c>
      <c r="G1286">
        <v>8492513.5186309498</v>
      </c>
      <c r="H1286">
        <v>-8492513.5186309498</v>
      </c>
      <c r="I1286">
        <v>-1986119.7079195399</v>
      </c>
      <c r="J1286">
        <v>3365236.0439691101</v>
      </c>
      <c r="K1286" s="2">
        <v>44925</v>
      </c>
      <c r="L1286" t="s">
        <v>671</v>
      </c>
    </row>
    <row r="1287" spans="1:12" x14ac:dyDescent="0.3">
      <c r="A1287" t="str">
        <f t="shared" si="20"/>
        <v>ALPA45015</v>
      </c>
      <c r="B1287" t="s">
        <v>672</v>
      </c>
      <c r="C1287" t="s">
        <v>673</v>
      </c>
      <c r="D1287">
        <v>6874853.17601893</v>
      </c>
      <c r="E1287">
        <v>982195.13878300402</v>
      </c>
      <c r="F1287">
        <v>1990201.2846339101</v>
      </c>
      <c r="G1287">
        <v>9277086.3068676293</v>
      </c>
      <c r="H1287">
        <v>-9277086.3068676293</v>
      </c>
      <c r="I1287">
        <v>-2141749.5031142901</v>
      </c>
      <c r="J1287">
        <v>3549437.8351996099</v>
      </c>
      <c r="K1287" s="2">
        <v>45015</v>
      </c>
      <c r="L1287" t="s">
        <v>671</v>
      </c>
    </row>
    <row r="1288" spans="1:12" x14ac:dyDescent="0.3">
      <c r="A1288" t="str">
        <f t="shared" si="20"/>
        <v>ALPA45107</v>
      </c>
      <c r="B1288" t="s">
        <v>672</v>
      </c>
      <c r="C1288" t="s">
        <v>673</v>
      </c>
      <c r="D1288">
        <v>7567053.4190684799</v>
      </c>
      <c r="E1288">
        <v>1052561.9760916601</v>
      </c>
      <c r="F1288">
        <v>2120453.8174275002</v>
      </c>
      <c r="G1288">
        <v>10132677.999378201</v>
      </c>
      <c r="H1288">
        <v>-10132677.999378201</v>
      </c>
      <c r="I1288">
        <v>-2309454.5277252598</v>
      </c>
      <c r="J1288">
        <v>3745386.8377370201</v>
      </c>
      <c r="K1288" s="2">
        <v>45107</v>
      </c>
      <c r="L1288" t="s">
        <v>671</v>
      </c>
    </row>
    <row r="1289" spans="1:12" x14ac:dyDescent="0.3">
      <c r="A1289" t="str">
        <f t="shared" si="20"/>
        <v>ALPA45199</v>
      </c>
      <c r="B1289" t="s">
        <v>672</v>
      </c>
      <c r="C1289" t="s">
        <v>673</v>
      </c>
      <c r="D1289">
        <v>8319661.8473910997</v>
      </c>
      <c r="E1289">
        <v>1130429.7238600601</v>
      </c>
      <c r="F1289">
        <v>2265015.4498307202</v>
      </c>
      <c r="G1289">
        <v>11062366.0366701</v>
      </c>
      <c r="H1289">
        <v>-11062366.0366701</v>
      </c>
      <c r="I1289">
        <v>-2489714.1132285502</v>
      </c>
      <c r="J1289">
        <v>3953462.05797895</v>
      </c>
      <c r="K1289" s="2">
        <v>45199</v>
      </c>
      <c r="L1289" t="s">
        <v>671</v>
      </c>
    </row>
    <row r="1290" spans="1:12" x14ac:dyDescent="0.3">
      <c r="A1290" t="str">
        <f t="shared" si="20"/>
        <v>ALPK44925</v>
      </c>
      <c r="B1290" t="s">
        <v>653</v>
      </c>
      <c r="C1290" t="s">
        <v>635</v>
      </c>
      <c r="D1290">
        <v>606226.142857144</v>
      </c>
      <c r="E1290">
        <v>149654.02380951701</v>
      </c>
      <c r="F1290">
        <v>0</v>
      </c>
      <c r="G1290">
        <v>1814537.2142857099</v>
      </c>
      <c r="H1290">
        <v>-1814537.2142857099</v>
      </c>
      <c r="I1290">
        <v>-306510.93650793697</v>
      </c>
      <c r="J1290">
        <v>336073.05555555999</v>
      </c>
      <c r="K1290" s="2">
        <v>44925</v>
      </c>
      <c r="L1290" t="s">
        <v>652</v>
      </c>
    </row>
    <row r="1291" spans="1:12" x14ac:dyDescent="0.3">
      <c r="A1291" t="str">
        <f t="shared" si="20"/>
        <v>ALPK45015</v>
      </c>
      <c r="B1291" t="s">
        <v>653</v>
      </c>
      <c r="C1291" t="s">
        <v>635</v>
      </c>
      <c r="D1291">
        <v>816954.26190476399</v>
      </c>
      <c r="E1291">
        <v>78165.071428562893</v>
      </c>
      <c r="F1291">
        <v>0</v>
      </c>
      <c r="G1291">
        <v>2489161.8095237999</v>
      </c>
      <c r="H1291">
        <v>-2489161.8095237999</v>
      </c>
      <c r="I1291">
        <v>-257402.365079365</v>
      </c>
      <c r="J1291">
        <v>542624.55555556202</v>
      </c>
      <c r="K1291" s="2">
        <v>45015</v>
      </c>
      <c r="L1291" t="s">
        <v>652</v>
      </c>
    </row>
    <row r="1292" spans="1:12" x14ac:dyDescent="0.3">
      <c r="A1292" t="str">
        <f t="shared" si="20"/>
        <v>ALPK45107</v>
      </c>
      <c r="B1292" t="s">
        <v>653</v>
      </c>
      <c r="C1292" t="s">
        <v>635</v>
      </c>
      <c r="D1292">
        <v>1144814.94805195</v>
      </c>
      <c r="E1292">
        <v>-39412.826839837799</v>
      </c>
      <c r="F1292">
        <v>0</v>
      </c>
      <c r="G1292">
        <v>3478921.92207791</v>
      </c>
      <c r="H1292">
        <v>-3478921.92207791</v>
      </c>
      <c r="I1292">
        <v>-196917.432178933</v>
      </c>
      <c r="J1292">
        <v>841811.37373738305</v>
      </c>
      <c r="K1292" s="2">
        <v>45107</v>
      </c>
      <c r="L1292" t="s">
        <v>652</v>
      </c>
    </row>
    <row r="1293" spans="1:12" x14ac:dyDescent="0.3">
      <c r="A1293" t="str">
        <f t="shared" si="20"/>
        <v>ALPK45199</v>
      </c>
      <c r="B1293" t="s">
        <v>653</v>
      </c>
      <c r="C1293" t="s">
        <v>635</v>
      </c>
      <c r="D1293">
        <v>1610325.8528138499</v>
      </c>
      <c r="E1293">
        <v>-211839.12554113899</v>
      </c>
      <c r="F1293">
        <v>0</v>
      </c>
      <c r="G1293">
        <v>4833354.4155844003</v>
      </c>
      <c r="H1293">
        <v>-4833354.4155844003</v>
      </c>
      <c r="I1293">
        <v>-124179.900432902</v>
      </c>
      <c r="J1293">
        <v>1248354.9393939499</v>
      </c>
      <c r="K1293" s="2">
        <v>45199</v>
      </c>
      <c r="L1293" t="s">
        <v>652</v>
      </c>
    </row>
    <row r="1294" spans="1:12" x14ac:dyDescent="0.3">
      <c r="A1294" t="str">
        <f t="shared" si="20"/>
        <v>ALSO44925</v>
      </c>
      <c r="B1294" t="s">
        <v>250</v>
      </c>
      <c r="C1294" t="s">
        <v>251</v>
      </c>
      <c r="D1294">
        <v>8402921.8952546995</v>
      </c>
      <c r="E1294">
        <v>50808.158051104903</v>
      </c>
      <c r="F1294">
        <v>-59441.853577324102</v>
      </c>
      <c r="G1294">
        <v>11478993.438077999</v>
      </c>
      <c r="H1294">
        <v>-11478993.438077999</v>
      </c>
      <c r="I1294">
        <v>-661373.68237009598</v>
      </c>
      <c r="J1294">
        <v>2312917.24666841</v>
      </c>
      <c r="K1294" s="2">
        <v>44925</v>
      </c>
      <c r="L1294" t="s">
        <v>249</v>
      </c>
    </row>
    <row r="1295" spans="1:12" x14ac:dyDescent="0.3">
      <c r="A1295" t="str">
        <f t="shared" si="20"/>
        <v>ALSO45015</v>
      </c>
      <c r="B1295" t="s">
        <v>250</v>
      </c>
      <c r="C1295" t="s">
        <v>251</v>
      </c>
      <c r="D1295">
        <v>8920284.2096063998</v>
      </c>
      <c r="E1295">
        <v>53987.282064346997</v>
      </c>
      <c r="F1295">
        <v>-128024.05357174099</v>
      </c>
      <c r="G1295">
        <v>12314267.312536901</v>
      </c>
      <c r="H1295">
        <v>-12314267.312536901</v>
      </c>
      <c r="I1295">
        <v>-746124.02518734999</v>
      </c>
      <c r="J1295">
        <v>2604160.2381687099</v>
      </c>
      <c r="K1295" s="2">
        <v>45015</v>
      </c>
      <c r="L1295" t="s">
        <v>249</v>
      </c>
    </row>
    <row r="1296" spans="1:12" x14ac:dyDescent="0.3">
      <c r="A1296" t="str">
        <f t="shared" si="20"/>
        <v>ALSO45107</v>
      </c>
      <c r="B1296" t="s">
        <v>250</v>
      </c>
      <c r="C1296" t="s">
        <v>251</v>
      </c>
      <c r="D1296">
        <v>9462200.3693552893</v>
      </c>
      <c r="E1296">
        <v>57447.945174645203</v>
      </c>
      <c r="F1296">
        <v>-196562.667569435</v>
      </c>
      <c r="G1296">
        <v>13198128.5204797</v>
      </c>
      <c r="H1296">
        <v>-13198128.5204797</v>
      </c>
      <c r="I1296">
        <v>-838373.66168069595</v>
      </c>
      <c r="J1296">
        <v>2918712.5410787598</v>
      </c>
      <c r="K1296" s="2">
        <v>45107</v>
      </c>
      <c r="L1296" t="s">
        <v>249</v>
      </c>
    </row>
    <row r="1297" spans="1:12" x14ac:dyDescent="0.3">
      <c r="A1297" t="str">
        <f t="shared" si="20"/>
        <v>ALSO45199</v>
      </c>
      <c r="B1297" t="s">
        <v>250</v>
      </c>
      <c r="C1297" t="s">
        <v>251</v>
      </c>
      <c r="D1297">
        <v>10029144.0748167</v>
      </c>
      <c r="E1297">
        <v>61197.962070207403</v>
      </c>
      <c r="F1297">
        <v>-264836.81002572202</v>
      </c>
      <c r="G1297">
        <v>14131948.4005365</v>
      </c>
      <c r="H1297">
        <v>-14131948.4005365</v>
      </c>
      <c r="I1297">
        <v>-938437.13059982203</v>
      </c>
      <c r="J1297">
        <v>3257404.9313233998</v>
      </c>
      <c r="K1297" s="2">
        <v>45199</v>
      </c>
      <c r="L1297" t="s">
        <v>249</v>
      </c>
    </row>
    <row r="1298" spans="1:12" x14ac:dyDescent="0.3">
      <c r="A1298" t="str">
        <f t="shared" si="20"/>
        <v>RPAD44925</v>
      </c>
      <c r="B1298" t="s">
        <v>326</v>
      </c>
      <c r="C1298" t="s">
        <v>327</v>
      </c>
      <c r="D1298">
        <v>1065315.2198455699</v>
      </c>
      <c r="E1298">
        <v>25050.266106448998</v>
      </c>
      <c r="F1298">
        <v>563830.14786519494</v>
      </c>
      <c r="G1298">
        <v>1067508.93591376</v>
      </c>
      <c r="H1298">
        <v>-1067508.93591376</v>
      </c>
      <c r="I1298">
        <v>-2237.4222901285302</v>
      </c>
      <c r="J1298">
        <v>67969.228758179597</v>
      </c>
      <c r="K1298" s="2">
        <v>44925</v>
      </c>
      <c r="L1298" t="s">
        <v>325</v>
      </c>
    </row>
    <row r="1299" spans="1:12" x14ac:dyDescent="0.3">
      <c r="A1299" t="str">
        <f t="shared" si="20"/>
        <v>RPAD45015</v>
      </c>
      <c r="B1299" t="s">
        <v>326</v>
      </c>
      <c r="C1299" t="s">
        <v>327</v>
      </c>
      <c r="D1299">
        <v>1067642.2175606301</v>
      </c>
      <c r="E1299">
        <v>29483.9086229163</v>
      </c>
      <c r="F1299">
        <v>562810.03388643498</v>
      </c>
      <c r="G1299">
        <v>1068695.4598334101</v>
      </c>
      <c r="H1299">
        <v>-1068695.4598334101</v>
      </c>
      <c r="I1299">
        <v>-1169.5044379752601</v>
      </c>
      <c r="J1299">
        <v>78028.8479572129</v>
      </c>
      <c r="K1299" s="2">
        <v>45015</v>
      </c>
      <c r="L1299" t="s">
        <v>325</v>
      </c>
    </row>
    <row r="1300" spans="1:12" x14ac:dyDescent="0.3">
      <c r="A1300" t="str">
        <f t="shared" si="20"/>
        <v>RPAD45107</v>
      </c>
      <c r="B1300" t="s">
        <v>326</v>
      </c>
      <c r="C1300" t="s">
        <v>327</v>
      </c>
      <c r="D1300">
        <v>1068918.4835678299</v>
      </c>
      <c r="E1300">
        <v>34353.679118313499</v>
      </c>
      <c r="F1300">
        <v>561010.87803684606</v>
      </c>
      <c r="G1300">
        <v>1068692.73634852</v>
      </c>
      <c r="H1300">
        <v>-1068692.73634852</v>
      </c>
      <c r="I1300">
        <v>29.899041094003199</v>
      </c>
      <c r="J1300">
        <v>89061.802724898007</v>
      </c>
      <c r="K1300" s="2">
        <v>45107</v>
      </c>
      <c r="L1300" t="s">
        <v>325</v>
      </c>
    </row>
    <row r="1301" spans="1:12" x14ac:dyDescent="0.3">
      <c r="A1301" t="str">
        <f t="shared" si="20"/>
        <v>RPAD45199</v>
      </c>
      <c r="B1301" t="s">
        <v>326</v>
      </c>
      <c r="C1301" t="s">
        <v>327</v>
      </c>
      <c r="D1301">
        <v>1069104.60904234</v>
      </c>
      <c r="E1301">
        <v>39678.375847909498</v>
      </c>
      <c r="F1301">
        <v>558399.83940277202</v>
      </c>
      <c r="G1301">
        <v>1067455.1533894299</v>
      </c>
      <c r="H1301">
        <v>-1067455.1533894299</v>
      </c>
      <c r="I1301">
        <v>1366.7439926821701</v>
      </c>
      <c r="J1301">
        <v>101110.50181864599</v>
      </c>
      <c r="K1301" s="2">
        <v>45199</v>
      </c>
      <c r="L1301" t="s">
        <v>325</v>
      </c>
    </row>
    <row r="1302" spans="1:12" x14ac:dyDescent="0.3">
      <c r="A1302" t="str">
        <f t="shared" si="20"/>
        <v>AFLT44925</v>
      </c>
      <c r="B1302" t="s">
        <v>418</v>
      </c>
      <c r="C1302" t="s">
        <v>419</v>
      </c>
      <c r="D1302">
        <v>297691.30837789603</v>
      </c>
      <c r="E1302">
        <v>24882.929887103899</v>
      </c>
      <c r="F1302">
        <v>234078.46541041401</v>
      </c>
      <c r="G1302">
        <v>338493.39334522601</v>
      </c>
      <c r="H1302">
        <v>-338493.39334522601</v>
      </c>
      <c r="I1302">
        <v>-20044.694592997199</v>
      </c>
      <c r="J1302">
        <v>69924.840251253598</v>
      </c>
      <c r="K1302" s="2">
        <v>44925</v>
      </c>
      <c r="L1302" t="s">
        <v>417</v>
      </c>
    </row>
    <row r="1303" spans="1:12" x14ac:dyDescent="0.3">
      <c r="A1303" t="str">
        <f t="shared" si="20"/>
        <v>AFLT45015</v>
      </c>
      <c r="B1303" t="s">
        <v>418</v>
      </c>
      <c r="C1303" t="s">
        <v>419</v>
      </c>
      <c r="D1303">
        <v>317144.70228287601</v>
      </c>
      <c r="E1303">
        <v>28184.837271187898</v>
      </c>
      <c r="F1303">
        <v>256047.928414289</v>
      </c>
      <c r="G1303">
        <v>362631.82033371099</v>
      </c>
      <c r="H1303">
        <v>-362631.82033371099</v>
      </c>
      <c r="I1303">
        <v>-22864.9399284795</v>
      </c>
      <c r="J1303">
        <v>71361.296276416193</v>
      </c>
      <c r="K1303" s="2">
        <v>45015</v>
      </c>
      <c r="L1303" t="s">
        <v>417</v>
      </c>
    </row>
    <row r="1304" spans="1:12" x14ac:dyDescent="0.3">
      <c r="A1304" t="str">
        <f t="shared" si="20"/>
        <v>AFLT45107</v>
      </c>
      <c r="B1304" t="s">
        <v>418</v>
      </c>
      <c r="C1304" t="s">
        <v>419</v>
      </c>
      <c r="D1304">
        <v>337459.51586473902</v>
      </c>
      <c r="E1304">
        <v>31836.268779935399</v>
      </c>
      <c r="F1304">
        <v>279303.37455783098</v>
      </c>
      <c r="G1304">
        <v>388068.67802027398</v>
      </c>
      <c r="H1304">
        <v>-388068.67802027398</v>
      </c>
      <c r="I1304">
        <v>-25988.524622257901</v>
      </c>
      <c r="J1304">
        <v>72960.064955594193</v>
      </c>
      <c r="K1304" s="2">
        <v>45107</v>
      </c>
      <c r="L1304" t="s">
        <v>417</v>
      </c>
    </row>
    <row r="1305" spans="1:12" x14ac:dyDescent="0.3">
      <c r="A1305" t="str">
        <f t="shared" si="20"/>
        <v>AFLT45199</v>
      </c>
      <c r="B1305" t="s">
        <v>418</v>
      </c>
      <c r="C1305" t="s">
        <v>419</v>
      </c>
      <c r="D1305">
        <v>358644.69150905102</v>
      </c>
      <c r="E1305">
        <v>35853.085797084001</v>
      </c>
      <c r="F1305">
        <v>303878.798019354</v>
      </c>
      <c r="G1305">
        <v>414831.72709056002</v>
      </c>
      <c r="H1305">
        <v>-414831.72709056002</v>
      </c>
      <c r="I1305">
        <v>-29429.630355266501</v>
      </c>
      <c r="J1305">
        <v>74727.944079520603</v>
      </c>
      <c r="K1305" s="2">
        <v>45199</v>
      </c>
      <c r="L1305" t="s">
        <v>417</v>
      </c>
    </row>
    <row r="1306" spans="1:12" x14ac:dyDescent="0.3">
      <c r="A1306" t="str">
        <f t="shared" si="20"/>
        <v>AERI44925</v>
      </c>
      <c r="B1306" t="s">
        <v>494</v>
      </c>
      <c r="C1306" t="s">
        <v>495</v>
      </c>
      <c r="D1306">
        <v>475985.26190476498</v>
      </c>
      <c r="E1306">
        <v>797445.52380952903</v>
      </c>
      <c r="F1306">
        <v>-15914.317460317299</v>
      </c>
      <c r="G1306">
        <v>3458134.0714285602</v>
      </c>
      <c r="H1306">
        <v>-3458134.0714285602</v>
      </c>
      <c r="I1306">
        <v>-1600707.9444444601</v>
      </c>
      <c r="J1306">
        <v>2405551.17460318</v>
      </c>
      <c r="K1306" s="2">
        <v>44925</v>
      </c>
      <c r="L1306" t="s">
        <v>493</v>
      </c>
    </row>
    <row r="1307" spans="1:12" x14ac:dyDescent="0.3">
      <c r="A1307" t="str">
        <f t="shared" si="20"/>
        <v>AERI45015</v>
      </c>
      <c r="B1307" t="s">
        <v>494</v>
      </c>
      <c r="C1307" t="s">
        <v>495</v>
      </c>
      <c r="D1307">
        <v>-119511.880952377</v>
      </c>
      <c r="E1307">
        <v>1084035.9047619</v>
      </c>
      <c r="F1307">
        <v>-207738.34126983999</v>
      </c>
      <c r="G1307">
        <v>3390505.2142857001</v>
      </c>
      <c r="H1307">
        <v>-3390505.2142857001</v>
      </c>
      <c r="I1307">
        <v>-2336745.2777777901</v>
      </c>
      <c r="J1307">
        <v>2544396.5793650802</v>
      </c>
      <c r="K1307" s="2">
        <v>45015</v>
      </c>
      <c r="L1307" t="s">
        <v>493</v>
      </c>
    </row>
    <row r="1308" spans="1:12" x14ac:dyDescent="0.3">
      <c r="A1308" t="str">
        <f t="shared" si="20"/>
        <v>AERI45107</v>
      </c>
      <c r="B1308" t="s">
        <v>494</v>
      </c>
      <c r="C1308" t="s">
        <v>495</v>
      </c>
      <c r="D1308">
        <v>-961656.504329002</v>
      </c>
      <c r="E1308">
        <v>1524942.0670995601</v>
      </c>
      <c r="F1308">
        <v>-480645.23304473102</v>
      </c>
      <c r="G1308">
        <v>3232218.59523807</v>
      </c>
      <c r="H1308">
        <v>-3232218.59523807</v>
      </c>
      <c r="I1308">
        <v>-3357321.9292929498</v>
      </c>
      <c r="J1308">
        <v>2707088.1334776301</v>
      </c>
      <c r="K1308" s="2">
        <v>45107</v>
      </c>
      <c r="L1308" t="s">
        <v>493</v>
      </c>
    </row>
    <row r="1309" spans="1:12" x14ac:dyDescent="0.3">
      <c r="A1309" t="str">
        <f t="shared" si="20"/>
        <v>AERI45199</v>
      </c>
      <c r="B1309" t="s">
        <v>494</v>
      </c>
      <c r="C1309" t="s">
        <v>495</v>
      </c>
      <c r="D1309">
        <v>-2082797.1688311601</v>
      </c>
      <c r="E1309">
        <v>2149782.29870129</v>
      </c>
      <c r="F1309">
        <v>-847115.80086579896</v>
      </c>
      <c r="G1309">
        <v>2977400.5930735501</v>
      </c>
      <c r="H1309">
        <v>-2977400.5930735501</v>
      </c>
      <c r="I1309">
        <v>-4706104.0909091197</v>
      </c>
      <c r="J1309">
        <v>2904091.4329004199</v>
      </c>
      <c r="K1309" s="2">
        <v>45199</v>
      </c>
      <c r="L1309" t="s">
        <v>493</v>
      </c>
    </row>
    <row r="1310" spans="1:12" x14ac:dyDescent="0.3">
      <c r="A1310" t="str">
        <f t="shared" si="20"/>
        <v>RRRP44925</v>
      </c>
      <c r="B1310" t="s">
        <v>570</v>
      </c>
      <c r="C1310" t="s">
        <v>566</v>
      </c>
      <c r="D1310">
        <v>4541730.1746031903</v>
      </c>
      <c r="E1310">
        <v>734716.95238095406</v>
      </c>
      <c r="F1310">
        <v>0</v>
      </c>
      <c r="G1310">
        <v>6431407.5952380896</v>
      </c>
      <c r="H1310">
        <v>-6431407.5952380896</v>
      </c>
      <c r="I1310">
        <v>-183991.17460317301</v>
      </c>
      <c r="J1310">
        <v>52741.285714305399</v>
      </c>
      <c r="K1310" s="2">
        <v>44925</v>
      </c>
      <c r="L1310" t="s">
        <v>569</v>
      </c>
    </row>
    <row r="1311" spans="1:12" x14ac:dyDescent="0.3">
      <c r="A1311" t="str">
        <f t="shared" si="20"/>
        <v>RRRP45015</v>
      </c>
      <c r="B1311" t="s">
        <v>570</v>
      </c>
      <c r="C1311" t="s">
        <v>566</v>
      </c>
      <c r="D1311">
        <v>4387104.2460317696</v>
      </c>
      <c r="E1311">
        <v>1282168.1904761901</v>
      </c>
      <c r="F1311">
        <v>0</v>
      </c>
      <c r="G1311">
        <v>7647315.4523809496</v>
      </c>
      <c r="H1311">
        <v>-7647315.4523809496</v>
      </c>
      <c r="I1311">
        <v>-281682.07936507702</v>
      </c>
      <c r="J1311">
        <v>-598446.80952378595</v>
      </c>
      <c r="K1311" s="2">
        <v>45015</v>
      </c>
      <c r="L1311" t="s">
        <v>569</v>
      </c>
    </row>
    <row r="1312" spans="1:12" x14ac:dyDescent="0.3">
      <c r="A1312" t="str">
        <f t="shared" si="20"/>
        <v>RRRP45107</v>
      </c>
      <c r="B1312" t="s">
        <v>570</v>
      </c>
      <c r="C1312" t="s">
        <v>566</v>
      </c>
      <c r="D1312">
        <v>3814264.6486291899</v>
      </c>
      <c r="E1312">
        <v>2035213.47186147</v>
      </c>
      <c r="F1312">
        <v>0</v>
      </c>
      <c r="G1312">
        <v>8939479.4956709892</v>
      </c>
      <c r="H1312">
        <v>-8939479.4956709892</v>
      </c>
      <c r="I1312">
        <v>-409419.95165944798</v>
      </c>
      <c r="J1312">
        <v>-1433560.55844153</v>
      </c>
      <c r="K1312" s="2">
        <v>45107</v>
      </c>
      <c r="L1312" t="s">
        <v>569</v>
      </c>
    </row>
    <row r="1313" spans="1:12" x14ac:dyDescent="0.3">
      <c r="A1313" t="str">
        <f t="shared" si="20"/>
        <v>RRRP45199</v>
      </c>
      <c r="B1313" t="s">
        <v>570</v>
      </c>
      <c r="C1313" t="s">
        <v>566</v>
      </c>
      <c r="D1313">
        <v>2743689.7359307902</v>
      </c>
      <c r="E1313">
        <v>3024786.2207792099</v>
      </c>
      <c r="F1313">
        <v>0</v>
      </c>
      <c r="G1313">
        <v>10299838.9220779</v>
      </c>
      <c r="H1313">
        <v>-10299838.9220779</v>
      </c>
      <c r="I1313">
        <v>-571194.64502164</v>
      </c>
      <c r="J1313">
        <v>-2465629.7489177198</v>
      </c>
      <c r="K1313" s="2">
        <v>45199</v>
      </c>
      <c r="L1313" t="s">
        <v>569</v>
      </c>
    </row>
  </sheetData>
  <autoFilter ref="B1:L1313" xr:uid="{D91D47CD-D693-428B-B130-D646909189F5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8C5C-4013-4C6F-AC64-1727A655F373}">
  <sheetPr codeName="Planilha4"/>
  <dimension ref="A1"/>
  <sheetViews>
    <sheetView workbookViewId="0">
      <selection activeCell="F28" sqref="F2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7 O C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d 7 O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z g l Y o i k e 4 D g A A A B E A A A A T A B w A R m 9 y b X V s Y X M v U 2 V j d G l v b j E u b S C i G A A o o B Q A A A A A A A A A A A A A A A A A A A A A A A A A A A A r T k 0 u y c z P U w i G 0 I b W A F B L A Q I t A B Q A A g A I A H e z g l Z a W M L w p A A A A P Y A A A A S A A A A A A A A A A A A A A A A A A A A A A B D b 2 5 m a W c v U G F j a 2 F n Z S 5 4 b W x Q S w E C L Q A U A A I A C A B 3 s 4 J W D 8 r p q 6 Q A A A D p A A A A E w A A A A A A A A A A A A A A A A D w A A A A W 0 N v b n R l b n R f V H l w Z X N d L n h t b F B L A Q I t A B Q A A g A I A H e z g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o c P r A P x P T a X S b K o Y U V C L A A A A A A I A A A A A A B B m A A A A A Q A A I A A A A M s q 5 j m B f 7 K C r k q f a h 6 Z i R j N n K i z 4 t J S q e 2 P s l m P K A x q A A A A A A 6 A A A A A A g A A I A A A A L s + / l 8 T h h g m D l J P U 1 A H c g 6 v d X + T A Z r 0 2 P R n H 3 n v m M T M U A A A A L y N l T k k n L r Q m g c A I 2 b j v v J / e M j k D Y X i N W e A H x 8 N w 9 m l z G g 2 Y G T q 2 p 3 O t / C I n l j w l w n 9 g F 6 T z E f s Z 9 j 0 0 r j 1 S C S a l z 9 2 e R e Z E N X M S 3 j 9 7 0 2 C Q A A A A H L V v W Q 8 I / z Y B 6 E S f Y c r J j t 8 p H 2 b k s D / q U O 3 R o D d K d N M / F / Y B v 7 + D F 4 e a 8 M 6 b S W v B U P V O X l k 6 e S 9 c B 3 y U 1 O H j x k = < / D a t a M a s h u p > 
</file>

<file path=customXml/itemProps1.xml><?xml version="1.0" encoding="utf-8"?>
<ds:datastoreItem xmlns:ds="http://schemas.openxmlformats.org/officeDocument/2006/customXml" ds:itemID="{AA3523C2-70E6-4599-AB90-5A592D193F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FrontDoor</vt:lpstr>
      <vt:lpstr>Finanças</vt:lpstr>
      <vt:lpstr>BaseCLuster</vt:lpstr>
      <vt:lpstr>Dinamica</vt:lpstr>
      <vt:lpstr>Poly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Vinicius</dc:creator>
  <cp:lastModifiedBy>Marcus Vinicius</cp:lastModifiedBy>
  <dcterms:created xsi:type="dcterms:W3CDTF">2015-06-05T18:19:34Z</dcterms:created>
  <dcterms:modified xsi:type="dcterms:W3CDTF">2023-04-03T04:45:43Z</dcterms:modified>
</cp:coreProperties>
</file>