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uddy\benchBuddy\"/>
    </mc:Choice>
  </mc:AlternateContent>
  <xr:revisionPtr revIDLastSave="0" documentId="13_ncr:1_{81498D47-0930-42C0-8219-FD00EBEA5D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urchaseBOM" sheetId="5" r:id="rId1"/>
    <sheet name="Main Board Additions" sheetId="3" r:id="rId2"/>
    <sheet name="MCU Board" sheetId="2" r:id="rId3"/>
    <sheet name="microBackpack_BOM" sheetId="6" r:id="rId4"/>
    <sheet name="benchBuddyPSB_BOM" sheetId="4" r:id="rId5"/>
  </sheets>
  <definedNames>
    <definedName name="_xlnm._FilterDatabase" localSheetId="1" hidden="1">'Main Board Additions'!$B$1:$O$34</definedName>
    <definedName name="_xlnm._FilterDatabase" localSheetId="2" hidden="1">'MCU Board'!$A$1:$N$35</definedName>
    <definedName name="_xlnm._FilterDatabase" localSheetId="0" hidden="1">PurchaseBOM!$A$1:$M$32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5" l="1"/>
  <c r="K22" i="5"/>
  <c r="K16" i="5"/>
  <c r="K21" i="5"/>
  <c r="K19" i="5"/>
  <c r="K17" i="5"/>
  <c r="K18" i="5"/>
  <c r="K20" i="5"/>
  <c r="K25" i="5"/>
  <c r="K10" i="5"/>
  <c r="K9" i="5"/>
  <c r="K37" i="5"/>
  <c r="K2" i="5"/>
  <c r="K38" i="5"/>
  <c r="K27" i="5"/>
  <c r="K26" i="5"/>
  <c r="K24" i="5"/>
  <c r="O20" i="5"/>
  <c r="O10" i="5"/>
  <c r="O11" i="5"/>
  <c r="O9" i="5"/>
  <c r="O27" i="5"/>
  <c r="O26" i="5"/>
  <c r="O25" i="5"/>
  <c r="O6" i="5"/>
  <c r="O7" i="5"/>
  <c r="O32" i="5"/>
  <c r="O16" i="5"/>
  <c r="O2" i="5"/>
  <c r="O3" i="5"/>
  <c r="O4" i="5"/>
  <c r="O5" i="5"/>
  <c r="O8" i="5"/>
  <c r="O12" i="5"/>
  <c r="O13" i="5"/>
  <c r="O14" i="5"/>
  <c r="O15" i="5"/>
  <c r="O17" i="5"/>
  <c r="O18" i="5"/>
  <c r="O19" i="5"/>
  <c r="O21" i="5"/>
  <c r="O22" i="5"/>
  <c r="O23" i="5"/>
  <c r="O24" i="5"/>
  <c r="O28" i="5"/>
  <c r="O29" i="5"/>
  <c r="O30" i="5"/>
  <c r="O31" i="5"/>
  <c r="O33" i="5"/>
  <c r="O34" i="5"/>
  <c r="O36" i="5"/>
  <c r="O37" i="5"/>
  <c r="O38" i="5"/>
  <c r="O35" i="5"/>
  <c r="M24" i="5" l="1"/>
  <c r="I24" i="5"/>
  <c r="M12" i="5"/>
  <c r="I12" i="5"/>
  <c r="M26" i="5"/>
  <c r="I26" i="5"/>
  <c r="M23" i="5"/>
  <c r="I23" i="5"/>
  <c r="M27" i="5"/>
  <c r="I27" i="5"/>
  <c r="M2" i="5"/>
  <c r="I2" i="5"/>
  <c r="M34" i="5"/>
  <c r="I34" i="5"/>
  <c r="M33" i="5"/>
  <c r="I33" i="5"/>
  <c r="M32" i="5"/>
  <c r="I32" i="5"/>
  <c r="M30" i="5"/>
  <c r="I30" i="5"/>
  <c r="M29" i="5"/>
  <c r="I29" i="5"/>
  <c r="M31" i="5"/>
  <c r="I31" i="5"/>
  <c r="M9" i="5"/>
  <c r="I9" i="5"/>
  <c r="M25" i="5"/>
  <c r="I25" i="5"/>
  <c r="M20" i="5"/>
  <c r="I20" i="5"/>
  <c r="M18" i="5"/>
  <c r="I18" i="5"/>
  <c r="M19" i="5"/>
  <c r="I19" i="5"/>
  <c r="M21" i="5"/>
  <c r="I21" i="5"/>
  <c r="M16" i="5"/>
  <c r="I16" i="5"/>
  <c r="M22" i="5"/>
  <c r="I22" i="5"/>
  <c r="M11" i="5"/>
  <c r="I11" i="5"/>
  <c r="M7" i="5"/>
  <c r="I7" i="5"/>
  <c r="M5" i="5"/>
  <c r="I5" i="5"/>
  <c r="M6" i="5"/>
  <c r="I6" i="5"/>
  <c r="M4" i="5"/>
  <c r="I4" i="5"/>
  <c r="L9" i="2"/>
  <c r="I9" i="2"/>
  <c r="I14" i="2" l="1"/>
  <c r="I13" i="2"/>
  <c r="L13" i="2"/>
  <c r="I12" i="2"/>
  <c r="L17" i="2"/>
  <c r="L3" i="2"/>
  <c r="I3" i="2"/>
  <c r="M17" i="5"/>
  <c r="I17" i="5"/>
  <c r="M38" i="5"/>
  <c r="I38" i="5"/>
  <c r="M8" i="5"/>
  <c r="I8" i="5"/>
  <c r="M3" i="5"/>
  <c r="I3" i="5"/>
  <c r="M35" i="5"/>
  <c r="I35" i="5"/>
  <c r="M36" i="5"/>
  <c r="I36" i="5"/>
  <c r="M37" i="5"/>
  <c r="I37" i="5"/>
  <c r="M15" i="5"/>
  <c r="I15" i="5"/>
  <c r="M14" i="5"/>
  <c r="I14" i="5"/>
  <c r="M13" i="5"/>
  <c r="I13" i="5"/>
  <c r="M10" i="5"/>
  <c r="I10" i="5"/>
  <c r="M28" i="5"/>
  <c r="I28" i="5"/>
  <c r="M41" i="5" l="1"/>
  <c r="I23" i="2"/>
  <c r="I15" i="2"/>
  <c r="I2" i="2"/>
  <c r="I6" i="2"/>
  <c r="I28" i="2"/>
  <c r="I7" i="2"/>
  <c r="I27" i="2"/>
  <c r="I25" i="2"/>
  <c r="I26" i="2"/>
  <c r="I20" i="2"/>
  <c r="I21" i="2"/>
  <c r="I19" i="2"/>
  <c r="I18" i="2"/>
  <c r="I17" i="2"/>
  <c r="I16" i="2"/>
  <c r="I4" i="2"/>
  <c r="I5" i="2"/>
  <c r="I10" i="2"/>
  <c r="I22" i="2"/>
  <c r="I11" i="2"/>
  <c r="I8" i="2"/>
  <c r="I29" i="2"/>
  <c r="I30" i="2"/>
  <c r="I31" i="2"/>
  <c r="I32" i="2"/>
  <c r="I33" i="2"/>
  <c r="I34" i="2"/>
  <c r="I2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L28" i="2" l="1"/>
  <c r="L24" i="2" l="1"/>
  <c r="L23" i="2"/>
  <c r="L15" i="2"/>
  <c r="L6" i="2"/>
  <c r="L7" i="2"/>
  <c r="L27" i="2"/>
  <c r="L25" i="2"/>
  <c r="M11" i="3" l="1"/>
  <c r="M12" i="3"/>
  <c r="M5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0" i="3"/>
  <c r="M9" i="3"/>
  <c r="M8" i="3"/>
  <c r="M7" i="3"/>
  <c r="M6" i="3"/>
  <c r="M4" i="3"/>
  <c r="M3" i="3"/>
  <c r="M2" i="3"/>
  <c r="M34" i="3" l="1"/>
  <c r="L14" i="2" l="1"/>
  <c r="L26" i="2"/>
  <c r="L2" i="2"/>
  <c r="L20" i="2"/>
  <c r="L21" i="2"/>
  <c r="L19" i="2"/>
  <c r="L18" i="2"/>
  <c r="L16" i="2"/>
  <c r="L4" i="2"/>
  <c r="L5" i="2"/>
  <c r="L10" i="2"/>
  <c r="L22" i="2"/>
  <c r="L11" i="2"/>
  <c r="L12" i="2"/>
  <c r="L8" i="2"/>
  <c r="L29" i="2"/>
  <c r="L30" i="2"/>
  <c r="L31" i="2"/>
  <c r="L32" i="2"/>
  <c r="L33" i="2"/>
  <c r="L34" i="2"/>
  <c r="L35" i="2" l="1"/>
</calcChain>
</file>

<file path=xl/sharedStrings.xml><?xml version="1.0" encoding="utf-8"?>
<sst xmlns="http://schemas.openxmlformats.org/spreadsheetml/2006/main" count="876" uniqueCount="356">
  <si>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</si>
  <si>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</si>
  <si>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</si>
  <si>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</si>
  <si>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</si>
  <si>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</si>
  <si>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</si>
  <si>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</si>
  <si>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</si>
  <si>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</si>
  <si>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</si>
  <si>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</si>
  <si>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</si>
  <si>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</si>
  <si>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</si>
  <si>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</si>
  <si>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Total</t>
  </si>
  <si>
    <t>USB to UART Adapter</t>
  </si>
  <si>
    <t>Diode</t>
  </si>
  <si>
    <t>UART Optoisolator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</si>
  <si>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</si>
  <si>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</si>
  <si>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</si>
  <si>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</si>
  <si>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</si>
  <si>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</si>
  <si>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</si>
  <si>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</si>
  <si>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</si>
  <si>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</si>
  <si>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</si>
  <si>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</si>
  <si>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</si>
  <si>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</si>
  <si>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</si>
  <si>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</si>
  <si>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</si>
  <si>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</si>
  <si>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</si>
  <si>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</si>
  <si>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</si>
  <si>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</si>
  <si>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</si>
  <si>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</si>
  <si>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</si>
  <si>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</si>
  <si>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</si>
  <si>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</si>
  <si>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</si>
  <si>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</si>
  <si>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</si>
  <si>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</si>
  <si>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</si>
  <si>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</si>
  <si>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</si>
  <si>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</si>
  <si>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</si>
  <si>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</si>
  <si>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</si>
  <si>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</si>
  <si>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</si>
  <si>
    <t>Microcontroller, Arduino</t>
  </si>
  <si>
    <t>Crystal Oscillator</t>
  </si>
  <si>
    <t>ATMega328P</t>
  </si>
  <si>
    <t>Voltage Reference</t>
  </si>
  <si>
    <t>576-1048-1-ND</t>
  </si>
  <si>
    <t>Op Amp for AINs</t>
  </si>
  <si>
    <t>DAC Chip</t>
  </si>
  <si>
    <t>MCP4728-E/UN-ND</t>
  </si>
  <si>
    <t>LM324DR2GOSCT-ND</t>
  </si>
  <si>
    <t>5V Supply</t>
  </si>
  <si>
    <t>AZ1117IH-5.0TRG1DICT-ND</t>
  </si>
  <si>
    <t>IC REG LINEAR 5V 800MA SOT223</t>
  </si>
  <si>
    <t>Crystal</t>
  </si>
  <si>
    <t>336-5888-1-ND</t>
  </si>
  <si>
    <t>1727-1582-1-ND</t>
  </si>
  <si>
    <t>5V/AIN/USB protection diodes</t>
  </si>
  <si>
    <t>887-2015-ND</t>
  </si>
  <si>
    <t>Crystal Capacitors</t>
  </si>
  <si>
    <t>Amp Resistors</t>
  </si>
  <si>
    <t>10k 1%</t>
  </si>
  <si>
    <t>30.1k 1%</t>
  </si>
  <si>
    <t>15k 1%</t>
  </si>
  <si>
    <t>Vref Resistor</t>
  </si>
  <si>
    <t>1k</t>
  </si>
  <si>
    <t>ATMEGA328PB-AURCT-ND</t>
  </si>
  <si>
    <t>Power Filter Caps</t>
  </si>
  <si>
    <t>1uF</t>
  </si>
  <si>
    <t>10nF</t>
  </si>
  <si>
    <t>USB Port</t>
  </si>
  <si>
    <t>Reset button</t>
  </si>
  <si>
    <t>Output Header, AIN</t>
  </si>
  <si>
    <t>Output Header, DIO</t>
  </si>
  <si>
    <t>DIO Protection resistors</t>
  </si>
  <si>
    <t>4A Fuse for 12V</t>
  </si>
  <si>
    <t>PTC RESET FUSE 16V 2.6A 1812</t>
  </si>
  <si>
    <t>507-1780-1-ND</t>
  </si>
  <si>
    <t>32-TQFP</t>
  </si>
  <si>
    <t>16MHz</t>
  </si>
  <si>
    <t>HC-49</t>
  </si>
  <si>
    <t>R0805</t>
  </si>
  <si>
    <t>22pF</t>
  </si>
  <si>
    <t>SOT-23-3</t>
  </si>
  <si>
    <t>10-MSOP</t>
  </si>
  <si>
    <t>Verify same as USB Motor Driver</t>
  </si>
  <si>
    <t>ICSP Header</t>
  </si>
  <si>
    <t>2x3 0.1" header, for flashing the bootloader to the atmega</t>
  </si>
  <si>
    <t>CKN12220-1-ND</t>
  </si>
  <si>
    <t>TACT 5.2 X 5.2, 1.5 MM H, 160GF,</t>
  </si>
  <si>
    <t>5.2mm sqaure</t>
  </si>
  <si>
    <t>Button</t>
  </si>
  <si>
    <t>Op Amp Power Supply</t>
  </si>
  <si>
    <t>SOT89-3</t>
  </si>
  <si>
    <t>497-1192-1-ND</t>
  </si>
  <si>
    <t>IC REG LINEAR 9V 100MA SOT89-3</t>
  </si>
  <si>
    <t>L78L09ACUTR</t>
  </si>
  <si>
    <t>Have</t>
  </si>
  <si>
    <t>Device</t>
  </si>
  <si>
    <t>Parts</t>
  </si>
  <si>
    <t>Source</t>
  </si>
  <si>
    <t>CPOL-USB</t>
  </si>
  <si>
    <t>PANASONIC_B</t>
  </si>
  <si>
    <t>C1, C2, C3</t>
  </si>
  <si>
    <t>POLARIZED CAPACITOR, American symbol</t>
  </si>
  <si>
    <t>10n</t>
  </si>
  <si>
    <t>C-USC1206</t>
  </si>
  <si>
    <t>C1206</t>
  </si>
  <si>
    <t>C4, C6</t>
  </si>
  <si>
    <t>CAPACITOR, American symbol</t>
  </si>
  <si>
    <t>2.2u</t>
  </si>
  <si>
    <t>C5, C7</t>
  </si>
  <si>
    <t>C-USC0805</t>
  </si>
  <si>
    <t>C8, C11, C13</t>
  </si>
  <si>
    <t>C9, C10, C12, C14</t>
  </si>
  <si>
    <t>LED3MM</t>
  </si>
  <si>
    <t>LED_3MM</t>
  </si>
  <si>
    <t>D1, D2, D3</t>
  </si>
  <si>
    <t>LED (Generic)</t>
  </si>
  <si>
    <t>4A It</t>
  </si>
  <si>
    <t>FUSE</t>
  </si>
  <si>
    <t>LITTELFUSE_MINISMDC260F/12-2</t>
  </si>
  <si>
    <t>F1</t>
  </si>
  <si>
    <t>1.5A It</t>
  </si>
  <si>
    <t>F2, F3</t>
  </si>
  <si>
    <t>TLC274D</t>
  </si>
  <si>
    <t>SO14</t>
  </si>
  <si>
    <t>IC2</t>
  </si>
  <si>
    <t>OP AMP</t>
  </si>
  <si>
    <t>LM334Z</t>
  </si>
  <si>
    <t>TO92</t>
  </si>
  <si>
    <t>IC3</t>
  </si>
  <si>
    <t>3-Terminal Adjustable Current Sources</t>
  </si>
  <si>
    <t>LM324D</t>
  </si>
  <si>
    <t>IC4, IC5</t>
  </si>
  <si>
    <t>12V_DC</t>
  </si>
  <si>
    <t>POWER_JACKSLT</t>
  </si>
  <si>
    <t>POWER_JACK_SLOT</t>
  </si>
  <si>
    <t>J1</t>
  </si>
  <si>
    <t>Power Jack Connector</t>
  </si>
  <si>
    <t>PHOENIX_SPRING_TERM_2POS</t>
  </si>
  <si>
    <t>SPRING_TERM_2POS</t>
  </si>
  <si>
    <t>J2</t>
  </si>
  <si>
    <t>PINHD-1X6</t>
  </si>
  <si>
    <t>1X06</t>
  </si>
  <si>
    <t>J3</t>
  </si>
  <si>
    <t>PIN HEADER</t>
  </si>
  <si>
    <t>JP1E</t>
  </si>
  <si>
    <t>JP1</t>
  </si>
  <si>
    <t>JP1, JP2</t>
  </si>
  <si>
    <t>JUMPER</t>
  </si>
  <si>
    <t>SK104-PAD</t>
  </si>
  <si>
    <t>KK1</t>
  </si>
  <si>
    <t>HEATSINK manufacturer Fischer/distributor Buerklin</t>
  </si>
  <si>
    <t>LEDCHIPLED_1206</t>
  </si>
  <si>
    <t>CHIPLED_1206</t>
  </si>
  <si>
    <t>LED1, LED2, LED3, LED4, LED5, LED6, LED7, LED8, LED9</t>
  </si>
  <si>
    <t>LED</t>
  </si>
  <si>
    <t>P78E05-1000</t>
  </si>
  <si>
    <t>CONV_P78E05-1000</t>
  </si>
  <si>
    <t>PS1, PS2</t>
  </si>
  <si>
    <t>NON-ISOLATED DC SWITCHING REGULATOR</t>
  </si>
  <si>
    <t>600mA/40V</t>
  </si>
  <si>
    <t>TRANS_NPN-MMBT2222AL</t>
  </si>
  <si>
    <t>SOT23-3</t>
  </si>
  <si>
    <t>Q1</t>
  </si>
  <si>
    <t>NPN transistor</t>
  </si>
  <si>
    <t>2.2kÎ©</t>
  </si>
  <si>
    <t>R-US_R1206</t>
  </si>
  <si>
    <t>R1</t>
  </si>
  <si>
    <t>RESISTOR, American symbol</t>
  </si>
  <si>
    <t>10kÎ©</t>
  </si>
  <si>
    <t>R17, R18, R20, R21</t>
  </si>
  <si>
    <t>1Î©</t>
  </si>
  <si>
    <t>R-US_0411/15</t>
  </si>
  <si>
    <t>0411/15</t>
  </si>
  <si>
    <t>R19</t>
  </si>
  <si>
    <t>EVUF2A</t>
  </si>
  <si>
    <t>EVUF</t>
  </si>
  <si>
    <t>R2, R22</t>
  </si>
  <si>
    <t>9 mm Square Rotary Potentiometers</t>
  </si>
  <si>
    <t>68Î©</t>
  </si>
  <si>
    <t>R3</t>
  </si>
  <si>
    <t>R31, R32, R33</t>
  </si>
  <si>
    <t>1kÎ©</t>
  </si>
  <si>
    <t>R4, R5, R16, R23, R24, R25, R26, R27, R28, R29, R30</t>
  </si>
  <si>
    <t>R6, R7, R8, R9, R10, R11, R12, R13, R14, R15</t>
  </si>
  <si>
    <t>SWITCH-DPDT-SMD-AYZ0202</t>
  </si>
  <si>
    <t>SWITCH_DPDT_SMD_AYZ0202</t>
  </si>
  <si>
    <t>S1, S2, S3</t>
  </si>
  <si>
    <t>Double-Pole, Double-Throw (DPDT) Switch</t>
  </si>
  <si>
    <t>EG2362</t>
  </si>
  <si>
    <t>SWITCH_EG2362-ND</t>
  </si>
  <si>
    <t>SW4</t>
  </si>
  <si>
    <t>LT3080</t>
  </si>
  <si>
    <t>TO-220-5R</t>
  </si>
  <si>
    <t>U$1</t>
  </si>
  <si>
    <t>HEATSINK_MINI</t>
  </si>
  <si>
    <t>U$2, U$3</t>
  </si>
  <si>
    <t>LP2983AIM5-1.0/NOPBMF05A-L</t>
  </si>
  <si>
    <t>MF05A-L</t>
  </si>
  <si>
    <t>U1</t>
  </si>
  <si>
    <t>LP2985-10DBVR</t>
  </si>
  <si>
    <t>DBV5</t>
  </si>
  <si>
    <t>U2</t>
  </si>
  <si>
    <t>3V3REG-HEATSINK</t>
  </si>
  <si>
    <t>SOT223-HS</t>
  </si>
  <si>
    <t>U3</t>
  </si>
  <si>
    <t>Cheap 3.3V VReg, Linear SOT223, 1A</t>
  </si>
  <si>
    <t>Class</t>
  </si>
  <si>
    <t>Extra (Re-use)</t>
  </si>
  <si>
    <t>Extra (Bins)</t>
  </si>
  <si>
    <t>Any color LED</t>
  </si>
  <si>
    <t>Extra (Buy)</t>
  </si>
  <si>
    <t>Class and Extra</t>
  </si>
  <si>
    <t>Selection Switch</t>
  </si>
  <si>
    <t>RMCF1206JT150RCT-ND</t>
  </si>
  <si>
    <t>RES 150 OHM 5% 1/4W 1206</t>
  </si>
  <si>
    <t>RMCF1206JT390RCT-ND</t>
  </si>
  <si>
    <t>RES 390 OHM 5% 1/4W 1206</t>
  </si>
  <si>
    <t>RMCF1206JT1K20CT-ND</t>
  </si>
  <si>
    <t>RES 1.2K OHM 5% 1/4W 1206</t>
  </si>
  <si>
    <t>S3</t>
  </si>
  <si>
    <t>Expansion Header</t>
  </si>
  <si>
    <t>1x6x0.1"</t>
  </si>
  <si>
    <t>R31</t>
  </si>
  <si>
    <t>R32</t>
  </si>
  <si>
    <t>R33</t>
  </si>
  <si>
    <t>NA</t>
  </si>
  <si>
    <t>2057-PH1-06-UA-ND</t>
  </si>
  <si>
    <t>Expansion Header, Male</t>
  </si>
  <si>
    <t>Expansion Header, Female</t>
  </si>
  <si>
    <t>S7039-ND</t>
  </si>
  <si>
    <t>CONN_03X22X3_SILK_MALE_PTH</t>
  </si>
  <si>
    <t>2X3</t>
  </si>
  <si>
    <t>Multi connection point. Often used as Generic Header-pin footprint for 0.1 inch spaced/style header connections</t>
  </si>
  <si>
    <t>CONN_04X2</t>
  </si>
  <si>
    <t>2X4</t>
  </si>
  <si>
    <t>CONN_06SILK_FEMALE_PTH</t>
  </si>
  <si>
    <t>J5</t>
  </si>
  <si>
    <t>CRYSTALHC49U70</t>
  </si>
  <si>
    <t>HC49U70</t>
  </si>
  <si>
    <t>CRYSTAL</t>
  </si>
  <si>
    <t>1.5nF</t>
  </si>
  <si>
    <t>C10, C11</t>
  </si>
  <si>
    <t>R-US_R0805</t>
  </si>
  <si>
    <t>R29, R30, R31, R32, R33, R34, R35, R36</t>
  </si>
  <si>
    <t>10k</t>
  </si>
  <si>
    <t>R6, R8, R10, R12, R13, R16, R17, R20, R24, R25, R27, R28, R37, R38</t>
  </si>
  <si>
    <t>C4, C6, C8</t>
  </si>
  <si>
    <t>15k</t>
  </si>
  <si>
    <t>R9, R23</t>
  </si>
  <si>
    <t>R1, R2, R21, R22</t>
  </si>
  <si>
    <t>C3, C5, C7, C9</t>
  </si>
  <si>
    <t>C1, C2</t>
  </si>
  <si>
    <t>2X6 FEMALE</t>
  </si>
  <si>
    <t>CONN_06X2PTH_FEMALE</t>
  </si>
  <si>
    <t>2X6</t>
  </si>
  <si>
    <t>J4</t>
  </si>
  <si>
    <t>30.1k</t>
  </si>
  <si>
    <t>R5, R7, R11, R14, R15, R18, R19, R26</t>
  </si>
  <si>
    <t>4.7k</t>
  </si>
  <si>
    <t>R3, R4</t>
  </si>
  <si>
    <t>5VREG-HS</t>
  </si>
  <si>
    <t>Diodes Inc. 800mA 3.3V cheap VREG</t>
  </si>
  <si>
    <t>78L09F</t>
  </si>
  <si>
    <t>SOT89</t>
  </si>
  <si>
    <t>U6</t>
  </si>
  <si>
    <t>POSITOIV-VOLTAGE REGULATORS</t>
  </si>
  <si>
    <t>ATMEGA328P_TQFP</t>
  </si>
  <si>
    <t>TQFP32-08</t>
  </si>
  <si>
    <t>Popular 328P in QFP</t>
  </si>
  <si>
    <t>CP2102N-QFN24</t>
  </si>
  <si>
    <t>QFN-24_ALT2</t>
  </si>
  <si>
    <t>IC1, IC2</t>
  </si>
  <si>
    <t>LM4040-V-REF</t>
  </si>
  <si>
    <t>SOT23</t>
  </si>
  <si>
    <t>D1</t>
  </si>
  <si>
    <t>LM4040DYM3-4.1-TR from Microchip, 4.096V vref diode</t>
  </si>
  <si>
    <t>MCP4728</t>
  </si>
  <si>
    <t>MSOP10</t>
  </si>
  <si>
    <t>U5</t>
  </si>
  <si>
    <t>MCP4728-E/UN 12-bit DAC chip on MSOP-10 package. Digital to Analog conversion, high speed</t>
  </si>
  <si>
    <t>MOMENTARY-SWITCH-SPST-SMD-5.2-REDUNDANT</t>
  </si>
  <si>
    <t>TACTILE_SWITCH_SMD_5.2MM</t>
  </si>
  <si>
    <t>S1</t>
  </si>
  <si>
    <t>Momentary Switch (Pushbutton) - SPST</t>
  </si>
  <si>
    <t>TVS_DIODE_4PK</t>
  </si>
  <si>
    <t>SOT457</t>
  </si>
  <si>
    <t>U4, U7, U8, U9</t>
  </si>
  <si>
    <t>USB_B_PTH</t>
  </si>
  <si>
    <t>USB-B-PTH</t>
  </si>
  <si>
    <t>USB Type B Connector</t>
  </si>
  <si>
    <t>FGen Filter Caps</t>
  </si>
  <si>
    <t>I2C Pull-ups</t>
  </si>
  <si>
    <t>6x2 header, 0.1", for digitals</t>
  </si>
  <si>
    <t>TLP185(GB-TPLSECT-ND</t>
  </si>
  <si>
    <t>6-SOIC</t>
  </si>
  <si>
    <t>401-2001-ND</t>
  </si>
  <si>
    <t>Made to match ones from class</t>
  </si>
  <si>
    <t>Switch</t>
  </si>
  <si>
    <t>Header</t>
  </si>
  <si>
    <t>RMCF0805FT30K1CT-ND</t>
  </si>
  <si>
    <t>RES 30.1K OHM 1% 1/8W 0805</t>
  </si>
  <si>
    <t>RMCF0805FT10K0CT-ND</t>
  </si>
  <si>
    <t>RES 10K OHM 1% 1/8W 0805</t>
  </si>
  <si>
    <t>RES 15K OHM 1% 1/8W 0805</t>
  </si>
  <si>
    <t>RMCF0805FT15K0CT-ND</t>
  </si>
  <si>
    <t>RMCF0805FT1K00CT-ND</t>
  </si>
  <si>
    <t>CR0805-JW-472ELFCT-ND</t>
  </si>
  <si>
    <t>RES SMD 4.7K OHM 5% 1/8W 0805</t>
  </si>
  <si>
    <t>RES 1K OHM 1% 1/8W 0805</t>
  </si>
  <si>
    <t>CR0805-JW-100ELFCT-ND</t>
  </si>
  <si>
    <t>RES SMD 10 OHM 5% 1/8W 0805</t>
  </si>
  <si>
    <t>732-7816-1-ND</t>
  </si>
  <si>
    <t>CAP CER 22PF 16V C0G/NP0 0805</t>
  </si>
  <si>
    <t>1276-6471-1-ND</t>
  </si>
  <si>
    <t>1276-6455-1-ND</t>
  </si>
  <si>
    <t>732-12256-1-ND</t>
  </si>
  <si>
    <t>CAP CER 1500PF 25V NP0 0805</t>
  </si>
  <si>
    <t>2057-USB-B-S-RA-WT-SPCC-ND</t>
  </si>
  <si>
    <t>USB Port, Vertical</t>
  </si>
  <si>
    <t>USB TYPE B, RIGHT ANGLE, WHITE C</t>
  </si>
  <si>
    <t>102-4000-ND</t>
  </si>
  <si>
    <t>CONN RCPT USB2.0 TYPEB 4POS VERT</t>
  </si>
  <si>
    <t>2057-PH2-12-UA-ND</t>
  </si>
  <si>
    <t>4x2 header, 0.1", for analogs (Cut from larger</t>
  </si>
  <si>
    <t>J4, J3</t>
  </si>
  <si>
    <t>2057-PH2-06-UA-ND</t>
  </si>
  <si>
    <t>Board</t>
  </si>
  <si>
    <t>Part List</t>
  </si>
  <si>
    <t>Total:</t>
  </si>
  <si>
    <t>PSB</t>
  </si>
  <si>
    <t>MBP</t>
  </si>
  <si>
    <t>Order Qty</t>
  </si>
  <si>
    <t>Qty Required</t>
  </si>
  <si>
    <t>CP2102N-A02-GQFN24R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</si>
</sst>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2" applyNumberFormat="1"/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Normal="100" workbookViewId="0">
      <selection activeCell="F9" sqref="F9"/>
    </sheetView>
  </sheetViews>
  <sheetFormatPr defaultRowHeight="15" x14ac:dyDescent="0.25"/>
  <cols>
    <col min="1" max="2" width="21.140625" customWidth="1"/>
    <col min="3" max="3" width="16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1" width="9.140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354</v>
      </c>
      <c r="K1" s="1" t="s">
        <v>353</v>
      </c>
      <c r="L1" s="1" t="s">
        <v>10</v>
      </c>
      <c r="M1" s="1" t="s">
        <v>11</v>
      </c>
      <c r="N1" s="1" t="s">
        <v>348</v>
      </c>
      <c r="O1" s="1" t="s">
        <v>349</v>
      </c>
    </row>
    <row r="2" spans="1:15" x14ac:dyDescent="0.25">
      <c r="A2" t="s">
        <v>90</v>
      </c>
      <c r="B2" t="s">
        <v>110</v>
      </c>
      <c r="C2" t="s">
        <v>304</v>
      </c>
      <c r="E2" t="s">
        <v>109</v>
      </c>
      <c r="F2" t="s">
        <v>108</v>
      </c>
      <c r="G2" t="s">
        <v>107</v>
      </c>
      <c r="I2" s="2" t="str">
        <f>HYPERLINK(CONCATENATE("https://www.digikey.com/products/en?keywords=",G2), G2)</f>
        <v>CKN12220-1-ND</v>
      </c>
      <c r="J2">
        <v>1</v>
      </c>
      <c r="K2">
        <f>J2</f>
        <v>1</v>
      </c>
      <c r="L2" s="3">
        <v>0.1</v>
      </c>
      <c r="M2" s="3">
        <f>J2*L2</f>
        <v>0.1</v>
      </c>
      <c r="N2" t="s">
        <v>352</v>
      </c>
      <c r="O2" t="str">
        <f>_xlfn.CONCAT(N2, "-",C2)</f>
        <v>MBP-S1</v>
      </c>
    </row>
    <row r="3" spans="1:15" x14ac:dyDescent="0.25">
      <c r="A3" t="s">
        <v>48</v>
      </c>
      <c r="B3" t="s">
        <v>50</v>
      </c>
      <c r="C3" t="s">
        <v>132</v>
      </c>
      <c r="D3" t="s">
        <v>55</v>
      </c>
      <c r="E3" s="4" t="s">
        <v>51</v>
      </c>
      <c r="G3" t="s">
        <v>59</v>
      </c>
      <c r="I3" s="11" t="str">
        <f>HYPERLINK(CONCATENATE("https://www.digikey.com/products/en?keywords=",G3), G3)</f>
        <v>1276-1007-1-ND</v>
      </c>
      <c r="J3">
        <v>3</v>
      </c>
      <c r="K3">
        <v>10</v>
      </c>
      <c r="L3" s="3">
        <v>0.04</v>
      </c>
      <c r="M3" s="3">
        <f>J3*L3</f>
        <v>0.12</v>
      </c>
      <c r="N3" t="s">
        <v>352</v>
      </c>
      <c r="O3" t="str">
        <f>_xlfn.CONCAT(N3, "-",C3)</f>
        <v>MBP-C8, C11, C13</v>
      </c>
    </row>
    <row r="4" spans="1:15" x14ac:dyDescent="0.25">
      <c r="A4" t="s">
        <v>78</v>
      </c>
      <c r="B4" t="s">
        <v>50</v>
      </c>
      <c r="C4" t="s">
        <v>273</v>
      </c>
      <c r="D4" t="s">
        <v>101</v>
      </c>
      <c r="E4" t="s">
        <v>51</v>
      </c>
      <c r="F4" t="s">
        <v>334</v>
      </c>
      <c r="G4" t="s">
        <v>333</v>
      </c>
      <c r="I4" s="2" t="str">
        <f>HYPERLINK(CONCATENATE("https://www.digikey.com/products/en?keywords=",G4), G4)</f>
        <v>732-7816-1-ND</v>
      </c>
      <c r="J4">
        <v>2</v>
      </c>
      <c r="K4">
        <v>10</v>
      </c>
      <c r="L4" s="3">
        <v>4.2999999999999997E-2</v>
      </c>
      <c r="M4" s="3">
        <f>J4*L4</f>
        <v>8.5999999999999993E-2</v>
      </c>
      <c r="N4" t="s">
        <v>352</v>
      </c>
      <c r="O4" t="str">
        <f>_xlfn.CONCAT(N4, "-",C4)</f>
        <v>MBP-C1, C2</v>
      </c>
    </row>
    <row r="5" spans="1:15" x14ac:dyDescent="0.25">
      <c r="A5" t="s">
        <v>86</v>
      </c>
      <c r="B5" t="s">
        <v>50</v>
      </c>
      <c r="C5" t="s">
        <v>272</v>
      </c>
      <c r="D5" t="s">
        <v>87</v>
      </c>
      <c r="E5" t="s">
        <v>51</v>
      </c>
      <c r="G5" t="s">
        <v>335</v>
      </c>
      <c r="I5" s="2" t="str">
        <f>HYPERLINK(CONCATENATE("https://www.digikey.com/products/en?keywords=",G5), G5)</f>
        <v>1276-6471-1-ND</v>
      </c>
      <c r="J5">
        <v>4</v>
      </c>
      <c r="K5">
        <v>10</v>
      </c>
      <c r="L5" s="3">
        <v>4.7E-2</v>
      </c>
      <c r="M5" s="3">
        <f>J5*L5</f>
        <v>0.188</v>
      </c>
      <c r="N5" t="s">
        <v>352</v>
      </c>
      <c r="O5" t="str">
        <f>_xlfn.CONCAT(N5, "-",C5)</f>
        <v>MBP-C3, C5, C7, C9</v>
      </c>
    </row>
    <row r="6" spans="1:15" x14ac:dyDescent="0.25">
      <c r="A6" t="s">
        <v>312</v>
      </c>
      <c r="B6" t="s">
        <v>50</v>
      </c>
      <c r="C6" t="s">
        <v>263</v>
      </c>
      <c r="D6" t="s">
        <v>262</v>
      </c>
      <c r="E6" t="s">
        <v>51</v>
      </c>
      <c r="F6" t="s">
        <v>338</v>
      </c>
      <c r="G6" t="s">
        <v>337</v>
      </c>
      <c r="I6" s="2" t="str">
        <f>HYPERLINK(CONCATENATE("https://www.digikey.com/products/en?keywords=",G6), G6)</f>
        <v>732-12256-1-ND</v>
      </c>
      <c r="J6">
        <v>2</v>
      </c>
      <c r="K6">
        <v>2</v>
      </c>
      <c r="L6" s="3">
        <v>0.1</v>
      </c>
      <c r="M6" s="3">
        <f>J6*L6</f>
        <v>0.2</v>
      </c>
      <c r="N6" t="s">
        <v>351</v>
      </c>
      <c r="O6" t="str">
        <f>_xlfn.CONCAT(N6, "-",C6)</f>
        <v>PSB-C10, C11</v>
      </c>
    </row>
    <row r="7" spans="1:15" x14ac:dyDescent="0.25">
      <c r="A7" t="s">
        <v>86</v>
      </c>
      <c r="B7" t="s">
        <v>50</v>
      </c>
      <c r="C7" t="s">
        <v>268</v>
      </c>
      <c r="D7" t="s">
        <v>88</v>
      </c>
      <c r="E7" t="s">
        <v>51</v>
      </c>
      <c r="G7" t="s">
        <v>336</v>
      </c>
      <c r="I7" s="2" t="str">
        <f>HYPERLINK(CONCATENATE("https://www.digikey.com/products/en?keywords=",G7), G7)</f>
        <v>1276-6455-1-ND</v>
      </c>
      <c r="J7">
        <v>3</v>
      </c>
      <c r="K7">
        <v>10</v>
      </c>
      <c r="L7" s="3">
        <v>0.108</v>
      </c>
      <c r="M7" s="3">
        <f>J7*L7</f>
        <v>0.32400000000000001</v>
      </c>
      <c r="N7" t="s">
        <v>351</v>
      </c>
      <c r="O7" t="str">
        <f>_xlfn.CONCAT(N7, "-",C7)</f>
        <v>PSB-C4, C6, C8</v>
      </c>
    </row>
    <row r="8" spans="1:15" x14ac:dyDescent="0.25">
      <c r="A8" t="s">
        <v>49</v>
      </c>
      <c r="B8" t="s">
        <v>50</v>
      </c>
      <c r="C8" t="s">
        <v>133</v>
      </c>
      <c r="D8" t="s">
        <v>56</v>
      </c>
      <c r="E8" s="4" t="s">
        <v>51</v>
      </c>
      <c r="G8" t="s">
        <v>336</v>
      </c>
      <c r="I8" s="11" t="str">
        <f>HYPERLINK(CONCATENATE("https://www.digikey.com/products/en?keywords=",G8), G8)</f>
        <v>1276-6455-1-ND</v>
      </c>
      <c r="J8">
        <v>4</v>
      </c>
      <c r="K8">
        <v>10</v>
      </c>
      <c r="L8" s="3">
        <v>0.108</v>
      </c>
      <c r="M8" s="3">
        <f>J8*L8</f>
        <v>0.432</v>
      </c>
      <c r="N8" t="s">
        <v>352</v>
      </c>
      <c r="O8" t="str">
        <f>_xlfn.CONCAT(N8, "-",C8)</f>
        <v>MBP-C9, C10, C12, C14</v>
      </c>
    </row>
    <row r="9" spans="1:15" x14ac:dyDescent="0.25">
      <c r="A9" t="s">
        <v>62</v>
      </c>
      <c r="B9" t="s">
        <v>73</v>
      </c>
      <c r="C9" t="s">
        <v>184</v>
      </c>
      <c r="E9" t="s">
        <v>99</v>
      </c>
      <c r="F9" t="s">
        <v>98</v>
      </c>
      <c r="G9" t="s">
        <v>77</v>
      </c>
      <c r="I9" s="2" t="str">
        <f>HYPERLINK(CONCATENATE("https://www.digikey.com/products/en?keywords=",G9), G9)</f>
        <v>887-2015-ND</v>
      </c>
      <c r="J9">
        <v>1</v>
      </c>
      <c r="K9">
        <f>J9</f>
        <v>1</v>
      </c>
      <c r="L9" s="3">
        <v>0.3</v>
      </c>
      <c r="M9" s="3">
        <f>J9*L9</f>
        <v>0.3</v>
      </c>
      <c r="N9" t="s">
        <v>351</v>
      </c>
      <c r="O9" t="str">
        <f>_xlfn.CONCAT(N9, "-",C9)</f>
        <v>PSB-Q1</v>
      </c>
    </row>
    <row r="10" spans="1:15" x14ac:dyDescent="0.25">
      <c r="A10" s="8" t="s">
        <v>29</v>
      </c>
      <c r="B10" s="9" t="s">
        <v>28</v>
      </c>
      <c r="C10" t="s">
        <v>179</v>
      </c>
      <c r="E10" t="s">
        <v>27</v>
      </c>
      <c r="F10" t="s">
        <v>26</v>
      </c>
      <c r="G10" t="s">
        <v>25</v>
      </c>
      <c r="I10" s="11" t="str">
        <f>HYPERLINK(CONCATENATE("https://www.digikey.com/products/en?keywords=",G10), G10)</f>
        <v>102-5018-ND</v>
      </c>
      <c r="J10">
        <v>2</v>
      </c>
      <c r="K10">
        <f>J10</f>
        <v>2</v>
      </c>
      <c r="L10" s="3">
        <v>2.96</v>
      </c>
      <c r="M10" s="3">
        <f>J10*L10</f>
        <v>5.92</v>
      </c>
      <c r="N10" t="s">
        <v>351</v>
      </c>
      <c r="O10" t="str">
        <f>_xlfn.CONCAT(N10, "-",C10)</f>
        <v>PSB-PS1, PS2</v>
      </c>
    </row>
    <row r="11" spans="1:15" x14ac:dyDescent="0.25">
      <c r="A11" t="s">
        <v>64</v>
      </c>
      <c r="B11" t="s">
        <v>18</v>
      </c>
      <c r="C11" t="s">
        <v>296</v>
      </c>
      <c r="D11" t="s">
        <v>102</v>
      </c>
      <c r="G11" t="s">
        <v>65</v>
      </c>
      <c r="I11" s="2" t="str">
        <f>HYPERLINK(CONCATENATE("https://www.digikey.com/products/en?keywords=",G11), G11)</f>
        <v>576-1048-1-ND</v>
      </c>
      <c r="J11">
        <v>1</v>
      </c>
      <c r="K11">
        <f>J11</f>
        <v>1</v>
      </c>
      <c r="L11" s="3">
        <v>0.28999999999999998</v>
      </c>
      <c r="M11" s="3">
        <f>J11*L11</f>
        <v>0.28999999999999998</v>
      </c>
      <c r="N11" t="s">
        <v>351</v>
      </c>
      <c r="O11" t="str">
        <f>_xlfn.CONCAT(N11, "-",C11)</f>
        <v>PSB-D1</v>
      </c>
    </row>
    <row r="12" spans="1:15" x14ac:dyDescent="0.25">
      <c r="A12" t="s">
        <v>76</v>
      </c>
      <c r="B12" t="s">
        <v>18</v>
      </c>
      <c r="C12" t="s">
        <v>308</v>
      </c>
      <c r="G12" t="s">
        <v>75</v>
      </c>
      <c r="I12" s="2" t="str">
        <f>HYPERLINK(CONCATENATE("https://www.digikey.com/products/en?keywords=",G12), G12)</f>
        <v>1727-1582-1-ND</v>
      </c>
      <c r="J12">
        <v>4</v>
      </c>
      <c r="K12">
        <v>5</v>
      </c>
      <c r="L12" s="3">
        <v>0.31</v>
      </c>
      <c r="M12" s="3">
        <f>J12*L12</f>
        <v>1.24</v>
      </c>
      <c r="N12" t="s">
        <v>352</v>
      </c>
      <c r="O12" t="str">
        <f>_xlfn.CONCAT(N12, "-",C12)</f>
        <v>MBP-U4, U7, U8, U9</v>
      </c>
    </row>
    <row r="13" spans="1:15" x14ac:dyDescent="0.25">
      <c r="A13" t="s">
        <v>39</v>
      </c>
      <c r="B13" t="s">
        <v>34</v>
      </c>
      <c r="C13" t="s">
        <v>143</v>
      </c>
      <c r="E13" t="s">
        <v>53</v>
      </c>
      <c r="F13" t="s">
        <v>42</v>
      </c>
      <c r="G13" t="s">
        <v>41</v>
      </c>
      <c r="I13" s="11" t="str">
        <f>HYPERLINK(CONCATENATE("https://www.digikey.com/products/en?keywords=",G13), G13)</f>
        <v>507-1761-1-ND</v>
      </c>
      <c r="J13">
        <v>2</v>
      </c>
      <c r="K13">
        <v>3</v>
      </c>
      <c r="L13" s="3">
        <v>0.14000000000000001</v>
      </c>
      <c r="M13" s="3">
        <f>J13*L13</f>
        <v>0.28000000000000003</v>
      </c>
      <c r="N13" t="s">
        <v>352</v>
      </c>
      <c r="O13" t="str">
        <f>_xlfn.CONCAT(N13, "-",C13)</f>
        <v>MBP-F2, F3</v>
      </c>
    </row>
    <row r="14" spans="1:15" x14ac:dyDescent="0.25">
      <c r="A14" t="s">
        <v>40</v>
      </c>
      <c r="B14" t="s">
        <v>34</v>
      </c>
      <c r="C14" t="s">
        <v>143</v>
      </c>
      <c r="E14" t="s">
        <v>53</v>
      </c>
      <c r="F14" t="s">
        <v>38</v>
      </c>
      <c r="G14" t="s">
        <v>37</v>
      </c>
      <c r="I14" s="11" t="str">
        <f>HYPERLINK(CONCATENATE("https://www.digikey.com/products/en?keywords=",G14), G14)</f>
        <v>507-1763-1-ND</v>
      </c>
      <c r="J14">
        <v>2</v>
      </c>
      <c r="K14">
        <v>3</v>
      </c>
      <c r="L14" s="3">
        <v>0.14000000000000001</v>
      </c>
      <c r="M14" s="3">
        <f>J14*L14</f>
        <v>0.28000000000000003</v>
      </c>
      <c r="N14" t="s">
        <v>352</v>
      </c>
      <c r="O14" t="str">
        <f>_xlfn.CONCAT(N14, "-",C14)</f>
        <v>MBP-F2, F3</v>
      </c>
    </row>
    <row r="15" spans="1:15" x14ac:dyDescent="0.25">
      <c r="A15" t="s">
        <v>94</v>
      </c>
      <c r="B15" t="s">
        <v>34</v>
      </c>
      <c r="C15" t="s">
        <v>141</v>
      </c>
      <c r="E15" t="s">
        <v>53</v>
      </c>
      <c r="F15" t="s">
        <v>95</v>
      </c>
      <c r="G15" t="s">
        <v>96</v>
      </c>
      <c r="I15" s="11" t="str">
        <f>HYPERLINK(CONCATENATE("https://www.digikey.com/products/en?keywords=",G15), G15)</f>
        <v>507-1780-1-ND</v>
      </c>
      <c r="J15">
        <v>1</v>
      </c>
      <c r="K15">
        <v>2</v>
      </c>
      <c r="L15" s="3">
        <v>0.28000000000000003</v>
      </c>
      <c r="M15" s="3">
        <f>J15*L15</f>
        <v>0.28000000000000003</v>
      </c>
      <c r="N15" t="s">
        <v>352</v>
      </c>
      <c r="O15" t="str">
        <f>_xlfn.CONCAT(N15, "-",C15)</f>
        <v>MBP-F1</v>
      </c>
    </row>
    <row r="16" spans="1:15" x14ac:dyDescent="0.25">
      <c r="A16" t="s">
        <v>105</v>
      </c>
      <c r="B16" t="s">
        <v>320</v>
      </c>
      <c r="C16" t="s">
        <v>157</v>
      </c>
      <c r="E16" s="5"/>
      <c r="F16" t="s">
        <v>106</v>
      </c>
      <c r="G16" t="s">
        <v>347</v>
      </c>
      <c r="I16" s="2" t="str">
        <f>HYPERLINK(CONCATENATE("https://www.digikey.com/products/en?keywords=",G16), G16)</f>
        <v>2057-PH2-06-UA-ND</v>
      </c>
      <c r="J16">
        <v>1</v>
      </c>
      <c r="K16">
        <f>J16</f>
        <v>1</v>
      </c>
      <c r="L16" s="3">
        <v>0.12</v>
      </c>
      <c r="M16" s="3">
        <f>J16*L16</f>
        <v>0.12</v>
      </c>
      <c r="N16" t="s">
        <v>351</v>
      </c>
      <c r="O16" t="str">
        <f>_xlfn.CONCAT(N16, "-",C16)</f>
        <v>PSB-J1</v>
      </c>
    </row>
    <row r="17" spans="1:15" x14ac:dyDescent="0.25">
      <c r="A17" t="s">
        <v>249</v>
      </c>
      <c r="B17" t="s">
        <v>320</v>
      </c>
      <c r="C17" t="s">
        <v>164</v>
      </c>
      <c r="E17" t="s">
        <v>243</v>
      </c>
      <c r="G17" t="s">
        <v>248</v>
      </c>
      <c r="I17" s="11" t="str">
        <f>HYPERLINK(CONCATENATE("https://www.digikey.com/products/en?keywords=",G17), G17)</f>
        <v>2057-PH1-06-UA-ND</v>
      </c>
      <c r="J17">
        <v>1</v>
      </c>
      <c r="K17">
        <f>J17</f>
        <v>1</v>
      </c>
      <c r="L17" s="3">
        <v>0.12</v>
      </c>
      <c r="M17" s="3">
        <f>J17*L17</f>
        <v>0.12</v>
      </c>
      <c r="N17" t="s">
        <v>352</v>
      </c>
      <c r="O17" t="str">
        <f>_xlfn.CONCAT(N17, "-",C17)</f>
        <v>MBP-J3</v>
      </c>
    </row>
    <row r="18" spans="1:15" x14ac:dyDescent="0.25">
      <c r="A18" t="s">
        <v>92</v>
      </c>
      <c r="B18" t="s">
        <v>320</v>
      </c>
      <c r="C18" t="s">
        <v>346</v>
      </c>
      <c r="E18" s="5"/>
      <c r="F18" t="s">
        <v>314</v>
      </c>
      <c r="G18" t="s">
        <v>344</v>
      </c>
      <c r="I18" s="2" t="str">
        <f>HYPERLINK(CONCATENATE("https://www.digikey.com/products/en?keywords=",G18), G18)</f>
        <v>2057-PH2-12-UA-ND</v>
      </c>
      <c r="J18">
        <v>2</v>
      </c>
      <c r="K18">
        <f>J18</f>
        <v>2</v>
      </c>
      <c r="L18" s="3">
        <v>0.18</v>
      </c>
      <c r="M18" s="3">
        <f>J18*L18</f>
        <v>0.36</v>
      </c>
      <c r="N18" t="s">
        <v>352</v>
      </c>
      <c r="O18" t="str">
        <f>_xlfn.CONCAT(N18, "-",C18)</f>
        <v>MBP-J4, J3</v>
      </c>
    </row>
    <row r="19" spans="1:15" x14ac:dyDescent="0.25">
      <c r="A19" t="s">
        <v>89</v>
      </c>
      <c r="B19" t="s">
        <v>320</v>
      </c>
      <c r="C19" t="s">
        <v>161</v>
      </c>
      <c r="E19" s="5"/>
      <c r="F19" t="s">
        <v>341</v>
      </c>
      <c r="G19" t="s">
        <v>339</v>
      </c>
      <c r="I19" s="2" t="str">
        <f>HYPERLINK(CONCATENATE("https://www.digikey.com/products/en?keywords=",G19), G19)</f>
        <v>2057-USB-B-S-RA-WT-SPCC-ND</v>
      </c>
      <c r="J19">
        <v>1</v>
      </c>
      <c r="K19">
        <f>J19</f>
        <v>1</v>
      </c>
      <c r="L19" s="3">
        <v>0.45</v>
      </c>
      <c r="M19" s="3">
        <f>J19*L19</f>
        <v>0.45</v>
      </c>
      <c r="N19" t="s">
        <v>352</v>
      </c>
      <c r="O19" t="str">
        <f>_xlfn.CONCAT(N19, "-",C19)</f>
        <v>MBP-J2</v>
      </c>
    </row>
    <row r="20" spans="1:15" x14ac:dyDescent="0.25">
      <c r="A20" t="s">
        <v>250</v>
      </c>
      <c r="B20" t="s">
        <v>320</v>
      </c>
      <c r="C20" t="s">
        <v>258</v>
      </c>
      <c r="E20" t="s">
        <v>243</v>
      </c>
      <c r="G20" t="s">
        <v>251</v>
      </c>
      <c r="I20" s="11" t="str">
        <f>HYPERLINK(CONCATENATE("https://www.digikey.com/products/en?keywords=",G20), G20)</f>
        <v>S7039-ND</v>
      </c>
      <c r="J20">
        <v>1</v>
      </c>
      <c r="K20">
        <f>J20</f>
        <v>1</v>
      </c>
      <c r="L20" s="3">
        <v>0.53</v>
      </c>
      <c r="M20" s="3">
        <f>J20*L20</f>
        <v>0.53</v>
      </c>
      <c r="N20" t="s">
        <v>351</v>
      </c>
      <c r="O20" t="str">
        <f>_xlfn.CONCAT(N20, "-",C20)</f>
        <v>PSB-J5</v>
      </c>
    </row>
    <row r="21" spans="1:15" x14ac:dyDescent="0.25">
      <c r="A21" t="s">
        <v>340</v>
      </c>
      <c r="B21" t="s">
        <v>320</v>
      </c>
      <c r="C21" t="s">
        <v>161</v>
      </c>
      <c r="E21" s="5"/>
      <c r="F21" t="s">
        <v>343</v>
      </c>
      <c r="G21" t="s">
        <v>342</v>
      </c>
      <c r="I21" s="2" t="str">
        <f>HYPERLINK(CONCATENATE("https://www.digikey.com/products/en?keywords=",G21), G21)</f>
        <v>102-4000-ND</v>
      </c>
      <c r="J21">
        <v>1</v>
      </c>
      <c r="K21">
        <f>J21</f>
        <v>1</v>
      </c>
      <c r="L21" s="3">
        <v>0.75</v>
      </c>
      <c r="M21" s="3">
        <f>J21*L21</f>
        <v>0.75</v>
      </c>
      <c r="N21" t="s">
        <v>352</v>
      </c>
      <c r="O21" t="str">
        <f>_xlfn.CONCAT(N21, "-",C21)</f>
        <v>MBP-J2</v>
      </c>
    </row>
    <row r="22" spans="1:15" x14ac:dyDescent="0.25">
      <c r="A22" t="s">
        <v>66</v>
      </c>
      <c r="B22" t="s">
        <v>15</v>
      </c>
      <c r="C22" t="s">
        <v>293</v>
      </c>
      <c r="D22" t="s">
        <v>145</v>
      </c>
      <c r="G22" t="s">
        <v>69</v>
      </c>
      <c r="I22" s="2" t="str">
        <f>HYPERLINK(CONCATENATE("https://www.digikey.com/products/en?keywords=",G22), G22)</f>
        <v>LM324DR2GOSCT-ND</v>
      </c>
      <c r="J22">
        <v>2</v>
      </c>
      <c r="K22">
        <f>J22</f>
        <v>2</v>
      </c>
      <c r="L22" s="3">
        <v>0.35</v>
      </c>
      <c r="M22" s="3">
        <f>J22*L22</f>
        <v>0.7</v>
      </c>
      <c r="N22" t="s">
        <v>352</v>
      </c>
      <c r="O22" t="str">
        <f>_xlfn.CONCAT(N22, "-",C22)</f>
        <v>MBP-IC1, IC2</v>
      </c>
    </row>
    <row r="23" spans="1:15" x14ac:dyDescent="0.25">
      <c r="A23" t="s">
        <v>70</v>
      </c>
      <c r="B23" t="s">
        <v>15</v>
      </c>
      <c r="C23" t="s">
        <v>223</v>
      </c>
      <c r="E23" t="s">
        <v>22</v>
      </c>
      <c r="F23" t="s">
        <v>72</v>
      </c>
      <c r="G23" t="s">
        <v>71</v>
      </c>
      <c r="I23" s="2" t="str">
        <f>HYPERLINK(CONCATENATE("https://www.digikey.com/products/en?keywords=",G23), G23)</f>
        <v>AZ1117IH-5.0TRG1DICT-ND</v>
      </c>
      <c r="J23">
        <v>1</v>
      </c>
      <c r="K23">
        <v>3</v>
      </c>
      <c r="L23" s="3">
        <v>0.36</v>
      </c>
      <c r="M23" s="3">
        <f>J23*L23</f>
        <v>0.36</v>
      </c>
      <c r="N23" t="s">
        <v>352</v>
      </c>
      <c r="O23" t="str">
        <f>_xlfn.CONCAT(N23, "-",C23)</f>
        <v>MBP-U2</v>
      </c>
    </row>
    <row r="24" spans="1:15" x14ac:dyDescent="0.25">
      <c r="A24" t="s">
        <v>111</v>
      </c>
      <c r="B24" t="s">
        <v>15</v>
      </c>
      <c r="C24" t="s">
        <v>286</v>
      </c>
      <c r="D24" t="s">
        <v>112</v>
      </c>
      <c r="F24" t="s">
        <v>114</v>
      </c>
      <c r="G24" t="s">
        <v>113</v>
      </c>
      <c r="H24" t="s">
        <v>115</v>
      </c>
      <c r="I24" s="2" t="str">
        <f>HYPERLINK(CONCATENATE("https://www.digikey.com/products/en?keywords=",G24), G24)</f>
        <v>497-1192-1-ND</v>
      </c>
      <c r="J24">
        <v>1</v>
      </c>
      <c r="K24">
        <f>J24</f>
        <v>1</v>
      </c>
      <c r="L24" s="3">
        <v>0.4</v>
      </c>
      <c r="M24" s="3">
        <f>J24*L24</f>
        <v>0.4</v>
      </c>
      <c r="N24" t="s">
        <v>352</v>
      </c>
      <c r="O24" t="str">
        <f>_xlfn.CONCAT(N24, "-",C24)</f>
        <v>MBP-U6</v>
      </c>
    </row>
    <row r="25" spans="1:15" x14ac:dyDescent="0.25">
      <c r="A25" t="s">
        <v>19</v>
      </c>
      <c r="B25" t="s">
        <v>14</v>
      </c>
      <c r="C25" t="s">
        <v>247</v>
      </c>
      <c r="D25" t="s">
        <v>316</v>
      </c>
      <c r="E25" s="4"/>
      <c r="G25" s="7" t="s">
        <v>315</v>
      </c>
      <c r="I25" s="2" t="str">
        <f>HYPERLINK(CONCATENATE("https://www.digikey.com/products/en?keywords=",G25), G25)</f>
        <v>TLP185(GB-TPLSECT-ND</v>
      </c>
      <c r="J25">
        <v>2</v>
      </c>
      <c r="K25">
        <f>J25</f>
        <v>2</v>
      </c>
      <c r="L25" s="3">
        <v>0.42</v>
      </c>
      <c r="M25" s="3">
        <f>J25*L25</f>
        <v>0.84</v>
      </c>
      <c r="N25" t="s">
        <v>351</v>
      </c>
      <c r="O25" t="str">
        <f>_xlfn.CONCAT(N25, "-",C25)</f>
        <v>PSB-NA</v>
      </c>
    </row>
    <row r="26" spans="1:15" x14ac:dyDescent="0.25">
      <c r="A26" t="s">
        <v>17</v>
      </c>
      <c r="B26" t="s">
        <v>14</v>
      </c>
      <c r="C26" t="s">
        <v>226</v>
      </c>
      <c r="F26" t="s">
        <v>355</v>
      </c>
      <c r="G26" s="10" t="s">
        <v>74</v>
      </c>
      <c r="I26" s="2" t="str">
        <f>HYPERLINK(CONCATENATE("https://www.digikey.com/products/en?keywords=",G26), G26)</f>
        <v>336-5888-1-ND</v>
      </c>
      <c r="J26">
        <v>1</v>
      </c>
      <c r="K26">
        <f>J26</f>
        <v>1</v>
      </c>
      <c r="L26" s="3">
        <v>1.35</v>
      </c>
      <c r="M26" s="3">
        <f>J26*L26</f>
        <v>1.35</v>
      </c>
      <c r="N26" t="s">
        <v>351</v>
      </c>
      <c r="O26" t="str">
        <f>_xlfn.CONCAT(N26, "-",C26)</f>
        <v>PSB-U3</v>
      </c>
    </row>
    <row r="27" spans="1:15" x14ac:dyDescent="0.25">
      <c r="A27" t="s">
        <v>61</v>
      </c>
      <c r="B27" t="s">
        <v>14</v>
      </c>
      <c r="C27" t="s">
        <v>220</v>
      </c>
      <c r="E27" t="s">
        <v>97</v>
      </c>
      <c r="G27" t="s">
        <v>85</v>
      </c>
      <c r="H27" t="s">
        <v>63</v>
      </c>
      <c r="I27" s="2" t="str">
        <f>HYPERLINK(CONCATENATE("https://www.digikey.com/products/en?keywords=",G27), G27)</f>
        <v>ATMEGA328PB-AURCT-ND</v>
      </c>
      <c r="J27">
        <v>1</v>
      </c>
      <c r="K27">
        <f>J27</f>
        <v>1</v>
      </c>
      <c r="L27" s="3">
        <v>1.42</v>
      </c>
      <c r="M27" s="3">
        <f>J27*L27</f>
        <v>1.42</v>
      </c>
      <c r="N27" t="s">
        <v>351</v>
      </c>
      <c r="O27" t="str">
        <f>_xlfn.CONCAT(N27, "-",C27)</f>
        <v>PSB-U1</v>
      </c>
    </row>
    <row r="28" spans="1:15" x14ac:dyDescent="0.25">
      <c r="A28" s="8" t="s">
        <v>20</v>
      </c>
      <c r="B28" s="9" t="s">
        <v>21</v>
      </c>
      <c r="C28" t="s">
        <v>226</v>
      </c>
      <c r="E28" s="9" t="s">
        <v>22</v>
      </c>
      <c r="F28" s="9" t="s">
        <v>23</v>
      </c>
      <c r="G28" s="9" t="s">
        <v>24</v>
      </c>
      <c r="I28" s="11" t="str">
        <f>HYPERLINK(CONCATENATE("https://www.digikey.com/products/en?keywords=",G28), G28)</f>
        <v>AP2114HA-3.3TRG1DICT-ND</v>
      </c>
      <c r="J28">
        <v>1</v>
      </c>
      <c r="K28">
        <v>3</v>
      </c>
      <c r="L28" s="3">
        <v>0.36</v>
      </c>
      <c r="M28" s="3">
        <f>J28*L28</f>
        <v>0.36</v>
      </c>
      <c r="N28" t="s">
        <v>352</v>
      </c>
      <c r="O28" t="str">
        <f>_xlfn.CONCAT(N28, "-",C28)</f>
        <v>MBP-U3</v>
      </c>
    </row>
    <row r="29" spans="1:15" x14ac:dyDescent="0.25">
      <c r="A29" t="s">
        <v>93</v>
      </c>
      <c r="B29" t="s">
        <v>35</v>
      </c>
      <c r="C29" t="s">
        <v>265</v>
      </c>
      <c r="D29">
        <v>10</v>
      </c>
      <c r="E29" t="s">
        <v>100</v>
      </c>
      <c r="F29" t="s">
        <v>332</v>
      </c>
      <c r="G29" t="s">
        <v>331</v>
      </c>
      <c r="I29" s="2" t="str">
        <f>HYPERLINK(CONCATENATE("https://www.digikey.com/products/en?keywords=",G29), G29)</f>
        <v>CR0805-JW-100ELFCT-ND</v>
      </c>
      <c r="J29">
        <v>8</v>
      </c>
      <c r="K29">
        <v>10</v>
      </c>
      <c r="L29" s="3">
        <v>1.7999999999999999E-2</v>
      </c>
      <c r="M29" s="3">
        <f>J29*L29</f>
        <v>0.14399999999999999</v>
      </c>
      <c r="N29" t="s">
        <v>352</v>
      </c>
      <c r="O29" t="str">
        <f>_xlfn.CONCAT(N29, "-",C29)</f>
        <v>MBP-R29, R30, R31, R32, R33, R34, R35, R36</v>
      </c>
    </row>
    <row r="30" spans="1:15" x14ac:dyDescent="0.25">
      <c r="A30" t="s">
        <v>313</v>
      </c>
      <c r="B30" t="s">
        <v>35</v>
      </c>
      <c r="C30" t="s">
        <v>281</v>
      </c>
      <c r="D30" t="s">
        <v>280</v>
      </c>
      <c r="E30" t="s">
        <v>100</v>
      </c>
      <c r="F30" t="s">
        <v>329</v>
      </c>
      <c r="G30" t="s">
        <v>328</v>
      </c>
      <c r="I30" s="2" t="str">
        <f>HYPERLINK(CONCATENATE("https://www.digikey.com/products/en?keywords=",G30), G30)</f>
        <v>CR0805-JW-472ELFCT-ND</v>
      </c>
      <c r="J30">
        <v>2</v>
      </c>
      <c r="K30">
        <v>10</v>
      </c>
      <c r="L30" s="3">
        <v>1.7999999999999999E-2</v>
      </c>
      <c r="M30" s="3">
        <f>J30*L30</f>
        <v>3.5999999999999997E-2</v>
      </c>
      <c r="N30" t="s">
        <v>352</v>
      </c>
      <c r="O30" t="str">
        <f>_xlfn.CONCAT(N30, "-",C30)</f>
        <v>MBP-R3, R4</v>
      </c>
    </row>
    <row r="31" spans="1:15" x14ac:dyDescent="0.25">
      <c r="A31" t="s">
        <v>83</v>
      </c>
      <c r="B31" t="s">
        <v>35</v>
      </c>
      <c r="C31" t="s">
        <v>271</v>
      </c>
      <c r="D31" t="s">
        <v>84</v>
      </c>
      <c r="E31" t="s">
        <v>100</v>
      </c>
      <c r="F31" t="s">
        <v>330</v>
      </c>
      <c r="G31" t="s">
        <v>327</v>
      </c>
      <c r="I31" s="2" t="str">
        <f>HYPERLINK(CONCATENATE("https://www.digikey.com/products/en?keywords=",G31), G31)</f>
        <v>RMCF0805FT1K00CT-ND</v>
      </c>
      <c r="J31">
        <v>4</v>
      </c>
      <c r="K31">
        <v>10</v>
      </c>
      <c r="L31" s="3">
        <v>2.7E-2</v>
      </c>
      <c r="M31" s="3">
        <f>J31*L31</f>
        <v>0.108</v>
      </c>
      <c r="N31" t="s">
        <v>352</v>
      </c>
      <c r="O31" t="str">
        <f>_xlfn.CONCAT(N31, "-",C31)</f>
        <v>MBP-R1, R2, R21, R22</v>
      </c>
    </row>
    <row r="32" spans="1:15" x14ac:dyDescent="0.25">
      <c r="A32" t="s">
        <v>79</v>
      </c>
      <c r="B32" t="s">
        <v>35</v>
      </c>
      <c r="C32" t="s">
        <v>279</v>
      </c>
      <c r="D32" t="s">
        <v>81</v>
      </c>
      <c r="E32" t="s">
        <v>100</v>
      </c>
      <c r="F32" t="s">
        <v>322</v>
      </c>
      <c r="G32" t="s">
        <v>321</v>
      </c>
      <c r="I32" s="2" t="str">
        <f>HYPERLINK(CONCATENATE("https://www.digikey.com/products/en?keywords=",G32), G32)</f>
        <v>RMCF0805FT30K1CT-ND</v>
      </c>
      <c r="J32">
        <v>8</v>
      </c>
      <c r="K32">
        <v>10</v>
      </c>
      <c r="L32" s="3">
        <v>2.7E-2</v>
      </c>
      <c r="M32" s="3">
        <f>J32*L32</f>
        <v>0.216</v>
      </c>
      <c r="N32" t="s">
        <v>351</v>
      </c>
      <c r="O32" t="str">
        <f>_xlfn.CONCAT(N32, "-",C32)</f>
        <v>PSB-R5, R7, R11, R14, R15, R18, R19, R26</v>
      </c>
    </row>
    <row r="33" spans="1:15" x14ac:dyDescent="0.25">
      <c r="A33" t="s">
        <v>79</v>
      </c>
      <c r="B33" t="s">
        <v>35</v>
      </c>
      <c r="C33" t="s">
        <v>267</v>
      </c>
      <c r="D33" t="s">
        <v>80</v>
      </c>
      <c r="E33" t="s">
        <v>100</v>
      </c>
      <c r="F33" t="s">
        <v>324</v>
      </c>
      <c r="G33" t="s">
        <v>323</v>
      </c>
      <c r="I33" s="2" t="str">
        <f>HYPERLINK(CONCATENATE("https://www.digikey.com/products/en?keywords=",G33), G33)</f>
        <v>RMCF0805FT10K0CT-ND</v>
      </c>
      <c r="J33">
        <v>14</v>
      </c>
      <c r="K33">
        <v>100</v>
      </c>
      <c r="L33" s="3">
        <v>2.7E-2</v>
      </c>
      <c r="M33" s="3">
        <f>J33*L33</f>
        <v>0.378</v>
      </c>
      <c r="N33" t="s">
        <v>352</v>
      </c>
      <c r="O33" t="str">
        <f>_xlfn.CONCAT(N33, "-",C33)</f>
        <v>MBP-R6, R8, R10, R12, R13, R16, R17, R20, R24, R25, R27, R28, R37, R38</v>
      </c>
    </row>
    <row r="34" spans="1:15" x14ac:dyDescent="0.25">
      <c r="A34" t="s">
        <v>79</v>
      </c>
      <c r="B34" t="s">
        <v>35</v>
      </c>
      <c r="C34" t="s">
        <v>270</v>
      </c>
      <c r="D34" t="s">
        <v>82</v>
      </c>
      <c r="E34" t="s">
        <v>100</v>
      </c>
      <c r="F34" t="s">
        <v>325</v>
      </c>
      <c r="G34" t="s">
        <v>326</v>
      </c>
      <c r="I34" s="2" t="str">
        <f>HYPERLINK(CONCATENATE("https://www.digikey.com/products/en?keywords=",G34), G34)</f>
        <v>RMCF0805FT15K0CT-ND</v>
      </c>
      <c r="J34">
        <v>2</v>
      </c>
      <c r="K34">
        <v>10</v>
      </c>
      <c r="L34" s="3">
        <v>2.7E-2</v>
      </c>
      <c r="M34" s="3">
        <f>J34*L34</f>
        <v>5.3999999999999999E-2</v>
      </c>
      <c r="N34" t="s">
        <v>352</v>
      </c>
      <c r="O34" t="str">
        <f>_xlfn.CONCAT(N34, "-",C34)</f>
        <v>MBP-R9, R23</v>
      </c>
    </row>
    <row r="35" spans="1:15" x14ac:dyDescent="0.25">
      <c r="A35" t="s">
        <v>32</v>
      </c>
      <c r="B35" t="s">
        <v>35</v>
      </c>
      <c r="C35" t="s">
        <v>244</v>
      </c>
      <c r="D35" t="s">
        <v>45</v>
      </c>
      <c r="E35" s="4" t="s">
        <v>52</v>
      </c>
      <c r="F35" t="s">
        <v>240</v>
      </c>
      <c r="G35" t="s">
        <v>239</v>
      </c>
      <c r="I35" s="11" t="str">
        <f>HYPERLINK(CONCATENATE("https://www.digikey.com/products/en?keywords=",G35), G35)</f>
        <v>RMCF1206JT1K20CT-ND</v>
      </c>
      <c r="J35">
        <v>1</v>
      </c>
      <c r="K35">
        <v>1</v>
      </c>
      <c r="L35" s="3">
        <v>0.1</v>
      </c>
      <c r="M35" s="3">
        <f>J35*L35</f>
        <v>0.1</v>
      </c>
      <c r="N35" t="s">
        <v>351</v>
      </c>
      <c r="O35" t="str">
        <f>_xlfn.CONCAT(N35, "-",C35)</f>
        <v>PSB-R31</v>
      </c>
    </row>
    <row r="36" spans="1:15" x14ac:dyDescent="0.25">
      <c r="A36" t="s">
        <v>31</v>
      </c>
      <c r="B36" t="s">
        <v>35</v>
      </c>
      <c r="C36" t="s">
        <v>245</v>
      </c>
      <c r="D36" t="s">
        <v>44</v>
      </c>
      <c r="E36" s="4" t="s">
        <v>52</v>
      </c>
      <c r="F36" t="s">
        <v>238</v>
      </c>
      <c r="G36" s="7" t="s">
        <v>237</v>
      </c>
      <c r="I36" s="11" t="str">
        <f>HYPERLINK(CONCATENATE("https://www.digikey.com/products/en?keywords=",G36), G36)</f>
        <v>RMCF1206JT390RCT-ND</v>
      </c>
      <c r="J36">
        <v>1</v>
      </c>
      <c r="K36">
        <v>1</v>
      </c>
      <c r="L36" s="3">
        <v>0.1</v>
      </c>
      <c r="M36" s="3">
        <f>J36*L36</f>
        <v>0.1</v>
      </c>
      <c r="N36" t="s">
        <v>352</v>
      </c>
      <c r="O36" t="str">
        <f>_xlfn.CONCAT(N36, "-",C36)</f>
        <v>MBP-R32</v>
      </c>
    </row>
    <row r="37" spans="1:15" x14ac:dyDescent="0.25">
      <c r="A37" t="s">
        <v>30</v>
      </c>
      <c r="B37" t="s">
        <v>35</v>
      </c>
      <c r="C37" t="s">
        <v>246</v>
      </c>
      <c r="D37" t="s">
        <v>43</v>
      </c>
      <c r="E37" s="4" t="s">
        <v>52</v>
      </c>
      <c r="F37" t="s">
        <v>236</v>
      </c>
      <c r="G37" t="s">
        <v>235</v>
      </c>
      <c r="I37" s="11" t="str">
        <f>HYPERLINK(CONCATENATE("https://www.digikey.com/products/en?keywords=",G37), G37)</f>
        <v>RMCF1206JT150RCT-ND</v>
      </c>
      <c r="J37">
        <v>1</v>
      </c>
      <c r="K37">
        <f>J37</f>
        <v>1</v>
      </c>
      <c r="L37" s="3">
        <v>0.1</v>
      </c>
      <c r="M37" s="3">
        <f>J37*L37</f>
        <v>0.1</v>
      </c>
      <c r="N37" t="s">
        <v>352</v>
      </c>
      <c r="O37" t="str">
        <f>_xlfn.CONCAT(N37, "-",C37)</f>
        <v>MBP-R33</v>
      </c>
    </row>
    <row r="38" spans="1:15" x14ac:dyDescent="0.25">
      <c r="A38" t="s">
        <v>234</v>
      </c>
      <c r="B38" t="s">
        <v>319</v>
      </c>
      <c r="C38" t="s">
        <v>241</v>
      </c>
      <c r="F38" t="s">
        <v>318</v>
      </c>
      <c r="G38" t="s">
        <v>317</v>
      </c>
      <c r="I38" s="11" t="str">
        <f>HYPERLINK(CONCATENATE("https://www.digikey.com/products/en?keywords=",G38), G38)</f>
        <v>401-2001-ND</v>
      </c>
      <c r="J38">
        <v>1</v>
      </c>
      <c r="K38">
        <f>J38</f>
        <v>1</v>
      </c>
      <c r="L38" s="3">
        <v>0.43</v>
      </c>
      <c r="M38" s="3">
        <f>J38*L38</f>
        <v>0.43</v>
      </c>
      <c r="N38" t="s">
        <v>352</v>
      </c>
      <c r="O38" t="str">
        <f>_xlfn.CONCAT(N38, "-",C38)</f>
        <v>MBP-S3</v>
      </c>
    </row>
    <row r="39" spans="1:15" x14ac:dyDescent="0.25">
      <c r="L39" s="3"/>
      <c r="M39" s="3"/>
    </row>
    <row r="40" spans="1:15" x14ac:dyDescent="0.25">
      <c r="L40" s="3"/>
      <c r="M40" s="3"/>
    </row>
    <row r="41" spans="1:15" x14ac:dyDescent="0.25">
      <c r="L41" s="6" t="s">
        <v>350</v>
      </c>
      <c r="M41" s="6">
        <f>SUM(M2:M40)</f>
        <v>19.465999999999994</v>
      </c>
    </row>
    <row r="42" spans="1:15" x14ac:dyDescent="0.25">
      <c r="L42" s="3"/>
      <c r="M42" s="3"/>
    </row>
    <row r="43" spans="1:15" x14ac:dyDescent="0.25">
      <c r="L43" s="3"/>
      <c r="M43" s="3"/>
    </row>
    <row r="44" spans="1:15" x14ac:dyDescent="0.25">
      <c r="L44" s="3"/>
      <c r="M44" s="3"/>
    </row>
    <row r="45" spans="1:15" x14ac:dyDescent="0.25">
      <c r="M45" s="3"/>
    </row>
  </sheetData>
  <autoFilter ref="A1:M32" xr:uid="{00000000-0009-0000-0000-000000000000}">
    <sortState xmlns:xlrd2="http://schemas.microsoft.com/office/spreadsheetml/2017/richdata2" ref="A2:M38">
      <sortCondition ref="B1:B32"/>
    </sortState>
  </autoFilter>
  <sortState xmlns:xlrd2="http://schemas.microsoft.com/office/spreadsheetml/2017/richdata2" ref="A2:O40">
    <sortCondition ref="C2:C40"/>
  </sortState>
  <conditionalFormatting sqref="K2:K38">
    <cfRule type="expression" dxfId="0" priority="1">
      <formula>IF(K2 &lt;&gt; J2, 1, 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zoomScaleNormal="100" workbookViewId="0">
      <selection activeCell="A14" sqref="A14:XFD14"/>
    </sheetView>
  </sheetViews>
  <sheetFormatPr defaultRowHeight="15" x14ac:dyDescent="0.25"/>
  <cols>
    <col min="2" max="3" width="21.140625" customWidth="1"/>
    <col min="4" max="4" width="16.28515625" customWidth="1"/>
    <col min="6" max="6" width="13.5703125" customWidth="1"/>
    <col min="7" max="7" width="39.7109375" customWidth="1"/>
    <col min="8" max="8" width="22.5703125" customWidth="1"/>
    <col min="9" max="9" width="17.7109375" customWidth="1"/>
    <col min="10" max="10" width="6.7109375" customWidth="1"/>
    <col min="11" max="11" width="9.140625" customWidth="1"/>
    <col min="15" max="15" width="19.140625" customWidth="1"/>
  </cols>
  <sheetData>
    <row r="1" spans="1:15" s="1" customFormat="1" x14ac:dyDescent="0.25">
      <c r="A1" s="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B2" s="8" t="s">
        <v>20</v>
      </c>
      <c r="C2" s="9" t="s">
        <v>21</v>
      </c>
      <c r="D2" t="s">
        <v>226</v>
      </c>
      <c r="F2" s="9" t="s">
        <v>22</v>
      </c>
      <c r="G2" s="9" t="s">
        <v>23</v>
      </c>
      <c r="H2" s="9" t="s">
        <v>24</v>
      </c>
      <c r="J2" s="11" t="str">
        <f>HYPERLINK(CONCATENATE("https://www.digikey.com/products/en?keywords=",H2), H2)</f>
        <v>AP2114HA-3.3TRG1DICT-ND</v>
      </c>
      <c r="K2">
        <v>1</v>
      </c>
      <c r="L2" s="3">
        <v>0.36</v>
      </c>
      <c r="M2" s="3">
        <f>K2*L2</f>
        <v>0.36</v>
      </c>
      <c r="O2" t="s">
        <v>60</v>
      </c>
    </row>
    <row r="3" spans="1:15" x14ac:dyDescent="0.25">
      <c r="B3" s="8" t="s">
        <v>29</v>
      </c>
      <c r="C3" s="9" t="s">
        <v>28</v>
      </c>
      <c r="D3" t="s">
        <v>179</v>
      </c>
      <c r="F3" t="s">
        <v>27</v>
      </c>
      <c r="G3" t="s">
        <v>26</v>
      </c>
      <c r="H3" t="s">
        <v>25</v>
      </c>
      <c r="J3" s="11" t="str">
        <f t="shared" ref="J3:J33" si="0">HYPERLINK(CONCATENATE("https://www.digikey.com/products/en?keywords=",H3), H3)</f>
        <v>102-5018-ND</v>
      </c>
      <c r="K3">
        <v>2</v>
      </c>
      <c r="L3" s="3">
        <v>2.96</v>
      </c>
      <c r="M3" s="3">
        <f t="shared" ref="M3:M33" si="1">K3*L3</f>
        <v>5.92</v>
      </c>
      <c r="O3" t="s">
        <v>46</v>
      </c>
    </row>
    <row r="4" spans="1:15" x14ac:dyDescent="0.25">
      <c r="B4" t="s">
        <v>39</v>
      </c>
      <c r="C4" t="s">
        <v>34</v>
      </c>
      <c r="D4" t="s">
        <v>143</v>
      </c>
      <c r="F4" t="s">
        <v>53</v>
      </c>
      <c r="G4" t="s">
        <v>42</v>
      </c>
      <c r="H4" t="s">
        <v>41</v>
      </c>
      <c r="J4" s="11" t="str">
        <f t="shared" si="0"/>
        <v>507-1761-1-ND</v>
      </c>
      <c r="K4">
        <v>3</v>
      </c>
      <c r="L4" s="3">
        <v>0.14000000000000001</v>
      </c>
      <c r="M4" s="3">
        <f t="shared" si="1"/>
        <v>0.42000000000000004</v>
      </c>
      <c r="O4" t="s">
        <v>46</v>
      </c>
    </row>
    <row r="5" spans="1:15" x14ac:dyDescent="0.25">
      <c r="B5" t="s">
        <v>40</v>
      </c>
      <c r="C5" t="s">
        <v>34</v>
      </c>
      <c r="D5" t="s">
        <v>143</v>
      </c>
      <c r="F5" t="s">
        <v>53</v>
      </c>
      <c r="G5" t="s">
        <v>38</v>
      </c>
      <c r="H5" t="s">
        <v>37</v>
      </c>
      <c r="J5" s="11" t="str">
        <f t="shared" si="0"/>
        <v>507-1763-1-ND</v>
      </c>
      <c r="K5">
        <v>3</v>
      </c>
      <c r="L5" s="3">
        <v>0.14000000000000001</v>
      </c>
      <c r="M5" s="3">
        <f t="shared" si="1"/>
        <v>0.42000000000000004</v>
      </c>
      <c r="O5" t="s">
        <v>46</v>
      </c>
    </row>
    <row r="6" spans="1:15" x14ac:dyDescent="0.25">
      <c r="B6" t="s">
        <v>94</v>
      </c>
      <c r="C6" t="s">
        <v>34</v>
      </c>
      <c r="D6" t="s">
        <v>141</v>
      </c>
      <c r="F6" t="s">
        <v>53</v>
      </c>
      <c r="G6" t="s">
        <v>95</v>
      </c>
      <c r="H6" t="s">
        <v>96</v>
      </c>
      <c r="J6" s="11" t="str">
        <f t="shared" si="0"/>
        <v>507-1780-1-ND</v>
      </c>
      <c r="K6">
        <v>2</v>
      </c>
      <c r="L6" s="3">
        <v>0.28000000000000003</v>
      </c>
      <c r="M6" s="3">
        <f t="shared" si="1"/>
        <v>0.56000000000000005</v>
      </c>
      <c r="O6" t="s">
        <v>46</v>
      </c>
    </row>
    <row r="7" spans="1:15" x14ac:dyDescent="0.25">
      <c r="B7" t="s">
        <v>30</v>
      </c>
      <c r="C7" t="s">
        <v>35</v>
      </c>
      <c r="D7" t="s">
        <v>246</v>
      </c>
      <c r="E7" t="s">
        <v>43</v>
      </c>
      <c r="F7" s="4" t="s">
        <v>52</v>
      </c>
      <c r="G7" t="s">
        <v>236</v>
      </c>
      <c r="H7" t="s">
        <v>235</v>
      </c>
      <c r="J7" s="11" t="str">
        <f t="shared" si="0"/>
        <v>RMCF1206JT150RCT-ND</v>
      </c>
      <c r="K7">
        <v>1</v>
      </c>
      <c r="L7" s="3">
        <v>2.8000000000000001E-2</v>
      </c>
      <c r="M7" s="3">
        <f t="shared" si="1"/>
        <v>2.8000000000000001E-2</v>
      </c>
      <c r="O7" t="s">
        <v>47</v>
      </c>
    </row>
    <row r="8" spans="1:15" x14ac:dyDescent="0.25">
      <c r="B8" t="s">
        <v>31</v>
      </c>
      <c r="C8" t="s">
        <v>35</v>
      </c>
      <c r="D8" t="s">
        <v>245</v>
      </c>
      <c r="E8" t="s">
        <v>44</v>
      </c>
      <c r="F8" s="4" t="s">
        <v>52</v>
      </c>
      <c r="G8" t="s">
        <v>238</v>
      </c>
      <c r="H8" s="7" t="s">
        <v>237</v>
      </c>
      <c r="J8" s="11" t="str">
        <f t="shared" si="0"/>
        <v>RMCF1206JT390RCT-ND</v>
      </c>
      <c r="K8">
        <v>1</v>
      </c>
      <c r="L8" s="3">
        <v>2.8000000000000001E-2</v>
      </c>
      <c r="M8" s="3">
        <f t="shared" si="1"/>
        <v>2.8000000000000001E-2</v>
      </c>
      <c r="O8" t="s">
        <v>47</v>
      </c>
    </row>
    <row r="9" spans="1:15" x14ac:dyDescent="0.25">
      <c r="B9" t="s">
        <v>32</v>
      </c>
      <c r="C9" t="s">
        <v>35</v>
      </c>
      <c r="D9" t="s">
        <v>244</v>
      </c>
      <c r="E9" t="s">
        <v>45</v>
      </c>
      <c r="F9" s="4" t="s">
        <v>52</v>
      </c>
      <c r="G9" t="s">
        <v>240</v>
      </c>
      <c r="H9" t="s">
        <v>239</v>
      </c>
      <c r="J9" s="11" t="str">
        <f t="shared" si="0"/>
        <v>RMCF1206JT1K20CT-ND</v>
      </c>
      <c r="K9">
        <v>1</v>
      </c>
      <c r="L9" s="3">
        <v>2.8000000000000001E-2</v>
      </c>
      <c r="M9" s="3">
        <f t="shared" si="1"/>
        <v>2.8000000000000001E-2</v>
      </c>
      <c r="O9" t="s">
        <v>47</v>
      </c>
    </row>
    <row r="10" spans="1:15" x14ac:dyDescent="0.25">
      <c r="B10" t="s">
        <v>33</v>
      </c>
      <c r="C10" t="s">
        <v>36</v>
      </c>
      <c r="D10" t="s">
        <v>136</v>
      </c>
      <c r="F10" t="s">
        <v>54</v>
      </c>
      <c r="G10" t="s">
        <v>231</v>
      </c>
      <c r="J10" s="11">
        <f t="shared" si="0"/>
        <v>0</v>
      </c>
      <c r="K10">
        <v>3</v>
      </c>
      <c r="L10" s="3">
        <v>0</v>
      </c>
      <c r="M10" s="3">
        <f>K10*L10</f>
        <v>0</v>
      </c>
      <c r="N10" t="s">
        <v>116</v>
      </c>
      <c r="O10" t="s">
        <v>47</v>
      </c>
    </row>
    <row r="11" spans="1:15" x14ac:dyDescent="0.25">
      <c r="B11" t="s">
        <v>48</v>
      </c>
      <c r="C11" t="s">
        <v>50</v>
      </c>
      <c r="D11" t="s">
        <v>132</v>
      </c>
      <c r="E11" t="s">
        <v>55</v>
      </c>
      <c r="F11" s="4" t="s">
        <v>51</v>
      </c>
      <c r="G11" t="s">
        <v>57</v>
      </c>
      <c r="H11" t="s">
        <v>59</v>
      </c>
      <c r="J11" s="11" t="str">
        <f t="shared" si="0"/>
        <v>1276-1007-1-ND</v>
      </c>
      <c r="K11">
        <v>3</v>
      </c>
      <c r="L11" s="3">
        <v>0</v>
      </c>
      <c r="M11" s="3">
        <f t="shared" ref="M11:M12" si="2">K11*L11</f>
        <v>0</v>
      </c>
      <c r="N11" t="s">
        <v>116</v>
      </c>
      <c r="O11" t="s">
        <v>47</v>
      </c>
    </row>
    <row r="12" spans="1:15" x14ac:dyDescent="0.25">
      <c r="B12" t="s">
        <v>49</v>
      </c>
      <c r="C12" t="s">
        <v>50</v>
      </c>
      <c r="D12" t="s">
        <v>133</v>
      </c>
      <c r="E12" t="s">
        <v>56</v>
      </c>
      <c r="F12" s="4" t="s">
        <v>51</v>
      </c>
      <c r="G12" t="s">
        <v>57</v>
      </c>
      <c r="H12" t="s">
        <v>58</v>
      </c>
      <c r="J12" s="11" t="str">
        <f t="shared" si="0"/>
        <v>587-2985-1-ND</v>
      </c>
      <c r="K12">
        <v>4</v>
      </c>
      <c r="L12" s="3">
        <v>0</v>
      </c>
      <c r="M12" s="3">
        <f t="shared" si="2"/>
        <v>0</v>
      </c>
      <c r="N12" t="s">
        <v>116</v>
      </c>
      <c r="O12" t="s">
        <v>47</v>
      </c>
    </row>
    <row r="13" spans="1:15" x14ac:dyDescent="0.25">
      <c r="B13" t="s">
        <v>234</v>
      </c>
      <c r="D13" t="s">
        <v>241</v>
      </c>
      <c r="H13" t="s">
        <v>317</v>
      </c>
      <c r="J13" s="11" t="str">
        <f t="shared" si="0"/>
        <v>401-2001-ND</v>
      </c>
      <c r="L13" s="3"/>
      <c r="M13" s="3">
        <f t="shared" si="1"/>
        <v>0</v>
      </c>
    </row>
    <row r="14" spans="1:15" x14ac:dyDescent="0.25">
      <c r="B14" t="s">
        <v>242</v>
      </c>
      <c r="D14" t="s">
        <v>164</v>
      </c>
      <c r="F14" t="s">
        <v>243</v>
      </c>
      <c r="H14" t="s">
        <v>248</v>
      </c>
      <c r="J14" s="11" t="str">
        <f t="shared" si="0"/>
        <v>2057-PH1-06-UA-ND</v>
      </c>
      <c r="L14" s="3"/>
      <c r="M14" s="3">
        <f t="shared" si="1"/>
        <v>0</v>
      </c>
    </row>
    <row r="15" spans="1:15" x14ac:dyDescent="0.25">
      <c r="J15" s="11">
        <f t="shared" si="0"/>
        <v>0</v>
      </c>
      <c r="L15" s="3"/>
      <c r="M15" s="3">
        <f t="shared" si="1"/>
        <v>0</v>
      </c>
    </row>
    <row r="16" spans="1:15" x14ac:dyDescent="0.25">
      <c r="J16" s="11">
        <f t="shared" si="0"/>
        <v>0</v>
      </c>
      <c r="L16" s="3"/>
      <c r="M16" s="3">
        <f t="shared" si="1"/>
        <v>0</v>
      </c>
    </row>
    <row r="17" spans="6:15" x14ac:dyDescent="0.25">
      <c r="J17" s="11">
        <f t="shared" si="0"/>
        <v>0</v>
      </c>
      <c r="L17" s="3"/>
      <c r="M17" s="3">
        <f t="shared" si="1"/>
        <v>0</v>
      </c>
    </row>
    <row r="18" spans="6:15" x14ac:dyDescent="0.25">
      <c r="J18" s="11">
        <f t="shared" si="0"/>
        <v>0</v>
      </c>
      <c r="L18" s="3"/>
      <c r="M18" s="3">
        <f t="shared" si="1"/>
        <v>0</v>
      </c>
    </row>
    <row r="19" spans="6:15" x14ac:dyDescent="0.25">
      <c r="J19" s="11">
        <f t="shared" si="0"/>
        <v>0</v>
      </c>
      <c r="L19" s="3"/>
      <c r="M19" s="3">
        <f t="shared" si="1"/>
        <v>0</v>
      </c>
    </row>
    <row r="20" spans="6:15" x14ac:dyDescent="0.25">
      <c r="J20" s="11">
        <f t="shared" si="0"/>
        <v>0</v>
      </c>
      <c r="L20" s="3"/>
      <c r="M20" s="3">
        <f t="shared" si="1"/>
        <v>0</v>
      </c>
    </row>
    <row r="21" spans="6:15" x14ac:dyDescent="0.25">
      <c r="F21" s="5"/>
      <c r="J21" s="11">
        <f t="shared" si="0"/>
        <v>0</v>
      </c>
      <c r="L21" s="3"/>
      <c r="M21" s="3">
        <f t="shared" si="1"/>
        <v>0</v>
      </c>
    </row>
    <row r="22" spans="6:15" x14ac:dyDescent="0.25">
      <c r="J22" s="11">
        <f t="shared" si="0"/>
        <v>0</v>
      </c>
      <c r="L22" s="3"/>
      <c r="M22" s="3">
        <f t="shared" si="1"/>
        <v>0</v>
      </c>
    </row>
    <row r="23" spans="6:15" x14ac:dyDescent="0.25">
      <c r="J23" s="11">
        <f t="shared" si="0"/>
        <v>0</v>
      </c>
      <c r="L23" s="3"/>
      <c r="M23" s="3">
        <f t="shared" si="1"/>
        <v>0</v>
      </c>
      <c r="O23" s="4"/>
    </row>
    <row r="24" spans="6:15" x14ac:dyDescent="0.25">
      <c r="F24" s="5"/>
      <c r="J24" s="11">
        <f t="shared" si="0"/>
        <v>0</v>
      </c>
      <c r="L24" s="3"/>
      <c r="M24" s="3">
        <f t="shared" si="1"/>
        <v>0</v>
      </c>
    </row>
    <row r="25" spans="6:15" x14ac:dyDescent="0.25">
      <c r="F25" s="5"/>
      <c r="J25" s="11">
        <f t="shared" si="0"/>
        <v>0</v>
      </c>
      <c r="L25" s="3"/>
      <c r="M25" s="3">
        <f t="shared" si="1"/>
        <v>0</v>
      </c>
    </row>
    <row r="26" spans="6:15" x14ac:dyDescent="0.25">
      <c r="F26" s="5"/>
      <c r="J26" s="11">
        <f t="shared" si="0"/>
        <v>0</v>
      </c>
      <c r="L26" s="3"/>
      <c r="M26" s="3">
        <f t="shared" si="1"/>
        <v>0</v>
      </c>
    </row>
    <row r="27" spans="6:15" x14ac:dyDescent="0.25">
      <c r="J27" s="11">
        <f t="shared" si="0"/>
        <v>0</v>
      </c>
      <c r="L27" s="3"/>
      <c r="M27" s="3">
        <f t="shared" si="1"/>
        <v>0</v>
      </c>
      <c r="O27" s="4"/>
    </row>
    <row r="28" spans="6:15" x14ac:dyDescent="0.25">
      <c r="J28" s="11">
        <f t="shared" si="0"/>
        <v>0</v>
      </c>
      <c r="L28" s="3"/>
      <c r="M28" s="3">
        <f t="shared" si="1"/>
        <v>0</v>
      </c>
      <c r="O28" s="4"/>
    </row>
    <row r="29" spans="6:15" x14ac:dyDescent="0.25">
      <c r="J29" s="11">
        <f t="shared" si="0"/>
        <v>0</v>
      </c>
      <c r="L29" s="3"/>
      <c r="M29" s="3">
        <f t="shared" si="1"/>
        <v>0</v>
      </c>
    </row>
    <row r="30" spans="6:15" x14ac:dyDescent="0.25">
      <c r="J30" s="11">
        <f t="shared" si="0"/>
        <v>0</v>
      </c>
      <c r="L30" s="3"/>
      <c r="M30" s="3">
        <f t="shared" si="1"/>
        <v>0</v>
      </c>
    </row>
    <row r="31" spans="6:15" x14ac:dyDescent="0.25">
      <c r="J31" s="11">
        <f t="shared" si="0"/>
        <v>0</v>
      </c>
      <c r="L31" s="3"/>
      <c r="M31" s="3">
        <f t="shared" si="1"/>
        <v>0</v>
      </c>
    </row>
    <row r="32" spans="6:15" x14ac:dyDescent="0.25">
      <c r="J32" s="11">
        <f t="shared" si="0"/>
        <v>0</v>
      </c>
      <c r="L32" s="3"/>
      <c r="M32" s="3">
        <f t="shared" si="1"/>
        <v>0</v>
      </c>
    </row>
    <row r="33" spans="10:13" x14ac:dyDescent="0.25">
      <c r="J33" s="11">
        <f t="shared" si="0"/>
        <v>0</v>
      </c>
      <c r="L33" s="3"/>
      <c r="M33" s="3">
        <f t="shared" si="1"/>
        <v>0</v>
      </c>
    </row>
    <row r="34" spans="10:13" x14ac:dyDescent="0.25">
      <c r="L34" s="6" t="s">
        <v>16</v>
      </c>
      <c r="M34" s="3">
        <f>SUM($M$2:$M$33)</f>
        <v>7.7639999999999985</v>
      </c>
    </row>
    <row r="35" spans="10:13" x14ac:dyDescent="0.25">
      <c r="L35" s="3"/>
      <c r="M35" s="3"/>
    </row>
    <row r="36" spans="10:13" x14ac:dyDescent="0.25">
      <c r="L36" s="3"/>
      <c r="M36" s="3"/>
    </row>
    <row r="37" spans="10:13" x14ac:dyDescent="0.25">
      <c r="L37" s="3"/>
      <c r="M37" s="3"/>
    </row>
    <row r="38" spans="10:13" x14ac:dyDescent="0.25">
      <c r="L38" s="3"/>
      <c r="M38" s="3"/>
    </row>
    <row r="39" spans="10:13" x14ac:dyDescent="0.25">
      <c r="L39" s="3"/>
      <c r="M39" s="3"/>
    </row>
    <row r="40" spans="10:13" x14ac:dyDescent="0.25">
      <c r="L40" s="3"/>
      <c r="M40" s="3"/>
    </row>
    <row r="41" spans="10:13" x14ac:dyDescent="0.25">
      <c r="L41" s="3"/>
      <c r="M41" s="3"/>
    </row>
    <row r="42" spans="10:13" x14ac:dyDescent="0.25">
      <c r="L42" s="3"/>
      <c r="M42" s="3"/>
    </row>
    <row r="43" spans="10:13" x14ac:dyDescent="0.25">
      <c r="L43" s="3"/>
      <c r="M43" s="3"/>
    </row>
    <row r="44" spans="10:13" x14ac:dyDescent="0.25">
      <c r="L44" s="3"/>
      <c r="M44" s="3"/>
    </row>
    <row r="45" spans="10:13" x14ac:dyDescent="0.25">
      <c r="L45" s="3"/>
      <c r="M45" s="3"/>
    </row>
    <row r="46" spans="10:13" x14ac:dyDescent="0.25">
      <c r="L46" s="3"/>
      <c r="M46" s="3"/>
    </row>
    <row r="47" spans="10:13" x14ac:dyDescent="0.25">
      <c r="L47" s="3"/>
      <c r="M47" s="3"/>
    </row>
    <row r="48" spans="10:13" x14ac:dyDescent="0.25">
      <c r="M48" s="3"/>
    </row>
  </sheetData>
  <autoFilter ref="B1:O34" xr:uid="{00000000-0009-0000-0000-000001000000}"/>
  <conditionalFormatting sqref="O2:O33">
    <cfRule type="containsText" dxfId="5" priority="1" operator="containsText" text="unchecked">
      <formula>NOT(ISERROR(SEARCH("unchecked",O2)))</formula>
    </cfRule>
    <cfRule type="containsText" dxfId="4" priority="2" operator="containsText" text="Need">
      <formula>NOT(ISERROR(SEARCH("Need",O2)))</formula>
    </cfRule>
  </conditionalFormatting>
  <dataValidations count="1">
    <dataValidation type="list" allowBlank="1" sqref="O2:O33" xr:uid="{00000000-0002-0000-01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zoomScaleNormal="100" workbookViewId="0">
      <selection activeCell="J27" sqref="J27"/>
    </sheetView>
  </sheetViews>
  <sheetFormatPr defaultRowHeight="15" x14ac:dyDescent="0.25"/>
  <cols>
    <col min="1" max="2" width="21.140625" customWidth="1"/>
    <col min="3" max="3" width="25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78</v>
      </c>
      <c r="B2" t="s">
        <v>50</v>
      </c>
      <c r="C2" t="s">
        <v>273</v>
      </c>
      <c r="D2" t="s">
        <v>101</v>
      </c>
      <c r="E2" t="s">
        <v>51</v>
      </c>
      <c r="F2" t="s">
        <v>334</v>
      </c>
      <c r="G2" t="s">
        <v>333</v>
      </c>
      <c r="I2" s="2" t="str">
        <f t="shared" ref="I2:I34" si="0">HYPERLINK(CONCATENATE("https://www.digikey.com/products/en?keywords=",G2), G2)</f>
        <v>732-7816-1-ND</v>
      </c>
      <c r="J2">
        <v>2</v>
      </c>
      <c r="K2" s="3">
        <v>4.2999999999999997E-2</v>
      </c>
      <c r="L2" s="3">
        <f t="shared" ref="L2:L34" si="1">J2*K2</f>
        <v>8.5999999999999993E-2</v>
      </c>
      <c r="N2" t="s">
        <v>47</v>
      </c>
    </row>
    <row r="3" spans="1:14" x14ac:dyDescent="0.25">
      <c r="A3" t="s">
        <v>312</v>
      </c>
      <c r="B3" t="s">
        <v>50</v>
      </c>
      <c r="C3" t="s">
        <v>263</v>
      </c>
      <c r="D3" t="s">
        <v>262</v>
      </c>
      <c r="E3" t="s">
        <v>51</v>
      </c>
      <c r="F3" t="s">
        <v>338</v>
      </c>
      <c r="G3" t="s">
        <v>337</v>
      </c>
      <c r="I3" s="2" t="str">
        <f t="shared" si="0"/>
        <v>732-12256-1-ND</v>
      </c>
      <c r="J3">
        <v>2</v>
      </c>
      <c r="K3" s="3">
        <v>0.1</v>
      </c>
      <c r="L3" s="3">
        <f t="shared" si="1"/>
        <v>0.2</v>
      </c>
    </row>
    <row r="4" spans="1:14" x14ac:dyDescent="0.25">
      <c r="A4" t="s">
        <v>86</v>
      </c>
      <c r="B4" t="s">
        <v>50</v>
      </c>
      <c r="C4" t="s">
        <v>272</v>
      </c>
      <c r="D4" t="s">
        <v>87</v>
      </c>
      <c r="E4" t="s">
        <v>51</v>
      </c>
      <c r="G4" t="s">
        <v>335</v>
      </c>
      <c r="I4" s="2" t="str">
        <f t="shared" si="0"/>
        <v>1276-6471-1-ND</v>
      </c>
      <c r="J4">
        <v>4</v>
      </c>
      <c r="K4" s="3">
        <v>4.7E-2</v>
      </c>
      <c r="L4" s="3">
        <f t="shared" si="1"/>
        <v>0.188</v>
      </c>
    </row>
    <row r="5" spans="1:14" x14ac:dyDescent="0.25">
      <c r="A5" t="s">
        <v>86</v>
      </c>
      <c r="B5" t="s">
        <v>50</v>
      </c>
      <c r="C5" t="s">
        <v>268</v>
      </c>
      <c r="D5" t="s">
        <v>88</v>
      </c>
      <c r="E5" t="s">
        <v>51</v>
      </c>
      <c r="G5" t="s">
        <v>336</v>
      </c>
      <c r="I5" s="2" t="str">
        <f t="shared" si="0"/>
        <v>1276-6455-1-ND</v>
      </c>
      <c r="J5">
        <v>3</v>
      </c>
      <c r="K5" s="3">
        <v>0.108</v>
      </c>
      <c r="L5" s="3">
        <f t="shared" si="1"/>
        <v>0.32400000000000001</v>
      </c>
    </row>
    <row r="6" spans="1:14" x14ac:dyDescent="0.25">
      <c r="A6" t="s">
        <v>64</v>
      </c>
      <c r="B6" t="s">
        <v>18</v>
      </c>
      <c r="C6" t="s">
        <v>296</v>
      </c>
      <c r="D6" t="s">
        <v>102</v>
      </c>
      <c r="G6" t="s">
        <v>65</v>
      </c>
      <c r="I6" s="2" t="str">
        <f t="shared" si="0"/>
        <v>576-1048-1-ND</v>
      </c>
      <c r="J6">
        <v>1</v>
      </c>
      <c r="K6" s="3">
        <v>0.28999999999999998</v>
      </c>
      <c r="L6" s="3">
        <f t="shared" si="1"/>
        <v>0.28999999999999998</v>
      </c>
      <c r="N6" t="s">
        <v>60</v>
      </c>
    </row>
    <row r="7" spans="1:14" x14ac:dyDescent="0.25">
      <c r="A7" t="s">
        <v>66</v>
      </c>
      <c r="B7" t="s">
        <v>15</v>
      </c>
      <c r="C7" t="s">
        <v>293</v>
      </c>
      <c r="D7" t="s">
        <v>145</v>
      </c>
      <c r="G7" t="s">
        <v>69</v>
      </c>
      <c r="I7" s="2" t="str">
        <f t="shared" si="0"/>
        <v>LM324DR2GOSCT-ND</v>
      </c>
      <c r="J7">
        <v>2</v>
      </c>
      <c r="K7" s="3">
        <v>0.35</v>
      </c>
      <c r="L7" s="3">
        <f t="shared" si="1"/>
        <v>0.7</v>
      </c>
      <c r="N7" t="s">
        <v>47</v>
      </c>
    </row>
    <row r="8" spans="1:14" x14ac:dyDescent="0.25">
      <c r="A8" t="s">
        <v>105</v>
      </c>
      <c r="C8" t="s">
        <v>157</v>
      </c>
      <c r="E8" s="5"/>
      <c r="F8" t="s">
        <v>106</v>
      </c>
      <c r="G8" t="s">
        <v>347</v>
      </c>
      <c r="I8" s="2" t="str">
        <f t="shared" si="0"/>
        <v>2057-PH2-06-UA-ND</v>
      </c>
      <c r="J8">
        <v>1</v>
      </c>
      <c r="K8" s="3">
        <v>0.12</v>
      </c>
      <c r="L8" s="3">
        <f t="shared" si="1"/>
        <v>0.12</v>
      </c>
    </row>
    <row r="9" spans="1:14" x14ac:dyDescent="0.25">
      <c r="A9" t="s">
        <v>340</v>
      </c>
      <c r="C9" t="s">
        <v>161</v>
      </c>
      <c r="E9" s="5"/>
      <c r="F9" t="s">
        <v>343</v>
      </c>
      <c r="G9" t="s">
        <v>342</v>
      </c>
      <c r="I9" s="2" t="str">
        <f t="shared" si="0"/>
        <v>102-4000-ND</v>
      </c>
      <c r="J9">
        <v>1</v>
      </c>
      <c r="K9" s="3">
        <v>0.75</v>
      </c>
      <c r="L9" s="3">
        <f t="shared" si="1"/>
        <v>0.75</v>
      </c>
    </row>
    <row r="10" spans="1:14" x14ac:dyDescent="0.25">
      <c r="A10" t="s">
        <v>89</v>
      </c>
      <c r="C10" t="s">
        <v>161</v>
      </c>
      <c r="E10" s="5"/>
      <c r="F10" t="s">
        <v>341</v>
      </c>
      <c r="G10" t="s">
        <v>339</v>
      </c>
      <c r="I10" s="2" t="str">
        <f t="shared" si="0"/>
        <v>2057-USB-B-S-RA-WT-SPCC-ND</v>
      </c>
      <c r="J10">
        <v>1</v>
      </c>
      <c r="K10" s="3">
        <v>0.45</v>
      </c>
      <c r="L10" s="3">
        <f t="shared" si="1"/>
        <v>0.45</v>
      </c>
    </row>
    <row r="11" spans="1:14" x14ac:dyDescent="0.25">
      <c r="A11" t="s">
        <v>91</v>
      </c>
      <c r="C11" t="s">
        <v>164</v>
      </c>
      <c r="F11" t="s">
        <v>345</v>
      </c>
      <c r="G11" t="s">
        <v>344</v>
      </c>
      <c r="I11" s="2" t="str">
        <f t="shared" si="0"/>
        <v>2057-PH2-12-UA-ND</v>
      </c>
      <c r="J11">
        <v>1</v>
      </c>
      <c r="K11" s="3">
        <v>0</v>
      </c>
      <c r="L11" s="3">
        <f t="shared" si="1"/>
        <v>0</v>
      </c>
      <c r="N11" s="4"/>
    </row>
    <row r="12" spans="1:14" x14ac:dyDescent="0.25">
      <c r="A12" t="s">
        <v>92</v>
      </c>
      <c r="C12" t="s">
        <v>346</v>
      </c>
      <c r="E12" s="5"/>
      <c r="F12" t="s">
        <v>314</v>
      </c>
      <c r="G12" t="s">
        <v>344</v>
      </c>
      <c r="I12" s="2" t="str">
        <f t="shared" si="0"/>
        <v>2057-PH2-12-UA-ND</v>
      </c>
      <c r="J12">
        <v>1</v>
      </c>
      <c r="K12" s="3">
        <v>0.18</v>
      </c>
      <c r="L12" s="3">
        <f t="shared" si="1"/>
        <v>0.18</v>
      </c>
    </row>
    <row r="13" spans="1:14" x14ac:dyDescent="0.25">
      <c r="A13" t="s">
        <v>250</v>
      </c>
      <c r="C13" t="s">
        <v>258</v>
      </c>
      <c r="E13" t="s">
        <v>243</v>
      </c>
      <c r="G13" t="s">
        <v>251</v>
      </c>
      <c r="I13" s="11" t="str">
        <f t="shared" si="0"/>
        <v>S7039-ND</v>
      </c>
      <c r="J13">
        <v>1</v>
      </c>
      <c r="K13" s="3">
        <v>0.53</v>
      </c>
      <c r="L13" s="3">
        <f t="shared" si="1"/>
        <v>0.53</v>
      </c>
      <c r="N13" s="4"/>
    </row>
    <row r="14" spans="1:14" x14ac:dyDescent="0.25">
      <c r="A14" t="s">
        <v>19</v>
      </c>
      <c r="B14" t="s">
        <v>14</v>
      </c>
      <c r="C14" t="s">
        <v>247</v>
      </c>
      <c r="D14" t="s">
        <v>316</v>
      </c>
      <c r="E14" s="4"/>
      <c r="G14" s="7" t="s">
        <v>315</v>
      </c>
      <c r="I14" s="2" t="str">
        <f t="shared" si="0"/>
        <v>TLP185(GB-TPLSECT-ND</v>
      </c>
      <c r="J14">
        <v>2</v>
      </c>
      <c r="K14" s="3">
        <v>0.42</v>
      </c>
      <c r="L14" s="3">
        <f t="shared" si="1"/>
        <v>0.84</v>
      </c>
    </row>
    <row r="15" spans="1:14" x14ac:dyDescent="0.25">
      <c r="A15" t="s">
        <v>62</v>
      </c>
      <c r="B15" t="s">
        <v>73</v>
      </c>
      <c r="C15" t="s">
        <v>184</v>
      </c>
      <c r="E15" t="s">
        <v>99</v>
      </c>
      <c r="F15" t="s">
        <v>98</v>
      </c>
      <c r="G15" t="s">
        <v>77</v>
      </c>
      <c r="I15" s="2" t="str">
        <f t="shared" si="0"/>
        <v>887-2015-ND</v>
      </c>
      <c r="J15">
        <v>1</v>
      </c>
      <c r="K15" s="3">
        <v>0.3</v>
      </c>
      <c r="L15" s="3">
        <f t="shared" si="1"/>
        <v>0.3</v>
      </c>
      <c r="N15" t="s">
        <v>47</v>
      </c>
    </row>
    <row r="16" spans="1:14" x14ac:dyDescent="0.25">
      <c r="A16" t="s">
        <v>83</v>
      </c>
      <c r="B16" t="s">
        <v>35</v>
      </c>
      <c r="C16" t="s">
        <v>271</v>
      </c>
      <c r="D16" t="s">
        <v>84</v>
      </c>
      <c r="E16" t="s">
        <v>100</v>
      </c>
      <c r="F16" t="s">
        <v>330</v>
      </c>
      <c r="G16" t="s">
        <v>327</v>
      </c>
      <c r="I16" s="2" t="str">
        <f t="shared" si="0"/>
        <v>RMCF0805FT1K00CT-ND</v>
      </c>
      <c r="J16">
        <v>4</v>
      </c>
      <c r="K16" s="3">
        <v>2.7E-2</v>
      </c>
      <c r="L16" s="3">
        <f t="shared" si="1"/>
        <v>0.108</v>
      </c>
    </row>
    <row r="17" spans="1:15" x14ac:dyDescent="0.25">
      <c r="A17" t="s">
        <v>93</v>
      </c>
      <c r="B17" t="s">
        <v>35</v>
      </c>
      <c r="C17" t="s">
        <v>265</v>
      </c>
      <c r="D17">
        <v>10</v>
      </c>
      <c r="E17" t="s">
        <v>100</v>
      </c>
      <c r="F17" t="s">
        <v>332</v>
      </c>
      <c r="G17" t="s">
        <v>331</v>
      </c>
      <c r="I17" s="2" t="str">
        <f t="shared" si="0"/>
        <v>CR0805-JW-100ELFCT-ND</v>
      </c>
      <c r="J17">
        <v>8</v>
      </c>
      <c r="K17" s="3">
        <v>1.7999999999999999E-2</v>
      </c>
      <c r="L17" s="3">
        <f t="shared" si="1"/>
        <v>0.14399999999999999</v>
      </c>
    </row>
    <row r="18" spans="1:15" x14ac:dyDescent="0.25">
      <c r="A18" t="s">
        <v>313</v>
      </c>
      <c r="B18" t="s">
        <v>35</v>
      </c>
      <c r="C18" t="s">
        <v>281</v>
      </c>
      <c r="D18" t="s">
        <v>280</v>
      </c>
      <c r="E18" t="s">
        <v>100</v>
      </c>
      <c r="F18" t="s">
        <v>329</v>
      </c>
      <c r="G18" t="s">
        <v>328</v>
      </c>
      <c r="I18" s="2" t="str">
        <f t="shared" si="0"/>
        <v>CR0805-JW-472ELFCT-ND</v>
      </c>
      <c r="J18">
        <v>2</v>
      </c>
      <c r="K18" s="3">
        <v>1.7999999999999999E-2</v>
      </c>
      <c r="L18" s="3">
        <f t="shared" si="1"/>
        <v>3.5999999999999997E-2</v>
      </c>
    </row>
    <row r="19" spans="1:15" x14ac:dyDescent="0.25">
      <c r="A19" t="s">
        <v>79</v>
      </c>
      <c r="B19" t="s">
        <v>35</v>
      </c>
      <c r="C19" t="s">
        <v>279</v>
      </c>
      <c r="D19" t="s">
        <v>81</v>
      </c>
      <c r="E19" t="s">
        <v>100</v>
      </c>
      <c r="F19" t="s">
        <v>322</v>
      </c>
      <c r="G19" t="s">
        <v>321</v>
      </c>
      <c r="I19" s="2" t="str">
        <f t="shared" si="0"/>
        <v>RMCF0805FT30K1CT-ND</v>
      </c>
      <c r="J19">
        <v>8</v>
      </c>
      <c r="K19" s="3">
        <v>2.7E-2</v>
      </c>
      <c r="L19" s="3">
        <f t="shared" si="1"/>
        <v>0.216</v>
      </c>
    </row>
    <row r="20" spans="1:15" x14ac:dyDescent="0.25">
      <c r="A20" t="s">
        <v>79</v>
      </c>
      <c r="B20" t="s">
        <v>35</v>
      </c>
      <c r="C20" t="s">
        <v>267</v>
      </c>
      <c r="D20" t="s">
        <v>80</v>
      </c>
      <c r="E20" t="s">
        <v>100</v>
      </c>
      <c r="F20" t="s">
        <v>324</v>
      </c>
      <c r="G20" t="s">
        <v>323</v>
      </c>
      <c r="I20" s="2" t="str">
        <f t="shared" si="0"/>
        <v>RMCF0805FT10K0CT-ND</v>
      </c>
      <c r="J20">
        <v>14</v>
      </c>
      <c r="K20" s="3">
        <v>2.7E-2</v>
      </c>
      <c r="L20" s="3">
        <f t="shared" si="1"/>
        <v>0.378</v>
      </c>
    </row>
    <row r="21" spans="1:15" x14ac:dyDescent="0.25">
      <c r="A21" t="s">
        <v>79</v>
      </c>
      <c r="B21" t="s">
        <v>35</v>
      </c>
      <c r="C21" t="s">
        <v>270</v>
      </c>
      <c r="D21" t="s">
        <v>82</v>
      </c>
      <c r="E21" t="s">
        <v>100</v>
      </c>
      <c r="F21" t="s">
        <v>325</v>
      </c>
      <c r="G21" t="s">
        <v>326</v>
      </c>
      <c r="I21" s="2" t="str">
        <f t="shared" si="0"/>
        <v>RMCF0805FT15K0CT-ND</v>
      </c>
      <c r="J21">
        <v>2</v>
      </c>
      <c r="K21" s="3">
        <v>2.7E-2</v>
      </c>
      <c r="L21" s="3">
        <f t="shared" si="1"/>
        <v>5.3999999999999999E-2</v>
      </c>
    </row>
    <row r="22" spans="1:15" x14ac:dyDescent="0.25">
      <c r="A22" t="s">
        <v>90</v>
      </c>
      <c r="B22" t="s">
        <v>110</v>
      </c>
      <c r="C22" t="s">
        <v>304</v>
      </c>
      <c r="E22" t="s">
        <v>109</v>
      </c>
      <c r="F22" t="s">
        <v>108</v>
      </c>
      <c r="G22" t="s">
        <v>107</v>
      </c>
      <c r="I22" s="2" t="str">
        <f t="shared" si="0"/>
        <v>CKN12220-1-ND</v>
      </c>
      <c r="J22">
        <v>1</v>
      </c>
      <c r="K22" s="3">
        <v>0.1</v>
      </c>
      <c r="L22" s="3">
        <f t="shared" si="1"/>
        <v>0.1</v>
      </c>
    </row>
    <row r="23" spans="1:15" x14ac:dyDescent="0.25">
      <c r="A23" t="s">
        <v>61</v>
      </c>
      <c r="B23" t="s">
        <v>14</v>
      </c>
      <c r="C23" t="s">
        <v>220</v>
      </c>
      <c r="E23" t="s">
        <v>97</v>
      </c>
      <c r="G23" t="s">
        <v>85</v>
      </c>
      <c r="H23" t="s">
        <v>63</v>
      </c>
      <c r="I23" s="2" t="str">
        <f t="shared" si="0"/>
        <v>ATMEGA328PB-AURCT-ND</v>
      </c>
      <c r="J23">
        <v>1</v>
      </c>
      <c r="K23" s="3">
        <v>1.42</v>
      </c>
      <c r="L23" s="3">
        <f t="shared" si="1"/>
        <v>1.42</v>
      </c>
      <c r="N23" t="s">
        <v>47</v>
      </c>
      <c r="O23" t="s">
        <v>104</v>
      </c>
    </row>
    <row r="24" spans="1:15" x14ac:dyDescent="0.25">
      <c r="A24" t="s">
        <v>70</v>
      </c>
      <c r="B24" t="s">
        <v>15</v>
      </c>
      <c r="C24" t="s">
        <v>223</v>
      </c>
      <c r="E24" t="s">
        <v>22</v>
      </c>
      <c r="F24" t="s">
        <v>72</v>
      </c>
      <c r="G24" t="s">
        <v>71</v>
      </c>
      <c r="I24" s="2" t="str">
        <f t="shared" si="0"/>
        <v>AZ1117IH-5.0TRG1DICT-ND</v>
      </c>
      <c r="J24">
        <v>1</v>
      </c>
      <c r="K24" s="3">
        <v>0.36</v>
      </c>
      <c r="L24" s="3">
        <f t="shared" si="1"/>
        <v>0.36</v>
      </c>
      <c r="N24" t="s">
        <v>60</v>
      </c>
    </row>
    <row r="25" spans="1:15" x14ac:dyDescent="0.25">
      <c r="A25" t="s">
        <v>17</v>
      </c>
      <c r="B25" t="s">
        <v>14</v>
      </c>
      <c r="C25" t="s">
        <v>226</v>
      </c>
      <c r="G25" s="10" t="s">
        <v>74</v>
      </c>
      <c r="I25" s="2" t="str">
        <f t="shared" si="0"/>
        <v>336-5888-1-ND</v>
      </c>
      <c r="J25">
        <v>1</v>
      </c>
      <c r="K25" s="3">
        <v>1.35</v>
      </c>
      <c r="L25" s="3">
        <f t="shared" si="1"/>
        <v>1.35</v>
      </c>
      <c r="N25" t="s">
        <v>60</v>
      </c>
    </row>
    <row r="26" spans="1:15" x14ac:dyDescent="0.25">
      <c r="A26" t="s">
        <v>76</v>
      </c>
      <c r="B26" t="s">
        <v>18</v>
      </c>
      <c r="C26" t="s">
        <v>308</v>
      </c>
      <c r="G26" t="s">
        <v>75</v>
      </c>
      <c r="I26" s="2" t="str">
        <f t="shared" si="0"/>
        <v>1727-1582-1-ND</v>
      </c>
      <c r="J26">
        <v>4</v>
      </c>
      <c r="K26" s="3">
        <v>0.31</v>
      </c>
      <c r="L26" s="3">
        <f t="shared" si="1"/>
        <v>1.24</v>
      </c>
      <c r="N26" t="s">
        <v>60</v>
      </c>
    </row>
    <row r="27" spans="1:15" x14ac:dyDescent="0.25">
      <c r="A27" t="s">
        <v>67</v>
      </c>
      <c r="B27" t="s">
        <v>15</v>
      </c>
      <c r="C27" t="s">
        <v>300</v>
      </c>
      <c r="D27" t="s">
        <v>103</v>
      </c>
      <c r="G27" t="s">
        <v>68</v>
      </c>
      <c r="I27" s="2" t="str">
        <f t="shared" si="0"/>
        <v>MCP4728-E/UN-ND</v>
      </c>
      <c r="J27">
        <v>1</v>
      </c>
      <c r="K27" s="3">
        <v>0</v>
      </c>
      <c r="L27" s="3">
        <f t="shared" si="1"/>
        <v>0</v>
      </c>
      <c r="N27" t="s">
        <v>60</v>
      </c>
    </row>
    <row r="28" spans="1:15" x14ac:dyDescent="0.25">
      <c r="A28" t="s">
        <v>111</v>
      </c>
      <c r="B28" t="s">
        <v>15</v>
      </c>
      <c r="C28" t="s">
        <v>286</v>
      </c>
      <c r="D28" t="s">
        <v>112</v>
      </c>
      <c r="F28" t="s">
        <v>114</v>
      </c>
      <c r="G28" t="s">
        <v>113</v>
      </c>
      <c r="H28" t="s">
        <v>115</v>
      </c>
      <c r="I28" s="2" t="str">
        <f t="shared" si="0"/>
        <v>497-1192-1-ND</v>
      </c>
      <c r="J28">
        <v>1</v>
      </c>
      <c r="K28" s="3">
        <v>0.4</v>
      </c>
      <c r="L28" s="3">
        <f t="shared" si="1"/>
        <v>0.4</v>
      </c>
      <c r="N28" t="s">
        <v>47</v>
      </c>
    </row>
    <row r="29" spans="1:15" x14ac:dyDescent="0.25">
      <c r="I29" s="2">
        <f t="shared" si="0"/>
        <v>0</v>
      </c>
      <c r="K29" s="3"/>
      <c r="L29" s="3">
        <f t="shared" si="1"/>
        <v>0</v>
      </c>
      <c r="N29" s="4"/>
    </row>
    <row r="30" spans="1:15" x14ac:dyDescent="0.25">
      <c r="I30" s="2">
        <f t="shared" si="0"/>
        <v>0</v>
      </c>
      <c r="K30" s="3"/>
      <c r="L30" s="3">
        <f t="shared" si="1"/>
        <v>0</v>
      </c>
    </row>
    <row r="31" spans="1:15" x14ac:dyDescent="0.25">
      <c r="I31" s="2">
        <f t="shared" si="0"/>
        <v>0</v>
      </c>
      <c r="K31" s="3"/>
      <c r="L31" s="3">
        <f t="shared" si="1"/>
        <v>0</v>
      </c>
    </row>
    <row r="32" spans="1:15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K35" s="6" t="s">
        <v>16</v>
      </c>
      <c r="L35" s="3">
        <f>SUM($L$2:$L$34)</f>
        <v>10.764000000000001</v>
      </c>
    </row>
    <row r="36" spans="9:12" x14ac:dyDescent="0.25">
      <c r="K36" s="3"/>
      <c r="L36" s="3"/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2:12" x14ac:dyDescent="0.25">
      <c r="L49" s="3"/>
    </row>
  </sheetData>
  <autoFilter ref="A1:N35" xr:uid="{00000000-0009-0000-0000-000002000000}">
    <sortState xmlns:xlrd2="http://schemas.microsoft.com/office/spreadsheetml/2017/richdata2" ref="A2:N35">
      <sortCondition ref="C1:C35"/>
    </sortState>
  </autoFilter>
  <conditionalFormatting sqref="N2:N34">
    <cfRule type="containsText" dxfId="3" priority="1" operator="containsText" text="unchecked">
      <formula>NOT(ISERROR(SEARCH("unchecked",N2)))</formula>
    </cfRule>
    <cfRule type="containsText" dxfId="2" priority="2" operator="containsText" text="Need">
      <formula>NOT(ISERROR(SEARCH("Need",N2)))</formula>
    </cfRule>
  </conditionalFormatting>
  <dataValidations count="1">
    <dataValidation type="list" allowBlank="1" sqref="N2:N34" xr:uid="{00000000-0002-0000-02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E10" sqref="E10"/>
    </sheetView>
  </sheetViews>
  <sheetFormatPr defaultRowHeight="15" x14ac:dyDescent="0.25"/>
  <sheetData>
    <row r="1" spans="1:6" s="1" customFormat="1" x14ac:dyDescent="0.25">
      <c r="A1" s="1" t="s">
        <v>9</v>
      </c>
      <c r="B1" s="1" t="s">
        <v>3</v>
      </c>
      <c r="C1" s="1" t="s">
        <v>117</v>
      </c>
      <c r="D1" s="1" t="s">
        <v>4</v>
      </c>
      <c r="E1" s="1" t="s">
        <v>118</v>
      </c>
      <c r="F1" s="1" t="s">
        <v>5</v>
      </c>
    </row>
    <row r="2" spans="1:6" s="12" customFormat="1" x14ac:dyDescent="0.25">
      <c r="A2" s="12">
        <v>2</v>
      </c>
      <c r="B2" s="12" t="s">
        <v>101</v>
      </c>
      <c r="C2" s="12" t="s">
        <v>131</v>
      </c>
      <c r="D2" s="12" t="s">
        <v>51</v>
      </c>
      <c r="E2" s="12" t="s">
        <v>273</v>
      </c>
      <c r="F2" s="12" t="s">
        <v>128</v>
      </c>
    </row>
    <row r="3" spans="1:6" s="12" customFormat="1" x14ac:dyDescent="0.25">
      <c r="A3" s="12">
        <v>2</v>
      </c>
      <c r="B3" s="12" t="s">
        <v>262</v>
      </c>
      <c r="C3" s="12" t="s">
        <v>131</v>
      </c>
      <c r="D3" s="12" t="s">
        <v>51</v>
      </c>
      <c r="E3" s="12" t="s">
        <v>263</v>
      </c>
      <c r="F3" s="12" t="s">
        <v>128</v>
      </c>
    </row>
    <row r="4" spans="1:6" s="12" customFormat="1" x14ac:dyDescent="0.25">
      <c r="A4" s="12">
        <v>4</v>
      </c>
      <c r="B4" s="12" t="s">
        <v>87</v>
      </c>
      <c r="C4" s="12" t="s">
        <v>131</v>
      </c>
      <c r="D4" s="12" t="s">
        <v>51</v>
      </c>
      <c r="E4" s="12" t="s">
        <v>272</v>
      </c>
      <c r="F4" s="12" t="s">
        <v>128</v>
      </c>
    </row>
    <row r="5" spans="1:6" s="12" customFormat="1" x14ac:dyDescent="0.25">
      <c r="A5" s="12">
        <v>3</v>
      </c>
      <c r="B5" s="12" t="s">
        <v>88</v>
      </c>
      <c r="C5" s="12" t="s">
        <v>131</v>
      </c>
      <c r="D5" s="12" t="s">
        <v>51</v>
      </c>
      <c r="E5" s="12" t="s">
        <v>268</v>
      </c>
      <c r="F5" s="12" t="s">
        <v>128</v>
      </c>
    </row>
    <row r="6" spans="1:6" s="12" customFormat="1" x14ac:dyDescent="0.25">
      <c r="A6" s="12">
        <v>1</v>
      </c>
      <c r="B6" s="12" t="s">
        <v>294</v>
      </c>
      <c r="C6" s="12" t="s">
        <v>294</v>
      </c>
      <c r="D6" s="12" t="s">
        <v>295</v>
      </c>
      <c r="E6" s="12" t="s">
        <v>296</v>
      </c>
      <c r="F6" s="12" t="s">
        <v>297</v>
      </c>
    </row>
    <row r="7" spans="1:6" s="12" customFormat="1" x14ac:dyDescent="0.25">
      <c r="A7" s="12">
        <v>2</v>
      </c>
      <c r="B7" s="12" t="s">
        <v>152</v>
      </c>
      <c r="C7" s="12" t="s">
        <v>152</v>
      </c>
      <c r="D7" s="12" t="s">
        <v>145</v>
      </c>
      <c r="E7" s="12" t="s">
        <v>293</v>
      </c>
      <c r="F7" s="12" t="s">
        <v>147</v>
      </c>
    </row>
    <row r="8" spans="1:6" s="12" customFormat="1" x14ac:dyDescent="0.25">
      <c r="A8" s="12">
        <v>1</v>
      </c>
      <c r="C8" s="12" t="s">
        <v>252</v>
      </c>
      <c r="D8" s="12" t="s">
        <v>253</v>
      </c>
      <c r="E8" s="12" t="s">
        <v>157</v>
      </c>
      <c r="F8" s="12" t="s">
        <v>254</v>
      </c>
    </row>
    <row r="9" spans="1:6" s="12" customFormat="1" x14ac:dyDescent="0.25">
      <c r="A9" s="12">
        <v>1</v>
      </c>
      <c r="B9" s="12" t="s">
        <v>309</v>
      </c>
      <c r="C9" s="12" t="s">
        <v>309</v>
      </c>
      <c r="D9" s="12" t="s">
        <v>310</v>
      </c>
      <c r="E9" s="12" t="s">
        <v>161</v>
      </c>
      <c r="F9" s="12" t="s">
        <v>311</v>
      </c>
    </row>
    <row r="10" spans="1:6" s="12" customFormat="1" x14ac:dyDescent="0.25">
      <c r="A10" s="12">
        <v>1</v>
      </c>
      <c r="C10" s="12" t="s">
        <v>255</v>
      </c>
      <c r="D10" s="12" t="s">
        <v>256</v>
      </c>
      <c r="E10" s="12" t="s">
        <v>164</v>
      </c>
      <c r="F10" s="12" t="s">
        <v>254</v>
      </c>
    </row>
    <row r="11" spans="1:6" s="12" customFormat="1" x14ac:dyDescent="0.25">
      <c r="A11" s="12">
        <v>1</v>
      </c>
      <c r="B11" s="12" t="s">
        <v>274</v>
      </c>
      <c r="C11" s="12" t="s">
        <v>275</v>
      </c>
      <c r="D11" s="12" t="s">
        <v>276</v>
      </c>
      <c r="E11" s="12" t="s">
        <v>277</v>
      </c>
      <c r="F11" s="12" t="s">
        <v>254</v>
      </c>
    </row>
    <row r="12" spans="1:6" s="12" customFormat="1" x14ac:dyDescent="0.25">
      <c r="A12" s="12">
        <v>1</v>
      </c>
      <c r="C12" s="12" t="s">
        <v>257</v>
      </c>
      <c r="D12" s="12" t="s">
        <v>163</v>
      </c>
      <c r="E12" s="12" t="s">
        <v>258</v>
      </c>
      <c r="F12" s="12" t="s">
        <v>254</v>
      </c>
    </row>
    <row r="13" spans="1:6" s="12" customFormat="1" x14ac:dyDescent="0.25">
      <c r="A13" s="12">
        <v>1</v>
      </c>
      <c r="C13" s="12" t="s">
        <v>259</v>
      </c>
      <c r="D13" s="12" t="s">
        <v>260</v>
      </c>
      <c r="E13" s="12" t="s">
        <v>184</v>
      </c>
      <c r="F13" s="12" t="s">
        <v>261</v>
      </c>
    </row>
    <row r="14" spans="1:6" s="12" customFormat="1" x14ac:dyDescent="0.25">
      <c r="A14" s="12">
        <v>4</v>
      </c>
      <c r="B14" s="12" t="s">
        <v>84</v>
      </c>
      <c r="C14" s="12" t="s">
        <v>264</v>
      </c>
      <c r="D14" s="12" t="s">
        <v>100</v>
      </c>
      <c r="E14" s="12" t="s">
        <v>271</v>
      </c>
      <c r="F14" s="12" t="s">
        <v>189</v>
      </c>
    </row>
    <row r="15" spans="1:6" s="12" customFormat="1" x14ac:dyDescent="0.25">
      <c r="A15" s="12">
        <v>8</v>
      </c>
      <c r="B15" s="12">
        <v>10</v>
      </c>
      <c r="C15" s="12" t="s">
        <v>264</v>
      </c>
      <c r="D15" s="12" t="s">
        <v>100</v>
      </c>
      <c r="E15" s="12" t="s">
        <v>265</v>
      </c>
      <c r="F15" s="12" t="s">
        <v>189</v>
      </c>
    </row>
    <row r="16" spans="1:6" s="12" customFormat="1" x14ac:dyDescent="0.25">
      <c r="A16" s="12">
        <v>2</v>
      </c>
      <c r="B16" s="12" t="s">
        <v>280</v>
      </c>
      <c r="C16" s="12" t="s">
        <v>264</v>
      </c>
      <c r="D16" s="12" t="s">
        <v>100</v>
      </c>
      <c r="E16" s="12" t="s">
        <v>281</v>
      </c>
      <c r="F16" s="12" t="s">
        <v>189</v>
      </c>
    </row>
    <row r="17" spans="1:6" s="12" customFormat="1" x14ac:dyDescent="0.25">
      <c r="A17" s="12">
        <v>8</v>
      </c>
      <c r="B17" s="12" t="s">
        <v>278</v>
      </c>
      <c r="C17" s="12" t="s">
        <v>264</v>
      </c>
      <c r="D17" s="12" t="s">
        <v>100</v>
      </c>
      <c r="E17" s="12" t="s">
        <v>279</v>
      </c>
      <c r="F17" s="12" t="s">
        <v>189</v>
      </c>
    </row>
    <row r="18" spans="1:6" s="12" customFormat="1" x14ac:dyDescent="0.25">
      <c r="A18" s="12">
        <v>14</v>
      </c>
      <c r="B18" s="12" t="s">
        <v>266</v>
      </c>
      <c r="C18" s="12" t="s">
        <v>264</v>
      </c>
      <c r="D18" s="12" t="s">
        <v>100</v>
      </c>
      <c r="E18" s="12" t="s">
        <v>267</v>
      </c>
      <c r="F18" s="12" t="s">
        <v>189</v>
      </c>
    </row>
    <row r="19" spans="1:6" s="12" customFormat="1" x14ac:dyDescent="0.25">
      <c r="A19" s="12">
        <v>2</v>
      </c>
      <c r="B19" s="12" t="s">
        <v>269</v>
      </c>
      <c r="C19" s="12" t="s">
        <v>264</v>
      </c>
      <c r="D19" s="12" t="s">
        <v>100</v>
      </c>
      <c r="E19" s="12" t="s">
        <v>270</v>
      </c>
      <c r="F19" s="12" t="s">
        <v>189</v>
      </c>
    </row>
    <row r="20" spans="1:6" s="12" customFormat="1" x14ac:dyDescent="0.25">
      <c r="A20" s="12">
        <v>1</v>
      </c>
      <c r="B20" s="12" t="s">
        <v>302</v>
      </c>
      <c r="C20" s="12" t="s">
        <v>302</v>
      </c>
      <c r="D20" s="12" t="s">
        <v>303</v>
      </c>
      <c r="E20" s="12" t="s">
        <v>304</v>
      </c>
      <c r="F20" s="12" t="s">
        <v>305</v>
      </c>
    </row>
    <row r="21" spans="1:6" s="12" customFormat="1" x14ac:dyDescent="0.25">
      <c r="A21" s="12">
        <v>1</v>
      </c>
      <c r="B21" s="12" t="s">
        <v>288</v>
      </c>
      <c r="C21" s="12" t="s">
        <v>288</v>
      </c>
      <c r="D21" s="12" t="s">
        <v>289</v>
      </c>
      <c r="E21" s="12" t="s">
        <v>220</v>
      </c>
      <c r="F21" s="12" t="s">
        <v>290</v>
      </c>
    </row>
    <row r="22" spans="1:6" s="12" customFormat="1" x14ac:dyDescent="0.25">
      <c r="A22" s="12">
        <v>1</v>
      </c>
      <c r="B22" s="12" t="s">
        <v>282</v>
      </c>
      <c r="C22" s="12" t="s">
        <v>282</v>
      </c>
      <c r="D22" s="12" t="s">
        <v>225</v>
      </c>
      <c r="E22" s="12" t="s">
        <v>223</v>
      </c>
      <c r="F22" s="12" t="s">
        <v>283</v>
      </c>
    </row>
    <row r="23" spans="1:6" s="12" customFormat="1" x14ac:dyDescent="0.25">
      <c r="A23" s="12">
        <v>1</v>
      </c>
      <c r="B23" s="12" t="s">
        <v>291</v>
      </c>
      <c r="C23" s="12" t="s">
        <v>291</v>
      </c>
      <c r="D23" s="12" t="s">
        <v>292</v>
      </c>
      <c r="E23" s="12" t="s">
        <v>226</v>
      </c>
    </row>
    <row r="24" spans="1:6" s="12" customFormat="1" x14ac:dyDescent="0.25">
      <c r="A24" s="12">
        <v>4</v>
      </c>
      <c r="B24" s="12" t="s">
        <v>306</v>
      </c>
      <c r="C24" s="12" t="s">
        <v>306</v>
      </c>
      <c r="D24" s="12" t="s">
        <v>307</v>
      </c>
      <c r="E24" s="12" t="s">
        <v>308</v>
      </c>
    </row>
    <row r="25" spans="1:6" s="12" customFormat="1" x14ac:dyDescent="0.25">
      <c r="A25" s="12">
        <v>1</v>
      </c>
      <c r="B25" s="12" t="s">
        <v>298</v>
      </c>
      <c r="C25" s="12" t="s">
        <v>298</v>
      </c>
      <c r="D25" s="12" t="s">
        <v>299</v>
      </c>
      <c r="E25" s="12" t="s">
        <v>300</v>
      </c>
      <c r="F25" s="12" t="s">
        <v>301</v>
      </c>
    </row>
    <row r="26" spans="1:6" s="12" customFormat="1" x14ac:dyDescent="0.25">
      <c r="A26" s="12">
        <v>1</v>
      </c>
      <c r="B26" s="12" t="s">
        <v>284</v>
      </c>
      <c r="C26" s="12" t="s">
        <v>284</v>
      </c>
      <c r="D26" s="12" t="s">
        <v>285</v>
      </c>
      <c r="E26" s="12" t="s">
        <v>286</v>
      </c>
      <c r="F26" s="12" t="s">
        <v>287</v>
      </c>
    </row>
  </sheetData>
  <sortState xmlns:xlrd2="http://schemas.microsoft.com/office/spreadsheetml/2017/richdata2" ref="A2:F28">
    <sortCondition ref="E2:E28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topLeftCell="A9" workbookViewId="0">
      <selection activeCell="A14" sqref="A14"/>
    </sheetView>
  </sheetViews>
  <sheetFormatPr defaultRowHeight="15" x14ac:dyDescent="0.25"/>
  <cols>
    <col min="4" max="4" width="15.28515625" customWidth="1"/>
    <col min="5" max="5" width="18.140625" customWidth="1"/>
    <col min="6" max="6" width="25.7109375" customWidth="1"/>
    <col min="7" max="7" width="59.5703125" customWidth="1"/>
  </cols>
  <sheetData>
    <row r="1" spans="1:7" s="1" customFormat="1" x14ac:dyDescent="0.25">
      <c r="A1" s="1" t="s">
        <v>119</v>
      </c>
      <c r="B1" s="1" t="s">
        <v>9</v>
      </c>
      <c r="C1" s="1" t="s">
        <v>3</v>
      </c>
      <c r="D1" s="1" t="s">
        <v>117</v>
      </c>
      <c r="E1" s="1" t="s">
        <v>4</v>
      </c>
      <c r="F1" s="1" t="s">
        <v>118</v>
      </c>
      <c r="G1" s="1" t="s">
        <v>5</v>
      </c>
    </row>
    <row r="2" spans="1:7" x14ac:dyDescent="0.25">
      <c r="A2" t="s">
        <v>228</v>
      </c>
      <c r="B2">
        <v>3</v>
      </c>
      <c r="C2" t="s">
        <v>56</v>
      </c>
      <c r="D2" t="s">
        <v>120</v>
      </c>
      <c r="E2" t="s">
        <v>121</v>
      </c>
      <c r="F2" t="s">
        <v>122</v>
      </c>
      <c r="G2" t="s">
        <v>123</v>
      </c>
    </row>
    <row r="3" spans="1:7" x14ac:dyDescent="0.25">
      <c r="A3" t="s">
        <v>228</v>
      </c>
      <c r="B3">
        <v>2</v>
      </c>
      <c r="C3" t="s">
        <v>124</v>
      </c>
      <c r="D3" t="s">
        <v>125</v>
      </c>
      <c r="E3" t="s">
        <v>126</v>
      </c>
      <c r="F3" t="s">
        <v>127</v>
      </c>
      <c r="G3" t="s">
        <v>128</v>
      </c>
    </row>
    <row r="4" spans="1:7" x14ac:dyDescent="0.25">
      <c r="A4" t="s">
        <v>228</v>
      </c>
      <c r="B4">
        <v>2</v>
      </c>
      <c r="C4" t="s">
        <v>129</v>
      </c>
      <c r="D4" t="s">
        <v>125</v>
      </c>
      <c r="E4" t="s">
        <v>126</v>
      </c>
      <c r="F4" t="s">
        <v>130</v>
      </c>
      <c r="G4" t="s">
        <v>128</v>
      </c>
    </row>
    <row r="5" spans="1:7" x14ac:dyDescent="0.25">
      <c r="A5" t="s">
        <v>228</v>
      </c>
      <c r="B5">
        <v>1</v>
      </c>
      <c r="C5" t="s">
        <v>144</v>
      </c>
      <c r="D5" t="s">
        <v>144</v>
      </c>
      <c r="E5" t="s">
        <v>145</v>
      </c>
      <c r="F5" t="s">
        <v>146</v>
      </c>
      <c r="G5" t="s">
        <v>147</v>
      </c>
    </row>
    <row r="6" spans="1:7" x14ac:dyDescent="0.25">
      <c r="A6" t="s">
        <v>228</v>
      </c>
      <c r="B6">
        <v>1</v>
      </c>
      <c r="C6" t="s">
        <v>148</v>
      </c>
      <c r="D6" t="s">
        <v>148</v>
      </c>
      <c r="E6" t="s">
        <v>149</v>
      </c>
      <c r="F6" t="s">
        <v>150</v>
      </c>
      <c r="G6" t="s">
        <v>151</v>
      </c>
    </row>
    <row r="7" spans="1:7" x14ac:dyDescent="0.25">
      <c r="A7" t="s">
        <v>228</v>
      </c>
      <c r="B7">
        <v>2</v>
      </c>
      <c r="C7" t="s">
        <v>152</v>
      </c>
      <c r="D7" t="s">
        <v>152</v>
      </c>
      <c r="E7" t="s">
        <v>145</v>
      </c>
      <c r="F7" t="s">
        <v>153</v>
      </c>
      <c r="G7" t="s">
        <v>147</v>
      </c>
    </row>
    <row r="8" spans="1:7" x14ac:dyDescent="0.25">
      <c r="A8" t="s">
        <v>228</v>
      </c>
      <c r="B8">
        <v>1</v>
      </c>
      <c r="C8" t="s">
        <v>154</v>
      </c>
      <c r="D8" t="s">
        <v>155</v>
      </c>
      <c r="E8" t="s">
        <v>156</v>
      </c>
      <c r="F8" t="s">
        <v>157</v>
      </c>
      <c r="G8" t="s">
        <v>158</v>
      </c>
    </row>
    <row r="9" spans="1:7" x14ac:dyDescent="0.25">
      <c r="A9" t="s">
        <v>228</v>
      </c>
      <c r="B9">
        <v>1</v>
      </c>
      <c r="D9" t="s">
        <v>159</v>
      </c>
      <c r="E9" t="s">
        <v>160</v>
      </c>
      <c r="F9" t="s">
        <v>161</v>
      </c>
    </row>
    <row r="10" spans="1:7" x14ac:dyDescent="0.25">
      <c r="A10" t="s">
        <v>228</v>
      </c>
      <c r="B10">
        <v>2</v>
      </c>
      <c r="D10" t="s">
        <v>166</v>
      </c>
      <c r="E10" t="s">
        <v>167</v>
      </c>
      <c r="F10" t="s">
        <v>168</v>
      </c>
      <c r="G10" t="s">
        <v>169</v>
      </c>
    </row>
    <row r="11" spans="1:7" x14ac:dyDescent="0.25">
      <c r="A11" t="s">
        <v>228</v>
      </c>
      <c r="B11">
        <v>1</v>
      </c>
      <c r="C11" t="s">
        <v>170</v>
      </c>
      <c r="D11" t="s">
        <v>170</v>
      </c>
      <c r="E11" t="s">
        <v>170</v>
      </c>
      <c r="F11" t="s">
        <v>171</v>
      </c>
      <c r="G11" t="s">
        <v>172</v>
      </c>
    </row>
    <row r="12" spans="1:7" x14ac:dyDescent="0.25">
      <c r="A12" t="s">
        <v>228</v>
      </c>
      <c r="B12">
        <v>9</v>
      </c>
      <c r="D12" t="s">
        <v>173</v>
      </c>
      <c r="E12" t="s">
        <v>174</v>
      </c>
      <c r="F12" t="s">
        <v>175</v>
      </c>
      <c r="G12" t="s">
        <v>176</v>
      </c>
    </row>
    <row r="13" spans="1:7" x14ac:dyDescent="0.25">
      <c r="A13" t="s">
        <v>228</v>
      </c>
      <c r="B13">
        <v>1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</row>
    <row r="14" spans="1:7" x14ac:dyDescent="0.25">
      <c r="A14" t="s">
        <v>228</v>
      </c>
      <c r="B14">
        <v>1</v>
      </c>
      <c r="C14" t="s">
        <v>186</v>
      </c>
      <c r="D14" t="s">
        <v>187</v>
      </c>
      <c r="E14" t="s">
        <v>52</v>
      </c>
      <c r="F14" t="s">
        <v>188</v>
      </c>
      <c r="G14" t="s">
        <v>189</v>
      </c>
    </row>
    <row r="15" spans="1:7" x14ac:dyDescent="0.25">
      <c r="A15" t="s">
        <v>228</v>
      </c>
      <c r="B15">
        <v>4</v>
      </c>
      <c r="C15" t="s">
        <v>190</v>
      </c>
      <c r="D15" t="s">
        <v>187</v>
      </c>
      <c r="E15" t="s">
        <v>52</v>
      </c>
      <c r="F15" t="s">
        <v>191</v>
      </c>
      <c r="G15" t="s">
        <v>189</v>
      </c>
    </row>
    <row r="16" spans="1:7" x14ac:dyDescent="0.25">
      <c r="A16" t="s">
        <v>228</v>
      </c>
      <c r="B16">
        <v>1</v>
      </c>
      <c r="C16" t="s">
        <v>192</v>
      </c>
      <c r="D16" t="s">
        <v>193</v>
      </c>
      <c r="E16" t="s">
        <v>194</v>
      </c>
      <c r="F16" t="s">
        <v>195</v>
      </c>
      <c r="G16" t="s">
        <v>189</v>
      </c>
    </row>
    <row r="17" spans="1:7" x14ac:dyDescent="0.25">
      <c r="A17" t="s">
        <v>228</v>
      </c>
      <c r="B17">
        <v>2</v>
      </c>
      <c r="C17" t="s">
        <v>196</v>
      </c>
      <c r="D17" t="s">
        <v>196</v>
      </c>
      <c r="E17" t="s">
        <v>197</v>
      </c>
      <c r="F17" t="s">
        <v>198</v>
      </c>
      <c r="G17" t="s">
        <v>199</v>
      </c>
    </row>
    <row r="18" spans="1:7" x14ac:dyDescent="0.25">
      <c r="A18" t="s">
        <v>228</v>
      </c>
      <c r="B18">
        <v>1</v>
      </c>
      <c r="C18" t="s">
        <v>200</v>
      </c>
      <c r="D18" t="s">
        <v>187</v>
      </c>
      <c r="E18" t="s">
        <v>52</v>
      </c>
      <c r="F18" t="s">
        <v>201</v>
      </c>
      <c r="G18" t="s">
        <v>189</v>
      </c>
    </row>
    <row r="19" spans="1:7" x14ac:dyDescent="0.25">
      <c r="A19" t="s">
        <v>228</v>
      </c>
      <c r="B19">
        <v>3</v>
      </c>
      <c r="D19" t="s">
        <v>187</v>
      </c>
      <c r="E19" t="s">
        <v>52</v>
      </c>
      <c r="F19" t="s">
        <v>202</v>
      </c>
      <c r="G19" t="s">
        <v>189</v>
      </c>
    </row>
    <row r="20" spans="1:7" x14ac:dyDescent="0.25">
      <c r="A20" t="s">
        <v>228</v>
      </c>
      <c r="B20">
        <v>11</v>
      </c>
      <c r="C20" t="s">
        <v>203</v>
      </c>
      <c r="D20" t="s">
        <v>187</v>
      </c>
      <c r="E20" t="s">
        <v>52</v>
      </c>
      <c r="F20" t="s">
        <v>204</v>
      </c>
      <c r="G20" t="s">
        <v>189</v>
      </c>
    </row>
    <row r="21" spans="1:7" x14ac:dyDescent="0.25">
      <c r="A21" t="s">
        <v>228</v>
      </c>
      <c r="B21">
        <v>10</v>
      </c>
      <c r="C21" t="s">
        <v>84</v>
      </c>
      <c r="D21" t="s">
        <v>187</v>
      </c>
      <c r="E21" t="s">
        <v>52</v>
      </c>
      <c r="F21" t="s">
        <v>205</v>
      </c>
      <c r="G21" t="s">
        <v>189</v>
      </c>
    </row>
    <row r="22" spans="1:7" x14ac:dyDescent="0.25">
      <c r="A22" t="s">
        <v>228</v>
      </c>
      <c r="B22">
        <v>1</v>
      </c>
      <c r="C22" t="s">
        <v>213</v>
      </c>
      <c r="D22" t="s">
        <v>213</v>
      </c>
      <c r="E22" t="s">
        <v>214</v>
      </c>
      <c r="F22" t="s">
        <v>215</v>
      </c>
    </row>
    <row r="23" spans="1:7" x14ac:dyDescent="0.25">
      <c r="A23" t="s">
        <v>228</v>
      </c>
      <c r="B23">
        <v>1</v>
      </c>
      <c r="C23" t="s">
        <v>218</v>
      </c>
      <c r="D23" t="s">
        <v>218</v>
      </c>
      <c r="E23" t="s">
        <v>219</v>
      </c>
      <c r="F23" t="s">
        <v>220</v>
      </c>
    </row>
    <row r="24" spans="1:7" x14ac:dyDescent="0.25">
      <c r="A24" t="s">
        <v>228</v>
      </c>
      <c r="B24">
        <v>1</v>
      </c>
      <c r="C24" t="s">
        <v>221</v>
      </c>
      <c r="D24" t="s">
        <v>221</v>
      </c>
      <c r="E24" t="s">
        <v>222</v>
      </c>
      <c r="F24" t="s">
        <v>223</v>
      </c>
    </row>
    <row r="25" spans="1:7" x14ac:dyDescent="0.25">
      <c r="A25" t="s">
        <v>233</v>
      </c>
      <c r="B25">
        <v>3</v>
      </c>
      <c r="D25" t="s">
        <v>206</v>
      </c>
      <c r="E25" t="s">
        <v>207</v>
      </c>
      <c r="F25" t="s">
        <v>208</v>
      </c>
      <c r="G25" t="s">
        <v>209</v>
      </c>
    </row>
    <row r="26" spans="1:7" x14ac:dyDescent="0.25">
      <c r="A26" t="s">
        <v>230</v>
      </c>
      <c r="B26">
        <v>3</v>
      </c>
      <c r="D26" t="s">
        <v>134</v>
      </c>
      <c r="E26" t="s">
        <v>135</v>
      </c>
      <c r="F26" t="s">
        <v>136</v>
      </c>
      <c r="G26" t="s">
        <v>137</v>
      </c>
    </row>
    <row r="27" spans="1:7" x14ac:dyDescent="0.25">
      <c r="A27" t="s">
        <v>230</v>
      </c>
      <c r="B27">
        <v>1</v>
      </c>
      <c r="D27" t="s">
        <v>162</v>
      </c>
      <c r="E27" t="s">
        <v>163</v>
      </c>
      <c r="F27" t="s">
        <v>164</v>
      </c>
      <c r="G27" t="s">
        <v>165</v>
      </c>
    </row>
    <row r="28" spans="1:7" x14ac:dyDescent="0.25">
      <c r="A28" t="s">
        <v>228</v>
      </c>
      <c r="B28">
        <v>1</v>
      </c>
      <c r="C28" t="s">
        <v>210</v>
      </c>
      <c r="D28" t="s">
        <v>210</v>
      </c>
      <c r="E28" t="s">
        <v>211</v>
      </c>
      <c r="F28" t="s">
        <v>212</v>
      </c>
    </row>
    <row r="29" spans="1:7" x14ac:dyDescent="0.25">
      <c r="A29" t="s">
        <v>230</v>
      </c>
      <c r="B29">
        <v>2</v>
      </c>
      <c r="C29" t="s">
        <v>216</v>
      </c>
      <c r="D29" t="s">
        <v>216</v>
      </c>
      <c r="E29" t="s">
        <v>216</v>
      </c>
      <c r="F29" t="s">
        <v>217</v>
      </c>
    </row>
    <row r="30" spans="1:7" x14ac:dyDescent="0.25">
      <c r="A30" t="s">
        <v>232</v>
      </c>
      <c r="B30">
        <v>1</v>
      </c>
      <c r="C30" t="s">
        <v>138</v>
      </c>
      <c r="D30" t="s">
        <v>139</v>
      </c>
      <c r="E30" t="s">
        <v>140</v>
      </c>
      <c r="F30" t="s">
        <v>141</v>
      </c>
    </row>
    <row r="31" spans="1:7" x14ac:dyDescent="0.25">
      <c r="A31" t="s">
        <v>232</v>
      </c>
      <c r="B31">
        <v>2</v>
      </c>
      <c r="C31" t="s">
        <v>142</v>
      </c>
      <c r="D31" t="s">
        <v>139</v>
      </c>
      <c r="E31" t="s">
        <v>140</v>
      </c>
      <c r="F31" t="s">
        <v>143</v>
      </c>
    </row>
    <row r="32" spans="1:7" x14ac:dyDescent="0.25">
      <c r="A32" t="s">
        <v>232</v>
      </c>
      <c r="B32">
        <v>2</v>
      </c>
      <c r="C32" t="s">
        <v>177</v>
      </c>
      <c r="D32" t="s">
        <v>177</v>
      </c>
      <c r="E32" t="s">
        <v>178</v>
      </c>
      <c r="F32" t="s">
        <v>179</v>
      </c>
      <c r="G32" t="s">
        <v>180</v>
      </c>
    </row>
    <row r="33" spans="1:7" x14ac:dyDescent="0.25">
      <c r="A33" t="s">
        <v>232</v>
      </c>
      <c r="B33">
        <v>1</v>
      </c>
      <c r="C33" t="s">
        <v>224</v>
      </c>
      <c r="D33" t="s">
        <v>224</v>
      </c>
      <c r="E33" t="s">
        <v>225</v>
      </c>
      <c r="F33" t="s">
        <v>226</v>
      </c>
      <c r="G33" t="s">
        <v>227</v>
      </c>
    </row>
    <row r="34" spans="1:7" x14ac:dyDescent="0.25">
      <c r="A34" t="s">
        <v>229</v>
      </c>
      <c r="B34">
        <v>3</v>
      </c>
      <c r="C34" t="s">
        <v>55</v>
      </c>
      <c r="D34" t="s">
        <v>131</v>
      </c>
      <c r="E34" t="s">
        <v>51</v>
      </c>
      <c r="F34" t="s">
        <v>132</v>
      </c>
      <c r="G34" t="s">
        <v>128</v>
      </c>
    </row>
    <row r="35" spans="1:7" x14ac:dyDescent="0.25">
      <c r="A35" t="s">
        <v>229</v>
      </c>
      <c r="B35">
        <v>4</v>
      </c>
      <c r="C35" t="s">
        <v>56</v>
      </c>
      <c r="D35" t="s">
        <v>131</v>
      </c>
      <c r="E35" t="s">
        <v>51</v>
      </c>
      <c r="F35" t="s">
        <v>133</v>
      </c>
      <c r="G35" t="s">
        <v>128</v>
      </c>
    </row>
  </sheetData>
  <sortState xmlns:xlrd2="http://schemas.microsoft.com/office/spreadsheetml/2017/richdata2" ref="A2:G35">
    <sortCondition ref="A2:A35"/>
    <sortCondition ref="F2:F35"/>
  </sortState>
  <conditionalFormatting sqref="A2:A35">
    <cfRule type="containsText" dxfId="1" priority="1" operator="containsText" text="extra">
      <formula>NOT(ISERROR(SEARCH("extra",A2)))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PurchaseBOM</vt:lpstr>
      <vt:lpstr>Main Board Additions</vt:lpstr>
      <vt:lpstr>MCU Board</vt:lpstr>
      <vt:lpstr>microBackpack_BOM</vt:lpstr>
      <vt:lpstr>benchBuddyPSB_BOM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2019-11-09T21:38:51Z</dcterms:modified>
</cp:coreProperties>
</file>