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\Desktop\LabWork\Гироскоп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1" l="1"/>
  <c r="AA17" i="1"/>
  <c r="Z17" i="1"/>
  <c r="Z16" i="1"/>
  <c r="Y16" i="1"/>
  <c r="Y17" i="1" s="1"/>
  <c r="Y15" i="1"/>
  <c r="AC1" i="1"/>
  <c r="AB1" i="1"/>
  <c r="AA1" i="1"/>
  <c r="Z1" i="1"/>
  <c r="Y1" i="1"/>
  <c r="AB12" i="1"/>
  <c r="Z12" i="1"/>
  <c r="AA12" i="1"/>
  <c r="AC12" i="1"/>
  <c r="Y12" i="1"/>
  <c r="W19" i="1"/>
  <c r="V19" i="1"/>
  <c r="U19" i="1"/>
  <c r="T19" i="1"/>
  <c r="S19" i="1"/>
  <c r="T17" i="1"/>
  <c r="U17" i="1"/>
  <c r="V17" i="1"/>
  <c r="W17" i="1"/>
  <c r="S17" i="1"/>
  <c r="I11" i="1"/>
  <c r="I12" i="1"/>
  <c r="I17" i="1"/>
  <c r="I15" i="1"/>
  <c r="I13" i="1"/>
  <c r="I16" i="1"/>
  <c r="I14" i="1"/>
  <c r="F15" i="1"/>
  <c r="F14" i="1"/>
  <c r="F11" i="1"/>
  <c r="F17" i="1"/>
  <c r="F12" i="1"/>
  <c r="F16" i="1"/>
  <c r="F13" i="1"/>
  <c r="H13" i="1"/>
  <c r="H14" i="1"/>
  <c r="H17" i="1"/>
  <c r="H15" i="1"/>
  <c r="H11" i="1"/>
  <c r="H16" i="1"/>
  <c r="H12" i="1"/>
  <c r="J17" i="1"/>
  <c r="J14" i="1"/>
  <c r="J12" i="1"/>
  <c r="J11" i="1"/>
  <c r="J13" i="1"/>
  <c r="J16" i="1"/>
  <c r="J15" i="1"/>
  <c r="G15" i="1"/>
  <c r="G12" i="1"/>
  <c r="G17" i="1"/>
  <c r="G13" i="1"/>
  <c r="G14" i="1"/>
  <c r="G16" i="1"/>
  <c r="G11" i="1"/>
  <c r="L12" i="1"/>
  <c r="N12" i="1"/>
  <c r="O12" i="1"/>
  <c r="M12" i="1"/>
  <c r="P12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<sst xmlns="http://schemas.openxmlformats.org/spreadsheetml/2006/main" count="1" uniqueCount="1">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</sst>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C19"/>
  <sheetViews>
    <sheetView tabSelected="1" topLeftCell="R1" workbookViewId="0">
      <selection activeCell="AB18" sqref="AB18"/>
    </sheetView>
  </sheetViews>
  <sheetFormatPr defaultRowHeight="14.4" x14ac:dyDescent="0.3"/>
  <sheetData>
    <row r="1" spans="6:29" x14ac:dyDescent="0.3">
      <c r="Y1" t="e">
        <f>2 * PI() /#REF!</f>
        <v>#REF!</v>
      </c>
      <c r="Z1" t="e">
        <f t="shared" ref="Z1:AC1" si="0">2 * PI() /#REF!</f>
        <v>#REF!</v>
      </c>
      <c r="AA1" t="e">
        <f t="shared" ref="AA1:AC1" si="1">2 * PI() /#REF!</f>
        <v>#REF!</v>
      </c>
      <c r="AB1" t="e">
        <f>2 * PI() /#REF!</f>
        <v>#REF!</v>
      </c>
      <c r="AC1" t="e">
        <f t="shared" ref="AC1" si="2">2 * PI() /#REF!</f>
        <v>#REF!</v>
      </c>
    </row>
    <row r="11" spans="6:29" x14ac:dyDescent="0.3">
      <c r="F11">
        <f t="shared" ref="F11:J17" ca="1" si="3">F$16*SQRT(F$14*F$14/F$13/F$13+F$12*F$12/F$11/F$11)</f>
        <v>6.5973479520182966E-4</v>
      </c>
      <c r="G11">
        <f t="shared" ca="1" si="3"/>
        <v>8.3091816684917894E-4</v>
      </c>
      <c r="H11">
        <f t="shared" ca="1" si="3"/>
        <v>1.0622735052706531E-3</v>
      </c>
      <c r="I11">
        <f t="shared" ca="1" si="3"/>
        <v>1.4890433170327857E-3</v>
      </c>
      <c r="J11">
        <f t="shared" ca="1" si="3"/>
        <v>1.8152823471845919E-3</v>
      </c>
      <c r="S11">
        <v>104.3</v>
      </c>
      <c r="T11">
        <v>104</v>
      </c>
      <c r="U11">
        <v>103.23</v>
      </c>
      <c r="V11">
        <v>88.59</v>
      </c>
      <c r="W11">
        <v>106.02</v>
      </c>
      <c r="Y11">
        <v>209.9</v>
      </c>
      <c r="Z11">
        <v>103.6</v>
      </c>
      <c r="AA11">
        <v>68.8</v>
      </c>
      <c r="AB11">
        <v>44.05</v>
      </c>
      <c r="AC11">
        <v>35.299999999999997</v>
      </c>
    </row>
    <row r="12" spans="6:29" x14ac:dyDescent="0.3">
      <c r="F12">
        <f t="shared" ca="1" si="3"/>
        <v>6.5973479520182966E-4</v>
      </c>
      <c r="G12">
        <f t="shared" ca="1" si="3"/>
        <v>8.3091816684917894E-4</v>
      </c>
      <c r="H12">
        <f t="shared" ca="1" si="3"/>
        <v>1.0622735052706531E-3</v>
      </c>
      <c r="I12">
        <f t="shared" ca="1" si="3"/>
        <v>1.4890433170327857E-3</v>
      </c>
      <c r="J12">
        <f t="shared" ca="1" si="3"/>
        <v>1.8152823471845919E-3</v>
      </c>
      <c r="L12">
        <f ca="1">L$16*SQRT(L$14*L$14/L$13/L$13+L$12*L$12/L$11/L$11)</f>
        <v>6.5973479520182966E-4</v>
      </c>
      <c r="M12">
        <f t="shared" ref="M12:P12" ca="1" si="4">M$16*SQRT(M$14*M$14/M$13/M$13+M$12*M$12/M$11/M$11)</f>
        <v>8.3091816684917894E-4</v>
      </c>
      <c r="N12">
        <f t="shared" ca="1" si="4"/>
        <v>1.0622735052706531E-3</v>
      </c>
      <c r="O12">
        <f t="shared" ca="1" si="4"/>
        <v>1.4890433170327857E-3</v>
      </c>
      <c r="P12">
        <f t="shared" ca="1" si="4"/>
        <v>1.8152823471845919E-3</v>
      </c>
      <c r="S12">
        <v>105.6</v>
      </c>
      <c r="T12">
        <v>103.1</v>
      </c>
      <c r="U12">
        <v>103.41</v>
      </c>
      <c r="V12">
        <v>87.55</v>
      </c>
      <c r="W12">
        <v>105.75</v>
      </c>
      <c r="X12" t="s">
        <v>0</v>
      </c>
      <c r="Y12">
        <f>2 * PI() / Y11</f>
        <v>2.9934184407715989E-2</v>
      </c>
      <c r="Z12">
        <f t="shared" ref="Z12:AC12" si="5">2 * PI() / Z11</f>
        <v>6.0648506826057783E-2</v>
      </c>
      <c r="AA12">
        <f t="shared" si="5"/>
        <v>9.1325367836912599E-2</v>
      </c>
      <c r="AB12">
        <f>2 * PI() / AB11</f>
        <v>0.14263757791554113</v>
      </c>
      <c r="AC12">
        <f t="shared" si="5"/>
        <v>0.17799391805041323</v>
      </c>
    </row>
    <row r="13" spans="6:29" x14ac:dyDescent="0.3">
      <c r="F13">
        <f t="shared" ca="1" si="3"/>
        <v>6.5973479520182966E-4</v>
      </c>
      <c r="G13">
        <f t="shared" ca="1" si="3"/>
        <v>8.3091816684917894E-4</v>
      </c>
      <c r="H13">
        <f t="shared" ca="1" si="3"/>
        <v>1.0622735052706531E-3</v>
      </c>
      <c r="I13">
        <f t="shared" ca="1" si="3"/>
        <v>1.4890433170327857E-3</v>
      </c>
      <c r="J13">
        <f t="shared" ca="1" si="3"/>
        <v>1.8152823471845919E-3</v>
      </c>
      <c r="S13">
        <v>105.5</v>
      </c>
      <c r="T13">
        <v>103.6</v>
      </c>
      <c r="U13">
        <v>103.36</v>
      </c>
      <c r="V13">
        <v>88.13</v>
      </c>
      <c r="W13">
        <v>105.67</v>
      </c>
      <c r="Y13">
        <v>6.8000000000000005E-2</v>
      </c>
      <c r="Z13">
        <v>0.13800000000000001</v>
      </c>
      <c r="AA13">
        <v>0.20899999999999999</v>
      </c>
      <c r="AB13">
        <v>0.27300000000000002</v>
      </c>
      <c r="AC13">
        <v>0.34300000000000003</v>
      </c>
    </row>
    <row r="14" spans="6:29" x14ac:dyDescent="0.3">
      <c r="F14">
        <f t="shared" ca="1" si="3"/>
        <v>6.5973479520182966E-4</v>
      </c>
      <c r="G14">
        <f t="shared" ca="1" si="3"/>
        <v>8.3091816684917894E-4</v>
      </c>
      <c r="H14">
        <f t="shared" ca="1" si="3"/>
        <v>1.0622735052706531E-3</v>
      </c>
      <c r="I14">
        <f t="shared" ca="1" si="3"/>
        <v>1.4890433170327857E-3</v>
      </c>
      <c r="J14">
        <f t="shared" ca="1" si="3"/>
        <v>1.8152823471845919E-3</v>
      </c>
      <c r="S14">
        <v>104.3</v>
      </c>
      <c r="T14">
        <v>103.9</v>
      </c>
      <c r="U14">
        <v>103.29</v>
      </c>
      <c r="V14">
        <v>88.1</v>
      </c>
      <c r="W14">
        <v>106.07</v>
      </c>
    </row>
    <row r="15" spans="6:29" x14ac:dyDescent="0.3">
      <c r="F15">
        <f t="shared" ca="1" si="3"/>
        <v>6.5973479520182966E-4</v>
      </c>
      <c r="G15">
        <f t="shared" ca="1" si="3"/>
        <v>8.3091816684917894E-4</v>
      </c>
      <c r="H15">
        <f t="shared" ca="1" si="3"/>
        <v>1.0622735052706531E-3</v>
      </c>
      <c r="I15">
        <f t="shared" ca="1" si="3"/>
        <v>1.4890433170327857E-3</v>
      </c>
      <c r="J15">
        <f t="shared" ca="1" si="3"/>
        <v>1.8152823471845919E-3</v>
      </c>
      <c r="S15">
        <v>105</v>
      </c>
      <c r="T15">
        <v>103.6</v>
      </c>
      <c r="U15">
        <v>102.76</v>
      </c>
      <c r="V15">
        <v>88.08</v>
      </c>
      <c r="W15">
        <v>105.88</v>
      </c>
      <c r="Y15">
        <f xml:space="preserve"> (Y12 * Y13 + Z12 * Z13 + AA12 * AA13 + AB12 * AB13 + AC12 * AC13) / 5</f>
        <v>2.5896798604373973E-2</v>
      </c>
    </row>
    <row r="16" spans="6:29" x14ac:dyDescent="0.3">
      <c r="F16">
        <f t="shared" ca="1" si="3"/>
        <v>6.5973479520182966E-4</v>
      </c>
      <c r="G16">
        <f t="shared" ca="1" si="3"/>
        <v>8.3091816684917894E-4</v>
      </c>
      <c r="H16">
        <f t="shared" ca="1" si="3"/>
        <v>1.0622735052706531E-3</v>
      </c>
      <c r="I16">
        <f t="shared" ca="1" si="3"/>
        <v>1.4890433170327857E-3</v>
      </c>
      <c r="J16">
        <f t="shared" ca="1" si="3"/>
        <v>1.8152823471845919E-3</v>
      </c>
      <c r="Y16">
        <f>(Y13^2 + Z13^2 + AA13^2 + AB13^2 + AC13^2)  / 5</f>
        <v>5.1905400000000004E-2</v>
      </c>
      <c r="Z16">
        <f>(Y12^2 + Z12^2 + AA12^2 + AB12^2 + AC12^2)  / 5</f>
        <v>1.298838661669644E-2</v>
      </c>
    </row>
    <row r="17" spans="6:28" x14ac:dyDescent="0.3">
      <c r="F17">
        <f ca="1">F$16*SQRT(F$14*F$14/F$13/F$13+F$12*F$12/F$11/F$11)</f>
        <v>6.5973479520182966E-4</v>
      </c>
      <c r="G17">
        <f t="shared" ref="G17:J17" ca="1" si="6">G$16*SQRT(G$14*G$14/G$13/G$13+G$12*G$12/G$11/G$11)</f>
        <v>8.3091816684917894E-4</v>
      </c>
      <c r="H17">
        <f t="shared" ca="1" si="6"/>
        <v>1.0622735052706531E-3</v>
      </c>
      <c r="I17">
        <f t="shared" ca="1" si="6"/>
        <v>1.4890433170327857E-3</v>
      </c>
      <c r="J17">
        <f t="shared" ca="1" si="6"/>
        <v>1.8152823471845919E-3</v>
      </c>
      <c r="S17">
        <f>(S$11+S12+S13+S14+S15) / 5</f>
        <v>104.94000000000001</v>
      </c>
      <c r="T17">
        <f t="shared" ref="T17:W17" si="7">(T$11+T12+T13+T14+T15) / 5</f>
        <v>103.64000000000001</v>
      </c>
      <c r="U17">
        <f t="shared" si="7"/>
        <v>103.21000000000001</v>
      </c>
      <c r="V17">
        <f t="shared" si="7"/>
        <v>88.09</v>
      </c>
      <c r="W17">
        <f t="shared" si="7"/>
        <v>105.878</v>
      </c>
      <c r="Y17">
        <f xml:space="preserve"> Y15 / Y16</f>
        <v>0.49892301387474081</v>
      </c>
      <c r="Z17">
        <f>Z16 / Y16</f>
        <v>0.25023189526901707</v>
      </c>
      <c r="AA17">
        <f xml:space="preserve"> Z17 - Y17^2</f>
        <v>1.3077214951622562E-3</v>
      </c>
      <c r="AB17">
        <f xml:space="preserve"> SQRT(AA17 / 5)</f>
        <v>1.617233128007373E-2</v>
      </c>
    </row>
    <row r="19" spans="6:28" x14ac:dyDescent="0.3">
      <c r="S19">
        <f>SQRT(1 / 20 * ((S11 - S17)^2 + (S12 - S17)^2 + (S13 - S17)^2 + (S14 - S17)^2 + (S15 - S17)^2)) / 0.5</f>
        <v>0.56071383075504744</v>
      </c>
      <c r="T19">
        <f>SQRT(1 / 20 * ((T11 - T17)^2 + (T12 - T17)^2 + (T13 - T17)^2 + (T14 - T17)^2 + (T15 - T17)^2))</f>
        <v>0.15684387141358283</v>
      </c>
      <c r="U19">
        <f>SQRT(1 / 20 * ((U11 - U17)^2 + (U12 - U17)^2 + (U13 - U17)^2 + (U14 - U17)^2 + (U15 - U17)^2)) / 1.5</f>
        <v>7.7717436910901092E-2</v>
      </c>
      <c r="V19">
        <f>SQRT(1 / 20 * ((V11 - V17)^2 + (V12 - V17)^2 + (V13 - V17)^2 + (V14 - V17)^2 + (V15 - V17)^2)) / 2</f>
        <v>8.2416624536558611E-2</v>
      </c>
      <c r="W19">
        <f>SQRT(1 / 20 * ((W11 - W17)^2 + (W12 - W17)^2 + (W13 - W17)^2 + (W14 - W17)^2 + (W15 - W17)^2)) / 3</f>
        <v>2.5460208605237261E-2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2019-11-30T03:52:21Z</dcterms:created>
  <dcterms:modified xsi:type="dcterms:W3CDTF">2019-11-30T07:36:12Z</dcterms:modified>
</cp:coreProperties>
</file>