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\Desktop\LabWork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L17" i="1"/>
  <c r="L14" i="1"/>
  <c r="N4" i="1"/>
  <c r="O4" i="1"/>
  <c r="M4" i="1"/>
  <c r="J3" i="1"/>
  <c r="J2" i="1"/>
  <c r="J1" i="1" s="1"/>
  <c r="E30" i="1"/>
  <c r="C30" i="1"/>
  <c r="A30" i="1"/>
  <c r="E28" i="1"/>
  <c r="C28" i="1"/>
  <c r="A28" i="1"/>
  <c r="E27" i="1"/>
  <c r="C27" i="1"/>
  <c r="A27" i="1"/>
  <c r="E14" i="1"/>
  <c r="E15" i="1"/>
  <c r="E16" i="1"/>
  <c r="E17" i="1"/>
  <c r="E18" i="1"/>
  <c r="E19" i="1"/>
  <c r="E20" i="1"/>
  <c r="E21" i="1"/>
  <c r="E22" i="1"/>
  <c r="E13" i="1"/>
  <c r="C14" i="1"/>
  <c r="C25" i="1" s="1"/>
  <c r="C15" i="1"/>
  <c r="C16" i="1"/>
  <c r="C17" i="1"/>
  <c r="C18" i="1"/>
  <c r="C19" i="1"/>
  <c r="C20" i="1"/>
  <c r="C21" i="1"/>
  <c r="C22" i="1"/>
  <c r="C13" i="1"/>
  <c r="A14" i="1"/>
  <c r="A15" i="1"/>
  <c r="A16" i="1"/>
  <c r="A17" i="1"/>
  <c r="A18" i="1"/>
  <c r="A19" i="1"/>
  <c r="A20" i="1"/>
  <c r="A21" i="1"/>
  <c r="A22" i="1"/>
  <c r="A13" i="1"/>
  <c r="A25" i="1" s="1"/>
  <c r="B25" i="1"/>
  <c r="B14" i="1"/>
  <c r="B13" i="1"/>
  <c r="D13" i="1"/>
  <c r="D25" i="1" s="1"/>
  <c r="F25" i="1"/>
  <c r="F14" i="1"/>
  <c r="F15" i="1"/>
  <c r="F16" i="1"/>
  <c r="F17" i="1"/>
  <c r="F18" i="1"/>
  <c r="F19" i="1"/>
  <c r="F20" i="1"/>
  <c r="F21" i="1"/>
  <c r="F22" i="1"/>
  <c r="F13" i="1"/>
  <c r="D14" i="1"/>
  <c r="D15" i="1"/>
  <c r="D16" i="1"/>
  <c r="D17" i="1"/>
  <c r="D18" i="1"/>
  <c r="D19" i="1"/>
  <c r="D20" i="1"/>
  <c r="D21" i="1"/>
  <c r="D22" i="1"/>
  <c r="B15" i="1"/>
  <c r="B16" i="1"/>
  <c r="B17" i="1"/>
  <c r="B18" i="1"/>
  <c r="B19" i="1"/>
  <c r="B20" i="1"/>
  <c r="B21" i="1"/>
  <c r="B22" i="1"/>
  <c r="E2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J15" sqref="J15"/>
    </sheetView>
  </sheetViews>
  <sheetFormatPr defaultRowHeight="14.4" x14ac:dyDescent="0.3"/>
  <sheetData>
    <row r="1" spans="1:15" x14ac:dyDescent="0.3">
      <c r="A1">
        <v>0.22600000000000001</v>
      </c>
      <c r="B1">
        <v>107.5</v>
      </c>
      <c r="C1">
        <v>0.29659999999999997</v>
      </c>
      <c r="D1">
        <v>92.5</v>
      </c>
      <c r="E1">
        <v>0.51819999999999999</v>
      </c>
      <c r="F1">
        <v>97.5</v>
      </c>
      <c r="J1">
        <f>J2</f>
        <v>3.3483405023602815E-2</v>
      </c>
      <c r="M1">
        <v>1.0999999999999999E-2</v>
      </c>
      <c r="N1">
        <v>1.2E-2</v>
      </c>
      <c r="O1">
        <v>2.5999999999999999E-2</v>
      </c>
    </row>
    <row r="2" spans="1:15" x14ac:dyDescent="0.3">
      <c r="A2">
        <v>0.23300000000000001</v>
      </c>
      <c r="B2">
        <v>110</v>
      </c>
      <c r="C2">
        <v>0.32079999999999997</v>
      </c>
      <c r="D2">
        <v>102.5</v>
      </c>
      <c r="E2">
        <v>0.62780000000000002</v>
      </c>
      <c r="F2">
        <v>120</v>
      </c>
      <c r="J2">
        <f>3.169*SQRT((0.005/0.885)^2+(2.5/280)^2)</f>
        <v>3.3483405023602815E-2</v>
      </c>
      <c r="M2">
        <v>2.3E-2</v>
      </c>
      <c r="N2">
        <v>3.3000000000000002E-2</v>
      </c>
      <c r="O2">
        <v>0.05</v>
      </c>
    </row>
    <row r="3" spans="1:15" x14ac:dyDescent="0.3">
      <c r="A3">
        <v>0.25669999999999998</v>
      </c>
      <c r="B3">
        <v>122.5</v>
      </c>
      <c r="C3">
        <v>0.33860000000000001</v>
      </c>
      <c r="D3">
        <v>107.5</v>
      </c>
      <c r="E3">
        <v>0.72199999999999998</v>
      </c>
      <c r="F3">
        <v>135</v>
      </c>
      <c r="J3">
        <f>5.242*SQRT((0.005/1.477)^2+(2.5/280)^2)</f>
        <v>5.0054715878836982E-2</v>
      </c>
    </row>
    <row r="4" spans="1:15" x14ac:dyDescent="0.3">
      <c r="A4">
        <v>0.29430000000000001</v>
      </c>
      <c r="B4">
        <v>140</v>
      </c>
      <c r="C4">
        <v>0.36599999999999999</v>
      </c>
      <c r="D4">
        <v>115</v>
      </c>
      <c r="E4">
        <v>0.79049999999999998</v>
      </c>
      <c r="F4">
        <v>150</v>
      </c>
      <c r="M4">
        <f>SQRT(M1^2+M2^2)</f>
        <v>2.5495097567963924E-2</v>
      </c>
      <c r="N4">
        <f t="shared" ref="N4:O4" si="0">SQRT(N1^2+N2^2)</f>
        <v>3.5114099732158878E-2</v>
      </c>
      <c r="O4">
        <f t="shared" si="0"/>
        <v>5.6356011214421485E-2</v>
      </c>
    </row>
    <row r="5" spans="1:15" x14ac:dyDescent="0.3">
      <c r="A5">
        <v>0.31330000000000002</v>
      </c>
      <c r="B5">
        <v>150</v>
      </c>
      <c r="C5">
        <v>0.39400000000000002</v>
      </c>
      <c r="D5">
        <v>125</v>
      </c>
      <c r="E5">
        <v>0.83899999999999997</v>
      </c>
      <c r="F5">
        <v>157.5</v>
      </c>
    </row>
    <row r="6" spans="1:15" x14ac:dyDescent="0.3">
      <c r="A6">
        <v>0.36649999999999999</v>
      </c>
      <c r="B6">
        <v>175</v>
      </c>
      <c r="C6">
        <v>0.42920000000000003</v>
      </c>
      <c r="D6">
        <v>135</v>
      </c>
      <c r="E6">
        <v>0.94910000000000005</v>
      </c>
      <c r="F6">
        <v>180</v>
      </c>
    </row>
    <row r="7" spans="1:15" x14ac:dyDescent="0.3">
      <c r="A7">
        <v>0.43419999999999997</v>
      </c>
      <c r="B7">
        <v>210</v>
      </c>
      <c r="C7">
        <v>0.5262</v>
      </c>
      <c r="D7">
        <v>165</v>
      </c>
      <c r="E7">
        <v>1.0265</v>
      </c>
      <c r="F7">
        <v>195</v>
      </c>
    </row>
    <row r="8" spans="1:15" x14ac:dyDescent="0.3">
      <c r="A8">
        <v>0.49030000000000001</v>
      </c>
      <c r="B8">
        <v>235</v>
      </c>
      <c r="C8">
        <v>0.60880000000000001</v>
      </c>
      <c r="D8">
        <v>192.5</v>
      </c>
      <c r="E8">
        <v>1.1073</v>
      </c>
      <c r="F8">
        <v>207.5</v>
      </c>
    </row>
    <row r="9" spans="1:15" x14ac:dyDescent="0.3">
      <c r="A9">
        <v>0.57099999999999995</v>
      </c>
      <c r="B9">
        <v>280</v>
      </c>
      <c r="C9">
        <v>0.73939999999999995</v>
      </c>
      <c r="D9">
        <v>232.5</v>
      </c>
      <c r="E9">
        <v>1.2549999999999999</v>
      </c>
      <c r="F9">
        <v>250</v>
      </c>
    </row>
    <row r="10" spans="1:15" x14ac:dyDescent="0.3">
      <c r="A10">
        <v>0.66400000000000003</v>
      </c>
      <c r="B10">
        <v>320</v>
      </c>
      <c r="C10">
        <v>0.88500000000000001</v>
      </c>
      <c r="D10">
        <v>280</v>
      </c>
      <c r="E10">
        <v>1.4770000000000001</v>
      </c>
      <c r="F10">
        <v>280</v>
      </c>
    </row>
    <row r="13" spans="1:15" x14ac:dyDescent="0.3">
      <c r="A13">
        <f>A1^2</f>
        <v>5.1076000000000003E-2</v>
      </c>
      <c r="B13">
        <f>$B1^2</f>
        <v>11556.25</v>
      </c>
      <c r="C13">
        <f>$C1^2</f>
        <v>8.797155999999999E-2</v>
      </c>
      <c r="D13">
        <f>D1^2</f>
        <v>8556.25</v>
      </c>
      <c r="E13">
        <f>$E1^2</f>
        <v>0.26853124</v>
      </c>
      <c r="F13">
        <f>$F1^2</f>
        <v>9506.25</v>
      </c>
    </row>
    <row r="14" spans="1:15" x14ac:dyDescent="0.3">
      <c r="A14">
        <f t="shared" ref="A14:A22" si="1">A2^2</f>
        <v>5.4289000000000004E-2</v>
      </c>
      <c r="B14">
        <f>$B2^2</f>
        <v>12100</v>
      </c>
      <c r="C14">
        <f t="shared" ref="C14:C22" si="2">$C2^2</f>
        <v>0.10291263999999999</v>
      </c>
      <c r="D14">
        <f t="shared" ref="D14:D22" si="3">$D2^2</f>
        <v>10506.25</v>
      </c>
      <c r="E14">
        <f t="shared" ref="E14:E22" si="4">$E2^2</f>
        <v>0.39413284000000004</v>
      </c>
      <c r="F14">
        <f t="shared" ref="F14:F22" si="5">$F2^2</f>
        <v>14400</v>
      </c>
      <c r="J14">
        <f>5.242*3.14*362*362/4/0.5</f>
        <v>1078484.2573600002</v>
      </c>
      <c r="L14">
        <f>1.06*SQRT((0.025/2.075)^2+(2*5/365)^2+(0.05/20)^2)</f>
        <v>3.18356458339977E-2</v>
      </c>
    </row>
    <row r="15" spans="1:15" x14ac:dyDescent="0.3">
      <c r="A15">
        <f t="shared" si="1"/>
        <v>6.5894889999999998E-2</v>
      </c>
      <c r="B15">
        <f t="shared" ref="B14:B22" si="6">$B3^2</f>
        <v>15006.25</v>
      </c>
      <c r="C15">
        <f t="shared" si="2"/>
        <v>0.11464996000000001</v>
      </c>
      <c r="D15">
        <f t="shared" si="3"/>
        <v>11556.25</v>
      </c>
      <c r="E15">
        <f t="shared" si="4"/>
        <v>0.52128399999999997</v>
      </c>
      <c r="F15">
        <f t="shared" si="5"/>
        <v>18225</v>
      </c>
    </row>
    <row r="16" spans="1:15" x14ac:dyDescent="0.3">
      <c r="A16">
        <f t="shared" si="1"/>
        <v>8.661249E-2</v>
      </c>
      <c r="B16">
        <f t="shared" si="6"/>
        <v>19600</v>
      </c>
      <c r="C16">
        <f t="shared" si="2"/>
        <v>0.13395599999999999</v>
      </c>
      <c r="D16">
        <f t="shared" si="3"/>
        <v>13225</v>
      </c>
      <c r="E16">
        <f t="shared" si="4"/>
        <v>0.62489024999999998</v>
      </c>
      <c r="F16">
        <f t="shared" si="5"/>
        <v>22500</v>
      </c>
    </row>
    <row r="17" spans="1:12" x14ac:dyDescent="0.3">
      <c r="A17">
        <f t="shared" si="1"/>
        <v>9.8156890000000011E-2</v>
      </c>
      <c r="B17">
        <f t="shared" si="6"/>
        <v>22500</v>
      </c>
      <c r="C17">
        <f t="shared" si="2"/>
        <v>0.15523600000000001</v>
      </c>
      <c r="D17">
        <f t="shared" si="3"/>
        <v>15625</v>
      </c>
      <c r="E17">
        <f t="shared" si="4"/>
        <v>0.70392099999999991</v>
      </c>
      <c r="F17">
        <f t="shared" si="5"/>
        <v>24806.25</v>
      </c>
      <c r="L17">
        <f>1.08*SQRT((0.025/3.169)^2+(2*5/365)^2+(0.05/30)^2)</f>
        <v>3.0843838902227999E-2</v>
      </c>
    </row>
    <row r="18" spans="1:12" x14ac:dyDescent="0.3">
      <c r="A18">
        <f t="shared" si="1"/>
        <v>0.13432225</v>
      </c>
      <c r="B18">
        <f t="shared" si="6"/>
        <v>30625</v>
      </c>
      <c r="C18">
        <f t="shared" si="2"/>
        <v>0.18421264000000001</v>
      </c>
      <c r="D18">
        <f t="shared" si="3"/>
        <v>18225</v>
      </c>
      <c r="E18">
        <f t="shared" si="4"/>
        <v>0.90079081000000005</v>
      </c>
      <c r="F18">
        <f t="shared" si="5"/>
        <v>32400</v>
      </c>
    </row>
    <row r="19" spans="1:12" x14ac:dyDescent="0.3">
      <c r="A19">
        <f t="shared" si="1"/>
        <v>0.18852963999999997</v>
      </c>
      <c r="B19">
        <f t="shared" si="6"/>
        <v>44100</v>
      </c>
      <c r="C19">
        <f t="shared" si="2"/>
        <v>0.27688644000000001</v>
      </c>
      <c r="D19">
        <f t="shared" si="3"/>
        <v>27225</v>
      </c>
      <c r="E19">
        <f t="shared" si="4"/>
        <v>1.05370225</v>
      </c>
      <c r="F19">
        <f t="shared" si="5"/>
        <v>38025</v>
      </c>
    </row>
    <row r="20" spans="1:12" x14ac:dyDescent="0.3">
      <c r="A20">
        <f t="shared" si="1"/>
        <v>0.24039409</v>
      </c>
      <c r="B20">
        <f t="shared" si="6"/>
        <v>55225</v>
      </c>
      <c r="C20">
        <f t="shared" si="2"/>
        <v>0.37063743999999998</v>
      </c>
      <c r="D20">
        <f t="shared" si="3"/>
        <v>37056.25</v>
      </c>
      <c r="E20">
        <f t="shared" si="4"/>
        <v>1.2261132899999998</v>
      </c>
      <c r="F20">
        <f t="shared" si="5"/>
        <v>43056.25</v>
      </c>
    </row>
    <row r="21" spans="1:12" x14ac:dyDescent="0.3">
      <c r="A21">
        <f t="shared" si="1"/>
        <v>0.32604099999999997</v>
      </c>
      <c r="B21">
        <f t="shared" si="6"/>
        <v>78400</v>
      </c>
      <c r="C21">
        <f t="shared" si="2"/>
        <v>0.5467123599999999</v>
      </c>
      <c r="D21">
        <f t="shared" si="3"/>
        <v>54056.25</v>
      </c>
      <c r="E21">
        <f t="shared" si="4"/>
        <v>1.5750249999999997</v>
      </c>
      <c r="F21">
        <f t="shared" si="5"/>
        <v>62500</v>
      </c>
    </row>
    <row r="22" spans="1:12" x14ac:dyDescent="0.3">
      <c r="A22">
        <f t="shared" si="1"/>
        <v>0.44089600000000007</v>
      </c>
      <c r="B22">
        <f t="shared" si="6"/>
        <v>102400</v>
      </c>
      <c r="C22">
        <f t="shared" si="2"/>
        <v>0.78322500000000006</v>
      </c>
      <c r="D22">
        <f t="shared" si="3"/>
        <v>78400</v>
      </c>
      <c r="E22">
        <f t="shared" si="4"/>
        <v>2.1815290000000003</v>
      </c>
      <c r="F22">
        <f t="shared" si="5"/>
        <v>78400</v>
      </c>
    </row>
    <row r="25" spans="1:12" x14ac:dyDescent="0.3">
      <c r="A25">
        <f>SUM(A13:A22)/10</f>
        <v>0.16862122500000001</v>
      </c>
      <c r="B25">
        <f>SUM(B13:B22)/10</f>
        <v>39151.25</v>
      </c>
      <c r="C25">
        <f>SUM(C13:C22)/10</f>
        <v>0.27564000399999999</v>
      </c>
      <c r="D25">
        <f>SUM(D13:D22)/10</f>
        <v>27443.125</v>
      </c>
      <c r="E25">
        <f>SUM(E13:E22)/10</f>
        <v>0.94499196800000007</v>
      </c>
      <c r="F25">
        <f>SUM(F13:F22)/10</f>
        <v>34381.875</v>
      </c>
    </row>
    <row r="27" spans="1:12" x14ac:dyDescent="0.3">
      <c r="A27">
        <f>A25/B25*1000000</f>
        <v>4.3069180422081033</v>
      </c>
      <c r="C27">
        <f>C25/D25*1000000</f>
        <v>10.044045785602041</v>
      </c>
      <c r="E27">
        <f>E25/F25 *1000000</f>
        <v>27.485178397047864</v>
      </c>
    </row>
    <row r="28" spans="1:12" x14ac:dyDescent="0.3">
      <c r="A28">
        <f>(2.075)^2</f>
        <v>4.3056250000000009</v>
      </c>
      <c r="C28">
        <f>(3.169)^2</f>
        <v>10.042561000000001</v>
      </c>
      <c r="E28">
        <f>(5.242)^2</f>
        <v>27.478563999999999</v>
      </c>
    </row>
    <row r="30" spans="1:12" x14ac:dyDescent="0.3">
      <c r="A30">
        <f>SQRT((A27-A28)/10)</f>
        <v>1.1371201379372082E-2</v>
      </c>
      <c r="C30">
        <f>SQRT((C27-C28)/10)</f>
        <v>1.2185177889714644E-2</v>
      </c>
      <c r="E30">
        <f>SQRT((E27-E28)/10)</f>
        <v>2.5718470109758852E-2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2019-09-15T07:10:40Z</dcterms:created>
  <dcterms:modified xsi:type="dcterms:W3CDTF">2019-09-15T08:18:28Z</dcterms:modified>
</cp:coreProperties>
</file>