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LabWork\3 семестр\Закон Кюри\"/>
    </mc:Choice>
  </mc:AlternateContent>
  <bookViews>
    <workbookView xWindow="0" yWindow="0" windowWidth="23040" windowHeight="90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B24" i="1"/>
  <c r="C24" i="1"/>
  <c r="D24" i="1"/>
  <c r="A23" i="1"/>
  <c r="B23" i="1"/>
  <c r="C23" i="1"/>
  <c r="D23" i="1"/>
  <c r="H27" i="1" l="1"/>
  <c r="E27" i="1"/>
  <c r="E28" i="1"/>
  <c r="F28" i="1"/>
  <c r="F29" i="1"/>
  <c r="E30" i="1"/>
  <c r="E29" i="1"/>
  <c r="E24" i="1" l="1"/>
  <c r="F24" i="1"/>
  <c r="G24" i="1"/>
  <c r="H24" i="1"/>
  <c r="I24" i="1"/>
  <c r="J24" i="1"/>
  <c r="K24" i="1"/>
  <c r="L24" i="1"/>
  <c r="M24" i="1"/>
  <c r="N24" i="1"/>
  <c r="L20" i="1"/>
  <c r="B40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B19" i="1"/>
  <c r="C19" i="1"/>
  <c r="C20" i="1"/>
  <c r="D20" i="1"/>
  <c r="E20" i="1"/>
  <c r="F20" i="1"/>
  <c r="K20" i="1"/>
  <c r="M20" i="1"/>
  <c r="A19" i="1"/>
  <c r="B11" i="1"/>
  <c r="B20" i="1" s="1"/>
  <c r="C11" i="1"/>
  <c r="D11" i="1"/>
  <c r="E11" i="1"/>
  <c r="F11" i="1"/>
  <c r="G11" i="1"/>
  <c r="G20" i="1" s="1"/>
  <c r="H11" i="1"/>
  <c r="H20" i="1" s="1"/>
  <c r="I11" i="1"/>
  <c r="I20" i="1" s="1"/>
  <c r="J11" i="1"/>
  <c r="J20" i="1" s="1"/>
  <c r="K11" i="1"/>
  <c r="L11" i="1"/>
  <c r="M11" i="1"/>
  <c r="N11" i="1"/>
  <c r="N20" i="1" s="1"/>
  <c r="A11" i="1"/>
  <c r="A20" i="1" s="1"/>
  <c r="E8" i="1"/>
  <c r="E19" i="1" s="1"/>
  <c r="E23" i="1" s="1"/>
  <c r="D19" i="1" l="1"/>
  <c r="F19" i="1" l="1"/>
  <c r="F23" i="1" s="1"/>
  <c r="H8" i="1" l="1"/>
  <c r="G19" i="1"/>
  <c r="G23" i="1" s="1"/>
  <c r="I8" i="1" l="1"/>
  <c r="H19" i="1"/>
  <c r="H23" i="1" s="1"/>
  <c r="J8" i="1" l="1"/>
  <c r="I19" i="1"/>
  <c r="I23" i="1" s="1"/>
  <c r="J19" i="1" l="1"/>
  <c r="J23" i="1" s="1"/>
  <c r="K19" i="1" l="1"/>
  <c r="K23" i="1" s="1"/>
  <c r="L19" i="1" l="1"/>
  <c r="L23" i="1" s="1"/>
  <c r="N8" i="1" l="1"/>
  <c r="M23" i="1"/>
  <c r="N19" i="1" l="1"/>
  <c r="N23" i="1" l="1"/>
  <c r="A42" i="1"/>
</calcChain>
</file>

<file path=xl/sharedStrings.xml><?xml version="1.0" encoding="utf-8"?>
<sst xmlns="http://schemas.openxmlformats.org/spreadsheetml/2006/main" count="13" uniqueCount="13">
  <si>
    <t xml:space="preserve">Коэффициент термопары: </t>
  </si>
  <si>
    <t>Период без образца 9,045мкс</t>
  </si>
  <si>
    <t>0.02 - минимум = k = 24 град \ мВ</t>
  </si>
  <si>
    <t>В вольтметре погрешность 0.012В</t>
  </si>
  <si>
    <t>По частотометру определяем период</t>
  </si>
  <si>
    <t>мкс</t>
  </si>
  <si>
    <t>F(t) = t^2 - t_0^2</t>
  </si>
  <si>
    <t>F(T)  =1 / ( t^2 - t_0^2)</t>
  </si>
  <si>
    <r>
      <t xml:space="preserve">T, </t>
    </r>
    <r>
      <rPr>
        <sz val="11"/>
        <color theme="1"/>
        <rFont val="Calibri"/>
        <family val="2"/>
        <charset val="204"/>
      </rPr>
      <t>°C</t>
    </r>
  </si>
  <si>
    <t>F(T)</t>
  </si>
  <si>
    <t>G(T)</t>
  </si>
  <si>
    <t>К графикам</t>
  </si>
  <si>
    <t>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</si>
</sst>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Лист1!$A$19:$N$19</c:f>
              <c:numCache>
                <c:formatCode>General</c:formatCode>
                <c:ptCount val="14"/>
                <c:pt idx="0">
                  <c:v>14.09</c:v>
                </c:pt>
                <c:pt idx="1">
                  <c:v>15.95</c:v>
                </c:pt>
                <c:pt idx="2">
                  <c:v>18.03</c:v>
                </c:pt>
                <c:pt idx="3">
                  <c:v>20.04</c:v>
                </c:pt>
                <c:pt idx="4">
                  <c:v>22.04</c:v>
                </c:pt>
                <c:pt idx="5">
                  <c:v>24.05</c:v>
                </c:pt>
                <c:pt idx="6">
                  <c:v>26.04</c:v>
                </c:pt>
                <c:pt idx="7">
                  <c:v>28.04</c:v>
                </c:pt>
                <c:pt idx="8">
                  <c:v>30.04</c:v>
                </c:pt>
                <c:pt idx="9">
                  <c:v>32.04</c:v>
                </c:pt>
                <c:pt idx="10">
                  <c:v>34.020000000000003</c:v>
                </c:pt>
                <c:pt idx="11">
                  <c:v>36.03</c:v>
                </c:pt>
                <c:pt idx="12">
                  <c:v>38</c:v>
                </c:pt>
                <c:pt idx="13">
                  <c:v>40.020000000000003</c:v>
                </c:pt>
              </c:numCache>
            </c:numRef>
          </c:xVal>
          <c:yVal>
            <c:numRef>
              <c:f>Лист1!$A$20:$N$20</c:f>
              <c:numCache>
                <c:formatCode>General</c:formatCode>
                <c:ptCount val="14"/>
                <c:pt idx="0">
                  <c:v>34.396374999999978</c:v>
                </c:pt>
                <c:pt idx="1">
                  <c:v>32.46407499999998</c:v>
                </c:pt>
                <c:pt idx="2">
                  <c:v>29.068874999999977</c:v>
                </c:pt>
                <c:pt idx="3">
                  <c:v>23.250474999999994</c:v>
                </c:pt>
                <c:pt idx="4">
                  <c:v>15.112000000000009</c:v>
                </c:pt>
                <c:pt idx="5">
                  <c:v>10.060200000000009</c:v>
                </c:pt>
                <c:pt idx="6">
                  <c:v>6.7360749999999996</c:v>
                </c:pt>
                <c:pt idx="7">
                  <c:v>5.2928639999999945</c:v>
                </c:pt>
                <c:pt idx="8">
                  <c:v>4.3620639999999895</c:v>
                </c:pt>
                <c:pt idx="9">
                  <c:v>3.7319760000000031</c:v>
                </c:pt>
                <c:pt idx="10">
                  <c:v>3.2701509999999985</c:v>
                </c:pt>
                <c:pt idx="11">
                  <c:v>2.9200000000000017</c:v>
                </c:pt>
                <c:pt idx="12">
                  <c:v>2.6440749999999866</c:v>
                </c:pt>
                <c:pt idx="13">
                  <c:v>2.4236590000000149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A8-4499-A0AB-90154072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973264"/>
        <c:axId val="453978512"/>
      </c:scatterChart>
      <c:valAx>
        <c:axId val="45397326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°C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978512"/>
        <c:crosses val="autoZero"/>
        <c:crossBetween val="midCat"/>
      </c:valAx>
      <c:valAx>
        <c:axId val="453978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F(T)</a:t>
                </a:r>
                <a:r>
                  <a:rPr lang="en-US" baseline="0"/>
                  <a:t> = t^2 - t0^2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97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T, C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Лист1!$A$23:$N$23</c:f>
              <c:numCache>
                <c:formatCode>General</c:formatCode>
                <c:ptCount val="14"/>
                <c:pt idx="0">
                  <c:v>14.09</c:v>
                </c:pt>
                <c:pt idx="1">
                  <c:v>15.95</c:v>
                </c:pt>
                <c:pt idx="2">
                  <c:v>18.03</c:v>
                </c:pt>
                <c:pt idx="3">
                  <c:v>20.04</c:v>
                </c:pt>
                <c:pt idx="4">
                  <c:v>22.04</c:v>
                </c:pt>
                <c:pt idx="5">
                  <c:v>24.05</c:v>
                </c:pt>
                <c:pt idx="6">
                  <c:v>26.04</c:v>
                </c:pt>
                <c:pt idx="7">
                  <c:v>28.04</c:v>
                </c:pt>
                <c:pt idx="8">
                  <c:v>30.04</c:v>
                </c:pt>
                <c:pt idx="9">
                  <c:v>32.04</c:v>
                </c:pt>
                <c:pt idx="10">
                  <c:v>34.020000000000003</c:v>
                </c:pt>
                <c:pt idx="11">
                  <c:v>36.03</c:v>
                </c:pt>
                <c:pt idx="12">
                  <c:v>38</c:v>
                </c:pt>
                <c:pt idx="13">
                  <c:v>40.020000000000003</c:v>
                </c:pt>
              </c:numCache>
            </c:numRef>
          </c:xVal>
          <c:yVal>
            <c:numRef>
              <c:f>Лист1!$A$24:$N$24</c:f>
              <c:numCache>
                <c:formatCode>General</c:formatCode>
                <c:ptCount val="14"/>
                <c:pt idx="0">
                  <c:v>2.9072831075949157E-2</c:v>
                </c:pt>
                <c:pt idx="1">
                  <c:v>3.0803280241312916E-2</c:v>
                </c:pt>
                <c:pt idx="2">
                  <c:v>3.4401056112422682E-2</c:v>
                </c:pt>
                <c:pt idx="3">
                  <c:v>4.3009873991821684E-2</c:v>
                </c:pt>
                <c:pt idx="4">
                  <c:v>6.6172578083642103E-2</c:v>
                </c:pt>
                <c:pt idx="5">
                  <c:v>9.940160235382986E-2</c:v>
                </c:pt>
                <c:pt idx="6">
                  <c:v>0.1484544040854652</c:v>
                </c:pt>
                <c:pt idx="7">
                  <c:v>0.1889336283720876</c:v>
                </c:pt>
                <c:pt idx="8">
                  <c:v>0.22924927282130717</c:v>
                </c:pt>
                <c:pt idx="9">
                  <c:v>0.2679545634805795</c:v>
                </c:pt>
                <c:pt idx="10">
                  <c:v>0.30579627668569448</c:v>
                </c:pt>
                <c:pt idx="11">
                  <c:v>0.34246575342465735</c:v>
                </c:pt>
                <c:pt idx="12">
                  <c:v>0.37820409784140202</c:v>
                </c:pt>
                <c:pt idx="13">
                  <c:v>0.41259929717835464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5A-4A63-B18D-758E040EF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825872"/>
        <c:axId val="457829152"/>
      </c:scatterChart>
      <c:valAx>
        <c:axId val="45782587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°C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29152"/>
        <c:crosses val="autoZero"/>
        <c:crossBetween val="midCat"/>
      </c:valAx>
      <c:valAx>
        <c:axId val="457829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G(T)</a:t>
                </a:r>
                <a:r>
                  <a:rPr lang="en-US" baseline="0"/>
                  <a:t> = 1 / (t^2 - t0^2)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2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167640</xdr:colOff>
      <xdr:row>6</xdr:row>
      <xdr:rowOff>148590</xdr:rowOff>
    </xdr:from>
    <xdr:to>
      <xdr:col>21</xdr:col>
      <xdr:colOff>472440</xdr:colOff>
      <xdr:row>21</xdr:row>
      <xdr:rowOff>148590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434340</xdr:colOff>
      <xdr:row>25</xdr:row>
      <xdr:rowOff>57150</xdr:rowOff>
    </xdr:from>
    <xdr:to>
      <xdr:col>20</xdr:col>
      <xdr:colOff>129540</xdr:colOff>
      <xdr:row>40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7" workbookViewId="0">
      <selection activeCell="B26" sqref="B26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A3" t="s">
        <v>1</v>
      </c>
      <c r="E3">
        <v>9.0449999999999999</v>
      </c>
    </row>
    <row r="5" spans="1:14" x14ac:dyDescent="0.25">
      <c r="A5" t="s">
        <v>2</v>
      </c>
      <c r="E5" t="s">
        <v>3</v>
      </c>
    </row>
    <row r="7" spans="1:14" x14ac:dyDescent="0.25">
      <c r="A7" t="s">
        <v>4</v>
      </c>
      <c r="E7" t="s">
        <v>5</v>
      </c>
    </row>
    <row r="8" spans="1:14" x14ac:dyDescent="0.25">
      <c r="A8">
        <v>14.09</v>
      </c>
      <c r="B8">
        <v>15.95</v>
      </c>
      <c r="C8">
        <v>18.03</v>
      </c>
      <c r="D8">
        <v>20.04</v>
      </c>
      <c r="E8">
        <f>D8 + 2</f>
        <v>22.04</v>
      </c>
      <c r="F8">
        <v>24.05</v>
      </c>
      <c r="G8">
        <v>26.04</v>
      </c>
      <c r="H8">
        <f t="shared" ref="H8:N8" si="0">G8 + 2</f>
        <v>28.04</v>
      </c>
      <c r="I8">
        <f t="shared" si="0"/>
        <v>30.04</v>
      </c>
      <c r="J8">
        <f t="shared" si="0"/>
        <v>32.04</v>
      </c>
      <c r="K8">
        <v>34.020000000000003</v>
      </c>
      <c r="L8">
        <v>36.03</v>
      </c>
      <c r="M8">
        <v>38.020000000000003</v>
      </c>
      <c r="N8">
        <f t="shared" si="0"/>
        <v>40.020000000000003</v>
      </c>
    </row>
    <row r="9" spans="1:14" x14ac:dyDescent="0.25">
      <c r="A9">
        <v>10.78</v>
      </c>
      <c r="B9">
        <v>10.69</v>
      </c>
      <c r="C9">
        <v>10.53</v>
      </c>
      <c r="D9">
        <v>10.25</v>
      </c>
      <c r="E9">
        <v>9.8450000000000006</v>
      </c>
      <c r="F9">
        <v>9.5850000000000009</v>
      </c>
      <c r="G9">
        <v>9.41</v>
      </c>
      <c r="H9">
        <v>9.3330000000000002</v>
      </c>
      <c r="I9">
        <v>9.2829999999999995</v>
      </c>
      <c r="J9">
        <v>9.2490000000000006</v>
      </c>
      <c r="K9">
        <v>9.2240000000000002</v>
      </c>
      <c r="L9">
        <v>9.2050000000000001</v>
      </c>
      <c r="M9">
        <v>9.19</v>
      </c>
      <c r="N9">
        <v>9.1780000000000008</v>
      </c>
    </row>
    <row r="11" spans="1:14" x14ac:dyDescent="0.25">
      <c r="A11">
        <f>A9^2 - $E$3^2</f>
        <v>34.396374999999978</v>
      </c>
      <c r="B11">
        <f t="shared" ref="B11:N11" si="1">B9^2 - $E$3^2</f>
        <v>32.46407499999998</v>
      </c>
      <c r="C11">
        <f t="shared" si="1"/>
        <v>29.068874999999977</v>
      </c>
      <c r="D11">
        <f t="shared" si="1"/>
        <v>23.250474999999994</v>
      </c>
      <c r="E11">
        <f t="shared" si="1"/>
        <v>15.112000000000009</v>
      </c>
      <c r="F11">
        <f t="shared" si="1"/>
        <v>10.060200000000009</v>
      </c>
      <c r="G11">
        <f t="shared" si="1"/>
        <v>6.7360749999999996</v>
      </c>
      <c r="H11">
        <f t="shared" si="1"/>
        <v>5.2928639999999945</v>
      </c>
      <c r="I11">
        <f t="shared" si="1"/>
        <v>4.3620639999999895</v>
      </c>
      <c r="J11">
        <f t="shared" si="1"/>
        <v>3.7319760000000031</v>
      </c>
      <c r="K11">
        <f t="shared" si="1"/>
        <v>3.2701509999999985</v>
      </c>
      <c r="L11">
        <f t="shared" si="1"/>
        <v>2.9200000000000017</v>
      </c>
      <c r="M11">
        <f t="shared" si="1"/>
        <v>2.6440749999999866</v>
      </c>
      <c r="N11">
        <f t="shared" si="1"/>
        <v>2.4236590000000149</v>
      </c>
    </row>
    <row r="17" spans="1:14" x14ac:dyDescent="0.25">
      <c r="A17" t="s">
        <v>11</v>
      </c>
    </row>
    <row r="18" spans="1:14" x14ac:dyDescent="0.25">
      <c r="A18" t="s">
        <v>6</v>
      </c>
    </row>
    <row r="19" spans="1:14" x14ac:dyDescent="0.25">
      <c r="A19">
        <f>A8</f>
        <v>14.09</v>
      </c>
      <c r="B19">
        <f t="shared" ref="B19:N19" si="2">B8</f>
        <v>15.95</v>
      </c>
      <c r="C19">
        <f t="shared" si="2"/>
        <v>18.03</v>
      </c>
      <c r="D19">
        <f t="shared" si="2"/>
        <v>20.04</v>
      </c>
      <c r="E19">
        <f t="shared" si="2"/>
        <v>22.04</v>
      </c>
      <c r="F19">
        <f t="shared" si="2"/>
        <v>24.05</v>
      </c>
      <c r="G19">
        <f t="shared" si="2"/>
        <v>26.04</v>
      </c>
      <c r="H19">
        <f t="shared" si="2"/>
        <v>28.04</v>
      </c>
      <c r="I19">
        <f t="shared" si="2"/>
        <v>30.04</v>
      </c>
      <c r="J19">
        <f t="shared" si="2"/>
        <v>32.04</v>
      </c>
      <c r="K19">
        <f t="shared" si="2"/>
        <v>34.020000000000003</v>
      </c>
      <c r="L19">
        <f t="shared" si="2"/>
        <v>36.03</v>
      </c>
      <c r="M19">
        <v>38</v>
      </c>
      <c r="N19">
        <f t="shared" si="2"/>
        <v>40.020000000000003</v>
      </c>
    </row>
    <row r="20" spans="1:14" x14ac:dyDescent="0.25">
      <c r="A20">
        <f>A11</f>
        <v>34.396374999999978</v>
      </c>
      <c r="B20">
        <f t="shared" ref="B20:N20" si="3">B11</f>
        <v>32.46407499999998</v>
      </c>
      <c r="C20">
        <f t="shared" si="3"/>
        <v>29.068874999999977</v>
      </c>
      <c r="D20">
        <f t="shared" si="3"/>
        <v>23.250474999999994</v>
      </c>
      <c r="E20">
        <f t="shared" si="3"/>
        <v>15.112000000000009</v>
      </c>
      <c r="F20">
        <f t="shared" si="3"/>
        <v>10.060200000000009</v>
      </c>
      <c r="G20">
        <f t="shared" si="3"/>
        <v>6.7360749999999996</v>
      </c>
      <c r="H20">
        <f t="shared" si="3"/>
        <v>5.2928639999999945</v>
      </c>
      <c r="I20">
        <f t="shared" si="3"/>
        <v>4.3620639999999895</v>
      </c>
      <c r="J20">
        <f t="shared" si="3"/>
        <v>3.7319760000000031</v>
      </c>
      <c r="K20">
        <f t="shared" si="3"/>
        <v>3.2701509999999985</v>
      </c>
      <c r="L20">
        <f>L11</f>
        <v>2.9200000000000017</v>
      </c>
      <c r="M20">
        <f t="shared" si="3"/>
        <v>2.6440749999999866</v>
      </c>
      <c r="N20">
        <f t="shared" si="3"/>
        <v>2.4236590000000149</v>
      </c>
    </row>
    <row r="22" spans="1:14" x14ac:dyDescent="0.25">
      <c r="A22" t="s">
        <v>7</v>
      </c>
    </row>
    <row r="23" spans="1:14" x14ac:dyDescent="0.25">
      <c r="A23">
        <f t="shared" ref="A23:D23" si="4">A19</f>
        <v>14.09</v>
      </c>
      <c r="B23">
        <f t="shared" si="4"/>
        <v>15.95</v>
      </c>
      <c r="C23">
        <f t="shared" si="4"/>
        <v>18.03</v>
      </c>
      <c r="D23">
        <f t="shared" si="4"/>
        <v>20.04</v>
      </c>
      <c r="E23">
        <f t="shared" ref="E23:N23" si="5">E19</f>
        <v>22.04</v>
      </c>
      <c r="F23">
        <f t="shared" si="5"/>
        <v>24.05</v>
      </c>
      <c r="G23">
        <f t="shared" si="5"/>
        <v>26.04</v>
      </c>
      <c r="H23">
        <f t="shared" si="5"/>
        <v>28.04</v>
      </c>
      <c r="I23">
        <f t="shared" si="5"/>
        <v>30.04</v>
      </c>
      <c r="J23">
        <f t="shared" si="5"/>
        <v>32.04</v>
      </c>
      <c r="K23">
        <f t="shared" si="5"/>
        <v>34.020000000000003</v>
      </c>
      <c r="L23">
        <f t="shared" si="5"/>
        <v>36.03</v>
      </c>
      <c r="M23">
        <f t="shared" si="5"/>
        <v>38</v>
      </c>
      <c r="N23">
        <f t="shared" si="5"/>
        <v>40.020000000000003</v>
      </c>
    </row>
    <row r="24" spans="1:14" x14ac:dyDescent="0.25">
      <c r="A24">
        <f t="shared" ref="A24:D24" si="6" xml:space="preserve"> 1 / (A9^2 - $E$3 ^ 2)</f>
        <v>2.9072831075949157E-2</v>
      </c>
      <c r="B24">
        <f t="shared" si="6"/>
        <v>3.0803280241312916E-2</v>
      </c>
      <c r="C24">
        <f t="shared" si="6"/>
        <v>3.4401056112422682E-2</v>
      </c>
      <c r="D24">
        <f t="shared" si="6"/>
        <v>4.3009873991821684E-2</v>
      </c>
      <c r="E24">
        <f t="shared" ref="E24:N24" si="7" xml:space="preserve"> 1 / (E9^2 - $E$3 ^ 2)</f>
        <v>6.6172578083642103E-2</v>
      </c>
      <c r="F24">
        <f t="shared" si="7"/>
        <v>9.940160235382986E-2</v>
      </c>
      <c r="G24">
        <f t="shared" si="7"/>
        <v>0.1484544040854652</v>
      </c>
      <c r="H24">
        <f t="shared" si="7"/>
        <v>0.1889336283720876</v>
      </c>
      <c r="I24">
        <f t="shared" si="7"/>
        <v>0.22924927282130717</v>
      </c>
      <c r="J24">
        <f t="shared" si="7"/>
        <v>0.2679545634805795</v>
      </c>
      <c r="K24">
        <f t="shared" si="7"/>
        <v>0.30579627668569448</v>
      </c>
      <c r="L24">
        <f t="shared" si="7"/>
        <v>0.34246575342465735</v>
      </c>
      <c r="M24">
        <f t="shared" si="7"/>
        <v>0.37820409784140202</v>
      </c>
      <c r="N24">
        <f t="shared" si="7"/>
        <v>0.41259929717835464</v>
      </c>
    </row>
    <row r="26" spans="1:14" x14ac:dyDescent="0.25">
      <c r="E26" t="s">
        <v>12</v>
      </c>
    </row>
    <row r="27" spans="1:14" ht="15.75" thickBot="1" x14ac:dyDescent="0.3">
      <c r="E27">
        <f xml:space="preserve"> SQRT((((F29 - E29^2) / (F28 - E28^2)) - 0.0195^2) / 8)</f>
        <v>4.0816763354965422E-4</v>
      </c>
      <c r="H27">
        <f>E27 * SQRT(F28)</f>
        <v>1.2880629897041231E-2</v>
      </c>
    </row>
    <row r="28" spans="1:14" x14ac:dyDescent="0.25">
      <c r="A28" s="2" t="s">
        <v>8</v>
      </c>
      <c r="B28" s="3" t="s">
        <v>9</v>
      </c>
      <c r="C28" s="4" t="s">
        <v>10</v>
      </c>
      <c r="E28">
        <f xml:space="preserve"> (E23 + F23 +G23+H23+I23+J23+K23+L23+M23+N23) / 10</f>
        <v>31.031999999999993</v>
      </c>
      <c r="F28">
        <f xml:space="preserve"> (E23^2 + F23^2 +G23^2+H23^2+I23^2+J23^2+K23^2+L23^2+M23^2+N23^2) / 10</f>
        <v>995.85721999999987</v>
      </c>
    </row>
    <row r="29" spans="1:14" x14ac:dyDescent="0.25">
      <c r="A29" s="5">
        <f>A19</f>
        <v>14.09</v>
      </c>
      <c r="B29">
        <v>34.4</v>
      </c>
      <c r="C29" s="6">
        <v>2.9100000000000001E-2</v>
      </c>
      <c r="E29">
        <f xml:space="preserve"> (E24 + F24 +G24+H24+I24+J24+K24+L24+M24+N24) / 10</f>
        <v>0.24392314743270199</v>
      </c>
      <c r="F29">
        <f xml:space="preserve"> (E24^2 + F24^2 +G24^2+H24^2+I24^2+J24^2+K24^2+L24^2+M24^2+N24^2) / 10</f>
        <v>7.2041966660177634E-2</v>
      </c>
    </row>
    <row r="30" spans="1:14" x14ac:dyDescent="0.25">
      <c r="A30" s="5">
        <f>B19</f>
        <v>15.95</v>
      </c>
      <c r="B30" s="1">
        <v>32.46</v>
      </c>
      <c r="C30" s="6">
        <v>3.0800000000000001E-2</v>
      </c>
      <c r="E30">
        <f xml:space="preserve"> (E24^2 + F24^2 +G24^2+H24^2+I24^2+J24^2+K24^2+L24^2+M24^2+N24^2) / 10</f>
        <v>7.2041966660177634E-2</v>
      </c>
    </row>
    <row r="31" spans="1:14" x14ac:dyDescent="0.25">
      <c r="A31" s="5">
        <f>C19</f>
        <v>18.03</v>
      </c>
      <c r="B31" s="1">
        <v>29.07</v>
      </c>
      <c r="C31" s="6">
        <v>3.44E-2</v>
      </c>
    </row>
    <row r="32" spans="1:14" x14ac:dyDescent="0.25">
      <c r="A32" s="5">
        <f>D19</f>
        <v>20.04</v>
      </c>
      <c r="B32" s="1">
        <v>23.25</v>
      </c>
      <c r="C32" s="6">
        <v>4.2999999999999997E-2</v>
      </c>
    </row>
    <row r="33" spans="1:3" x14ac:dyDescent="0.25">
      <c r="A33" s="5">
        <f>E19</f>
        <v>22.04</v>
      </c>
      <c r="B33" s="1">
        <v>15.11</v>
      </c>
      <c r="C33" s="6">
        <v>6.6199999999999995E-2</v>
      </c>
    </row>
    <row r="34" spans="1:3" x14ac:dyDescent="0.25">
      <c r="A34" s="5">
        <f>F19</f>
        <v>24.05</v>
      </c>
      <c r="B34" s="1">
        <v>10.06</v>
      </c>
      <c r="C34" s="6">
        <v>9.9400000000000002E-2</v>
      </c>
    </row>
    <row r="35" spans="1:3" x14ac:dyDescent="0.25">
      <c r="A35" s="5">
        <f>G19</f>
        <v>26.04</v>
      </c>
      <c r="B35" s="1">
        <v>6.74</v>
      </c>
      <c r="C35" s="6">
        <v>0.14849999999999999</v>
      </c>
    </row>
    <row r="36" spans="1:3" x14ac:dyDescent="0.25">
      <c r="A36" s="5">
        <f>H19</f>
        <v>28.04</v>
      </c>
      <c r="B36" s="1">
        <v>5.29</v>
      </c>
      <c r="C36" s="6">
        <v>0.18890000000000001</v>
      </c>
    </row>
    <row r="37" spans="1:3" x14ac:dyDescent="0.25">
      <c r="A37" s="5">
        <f>I19</f>
        <v>30.04</v>
      </c>
      <c r="B37" s="1">
        <v>4.3600000000000003</v>
      </c>
      <c r="C37" s="6">
        <v>0.22939999999999999</v>
      </c>
    </row>
    <row r="38" spans="1:3" x14ac:dyDescent="0.25">
      <c r="A38" s="5">
        <f>J19</f>
        <v>32.04</v>
      </c>
      <c r="B38" s="1">
        <v>3.73</v>
      </c>
      <c r="C38" s="6">
        <v>0.26800000000000002</v>
      </c>
    </row>
    <row r="39" spans="1:3" x14ac:dyDescent="0.25">
      <c r="A39" s="5">
        <f>K19</f>
        <v>34.020000000000003</v>
      </c>
      <c r="B39" s="1">
        <v>3.27</v>
      </c>
      <c r="C39" s="6">
        <v>0.30580000000000002</v>
      </c>
    </row>
    <row r="40" spans="1:3" x14ac:dyDescent="0.25">
      <c r="A40" s="5">
        <f>L19</f>
        <v>36.03</v>
      </c>
      <c r="B40" s="1">
        <f>L20</f>
        <v>2.9200000000000017</v>
      </c>
      <c r="C40" s="6">
        <v>0.34250000000000003</v>
      </c>
    </row>
    <row r="41" spans="1:3" x14ac:dyDescent="0.25">
      <c r="A41" s="5">
        <f>M19</f>
        <v>38</v>
      </c>
      <c r="B41" s="1">
        <v>2.64</v>
      </c>
      <c r="C41" s="6">
        <v>0.37819999999999998</v>
      </c>
    </row>
    <row r="42" spans="1:3" ht="15.75" thickBot="1" x14ac:dyDescent="0.3">
      <c r="A42" s="7">
        <f>N19</f>
        <v>40.020000000000003</v>
      </c>
      <c r="B42" s="8">
        <v>2.42</v>
      </c>
      <c r="C42" s="9">
        <v>0.41260000000000002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2020-09-12T02:58:25Z</dcterms:created>
  <dcterms:modified xsi:type="dcterms:W3CDTF">2020-09-22T09:15:37Z</dcterms:modified>
</cp:coreProperties>
</file>