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\Desktop\LabWork\3 семестр\Спектральный анализ\"/>
    </mc:Choice>
  </mc:AlternateContent>
  <bookViews>
    <workbookView xWindow="0" yWindow="0" windowWidth="14400" windowHeight="91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W58" i="1"/>
  <c r="X56" i="1"/>
  <c r="Y56" i="1"/>
  <c r="Z56" i="1"/>
  <c r="AA56" i="1"/>
  <c r="AB56" i="1"/>
  <c r="W56" i="1"/>
  <c r="X53" i="1"/>
  <c r="Y53" i="1"/>
  <c r="Z53" i="1"/>
  <c r="AA53" i="1"/>
  <c r="AB53" i="1"/>
  <c r="W53" i="1"/>
  <c r="X58" i="1"/>
  <c r="V58" i="1"/>
  <c r="AI14" i="1" l="1"/>
  <c r="AJ14" i="1"/>
  <c r="AK14" i="1"/>
  <c r="AL14" i="1"/>
  <c r="AM14" i="1"/>
  <c r="AN14" i="1"/>
  <c r="AO14" i="1"/>
  <c r="AP14" i="1"/>
  <c r="AH14" i="1"/>
  <c r="AI15" i="1"/>
  <c r="AJ15" i="1"/>
  <c r="AK15" i="1"/>
  <c r="AL15" i="1"/>
  <c r="AM15" i="1"/>
  <c r="AN15" i="1"/>
  <c r="AO15" i="1"/>
  <c r="AP15" i="1"/>
  <c r="AP16" i="1"/>
  <c r="AO16" i="1"/>
  <c r="AI16" i="1"/>
  <c r="AJ16" i="1"/>
  <c r="AK16" i="1"/>
  <c r="AL16" i="1"/>
  <c r="AM16" i="1"/>
  <c r="AN16" i="1"/>
  <c r="AH16" i="1"/>
  <c r="AH15" i="1"/>
  <c r="X55" i="1" l="1"/>
  <c r="Y55" i="1"/>
  <c r="AA55" i="1"/>
  <c r="AB55" i="1"/>
  <c r="W55" i="1"/>
  <c r="X54" i="1"/>
  <c r="Y54" i="1"/>
  <c r="Z54" i="1"/>
  <c r="AA54" i="1"/>
  <c r="AB54" i="1"/>
  <c r="W54" i="1"/>
  <c r="AF42" i="1"/>
  <c r="AG42" i="1"/>
  <c r="AH42" i="1"/>
  <c r="AI42" i="1"/>
  <c r="AJ42" i="1"/>
  <c r="AE42" i="1"/>
  <c r="AF43" i="1"/>
  <c r="AG43" i="1"/>
  <c r="AH43" i="1"/>
  <c r="AI43" i="1"/>
  <c r="AJ43" i="1"/>
  <c r="AE43" i="1"/>
  <c r="Z44" i="1" l="1"/>
  <c r="Y44" i="1"/>
  <c r="X44" i="1"/>
  <c r="Z39" i="1"/>
  <c r="AA39" i="1" s="1"/>
  <c r="AB39" i="1" s="1"/>
  <c r="AE35" i="1"/>
  <c r="AF35" i="1" s="1"/>
  <c r="AG35" i="1" s="1"/>
  <c r="AE34" i="1"/>
  <c r="AF34" i="1" s="1"/>
  <c r="AG34" i="1" s="1"/>
  <c r="AF28" i="1"/>
  <c r="AG28" i="1" s="1"/>
  <c r="AE28" i="1"/>
  <c r="AE27" i="1"/>
  <c r="AF27" i="1" s="1"/>
  <c r="AG27" i="1" s="1"/>
  <c r="AE20" i="1"/>
  <c r="AF20" i="1" s="1"/>
  <c r="AG20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E19" i="1"/>
  <c r="AF19" i="1" s="1"/>
  <c r="AG19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X16" i="1"/>
  <c r="Y16" i="1" s="1"/>
  <c r="Z16" i="1" s="1"/>
  <c r="AA16" i="1" s="1"/>
  <c r="AB16" i="1" s="1"/>
  <c r="AC16" i="1" s="1"/>
  <c r="AD16" i="1" s="1"/>
  <c r="AE16" i="1" s="1"/>
  <c r="X4" i="1"/>
  <c r="X5" i="1" s="1"/>
  <c r="X6" i="1" s="1"/>
  <c r="X7" i="1" s="1"/>
  <c r="X8" i="1" s="1"/>
  <c r="X9" i="1" s="1"/>
  <c r="X10" i="1" s="1"/>
  <c r="X11" i="1" s="1"/>
  <c r="C43" i="1" l="1"/>
  <c r="C42" i="1"/>
  <c r="C41" i="1"/>
  <c r="R9" i="1"/>
  <c r="R10" i="1" s="1"/>
  <c r="R11" i="1" s="1"/>
  <c r="N14" i="1"/>
  <c r="N15" i="1" s="1"/>
  <c r="N16" i="1" s="1"/>
  <c r="M14" i="1"/>
  <c r="M15" i="1" s="1"/>
  <c r="M16" i="1" s="1"/>
  <c r="E15" i="1"/>
  <c r="E16" i="1" s="1"/>
  <c r="F14" i="1"/>
  <c r="F15" i="1" s="1"/>
  <c r="F16" i="1" s="1"/>
  <c r="E14" i="1"/>
  <c r="B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<sst xmlns="http://schemas.openxmlformats.org/spreadsheetml/2006/main" count="73" uniqueCount="32">
  <si>
    <t>width</t>
  </si>
  <si>
    <t>2 * 25</t>
  </si>
  <si>
    <t>2 * 17</t>
  </si>
  <si>
    <t>2 * 12,25</t>
  </si>
  <si>
    <t>2 * 10</t>
  </si>
  <si>
    <t>2 * 8,5</t>
  </si>
  <si>
    <t>2 * 7,1</t>
  </si>
  <si>
    <t>2 * 6</t>
  </si>
  <si>
    <t>2 * 5,5</t>
  </si>
  <si>
    <t>ν</t>
  </si>
  <si>
    <t>N</t>
  </si>
  <si>
    <t>ν, кГц</t>
  </si>
  <si>
    <t>A, mV</t>
  </si>
  <si>
    <t>3\18</t>
  </si>
  <si>
    <t>δν, кГц</t>
  </si>
  <si>
    <t>A, V</t>
  </si>
  <si>
    <t>Amax, mV</t>
  </si>
  <si>
    <t>Amin, mV</t>
  </si>
  <si>
    <t>Спектр</t>
  </si>
  <si>
    <t>Осцил</t>
  </si>
  <si>
    <t>A1, mV</t>
  </si>
  <si>
    <t>A2, mV</t>
  </si>
  <si>
    <t>A3, mV</t>
  </si>
  <si>
    <t>Δν, кГц</t>
  </si>
  <si>
    <t>τ, мкс</t>
  </si>
  <si>
    <t>Ген</t>
  </si>
  <si>
    <t>Aб/Aо</t>
  </si>
  <si>
    <t>m</t>
  </si>
  <si>
    <t>x</t>
  </si>
  <si>
    <t>x^2</t>
  </si>
  <si>
    <t>y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</si>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</sst>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2" fontId="0" fillId="0" borderId="0" xfId="0" applyNumberFormat="1"/>
    <xf numFmtId="2" fontId="0" fillId="0" borderId="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Анализ</a:t>
            </a:r>
            <a:r>
              <a:rPr lang="ru-RU" baseline="0"/>
              <a:t> модулированного сигнала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436089238845145"/>
                  <c:y val="2.17592592592592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Лист1!$W$54:$AB$54</c:f>
              <c:numCache>
                <c:formatCode>0.00</c:formatCode>
                <c:ptCount val="6"/>
                <c:pt idx="0">
                  <c:v>9.5617529880478086E-2</c:v>
                </c:pt>
                <c:pt idx="1">
                  <c:v>0.24329692154915591</c:v>
                </c:pt>
                <c:pt idx="2">
                  <c:v>0.37986041874376869</c:v>
                </c:pt>
                <c:pt idx="3">
                  <c:v>0.57425742574257421</c:v>
                </c:pt>
                <c:pt idx="4">
                  <c:v>0.78486055776892427</c:v>
                </c:pt>
                <c:pt idx="5">
                  <c:v>0.92614188532555874</c:v>
                </c:pt>
              </c:numCache>
            </c:numRef>
          </c:xVal>
          <c:yVal>
            <c:numRef>
              <c:f>Лист1!$W$55:$AB$55</c:f>
              <c:numCache>
                <c:formatCode>0.000</c:formatCode>
                <c:ptCount val="6"/>
                <c:pt idx="0">
                  <c:v>4.6728971962616821E-2</c:v>
                </c:pt>
                <c:pt idx="1">
                  <c:v>0.12585669781931463</c:v>
                </c:pt>
                <c:pt idx="2">
                  <c:v>0.19781931464174454</c:v>
                </c:pt>
                <c:pt idx="3">
                  <c:v>0.30099999999999999</c:v>
                </c:pt>
                <c:pt idx="4">
                  <c:v>0.40683229813664595</c:v>
                </c:pt>
                <c:pt idx="5">
                  <c:v>0.46583850931677018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F-47B8-A064-418DC6AF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92264"/>
        <c:axId val="279195216"/>
      </c:scatterChart>
      <c:valAx>
        <c:axId val="27919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195216"/>
        <c:crosses val="autoZero"/>
        <c:crossBetween val="midCat"/>
      </c:valAx>
      <c:valAx>
        <c:axId val="279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</a:t>
                </a:r>
                <a:r>
                  <a:rPr lang="ru-RU"/>
                  <a:t>бок/ А_осн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19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неопределённости</a:t>
            </a:r>
            <a:endParaRPr lang="ru-RU"/>
          </a:p>
        </c:rich>
      </c:tx>
      <c:layout>
        <c:manualLayout>
          <c:xMode val="edge"/>
          <c:yMode val="edge"/>
          <c:x val="0.2394096675415572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3"/>
          <c:y val="0.17171296296296296"/>
          <c:w val="0.81889807524059477"/>
          <c:h val="0.628364319043452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Лист1!$AI$14:$AQ$14</c:f>
              <c:numCache>
                <c:formatCode>General</c:formatCode>
                <c:ptCount val="9"/>
                <c:pt idx="0">
                  <c:v>1.6666666666666666E-2</c:v>
                </c:pt>
                <c:pt idx="1">
                  <c:v>1.2500000000000001E-2</c:v>
                </c:pt>
                <c:pt idx="2">
                  <c:v>0.01</c:v>
                </c:pt>
                <c:pt idx="3">
                  <c:v>8.3333333333333332E-3</c:v>
                </c:pt>
                <c:pt idx="4">
                  <c:v>7.1428571428571426E-3</c:v>
                </c:pt>
                <c:pt idx="5">
                  <c:v>6.2500000000000003E-3</c:v>
                </c:pt>
                <c:pt idx="6">
                  <c:v>5.5555555555555558E-3</c:v>
                </c:pt>
                <c:pt idx="7">
                  <c:v>5.0000000000000001E-3</c:v>
                </c:pt>
              </c:numCache>
            </c:numRef>
          </c:xVal>
          <c:yVal>
            <c:numRef>
              <c:f>Лист1!$AI$15:$AQ$15</c:f>
              <c:numCache>
                <c:formatCode>General</c:formatCode>
                <c:ptCount val="9"/>
                <c:pt idx="0">
                  <c:v>34</c:v>
                </c:pt>
                <c:pt idx="1">
                  <c:v>25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9-4D45-B5B1-28264DBE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64592"/>
        <c:axId val="456165248"/>
      </c:scatterChart>
      <c:valAx>
        <c:axId val="456164592"/>
        <c:scaling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/ t</a:t>
                </a:r>
                <a:r>
                  <a:rPr lang="ru-RU"/>
                  <a:t>,</a:t>
                </a:r>
                <a:r>
                  <a:rPr lang="ru-RU" baseline="0"/>
                  <a:t> МГц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65248"/>
        <c:crosses val="autoZero"/>
        <c:crossBetween val="midCat"/>
      </c:valAx>
      <c:valAx>
        <c:axId val="45616524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δν</a:t>
                </a:r>
                <a:r>
                  <a:rPr lang="en-US"/>
                  <a:t>, </a:t>
                </a:r>
                <a:r>
                  <a:rPr lang="ru-RU"/>
                  <a:t>кГц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4696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неопределённости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Лист1!$V$32</c:f>
              <c:strCache>
                <c:ptCount val="1"/>
                <c:pt idx="0">
                  <c:v>δν, кГц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Лист1!$W$31:$AB$31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Лист1!$W$32:$AB$32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0-4667-BCF8-7703D273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85440"/>
        <c:axId val="455186096"/>
      </c:scatterChart>
      <c:valAx>
        <c:axId val="4551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k</a:t>
                </a:r>
                <a:r>
                  <a:rPr lang="ru-RU"/>
                  <a:t>Гц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86096"/>
        <c:crosses val="autoZero"/>
        <c:crossBetween val="midCat"/>
      </c:valAx>
      <c:valAx>
        <c:axId val="4551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δν</a:t>
                </a:r>
                <a:r>
                  <a:rPr lang="ru-RU">
                    <a:latin typeface="Calibri" panose="020F0502020204030204" pitchFamily="34" charset="0"/>
                    <a:cs typeface="Calibri" panose="020F0502020204030204" pitchFamily="34" charset="0"/>
                  </a:rPr>
                  <a:t>,</a:t>
                </a:r>
                <a:r>
                  <a:rPr lang="ru-RU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кГц</a:t>
                </a:r>
                <a:endParaRPr lang="ru-RU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4651541994750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495300</xdr:colOff>
      <xdr:row>45</xdr:row>
      <xdr:rowOff>104775</xdr:rowOff>
    </xdr:from>
    <xdr:to>
      <xdr:col>39</xdr:col>
      <xdr:colOff>190500</xdr:colOff>
      <xdr:row>59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</xdr:row>
      <xdr:rowOff>123825</xdr:rowOff>
    </xdr:from>
    <xdr:to>
      <xdr:col>39</xdr:col>
      <xdr:colOff>304800</xdr:colOff>
      <xdr:row>19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85725</xdr:colOff>
      <xdr:row>24</xdr:row>
      <xdr:rowOff>142875</xdr:rowOff>
    </xdr:from>
    <xdr:to>
      <xdr:col>38</xdr:col>
      <xdr:colOff>390525</xdr:colOff>
      <xdr:row>38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tabSelected="1" topLeftCell="P40" workbookViewId="0">
      <selection activeCell="T51" sqref="T51"/>
    </sheetView>
  </sheetViews>
  <sheetFormatPr defaultRowHeight="15" x14ac:dyDescent="0.25"/>
  <cols>
    <col min="23" max="23" width="10.140625" customWidth="1"/>
  </cols>
  <sheetData>
    <row r="1" spans="1:42" x14ac:dyDescent="0.25">
      <c r="A1" t="s">
        <v>0</v>
      </c>
      <c r="B1">
        <v>40</v>
      </c>
      <c r="C1">
        <v>60</v>
      </c>
      <c r="D1">
        <v>80</v>
      </c>
      <c r="E1">
        <v>100</v>
      </c>
      <c r="F1">
        <v>120</v>
      </c>
      <c r="G1">
        <v>140</v>
      </c>
      <c r="H1">
        <v>160</v>
      </c>
      <c r="I1">
        <v>180</v>
      </c>
      <c r="J1">
        <v>200</v>
      </c>
    </row>
    <row r="2" spans="1:42" ht="15.75" thickBot="1" x14ac:dyDescent="0.3">
      <c r="A2" s="1" t="s">
        <v>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5</v>
      </c>
    </row>
    <row r="3" spans="1:42" x14ac:dyDescent="0.25">
      <c r="X3" s="6">
        <v>40</v>
      </c>
    </row>
    <row r="4" spans="1:42" x14ac:dyDescent="0.25">
      <c r="N4">
        <v>1</v>
      </c>
      <c r="R4">
        <v>2</v>
      </c>
      <c r="W4" s="7">
        <v>34</v>
      </c>
      <c r="X4" s="8">
        <f>X3+20</f>
        <v>60</v>
      </c>
    </row>
    <row r="5" spans="1:42" x14ac:dyDescent="0.25">
      <c r="A5" t="s">
        <v>10</v>
      </c>
      <c r="B5" s="1" t="s">
        <v>11</v>
      </c>
      <c r="C5" t="s">
        <v>12</v>
      </c>
      <c r="E5" t="s">
        <v>10</v>
      </c>
      <c r="F5" s="1" t="s">
        <v>11</v>
      </c>
      <c r="G5" t="s">
        <v>12</v>
      </c>
      <c r="I5" s="2" t="s">
        <v>13</v>
      </c>
      <c r="J5" s="1" t="s">
        <v>11</v>
      </c>
      <c r="K5" s="1" t="s">
        <v>14</v>
      </c>
      <c r="M5" t="s">
        <v>10</v>
      </c>
      <c r="N5" s="1" t="s">
        <v>11</v>
      </c>
      <c r="O5" t="s">
        <v>12</v>
      </c>
      <c r="Q5" t="s">
        <v>10</v>
      </c>
      <c r="R5" s="1" t="s">
        <v>11</v>
      </c>
      <c r="S5" t="s">
        <v>12</v>
      </c>
      <c r="W5" s="7">
        <v>25</v>
      </c>
      <c r="X5" s="8">
        <f t="shared" ref="X5:X10" si="0">X4+20</f>
        <v>80</v>
      </c>
    </row>
    <row r="6" spans="1:42" x14ac:dyDescent="0.25">
      <c r="A6">
        <v>0</v>
      </c>
      <c r="B6">
        <v>0</v>
      </c>
      <c r="C6">
        <v>150</v>
      </c>
      <c r="E6">
        <v>0</v>
      </c>
      <c r="F6">
        <v>0</v>
      </c>
      <c r="G6">
        <v>250</v>
      </c>
      <c r="J6">
        <v>0.5</v>
      </c>
      <c r="K6">
        <v>0.5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W6" s="7">
        <v>20</v>
      </c>
      <c r="X6" s="8">
        <f t="shared" si="0"/>
        <v>100</v>
      </c>
    </row>
    <row r="7" spans="1:42" x14ac:dyDescent="0.25">
      <c r="A7">
        <v>1</v>
      </c>
      <c r="B7">
        <v>1</v>
      </c>
      <c r="C7">
        <v>70</v>
      </c>
      <c r="E7">
        <v>1</v>
      </c>
      <c r="F7">
        <v>1</v>
      </c>
      <c r="G7">
        <v>138</v>
      </c>
      <c r="J7">
        <v>1</v>
      </c>
      <c r="K7">
        <v>1</v>
      </c>
      <c r="M7">
        <v>1</v>
      </c>
      <c r="N7">
        <v>1</v>
      </c>
      <c r="O7">
        <v>9.1</v>
      </c>
      <c r="Q7">
        <v>1</v>
      </c>
      <c r="R7">
        <v>2</v>
      </c>
      <c r="S7">
        <v>21.6</v>
      </c>
      <c r="W7" s="7">
        <v>17</v>
      </c>
      <c r="X7" s="8">
        <f t="shared" si="0"/>
        <v>120</v>
      </c>
    </row>
    <row r="8" spans="1:42" x14ac:dyDescent="0.25">
      <c r="A8">
        <v>2</v>
      </c>
      <c r="B8">
        <v>2</v>
      </c>
      <c r="C8">
        <v>68.5</v>
      </c>
      <c r="E8">
        <v>2</v>
      </c>
      <c r="F8">
        <v>2</v>
      </c>
      <c r="G8">
        <v>131</v>
      </c>
      <c r="J8">
        <v>2</v>
      </c>
      <c r="K8">
        <v>2</v>
      </c>
      <c r="M8">
        <v>2</v>
      </c>
      <c r="N8">
        <v>2</v>
      </c>
      <c r="O8">
        <v>10.8</v>
      </c>
      <c r="Q8">
        <v>2</v>
      </c>
      <c r="R8">
        <v>4</v>
      </c>
      <c r="S8">
        <v>27.3</v>
      </c>
      <c r="W8" s="7">
        <v>14</v>
      </c>
      <c r="X8" s="8">
        <f t="shared" si="0"/>
        <v>140</v>
      </c>
    </row>
    <row r="9" spans="1:42" x14ac:dyDescent="0.25">
      <c r="A9">
        <v>3</v>
      </c>
      <c r="B9">
        <v>3</v>
      </c>
      <c r="C9">
        <v>67</v>
      </c>
      <c r="E9">
        <v>3</v>
      </c>
      <c r="F9">
        <v>3</v>
      </c>
      <c r="G9">
        <v>118</v>
      </c>
      <c r="J9">
        <v>3</v>
      </c>
      <c r="K9">
        <v>3</v>
      </c>
      <c r="M9">
        <v>3</v>
      </c>
      <c r="N9">
        <v>3</v>
      </c>
      <c r="O9">
        <v>12.6</v>
      </c>
      <c r="Q9">
        <v>3</v>
      </c>
      <c r="R9">
        <f>R8+2</f>
        <v>6</v>
      </c>
      <c r="S9">
        <v>25.5</v>
      </c>
      <c r="W9" s="7">
        <v>12</v>
      </c>
      <c r="X9" s="8">
        <f t="shared" si="0"/>
        <v>160</v>
      </c>
    </row>
    <row r="10" spans="1:42" x14ac:dyDescent="0.25">
      <c r="A10">
        <v>4</v>
      </c>
      <c r="B10">
        <v>4</v>
      </c>
      <c r="C10">
        <v>63.3</v>
      </c>
      <c r="E10">
        <v>4</v>
      </c>
      <c r="F10">
        <v>4</v>
      </c>
      <c r="G10">
        <v>103</v>
      </c>
      <c r="J10">
        <v>4</v>
      </c>
      <c r="K10">
        <v>4</v>
      </c>
      <c r="M10">
        <v>4</v>
      </c>
      <c r="N10">
        <v>4</v>
      </c>
      <c r="O10">
        <v>13.7</v>
      </c>
      <c r="Q10">
        <v>4</v>
      </c>
      <c r="R10">
        <f t="shared" ref="R10:R11" si="1">R9+2</f>
        <v>8</v>
      </c>
      <c r="S10">
        <v>15.3</v>
      </c>
      <c r="W10" s="7">
        <v>11</v>
      </c>
      <c r="X10" s="8">
        <f t="shared" si="0"/>
        <v>180</v>
      </c>
    </row>
    <row r="11" spans="1:42" ht="15.75" thickBot="1" x14ac:dyDescent="0.3">
      <c r="A11">
        <v>5</v>
      </c>
      <c r="B11">
        <v>5</v>
      </c>
      <c r="C11">
        <v>60.7</v>
      </c>
      <c r="E11">
        <v>5</v>
      </c>
      <c r="F11">
        <v>5</v>
      </c>
      <c r="G11">
        <v>85.6</v>
      </c>
      <c r="J11">
        <v>5</v>
      </c>
      <c r="K11">
        <v>5</v>
      </c>
      <c r="M11">
        <v>5</v>
      </c>
      <c r="N11">
        <v>5</v>
      </c>
      <c r="O11">
        <v>13.7</v>
      </c>
      <c r="Q11">
        <v>5</v>
      </c>
      <c r="R11">
        <f t="shared" si="1"/>
        <v>10</v>
      </c>
      <c r="S11">
        <v>0</v>
      </c>
      <c r="W11" s="9">
        <v>10</v>
      </c>
      <c r="X11" s="10">
        <f>X10+20</f>
        <v>200</v>
      </c>
    </row>
    <row r="12" spans="1:42" x14ac:dyDescent="0.25">
      <c r="A12">
        <v>6</v>
      </c>
      <c r="B12">
        <v>6</v>
      </c>
      <c r="C12">
        <v>56.7</v>
      </c>
      <c r="E12">
        <v>6</v>
      </c>
      <c r="F12">
        <v>6</v>
      </c>
      <c r="G12">
        <v>67</v>
      </c>
      <c r="M12">
        <v>6</v>
      </c>
      <c r="N12">
        <v>6</v>
      </c>
      <c r="O12">
        <v>12.9</v>
      </c>
    </row>
    <row r="13" spans="1:42" x14ac:dyDescent="0.25">
      <c r="A13">
        <v>7</v>
      </c>
      <c r="B13">
        <v>7</v>
      </c>
      <c r="C13">
        <v>52.7</v>
      </c>
      <c r="E13">
        <v>7</v>
      </c>
      <c r="F13">
        <v>7</v>
      </c>
      <c r="G13">
        <v>47.6</v>
      </c>
      <c r="M13">
        <v>7</v>
      </c>
      <c r="N13">
        <v>7</v>
      </c>
      <c r="O13">
        <v>10.7</v>
      </c>
    </row>
    <row r="14" spans="1:42" ht="15.75" thickBot="1" x14ac:dyDescent="0.3">
      <c r="A14">
        <f>A13+1</f>
        <v>8</v>
      </c>
      <c r="B14">
        <f>B13+1</f>
        <v>8</v>
      </c>
      <c r="C14">
        <v>48</v>
      </c>
      <c r="E14">
        <f>E13+1</f>
        <v>8</v>
      </c>
      <c r="F14">
        <f>F13+1</f>
        <v>8</v>
      </c>
      <c r="G14">
        <v>29.7</v>
      </c>
      <c r="M14">
        <f>M13+1</f>
        <v>8</v>
      </c>
      <c r="N14">
        <f>N13+1</f>
        <v>8</v>
      </c>
      <c r="O14">
        <v>7.7</v>
      </c>
      <c r="AH14">
        <f>AH16</f>
        <v>2.5000000000000001E-2</v>
      </c>
      <c r="AI14">
        <f t="shared" ref="AI14:AP14" si="2">AI16</f>
        <v>1.6666666666666666E-2</v>
      </c>
      <c r="AJ14">
        <f t="shared" si="2"/>
        <v>1.2500000000000001E-2</v>
      </c>
      <c r="AK14">
        <f t="shared" si="2"/>
        <v>0.01</v>
      </c>
      <c r="AL14">
        <f t="shared" si="2"/>
        <v>8.3333333333333332E-3</v>
      </c>
      <c r="AM14">
        <f t="shared" si="2"/>
        <v>7.1428571428571426E-3</v>
      </c>
      <c r="AN14">
        <f t="shared" si="2"/>
        <v>6.2500000000000003E-3</v>
      </c>
      <c r="AO14">
        <f t="shared" si="2"/>
        <v>5.5555555555555558E-3</v>
      </c>
      <c r="AP14">
        <f t="shared" si="2"/>
        <v>5.0000000000000001E-3</v>
      </c>
    </row>
    <row r="15" spans="1:42" ht="15.75" thickBot="1" x14ac:dyDescent="0.3">
      <c r="A15">
        <f t="shared" ref="A15:B26" si="3">A14+1</f>
        <v>9</v>
      </c>
      <c r="B15">
        <f t="shared" si="3"/>
        <v>9</v>
      </c>
      <c r="C15">
        <v>43</v>
      </c>
      <c r="E15">
        <f t="shared" ref="E15:E16" si="4">E14+1</f>
        <v>9</v>
      </c>
      <c r="F15">
        <f t="shared" ref="F15:F16" si="5">F14+1</f>
        <v>9</v>
      </c>
      <c r="G15">
        <v>13.5</v>
      </c>
      <c r="M15">
        <f t="shared" ref="M15:M16" si="6">M14+1</f>
        <v>9</v>
      </c>
      <c r="N15">
        <f t="shared" ref="N15:N16" si="7">N14+1</f>
        <v>9</v>
      </c>
      <c r="O15">
        <v>4</v>
      </c>
      <c r="V15" s="11" t="s">
        <v>23</v>
      </c>
      <c r="W15" s="5">
        <v>50</v>
      </c>
      <c r="X15" s="17">
        <v>34</v>
      </c>
      <c r="Y15" s="17">
        <v>25</v>
      </c>
      <c r="Z15" s="17">
        <v>20</v>
      </c>
      <c r="AA15" s="17">
        <v>17</v>
      </c>
      <c r="AB15" s="17">
        <v>14</v>
      </c>
      <c r="AC15" s="17">
        <v>12</v>
      </c>
      <c r="AD15" s="17">
        <v>11</v>
      </c>
      <c r="AE15" s="6">
        <v>10</v>
      </c>
      <c r="AH15">
        <f>W15</f>
        <v>50</v>
      </c>
      <c r="AI15">
        <f t="shared" ref="AI15:AP15" si="8">X15</f>
        <v>34</v>
      </c>
      <c r="AJ15">
        <f t="shared" si="8"/>
        <v>25</v>
      </c>
      <c r="AK15">
        <f t="shared" si="8"/>
        <v>20</v>
      </c>
      <c r="AL15">
        <f t="shared" si="8"/>
        <v>17</v>
      </c>
      <c r="AM15">
        <f t="shared" si="8"/>
        <v>14</v>
      </c>
      <c r="AN15">
        <f t="shared" si="8"/>
        <v>12</v>
      </c>
      <c r="AO15">
        <f t="shared" si="8"/>
        <v>11</v>
      </c>
      <c r="AP15">
        <f t="shared" si="8"/>
        <v>10</v>
      </c>
    </row>
    <row r="16" spans="1:42" ht="15.75" thickBot="1" x14ac:dyDescent="0.3">
      <c r="A16">
        <f t="shared" si="3"/>
        <v>10</v>
      </c>
      <c r="B16">
        <f t="shared" si="3"/>
        <v>10</v>
      </c>
      <c r="C16">
        <v>40.4</v>
      </c>
      <c r="E16">
        <f t="shared" si="4"/>
        <v>10</v>
      </c>
      <c r="F16">
        <f t="shared" si="5"/>
        <v>10</v>
      </c>
      <c r="G16">
        <v>0</v>
      </c>
      <c r="M16">
        <f t="shared" si="6"/>
        <v>10</v>
      </c>
      <c r="N16">
        <f t="shared" si="7"/>
        <v>10</v>
      </c>
      <c r="O16">
        <v>0</v>
      </c>
      <c r="V16" s="4" t="s">
        <v>24</v>
      </c>
      <c r="W16" s="9">
        <v>40</v>
      </c>
      <c r="X16" s="18">
        <f>W16+20</f>
        <v>60</v>
      </c>
      <c r="Y16" s="18">
        <f t="shared" ref="Y16:AE16" si="9">X16+20</f>
        <v>80</v>
      </c>
      <c r="Z16" s="18">
        <f t="shared" si="9"/>
        <v>100</v>
      </c>
      <c r="AA16" s="18">
        <f t="shared" si="9"/>
        <v>120</v>
      </c>
      <c r="AB16" s="18">
        <f t="shared" si="9"/>
        <v>140</v>
      </c>
      <c r="AC16" s="18">
        <f t="shared" si="9"/>
        <v>160</v>
      </c>
      <c r="AD16" s="18">
        <f t="shared" si="9"/>
        <v>180</v>
      </c>
      <c r="AE16" s="10">
        <f t="shared" si="9"/>
        <v>200</v>
      </c>
      <c r="AH16">
        <f>1/W16</f>
        <v>2.5000000000000001E-2</v>
      </c>
      <c r="AI16">
        <f t="shared" ref="AI16:AN16" si="10">1/X16</f>
        <v>1.6666666666666666E-2</v>
      </c>
      <c r="AJ16">
        <f t="shared" si="10"/>
        <v>1.2500000000000001E-2</v>
      </c>
      <c r="AK16">
        <f t="shared" si="10"/>
        <v>0.01</v>
      </c>
      <c r="AL16">
        <f t="shared" si="10"/>
        <v>8.3333333333333332E-3</v>
      </c>
      <c r="AM16">
        <f t="shared" si="10"/>
        <v>7.1428571428571426E-3</v>
      </c>
      <c r="AN16">
        <f t="shared" si="10"/>
        <v>6.2500000000000003E-3</v>
      </c>
      <c r="AO16">
        <f>1/AD16</f>
        <v>5.5555555555555558E-3</v>
      </c>
      <c r="AP16">
        <f>1/AE16</f>
        <v>5.0000000000000001E-3</v>
      </c>
    </row>
    <row r="17" spans="1:33" x14ac:dyDescent="0.25">
      <c r="A17">
        <f t="shared" si="3"/>
        <v>11</v>
      </c>
      <c r="B17">
        <f t="shared" si="3"/>
        <v>11</v>
      </c>
      <c r="C17">
        <v>36.700000000000003</v>
      </c>
    </row>
    <row r="18" spans="1:33" ht="15.75" thickBot="1" x14ac:dyDescent="0.3">
      <c r="A18">
        <f t="shared" si="3"/>
        <v>12</v>
      </c>
      <c r="B18">
        <f t="shared" si="3"/>
        <v>12</v>
      </c>
      <c r="C18">
        <v>33.799999999999997</v>
      </c>
    </row>
    <row r="19" spans="1:33" ht="15.75" thickBot="1" x14ac:dyDescent="0.3">
      <c r="A19">
        <f t="shared" si="3"/>
        <v>13</v>
      </c>
      <c r="B19">
        <f t="shared" si="3"/>
        <v>13</v>
      </c>
      <c r="C19">
        <v>29.3</v>
      </c>
      <c r="V19" s="21" t="s">
        <v>10</v>
      </c>
      <c r="W19" s="22">
        <v>0</v>
      </c>
      <c r="X19" s="23">
        <v>1</v>
      </c>
      <c r="Y19" s="23">
        <v>2</v>
      </c>
      <c r="Z19" s="23">
        <v>3</v>
      </c>
      <c r="AA19" s="23">
        <v>4</v>
      </c>
      <c r="AB19" s="23">
        <v>5</v>
      </c>
      <c r="AC19" s="23">
        <v>6</v>
      </c>
      <c r="AD19" s="23">
        <v>7</v>
      </c>
      <c r="AE19" s="23">
        <f t="shared" ref="AE19:AG20" si="11">AD19+1</f>
        <v>8</v>
      </c>
      <c r="AF19" s="23">
        <f t="shared" si="11"/>
        <v>9</v>
      </c>
      <c r="AG19" s="24">
        <f t="shared" si="11"/>
        <v>10</v>
      </c>
    </row>
    <row r="20" spans="1:33" ht="15.75" thickBot="1" x14ac:dyDescent="0.3">
      <c r="A20">
        <f t="shared" si="3"/>
        <v>14</v>
      </c>
      <c r="B20">
        <f t="shared" si="3"/>
        <v>14</v>
      </c>
      <c r="C20">
        <v>24.5</v>
      </c>
      <c r="V20" s="25" t="s">
        <v>11</v>
      </c>
      <c r="W20" s="26">
        <v>0</v>
      </c>
      <c r="X20" s="27">
        <v>1</v>
      </c>
      <c r="Y20" s="27">
        <v>2</v>
      </c>
      <c r="Z20" s="27">
        <v>3</v>
      </c>
      <c r="AA20" s="27">
        <v>4</v>
      </c>
      <c r="AB20" s="27">
        <v>5</v>
      </c>
      <c r="AC20" s="27">
        <v>6</v>
      </c>
      <c r="AD20" s="27">
        <v>7</v>
      </c>
      <c r="AE20" s="27">
        <f t="shared" si="11"/>
        <v>8</v>
      </c>
      <c r="AF20" s="27">
        <f t="shared" si="11"/>
        <v>9</v>
      </c>
      <c r="AG20" s="28">
        <f t="shared" si="11"/>
        <v>10</v>
      </c>
    </row>
    <row r="21" spans="1:33" ht="15.75" thickBot="1" x14ac:dyDescent="0.3">
      <c r="A21">
        <f t="shared" si="3"/>
        <v>15</v>
      </c>
      <c r="B21">
        <f t="shared" si="3"/>
        <v>15</v>
      </c>
      <c r="C21">
        <v>20.6</v>
      </c>
      <c r="V21" s="21" t="s">
        <v>12</v>
      </c>
      <c r="W21" s="29">
        <v>150</v>
      </c>
      <c r="X21" s="30">
        <v>70</v>
      </c>
      <c r="Y21" s="30">
        <v>68.5</v>
      </c>
      <c r="Z21" s="30">
        <v>67</v>
      </c>
      <c r="AA21" s="30">
        <v>63.3</v>
      </c>
      <c r="AB21" s="30">
        <v>60.7</v>
      </c>
      <c r="AC21" s="30">
        <v>56.7</v>
      </c>
      <c r="AD21" s="30">
        <v>52.7</v>
      </c>
      <c r="AE21" s="30">
        <v>48</v>
      </c>
      <c r="AF21" s="30">
        <v>43</v>
      </c>
      <c r="AG21" s="31">
        <v>40.4</v>
      </c>
    </row>
    <row r="22" spans="1:33" ht="15.75" thickBot="1" x14ac:dyDescent="0.3">
      <c r="A22">
        <f t="shared" si="3"/>
        <v>16</v>
      </c>
      <c r="B22">
        <f t="shared" si="3"/>
        <v>16</v>
      </c>
      <c r="C22">
        <v>15.9</v>
      </c>
      <c r="V22" s="3"/>
      <c r="W22" s="32" t="s">
        <v>10</v>
      </c>
      <c r="X22" s="33">
        <f>AG19+1</f>
        <v>11</v>
      </c>
      <c r="Y22" s="23">
        <f t="shared" ref="Y22:AG22" si="12">X22+1</f>
        <v>12</v>
      </c>
      <c r="Z22" s="23">
        <f t="shared" si="12"/>
        <v>13</v>
      </c>
      <c r="AA22" s="23">
        <f t="shared" si="12"/>
        <v>14</v>
      </c>
      <c r="AB22" s="23">
        <f t="shared" si="12"/>
        <v>15</v>
      </c>
      <c r="AC22" s="23">
        <f t="shared" si="12"/>
        <v>16</v>
      </c>
      <c r="AD22" s="23">
        <f t="shared" si="12"/>
        <v>17</v>
      </c>
      <c r="AE22" s="23">
        <f t="shared" si="12"/>
        <v>18</v>
      </c>
      <c r="AF22" s="23">
        <f t="shared" si="12"/>
        <v>19</v>
      </c>
      <c r="AG22" s="24">
        <f t="shared" si="12"/>
        <v>20</v>
      </c>
    </row>
    <row r="23" spans="1:33" ht="15.75" thickBot="1" x14ac:dyDescent="0.3">
      <c r="A23">
        <f t="shared" si="3"/>
        <v>17</v>
      </c>
      <c r="B23">
        <f t="shared" si="3"/>
        <v>17</v>
      </c>
      <c r="C23">
        <v>12.3</v>
      </c>
      <c r="V23" s="3"/>
      <c r="W23" s="34" t="s">
        <v>11</v>
      </c>
      <c r="X23" s="35">
        <f>AG20+1</f>
        <v>11</v>
      </c>
      <c r="Y23" s="27">
        <f t="shared" ref="Y23:AG23" si="13">X23+1</f>
        <v>12</v>
      </c>
      <c r="Z23" s="27">
        <f t="shared" si="13"/>
        <v>13</v>
      </c>
      <c r="AA23" s="27">
        <f t="shared" si="13"/>
        <v>14</v>
      </c>
      <c r="AB23" s="27">
        <f t="shared" si="13"/>
        <v>15</v>
      </c>
      <c r="AC23" s="27">
        <f t="shared" si="13"/>
        <v>16</v>
      </c>
      <c r="AD23" s="27">
        <f t="shared" si="13"/>
        <v>17</v>
      </c>
      <c r="AE23" s="27">
        <f t="shared" si="13"/>
        <v>18</v>
      </c>
      <c r="AF23" s="27">
        <f t="shared" si="13"/>
        <v>19</v>
      </c>
      <c r="AG23" s="28">
        <f t="shared" si="13"/>
        <v>20</v>
      </c>
    </row>
    <row r="24" spans="1:33" ht="15.75" thickBot="1" x14ac:dyDescent="0.3">
      <c r="A24">
        <f t="shared" si="3"/>
        <v>18</v>
      </c>
      <c r="B24">
        <f t="shared" si="3"/>
        <v>18</v>
      </c>
      <c r="C24">
        <v>7.7</v>
      </c>
      <c r="V24" s="3"/>
      <c r="W24" s="32" t="s">
        <v>12</v>
      </c>
      <c r="X24" s="36">
        <v>36.700000000000003</v>
      </c>
      <c r="Y24" s="30">
        <v>33.799999999999997</v>
      </c>
      <c r="Z24" s="30">
        <v>29.3</v>
      </c>
      <c r="AA24" s="30">
        <v>24.5</v>
      </c>
      <c r="AB24" s="30">
        <v>20.6</v>
      </c>
      <c r="AC24" s="30">
        <v>15.9</v>
      </c>
      <c r="AD24" s="30">
        <v>12.3</v>
      </c>
      <c r="AE24" s="30">
        <v>7.7</v>
      </c>
      <c r="AF24" s="30">
        <v>4</v>
      </c>
      <c r="AG24" s="31">
        <v>0</v>
      </c>
    </row>
    <row r="25" spans="1:33" x14ac:dyDescent="0.25">
      <c r="A25">
        <f t="shared" si="3"/>
        <v>19</v>
      </c>
      <c r="B25">
        <f t="shared" si="3"/>
        <v>19</v>
      </c>
      <c r="C25">
        <v>4</v>
      </c>
    </row>
    <row r="26" spans="1:33" ht="15.75" thickBot="1" x14ac:dyDescent="0.3">
      <c r="A26">
        <f t="shared" si="3"/>
        <v>20</v>
      </c>
      <c r="B26">
        <f t="shared" si="3"/>
        <v>20</v>
      </c>
      <c r="C26">
        <v>0</v>
      </c>
    </row>
    <row r="27" spans="1:33" ht="15.75" thickBot="1" x14ac:dyDescent="0.3">
      <c r="V27" s="21" t="s">
        <v>10</v>
      </c>
      <c r="W27" s="22">
        <v>0</v>
      </c>
      <c r="X27" s="23">
        <v>1</v>
      </c>
      <c r="Y27" s="23">
        <v>2</v>
      </c>
      <c r="Z27" s="23">
        <v>3</v>
      </c>
      <c r="AA27" s="23">
        <v>4</v>
      </c>
      <c r="AB27" s="23">
        <v>5</v>
      </c>
      <c r="AC27" s="23">
        <v>6</v>
      </c>
      <c r="AD27" s="23">
        <v>7</v>
      </c>
      <c r="AE27" s="23">
        <f t="shared" ref="AE27:AG28" si="14">AD27+1</f>
        <v>8</v>
      </c>
      <c r="AF27" s="23">
        <f t="shared" si="14"/>
        <v>9</v>
      </c>
      <c r="AG27" s="24">
        <f t="shared" si="14"/>
        <v>10</v>
      </c>
    </row>
    <row r="28" spans="1:33" ht="15.75" thickBot="1" x14ac:dyDescent="0.3">
      <c r="V28" s="25" t="s">
        <v>11</v>
      </c>
      <c r="W28" s="26">
        <v>0</v>
      </c>
      <c r="X28" s="27">
        <v>1</v>
      </c>
      <c r="Y28" s="27">
        <v>2</v>
      </c>
      <c r="Z28" s="27">
        <v>3</v>
      </c>
      <c r="AA28" s="27">
        <v>4</v>
      </c>
      <c r="AB28" s="27">
        <v>5</v>
      </c>
      <c r="AC28" s="27">
        <v>6</v>
      </c>
      <c r="AD28" s="27">
        <v>7</v>
      </c>
      <c r="AE28" s="27">
        <f t="shared" si="14"/>
        <v>8</v>
      </c>
      <c r="AF28" s="27">
        <f t="shared" si="14"/>
        <v>9</v>
      </c>
      <c r="AG28" s="28">
        <f t="shared" si="14"/>
        <v>10</v>
      </c>
    </row>
    <row r="29" spans="1:33" ht="15.75" thickBot="1" x14ac:dyDescent="0.3">
      <c r="V29" s="21" t="s">
        <v>12</v>
      </c>
      <c r="W29" s="29">
        <v>250</v>
      </c>
      <c r="X29" s="30">
        <v>138</v>
      </c>
      <c r="Y29" s="30">
        <v>131</v>
      </c>
      <c r="Z29" s="30">
        <v>118</v>
      </c>
      <c r="AA29" s="30">
        <v>103</v>
      </c>
      <c r="AB29" s="30">
        <v>85.6</v>
      </c>
      <c r="AC29" s="30">
        <v>67</v>
      </c>
      <c r="AD29" s="30">
        <v>47.6</v>
      </c>
      <c r="AE29" s="30">
        <v>29.7</v>
      </c>
      <c r="AF29" s="30">
        <v>13.5</v>
      </c>
      <c r="AG29" s="31">
        <v>0</v>
      </c>
    </row>
    <row r="30" spans="1:33" ht="15.75" thickBot="1" x14ac:dyDescent="0.3"/>
    <row r="31" spans="1:33" ht="15.75" thickBot="1" x14ac:dyDescent="0.3">
      <c r="V31" s="19" t="s">
        <v>11</v>
      </c>
      <c r="W31" s="20">
        <v>0.5</v>
      </c>
      <c r="X31" s="12">
        <v>1</v>
      </c>
      <c r="Y31" s="12">
        <v>2</v>
      </c>
      <c r="Z31" s="12">
        <v>3</v>
      </c>
      <c r="AA31" s="12">
        <v>4</v>
      </c>
      <c r="AB31" s="13">
        <v>5</v>
      </c>
    </row>
    <row r="32" spans="1:33" ht="15.75" thickBot="1" x14ac:dyDescent="0.3">
      <c r="V32" s="19" t="s">
        <v>14</v>
      </c>
      <c r="W32" s="14">
        <v>0.5</v>
      </c>
      <c r="X32" s="15">
        <v>1</v>
      </c>
      <c r="Y32" s="15">
        <v>2</v>
      </c>
      <c r="Z32" s="15">
        <v>3</v>
      </c>
      <c r="AA32" s="15">
        <v>4</v>
      </c>
      <c r="AB32" s="16">
        <v>5</v>
      </c>
    </row>
    <row r="33" spans="1:36" ht="15.75" thickBot="1" x14ac:dyDescent="0.3"/>
    <row r="34" spans="1:36" ht="15.75" thickBot="1" x14ac:dyDescent="0.3">
      <c r="V34" s="21" t="s">
        <v>10</v>
      </c>
      <c r="W34" s="22">
        <v>0</v>
      </c>
      <c r="X34" s="23">
        <v>1</v>
      </c>
      <c r="Y34" s="23">
        <v>2</v>
      </c>
      <c r="Z34" s="23">
        <v>3</v>
      </c>
      <c r="AA34" s="23">
        <v>4</v>
      </c>
      <c r="AB34" s="23">
        <v>5</v>
      </c>
      <c r="AC34" s="23">
        <v>6</v>
      </c>
      <c r="AD34" s="23">
        <v>7</v>
      </c>
      <c r="AE34" s="23">
        <f t="shared" ref="AE34:AG35" si="15">AD34+1</f>
        <v>8</v>
      </c>
      <c r="AF34" s="23">
        <f t="shared" si="15"/>
        <v>9</v>
      </c>
      <c r="AG34" s="24">
        <f t="shared" si="15"/>
        <v>10</v>
      </c>
    </row>
    <row r="35" spans="1:36" ht="15.75" thickBot="1" x14ac:dyDescent="0.3">
      <c r="V35" s="25" t="s">
        <v>11</v>
      </c>
      <c r="W35" s="26">
        <v>0</v>
      </c>
      <c r="X35" s="27">
        <v>1</v>
      </c>
      <c r="Y35" s="27">
        <v>2</v>
      </c>
      <c r="Z35" s="27">
        <v>3</v>
      </c>
      <c r="AA35" s="27">
        <v>4</v>
      </c>
      <c r="AB35" s="27">
        <v>5</v>
      </c>
      <c r="AC35" s="27">
        <v>6</v>
      </c>
      <c r="AD35" s="27">
        <v>7</v>
      </c>
      <c r="AE35" s="27">
        <f t="shared" si="15"/>
        <v>8</v>
      </c>
      <c r="AF35" s="27">
        <f t="shared" si="15"/>
        <v>9</v>
      </c>
      <c r="AG35" s="28">
        <f t="shared" si="15"/>
        <v>10</v>
      </c>
    </row>
    <row r="36" spans="1:36" ht="15.75" thickBot="1" x14ac:dyDescent="0.3">
      <c r="V36" s="21" t="s">
        <v>12</v>
      </c>
      <c r="W36" s="29">
        <v>0</v>
      </c>
      <c r="X36" s="30">
        <v>9.1</v>
      </c>
      <c r="Y36" s="30">
        <v>10.8</v>
      </c>
      <c r="Z36" s="30">
        <v>12.6</v>
      </c>
      <c r="AA36" s="30">
        <v>13.7</v>
      </c>
      <c r="AB36" s="30">
        <v>13.7</v>
      </c>
      <c r="AC36" s="30">
        <v>12.9</v>
      </c>
      <c r="AD36" s="30">
        <v>10.7</v>
      </c>
      <c r="AE36" s="30">
        <v>7.7</v>
      </c>
      <c r="AF36" s="30">
        <v>4</v>
      </c>
      <c r="AG36" s="31">
        <v>0</v>
      </c>
    </row>
    <row r="37" spans="1:36" ht="15.75" thickBot="1" x14ac:dyDescent="0.3"/>
    <row r="38" spans="1:36" ht="15.75" thickBot="1" x14ac:dyDescent="0.3">
      <c r="V38" s="21" t="s">
        <v>10</v>
      </c>
      <c r="W38" s="22">
        <v>0</v>
      </c>
      <c r="X38" s="23">
        <v>1</v>
      </c>
      <c r="Y38" s="23">
        <v>2</v>
      </c>
      <c r="Z38" s="23">
        <v>3</v>
      </c>
      <c r="AA38" s="23">
        <v>4</v>
      </c>
      <c r="AB38" s="24">
        <v>5</v>
      </c>
    </row>
    <row r="39" spans="1:36" ht="15.75" thickBot="1" x14ac:dyDescent="0.3">
      <c r="B39" t="s">
        <v>19</v>
      </c>
      <c r="D39" t="s">
        <v>18</v>
      </c>
      <c r="V39" s="25" t="s">
        <v>11</v>
      </c>
      <c r="W39" s="26">
        <v>0</v>
      </c>
      <c r="X39" s="27">
        <v>2</v>
      </c>
      <c r="Y39" s="27">
        <v>4</v>
      </c>
      <c r="Z39" s="27">
        <f>Y39+2</f>
        <v>6</v>
      </c>
      <c r="AA39" s="27">
        <f>Z39+2</f>
        <v>8</v>
      </c>
      <c r="AB39" s="28">
        <f>AA39+2</f>
        <v>10</v>
      </c>
    </row>
    <row r="40" spans="1:36" ht="15.75" thickBot="1" x14ac:dyDescent="0.3">
      <c r="A40" s="1" t="s">
        <v>15</v>
      </c>
      <c r="B40" t="s">
        <v>16</v>
      </c>
      <c r="C40" t="s">
        <v>17</v>
      </c>
      <c r="D40" t="s">
        <v>20</v>
      </c>
      <c r="E40" s="1" t="s">
        <v>11</v>
      </c>
      <c r="F40" t="s">
        <v>21</v>
      </c>
      <c r="G40" s="1" t="s">
        <v>11</v>
      </c>
      <c r="H40" t="s">
        <v>22</v>
      </c>
      <c r="I40" s="1" t="s">
        <v>11</v>
      </c>
      <c r="V40" s="21" t="s">
        <v>12</v>
      </c>
      <c r="W40" s="29">
        <v>0</v>
      </c>
      <c r="X40" s="30">
        <v>21.6</v>
      </c>
      <c r="Y40" s="30">
        <v>27.3</v>
      </c>
      <c r="Z40" s="30">
        <v>25.5</v>
      </c>
      <c r="AA40" s="30">
        <v>15.3</v>
      </c>
      <c r="AB40" s="31">
        <v>0</v>
      </c>
    </row>
    <row r="41" spans="1:36" ht="15.75" thickBot="1" x14ac:dyDescent="0.3">
      <c r="A41">
        <v>0.2</v>
      </c>
      <c r="B41">
        <v>550</v>
      </c>
      <c r="C41">
        <f>(450 +458) /2</f>
        <v>454</v>
      </c>
      <c r="D41">
        <v>15</v>
      </c>
      <c r="E41">
        <v>0.4</v>
      </c>
      <c r="F41">
        <v>320</v>
      </c>
      <c r="G41">
        <v>0.59</v>
      </c>
      <c r="H41">
        <v>15.7</v>
      </c>
      <c r="I41">
        <v>1.58</v>
      </c>
    </row>
    <row r="42" spans="1:36" ht="15.75" thickBot="1" x14ac:dyDescent="0.3">
      <c r="A42">
        <v>0.5</v>
      </c>
      <c r="B42">
        <v>626</v>
      </c>
      <c r="C42">
        <f>381</f>
        <v>381</v>
      </c>
      <c r="D42">
        <v>40.4</v>
      </c>
      <c r="E42">
        <v>0.4</v>
      </c>
      <c r="F42">
        <v>321</v>
      </c>
      <c r="G42">
        <v>0.57999999999999996</v>
      </c>
      <c r="H42">
        <v>42</v>
      </c>
      <c r="I42">
        <v>1.58</v>
      </c>
      <c r="V42" s="32" t="s">
        <v>25</v>
      </c>
      <c r="W42" s="37" t="s">
        <v>15</v>
      </c>
      <c r="X42" s="38">
        <v>0.2</v>
      </c>
      <c r="Y42" s="39">
        <v>0.5</v>
      </c>
      <c r="Z42" s="39">
        <v>0.8</v>
      </c>
      <c r="AA42" s="39">
        <v>1.2</v>
      </c>
      <c r="AB42" s="39">
        <v>1.6</v>
      </c>
      <c r="AC42" s="40">
        <v>2</v>
      </c>
      <c r="AE42">
        <f>X49/X47</f>
        <v>4.8909657320872268E-2</v>
      </c>
      <c r="AF42">
        <f t="shared" ref="AF42:AJ42" si="16">Y49/Y47</f>
        <v>0.13084112149532709</v>
      </c>
      <c r="AG42">
        <f t="shared" si="16"/>
        <v>0.20560747663551401</v>
      </c>
      <c r="AH42">
        <f t="shared" si="16"/>
        <v>0.31677018633540371</v>
      </c>
      <c r="AI42">
        <f t="shared" si="16"/>
        <v>0.42236024844720499</v>
      </c>
      <c r="AJ42">
        <f t="shared" si="16"/>
        <v>0.48447204968944102</v>
      </c>
    </row>
    <row r="43" spans="1:36" x14ac:dyDescent="0.25">
      <c r="A43">
        <v>0.8</v>
      </c>
      <c r="B43">
        <v>692</v>
      </c>
      <c r="C43">
        <f>311</f>
        <v>311</v>
      </c>
      <c r="D43">
        <v>63.5</v>
      </c>
      <c r="F43">
        <v>321</v>
      </c>
      <c r="H43">
        <v>66</v>
      </c>
      <c r="V43" s="60" t="s">
        <v>19</v>
      </c>
      <c r="W43" s="41" t="s">
        <v>16</v>
      </c>
      <c r="X43" s="42">
        <v>550</v>
      </c>
      <c r="Y43" s="43">
        <v>626</v>
      </c>
      <c r="Z43" s="43">
        <v>692</v>
      </c>
      <c r="AA43" s="43">
        <v>795</v>
      </c>
      <c r="AB43" s="43">
        <v>896</v>
      </c>
      <c r="AC43" s="44">
        <v>991</v>
      </c>
      <c r="AE43" s="53">
        <f>(X43-X44)/(X43+X44)</f>
        <v>9.5617529880478086E-2</v>
      </c>
      <c r="AF43" s="53">
        <f t="shared" ref="AF43:AJ43" si="17">(Y43-Y44)/(Y43+Y44)</f>
        <v>0.24329692154915591</v>
      </c>
      <c r="AG43" s="53">
        <f t="shared" si="17"/>
        <v>0.37986041874376869</v>
      </c>
      <c r="AH43" s="53">
        <f t="shared" si="17"/>
        <v>0.57425742574257421</v>
      </c>
      <c r="AI43" s="53">
        <f t="shared" si="17"/>
        <v>0.78486055776892427</v>
      </c>
      <c r="AJ43" s="53">
        <f t="shared" si="17"/>
        <v>0.92614188532555874</v>
      </c>
    </row>
    <row r="44" spans="1:36" ht="15.75" thickBot="1" x14ac:dyDescent="0.3">
      <c r="A44">
        <v>1.2</v>
      </c>
      <c r="B44">
        <v>795</v>
      </c>
      <c r="C44">
        <v>215</v>
      </c>
      <c r="D44">
        <v>97.5</v>
      </c>
      <c r="F44">
        <v>322</v>
      </c>
      <c r="H44">
        <v>102</v>
      </c>
      <c r="V44" s="61"/>
      <c r="W44" s="45" t="s">
        <v>17</v>
      </c>
      <c r="X44" s="36">
        <f>(450 +458) /2</f>
        <v>454</v>
      </c>
      <c r="Y44" s="30">
        <f>381</f>
        <v>381</v>
      </c>
      <c r="Z44" s="30">
        <f>311</f>
        <v>311</v>
      </c>
      <c r="AA44" s="30">
        <v>215</v>
      </c>
      <c r="AB44" s="30">
        <v>108</v>
      </c>
      <c r="AC44" s="31">
        <v>38</v>
      </c>
    </row>
    <row r="45" spans="1:36" x14ac:dyDescent="0.25">
      <c r="A45">
        <v>1.6</v>
      </c>
      <c r="B45">
        <v>896</v>
      </c>
      <c r="C45">
        <v>108</v>
      </c>
      <c r="D45">
        <v>131</v>
      </c>
      <c r="F45">
        <v>322</v>
      </c>
      <c r="H45">
        <v>136</v>
      </c>
      <c r="V45" s="60" t="s">
        <v>18</v>
      </c>
      <c r="W45" s="46" t="s">
        <v>20</v>
      </c>
      <c r="X45" s="50">
        <v>15</v>
      </c>
      <c r="Y45" s="51">
        <v>40.4</v>
      </c>
      <c r="Z45" s="51">
        <v>63.5</v>
      </c>
      <c r="AA45" s="51">
        <v>97.5</v>
      </c>
      <c r="AB45" s="51">
        <v>131</v>
      </c>
      <c r="AC45" s="52">
        <v>150</v>
      </c>
    </row>
    <row r="46" spans="1:36" x14ac:dyDescent="0.25">
      <c r="A46">
        <v>2</v>
      </c>
      <c r="B46">
        <v>991</v>
      </c>
      <c r="C46">
        <v>98</v>
      </c>
      <c r="D46">
        <v>150</v>
      </c>
      <c r="E46">
        <v>0.4</v>
      </c>
      <c r="F46">
        <v>349</v>
      </c>
      <c r="G46">
        <v>0.57999999999999996</v>
      </c>
      <c r="H46">
        <v>156</v>
      </c>
      <c r="I46">
        <v>1.58</v>
      </c>
      <c r="V46" s="62"/>
      <c r="W46" s="47" t="s">
        <v>11</v>
      </c>
      <c r="X46" s="35">
        <v>0.4</v>
      </c>
      <c r="Y46" s="27">
        <v>0.4</v>
      </c>
      <c r="Z46" s="27">
        <v>0.4</v>
      </c>
      <c r="AA46" s="27">
        <v>0.4</v>
      </c>
      <c r="AB46" s="27">
        <v>0.4</v>
      </c>
      <c r="AC46" s="28">
        <v>0.4</v>
      </c>
    </row>
    <row r="47" spans="1:36" x14ac:dyDescent="0.25">
      <c r="V47" s="62"/>
      <c r="W47" s="48" t="s">
        <v>21</v>
      </c>
      <c r="X47" s="35">
        <v>321</v>
      </c>
      <c r="Y47" s="27">
        <v>321</v>
      </c>
      <c r="Z47" s="27">
        <v>321</v>
      </c>
      <c r="AA47" s="27">
        <v>322</v>
      </c>
      <c r="AB47" s="27">
        <v>322</v>
      </c>
      <c r="AC47" s="28">
        <v>322</v>
      </c>
    </row>
    <row r="48" spans="1:36" x14ac:dyDescent="0.25">
      <c r="V48" s="62"/>
      <c r="W48" s="47" t="s">
        <v>11</v>
      </c>
      <c r="X48" s="35">
        <v>0.57999999999999996</v>
      </c>
      <c r="Y48" s="27">
        <v>0.57999999999999996</v>
      </c>
      <c r="Z48" s="27">
        <v>0.57999999999999996</v>
      </c>
      <c r="AA48" s="27">
        <v>0.57999999999999996</v>
      </c>
      <c r="AB48" s="27">
        <v>0.57999999999999996</v>
      </c>
      <c r="AC48" s="28">
        <v>0.57999999999999996</v>
      </c>
    </row>
    <row r="49" spans="22:29" x14ac:dyDescent="0.25">
      <c r="V49" s="62"/>
      <c r="W49" s="48" t="s">
        <v>22</v>
      </c>
      <c r="X49" s="35">
        <v>15.7</v>
      </c>
      <c r="Y49" s="27">
        <v>42</v>
      </c>
      <c r="Z49" s="27">
        <v>66</v>
      </c>
      <c r="AA49" s="27">
        <v>102</v>
      </c>
      <c r="AB49" s="27">
        <v>136</v>
      </c>
      <c r="AC49" s="28">
        <v>156</v>
      </c>
    </row>
    <row r="50" spans="22:29" ht="15.75" thickBot="1" x14ac:dyDescent="0.3">
      <c r="V50" s="61"/>
      <c r="W50" s="49" t="s">
        <v>11</v>
      </c>
      <c r="X50" s="36">
        <v>1.58</v>
      </c>
      <c r="Y50" s="30">
        <v>1.58</v>
      </c>
      <c r="Z50" s="30">
        <v>1.58</v>
      </c>
      <c r="AA50" s="30">
        <v>1.58</v>
      </c>
      <c r="AB50" s="30">
        <v>1.58</v>
      </c>
      <c r="AC50" s="31">
        <v>1.58</v>
      </c>
    </row>
    <row r="53" spans="22:29" ht="15.75" thickBot="1" x14ac:dyDescent="0.3">
      <c r="W53" s="53">
        <f>W54^2</f>
        <v>9.1427120204441194E-3</v>
      </c>
      <c r="X53" s="53">
        <f t="shared" ref="X53:AB53" si="18">X54^2</f>
        <v>5.9193392035296125E-2</v>
      </c>
      <c r="Y53" s="53">
        <f t="shared" si="18"/>
        <v>0.1442939377281913</v>
      </c>
      <c r="Z53" s="53">
        <f t="shared" si="18"/>
        <v>0.32977159102048814</v>
      </c>
      <c r="AA53" s="53">
        <f t="shared" si="18"/>
        <v>0.61600609514134697</v>
      </c>
      <c r="AB53" s="53">
        <f t="shared" si="18"/>
        <v>0.85773879175438039</v>
      </c>
    </row>
    <row r="54" spans="22:29" ht="15.75" thickBot="1" x14ac:dyDescent="0.3">
      <c r="V54" s="21" t="s">
        <v>27</v>
      </c>
      <c r="W54" s="54">
        <f>(X43-X44)/(X43+X44)</f>
        <v>9.5617529880478086E-2</v>
      </c>
      <c r="X54" s="55">
        <f t="shared" ref="X54:AB54" si="19">(Y43-Y44)/(Y43+Y44)</f>
        <v>0.24329692154915591</v>
      </c>
      <c r="Y54" s="55">
        <f t="shared" si="19"/>
        <v>0.37986041874376869</v>
      </c>
      <c r="Z54" s="55">
        <f t="shared" si="19"/>
        <v>0.57425742574257421</v>
      </c>
      <c r="AA54" s="55">
        <f t="shared" si="19"/>
        <v>0.78486055776892427</v>
      </c>
      <c r="AB54" s="56">
        <f t="shared" si="19"/>
        <v>0.92614188532555874</v>
      </c>
    </row>
    <row r="55" spans="22:29" ht="15.75" thickBot="1" x14ac:dyDescent="0.3">
      <c r="V55" s="21" t="s">
        <v>26</v>
      </c>
      <c r="W55" s="57">
        <f>X45/X47</f>
        <v>4.6728971962616821E-2</v>
      </c>
      <c r="X55" s="58">
        <f t="shared" ref="X55:AB55" si="20">Y45/Y47</f>
        <v>0.12585669781931463</v>
      </c>
      <c r="Y55" s="58">
        <f t="shared" si="20"/>
        <v>0.19781931464174454</v>
      </c>
      <c r="Z55" s="58">
        <v>0.30099999999999999</v>
      </c>
      <c r="AA55" s="58">
        <f t="shared" si="20"/>
        <v>0.40683229813664595</v>
      </c>
      <c r="AB55" s="59">
        <f t="shared" si="20"/>
        <v>0.46583850931677018</v>
      </c>
    </row>
    <row r="56" spans="22:29" x14ac:dyDescent="0.25">
      <c r="W56" s="63">
        <f>W55^2</f>
        <v>2.1835968206830288E-3</v>
      </c>
      <c r="X56" s="63">
        <f t="shared" ref="X56:AB56" si="21">X55^2</f>
        <v>1.5839908385982277E-2</v>
      </c>
      <c r="Y56" s="63">
        <f t="shared" si="21"/>
        <v>3.9132481245329524E-2</v>
      </c>
      <c r="Z56" s="63">
        <f t="shared" si="21"/>
        <v>9.0600999999999987E-2</v>
      </c>
      <c r="AA56" s="63">
        <f t="shared" si="21"/>
        <v>0.16551251880714477</v>
      </c>
      <c r="AB56" s="63">
        <f t="shared" si="21"/>
        <v>0.21700551676247057</v>
      </c>
    </row>
    <row r="57" spans="22:29" x14ac:dyDescent="0.25">
      <c r="V57" t="s">
        <v>28</v>
      </c>
      <c r="W57" t="s">
        <v>29</v>
      </c>
      <c r="X57" t="s">
        <v>30</v>
      </c>
      <c r="Y57" t="s">
        <v>31</v>
      </c>
    </row>
    <row r="58" spans="22:29" x14ac:dyDescent="0.25">
      <c r="V58">
        <f>SUM(W54:AB54)/ 6</f>
        <v>0.5006724565017433</v>
      </c>
      <c r="W58" s="53">
        <f>AVERAGE(W53:AB53)</f>
        <v>0.33602441995002447</v>
      </c>
      <c r="X58" s="63">
        <f>AVERAGE(W55:AB55)</f>
        <v>0.2573459653128487</v>
      </c>
      <c r="Y58" s="63">
        <f>AVERAGE(W56:AB56)</f>
        <v>8.8379170336935028E-2</v>
      </c>
    </row>
  </sheetData>
  <mergeCells count="2">
    <mergeCell ref="V43:V44"/>
    <mergeCell ref="V45:V5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2020-10-17T03:49:44Z</dcterms:created>
  <dcterms:modified xsi:type="dcterms:W3CDTF">2020-11-03T05:59:56Z</dcterms:modified>
</cp:coreProperties>
</file>