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cc/Desktop/govhack data /GovHack-2023/"/>
    </mc:Choice>
  </mc:AlternateContent>
  <xr:revisionPtr revIDLastSave="0" documentId="13_ncr:1_{ADDCABD9-687E-474C-9562-5B3FE638B1D8}" xr6:coauthVersionLast="47" xr6:coauthVersionMax="47" xr10:uidLastSave="{00000000-0000-0000-0000-000000000000}"/>
  <bookViews>
    <workbookView xWindow="2680" yWindow="3840" windowWidth="25820" windowHeight="15500" xr2:uid="{00000000-000D-0000-FFFF-FFFF00000000}"/>
  </bookViews>
  <sheets>
    <sheet name="combine data" sheetId="3" r:id="rId1"/>
    <sheet name="Data Dictionary  " sheetId="5" r:id="rId2"/>
    <sheet name="Vehicles Excluding Passenger Ve" sheetId="4" r:id="rId3"/>
  </sheets>
  <definedNames>
    <definedName name="_xlnm._FilterDatabase" localSheetId="0" hidden="1">'combine data'!$A$1:$AS$8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7" i="3"/>
  <c r="AE8" i="3"/>
  <c r="AE2" i="3"/>
  <c r="K4" i="3"/>
  <c r="K3" i="3"/>
  <c r="K5" i="3"/>
  <c r="K6" i="3"/>
  <c r="K7" i="3"/>
  <c r="K8" i="3"/>
  <c r="K2" i="3"/>
  <c r="AW14" i="3" l="1"/>
  <c r="AW15" i="3" s="1"/>
  <c r="AW16" i="3" s="1"/>
  <c r="AW17" i="3" s="1"/>
  <c r="AX14" i="3"/>
  <c r="AX15" i="3" s="1"/>
  <c r="AX16" i="3" s="1"/>
  <c r="AX17" i="3" s="1"/>
  <c r="AY14" i="3"/>
  <c r="AY15" i="3" s="1"/>
  <c r="AY16" i="3" s="1"/>
  <c r="AY17" i="3" s="1"/>
  <c r="AZ14" i="3"/>
  <c r="AZ15" i="3" s="1"/>
  <c r="AZ16" i="3" s="1"/>
  <c r="AZ17" i="3" s="1"/>
  <c r="BA14" i="3"/>
  <c r="BA15" i="3" s="1"/>
  <c r="BA16" i="3" s="1"/>
  <c r="BA17" i="3" s="1"/>
  <c r="BB14" i="3"/>
  <c r="BB15" i="3" s="1"/>
  <c r="BB16" i="3" s="1"/>
  <c r="BB17" i="3" s="1"/>
  <c r="BC14" i="3"/>
  <c r="BC15" i="3" s="1"/>
  <c r="BC16" i="3" s="1"/>
  <c r="BC17" i="3" s="1"/>
  <c r="AV14" i="3"/>
  <c r="AV15" i="3" s="1"/>
  <c r="AV16" i="3" s="1"/>
  <c r="AV17" i="3" s="1"/>
  <c r="BC9" i="3"/>
  <c r="BC10" i="3" s="1"/>
  <c r="BC11" i="3" s="1"/>
  <c r="BC12" i="3" s="1"/>
  <c r="AW9" i="3"/>
  <c r="AW10" i="3" s="1"/>
  <c r="AW11" i="3" s="1"/>
  <c r="AW12" i="3" s="1"/>
  <c r="AX9" i="3"/>
  <c r="AX10" i="3" s="1"/>
  <c r="AX11" i="3" s="1"/>
  <c r="AX12" i="3" s="1"/>
  <c r="AY9" i="3"/>
  <c r="AY10" i="3" s="1"/>
  <c r="AY11" i="3" s="1"/>
  <c r="AY12" i="3" s="1"/>
  <c r="AZ9" i="3"/>
  <c r="AZ10" i="3" s="1"/>
  <c r="AZ11" i="3" s="1"/>
  <c r="AZ12" i="3" s="1"/>
  <c r="BA9" i="3"/>
  <c r="BA10" i="3" s="1"/>
  <c r="BA11" i="3" s="1"/>
  <c r="BA12" i="3" s="1"/>
  <c r="BB9" i="3"/>
  <c r="BB10" i="3" s="1"/>
  <c r="BB11" i="3" s="1"/>
  <c r="BB12" i="3" s="1"/>
  <c r="AV9" i="3"/>
  <c r="AV10" i="3" s="1"/>
  <c r="AV11" i="3" s="1"/>
  <c r="AV12" i="3" s="1"/>
  <c r="BA4" i="3"/>
  <c r="BA5" i="3" s="1"/>
  <c r="BA6" i="3" s="1"/>
  <c r="BA7" i="3" s="1"/>
  <c r="BB4" i="3"/>
  <c r="BB5" i="3" s="1"/>
  <c r="BB6" i="3" s="1"/>
  <c r="BB7" i="3" s="1"/>
  <c r="BC4" i="3"/>
  <c r="BC5" i="3" s="1"/>
  <c r="BC6" i="3" s="1"/>
  <c r="BC7" i="3" s="1"/>
  <c r="AY4" i="3"/>
  <c r="AY5" i="3" s="1"/>
  <c r="AY6" i="3" s="1"/>
  <c r="AY7" i="3" s="1"/>
  <c r="AZ4" i="3"/>
  <c r="AZ5" i="3" s="1"/>
  <c r="AZ6" i="3" s="1"/>
  <c r="AZ7" i="3" s="1"/>
  <c r="AX4" i="3"/>
  <c r="AX5" i="3" s="1"/>
  <c r="AX6" i="3" s="1"/>
  <c r="AX7" i="3" s="1"/>
  <c r="AW4" i="3"/>
  <c r="AW5" i="3" s="1"/>
  <c r="AW6" i="3" s="1"/>
  <c r="AW7" i="3" s="1"/>
  <c r="AV4" i="3"/>
  <c r="AV5" i="3" s="1"/>
  <c r="AV6" i="3" s="1"/>
  <c r="AV7" i="3" s="1"/>
  <c r="AU14" i="3"/>
  <c r="AU15" i="3" s="1"/>
  <c r="AU16" i="3" s="1"/>
  <c r="AU17" i="3" s="1"/>
  <c r="AU9" i="3"/>
  <c r="AU10" i="3" s="1"/>
  <c r="AU11" i="3" s="1"/>
  <c r="AU12" i="3" s="1"/>
  <c r="AU4" i="3"/>
  <c r="AU5" i="3" s="1"/>
  <c r="AU6" i="3" s="1"/>
  <c r="AU7" i="3" s="1"/>
  <c r="AT14" i="3"/>
  <c r="AT15" i="3" s="1"/>
  <c r="AT16" i="3" s="1"/>
  <c r="AT17" i="3" s="1"/>
  <c r="AT9" i="3"/>
  <c r="AT10" i="3" s="1"/>
  <c r="AT11" i="3" s="1"/>
  <c r="AT12" i="3" s="1"/>
  <c r="AT4" i="3"/>
  <c r="AT5" i="3" s="1"/>
  <c r="AT6" i="3" s="1"/>
  <c r="AT7" i="3" s="1"/>
</calcChain>
</file>

<file path=xl/sharedStrings.xml><?xml version="1.0" encoding="utf-8"?>
<sst xmlns="http://schemas.openxmlformats.org/spreadsheetml/2006/main" count="177" uniqueCount="89">
  <si>
    <t>Passenger vehicles</t>
  </si>
  <si>
    <t>Campervans</t>
  </si>
  <si>
    <t>Light commercial vehicles</t>
  </si>
  <si>
    <t>Light rigid trucks</t>
  </si>
  <si>
    <t>Heavy rigid trucks</t>
  </si>
  <si>
    <t>Articulated trucks</t>
  </si>
  <si>
    <t>Non-freight carrying vehicles</t>
  </si>
  <si>
    <t>Buses</t>
  </si>
  <si>
    <t>Motorcycles</t>
  </si>
  <si>
    <t>Total Motor Vehicles</t>
  </si>
  <si>
    <t>Type</t>
  </si>
  <si>
    <t>Leaded</t>
  </si>
  <si>
    <t>Unleaded</t>
  </si>
  <si>
    <t>Total</t>
  </si>
  <si>
    <t>Diesel</t>
  </si>
  <si>
    <t>Other</t>
  </si>
  <si>
    <t>Year</t>
  </si>
  <si>
    <t>2016 - 2021</t>
  </si>
  <si>
    <t>2011 - 2015</t>
  </si>
  <si>
    <t>2006 - 2010</t>
  </si>
  <si>
    <t>2001 - 2005</t>
  </si>
  <si>
    <t>Passenger vehicles_per_1000_population</t>
  </si>
  <si>
    <t>Campervans_per_1000_population</t>
  </si>
  <si>
    <t>Light commercial vehicles_per_1000_population</t>
  </si>
  <si>
    <t>Light rigid trucks_per_1000_population</t>
  </si>
  <si>
    <t>Heavy rigid trucks_per_1000_population</t>
  </si>
  <si>
    <t>Articulated trucks_per_1000_population</t>
  </si>
  <si>
    <t>Non-freight carrying vehicles_per_1000_population</t>
  </si>
  <si>
    <t>Buses_per_1000_population</t>
  </si>
  <si>
    <t>Motorcycles_per_1000_population</t>
  </si>
  <si>
    <t>Total Motor Vehicles_per_1000_population</t>
  </si>
  <si>
    <t>Passenger vehicles_ave_age</t>
  </si>
  <si>
    <t>Campervans_ave_age</t>
  </si>
  <si>
    <t>Light commercial vehicles_ave_age</t>
  </si>
  <si>
    <t>Light rigid trucks_ave_age</t>
  </si>
  <si>
    <t>Heavy rigid trucks_ave_age</t>
  </si>
  <si>
    <t>Articulated trucks_ave_age</t>
  </si>
  <si>
    <t>Non-freight carrying vehicles_ave_age</t>
  </si>
  <si>
    <t>Buses_ave_age</t>
  </si>
  <si>
    <t>Motorcycles_ave_age</t>
  </si>
  <si>
    <t>articulated_truck_cross_combination_mass_4.5_and_under</t>
  </si>
  <si>
    <t>Ovearticulated_truck_cross_combination_mass_over_4.5_to_8</t>
  </si>
  <si>
    <t>articulated_truck_cross_combination_mass_over 8_to_12</t>
  </si>
  <si>
    <t>articulated_truck_cross_combination_mass_over_12_to_20</t>
  </si>
  <si>
    <t>articulated_truck_cross_combination_mass_Greater_than_20</t>
  </si>
  <si>
    <t>Rigid_truck_Gross_Vehicle_Mass_4.5 and under</t>
  </si>
  <si>
    <t>Rigid_truck_Gross_Vehicle_Mass_Over_4.5_to_8</t>
  </si>
  <si>
    <t>Rigid_truck_Gross_Vehicle_Mass_Over_8_to_12</t>
  </si>
  <si>
    <t>Rigid_truck_Gross_Vehicle_Mass_Over_12_to_20</t>
  </si>
  <si>
    <t>Rigid_truck_Gross_Vehicle_Mass_Greater_than_20</t>
  </si>
  <si>
    <t>Passenger_vehicles</t>
  </si>
  <si>
    <t>Pupulation_0-4</t>
  </si>
  <si>
    <t>Pupulation_5-11</t>
  </si>
  <si>
    <t>Pupulation_12-17</t>
  </si>
  <si>
    <t>Pupulation_18-24</t>
  </si>
  <si>
    <t>Pupulation_25-34</t>
  </si>
  <si>
    <t>Pupulation_35-49</t>
  </si>
  <si>
    <t>Pupulation_50-64</t>
  </si>
  <si>
    <t>Pupulation_65-79</t>
  </si>
  <si>
    <t>Pupulation_80+</t>
  </si>
  <si>
    <t xml:space="preserve">Pupulation_Total </t>
  </si>
  <si>
    <t xml:space="preserve">Data  Variables </t>
  </si>
  <si>
    <t>Data Sources</t>
  </si>
  <si>
    <t xml:space="preserve"> https://www.bitre.gov.au/publications/publications?title=%22road+vehicles,+australia%22&amp;field_publication_type_target_id=44</t>
  </si>
  <si>
    <t>SA_Vehicles_Travelled_km</t>
  </si>
  <si>
    <t>Annual_electricity_consumption_SA</t>
  </si>
  <si>
    <t>https://www.aer.gov.au/wholesale-markets/wholesale-statistics/annual-electricity-consumption-nem</t>
  </si>
  <si>
    <t>NEM capacity (Megawatts)</t>
  </si>
  <si>
    <t>NEM demand (Megawatts)</t>
  </si>
  <si>
    <t>https://www.aer.gov.au/wholesale-markets/wholesale-statistics/annual-generation-capacity-and-peak-demand-nem</t>
  </si>
  <si>
    <t>https://www.dcceew.gov.au/climate-change/publications/national-greenhouse-gas-inventory-quarterly-update-december-2022</t>
  </si>
  <si>
    <t>CO2_Electricity</t>
  </si>
  <si>
    <t>CO2_Stationary energy excl. electricity</t>
  </si>
  <si>
    <t>CO2_Transport</t>
  </si>
  <si>
    <t>CO2_Fugitive Emissions</t>
  </si>
  <si>
    <t>CO2_Industrial Processes and Product Use</t>
  </si>
  <si>
    <t>CO2_Agriculture</t>
  </si>
  <si>
    <t>CO2_Waste</t>
  </si>
  <si>
    <t>CO2_Land Use, Land Use Change and Forestry (LULUCF)</t>
  </si>
  <si>
    <t>CO2_National Inventory Total</t>
  </si>
  <si>
    <t>Total_Vehicls</t>
  </si>
  <si>
    <t>Total_Vehicles_Ave_Age</t>
  </si>
  <si>
    <t xml:space="preserve">https://www.abs.gov.au/statistics/people/population/population-census/2021s </t>
  </si>
  <si>
    <t xml:space="preserve">  All groups CPI Index ;  Adelaide ;</t>
  </si>
  <si>
    <t>Employed ;  Persons ;</t>
  </si>
  <si>
    <t>Employed ;  &gt; Males ;</t>
  </si>
  <si>
    <t>Employed ;  &gt; Females ;</t>
  </si>
  <si>
    <t>https://www.abs.gov.au/statistics/labour/employment-and-unemployment/underemployed-workers/may-2023#data-downloads</t>
  </si>
  <si>
    <t>annual operational consumption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</si>
</sst>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[$$-C09]#,##0.00;[Red]&quot;-&quot;[$$-C09]#,##0.00"/>
    <numFmt numFmtId="166" formatCode="_-* #,##0_-;\-* #,##0_-;_-* &quot;-&quot;??_-;_-@_-"/>
    <numFmt numFmtId="167" formatCode="mmm\-yyyy"/>
    <numFmt numFmtId="168" formatCode="0.0;\-0.0;0.0;@"/>
    <numFmt numFmtId="169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6"/>
      <color rgb="FF000000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3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Protection="0">
      <alignment horizontal="center"/>
    </xf>
    <xf numFmtId="0" fontId="22" fillId="0" borderId="0" applyNumberFormat="0" applyFill="0" applyBorder="0" applyProtection="0">
      <alignment horizontal="center" textRotation="9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" fillId="0" borderId="0"/>
    <xf numFmtId="0" fontId="16" fillId="0" borderId="0"/>
    <xf numFmtId="0" fontId="20" fillId="0" borderId="0"/>
    <xf numFmtId="0" fontId="16" fillId="0" borderId="0"/>
    <xf numFmtId="0" fontId="20" fillId="0" borderId="0"/>
    <xf numFmtId="0" fontId="1" fillId="0" borderId="0"/>
    <xf numFmtId="0" fontId="20" fillId="0" borderId="0"/>
    <xf numFmtId="0" fontId="16" fillId="0" borderId="0"/>
    <xf numFmtId="0" fontId="20" fillId="0" borderId="0"/>
    <xf numFmtId="0" fontId="16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6" fillId="0" borderId="0"/>
    <xf numFmtId="0" fontId="26" fillId="0" borderId="0" applyNumberFormat="0" applyFill="0" applyBorder="0" applyAlignment="0" applyProtection="0"/>
    <xf numFmtId="165" fontId="26" fillId="0" borderId="0" applyFill="0" applyBorder="0" applyAlignment="0" applyProtection="0"/>
    <xf numFmtId="0" fontId="27" fillId="0" borderId="0" applyNumberFormat="0" applyFill="0" applyBorder="0" applyAlignment="0" applyProtection="0"/>
    <xf numFmtId="0" fontId="32" fillId="0" borderId="0"/>
    <xf numFmtId="0" fontId="24" fillId="0" borderId="0" applyNumberFormat="0" applyFill="0" applyBorder="0" applyAlignment="0" applyProtection="0"/>
  </cellStyleXfs>
  <cellXfs count="35">
    <xf numFmtId="0" fontId="0" fillId="0" borderId="0" xfId="0"/>
    <xf numFmtId="166" fontId="31" fillId="0" borderId="0" xfId="42" applyNumberFormat="1" applyFont="1"/>
    <xf numFmtId="3" fontId="29" fillId="0" borderId="0" xfId="59" applyNumberFormat="1" applyFont="1" applyAlignment="1">
      <alignment horizontal="right"/>
    </xf>
    <xf numFmtId="0" fontId="31" fillId="0" borderId="0" xfId="58" applyFont="1"/>
    <xf numFmtId="1" fontId="20" fillId="0" borderId="0" xfId="0" applyNumberFormat="1" applyFont="1"/>
    <xf numFmtId="1" fontId="0" fillId="0" borderId="0" xfId="0" applyNumberFormat="1"/>
    <xf numFmtId="0" fontId="0" fillId="33" borderId="0" xfId="0" applyFill="1"/>
    <xf numFmtId="167" fontId="31" fillId="0" borderId="0" xfId="0" applyNumberFormat="1" applyFont="1" applyAlignment="1">
      <alignment horizontal="left"/>
    </xf>
    <xf numFmtId="0" fontId="0" fillId="0" borderId="0" xfId="0" applyAlignment="1">
      <alignment vertical="top"/>
    </xf>
    <xf numFmtId="0" fontId="28" fillId="0" borderId="0" xfId="59" applyFont="1" applyAlignment="1">
      <alignment horizontal="left" vertical="top" wrapText="1"/>
    </xf>
    <xf numFmtId="169" fontId="0" fillId="0" borderId="0" xfId="0" applyNumberFormat="1"/>
    <xf numFmtId="0" fontId="24" fillId="0" borderId="0" xfId="80"/>
    <xf numFmtId="168" fontId="31" fillId="0" borderId="0" xfId="0" applyNumberFormat="1" applyFont="1"/>
    <xf numFmtId="0" fontId="35" fillId="0" borderId="0" xfId="0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36" fillId="0" borderId="0" xfId="0" applyFont="1" applyAlignment="1">
      <alignment horizontal="left" vertical="top"/>
    </xf>
    <xf numFmtId="1" fontId="36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8" fillId="0" borderId="0" xfId="0" applyFont="1" applyAlignment="1">
      <alignment horizontal="left" vertical="top"/>
    </xf>
    <xf numFmtId="0" fontId="39" fillId="0" borderId="0" xfId="80" applyFont="1" applyAlignment="1">
      <alignment horizontal="left" vertical="top"/>
    </xf>
    <xf numFmtId="1" fontId="20" fillId="0" borderId="0" xfId="0" applyNumberFormat="1" applyFont="1" applyAlignment="1">
      <alignment vertical="top"/>
    </xf>
    <xf numFmtId="0" fontId="40" fillId="0" borderId="0" xfId="0" applyFont="1" applyAlignment="1">
      <alignment horizontal="left" vertical="top"/>
    </xf>
    <xf numFmtId="1" fontId="40" fillId="0" borderId="0" xfId="0" applyNumberFormat="1" applyFont="1" applyAlignment="1">
      <alignment horizontal="left" vertical="top"/>
    </xf>
    <xf numFmtId="0" fontId="30" fillId="0" borderId="0" xfId="59" applyFont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3" fontId="17" fillId="0" borderId="0" xfId="74" applyNumberFormat="1" applyFont="1" applyAlignment="1">
      <alignment vertical="top"/>
    </xf>
    <xf numFmtId="166" fontId="31" fillId="0" borderId="0" xfId="42" applyNumberFormat="1" applyFont="1" applyAlignment="1">
      <alignment vertical="top"/>
    </xf>
    <xf numFmtId="169" fontId="0" fillId="0" borderId="0" xfId="0" applyNumberFormat="1" applyAlignment="1">
      <alignment vertical="top"/>
    </xf>
    <xf numFmtId="3" fontId="29" fillId="0" borderId="0" xfId="59" applyNumberFormat="1" applyFont="1" applyAlignment="1">
      <alignment vertical="top"/>
    </xf>
    <xf numFmtId="1" fontId="0" fillId="0" borderId="0" xfId="0" applyNumberFormat="1" applyAlignment="1">
      <alignment vertical="top"/>
    </xf>
    <xf numFmtId="169" fontId="20" fillId="0" borderId="0" xfId="0" applyNumberFormat="1" applyFont="1" applyAlignment="1">
      <alignment vertical="top"/>
    </xf>
    <xf numFmtId="0" fontId="35" fillId="0" borderId="0" xfId="0" applyFont="1" applyAlignment="1">
      <alignment horizontal="left" vertical="top"/>
    </xf>
    <xf numFmtId="0" fontId="39" fillId="0" borderId="0" xfId="80" applyFont="1" applyAlignment="1">
      <alignment horizontal="left" vertical="top"/>
    </xf>
    <xf numFmtId="0" fontId="34" fillId="0" borderId="0" xfId="0" applyFont="1" applyAlignment="1">
      <alignment horizontal="left" vertical="top"/>
    </xf>
  </cellXfs>
  <cellStyles count="81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5" xr:uid="{253B8EE4-BD10-4DB2-BD27-EF8DD2117CD0}"/>
    <cellStyle name="60% - Accent2 2" xfId="36" xr:uid="{3DA93B8B-C377-48BD-AE12-DFBA3AEA2EC6}"/>
    <cellStyle name="60% - Accent3 2" xfId="37" xr:uid="{406A6526-0044-452F-A5D7-2737CA2754E9}"/>
    <cellStyle name="60% - Accent4 2" xfId="38" xr:uid="{8FC2D1A8-8DD2-4AE7-B618-B49D200EC2D4}"/>
    <cellStyle name="60% - Accent5 2" xfId="39" xr:uid="{8B1831D3-10B9-4680-BADF-52CAE2DA622A}"/>
    <cellStyle name="60% - Accent6 2" xfId="40" xr:uid="{DE34CBF8-5920-47A2-AAC6-9EC9B70E103E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42" xr:uid="{65A99459-ADD6-45BE-9887-77E851727F18}"/>
    <cellStyle name="Explanatory Text" xfId="14" builtinId="53" customBuiltin="1"/>
    <cellStyle name="Good" xfId="5" builtinId="26" customBuiltin="1"/>
    <cellStyle name="Heading" xfId="43" xr:uid="{DABC5569-12C2-4F73-A441-2D79FE127335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eading1" xfId="44" xr:uid="{9E661891-0529-4466-95D8-93044EAF96E3}"/>
    <cellStyle name="Hyperlink" xfId="80" builtinId="8"/>
    <cellStyle name="Hyperlink 2" xfId="45" xr:uid="{F0494995-92EA-42BC-8DCB-BC39F96E66C3}"/>
    <cellStyle name="Hyperlink 2 2" xfId="46" xr:uid="{3D9B27C6-1E9D-4F17-8BDF-3A1D32A7C2F6}"/>
    <cellStyle name="Hyperlink 2 2 2" xfId="47" xr:uid="{731A2778-B6BC-4EB3-875D-36A37D716349}"/>
    <cellStyle name="Hyperlink 2 2 3" xfId="48" xr:uid="{83ED40F1-071D-4B9E-9470-6627430F3842}"/>
    <cellStyle name="Hyperlink 2 2 4" xfId="49" xr:uid="{22049D9E-1DFC-4A77-AAEB-56EA1B0F873C}"/>
    <cellStyle name="Hyperlink 2 3" xfId="50" xr:uid="{F105B189-5CFC-4759-A21E-5916739582B4}"/>
    <cellStyle name="Hyperlink 2 4" xfId="51" xr:uid="{056968C1-2A9B-4692-9406-2A5095AE7304}"/>
    <cellStyle name="Hyperlink 2 5" xfId="41" xr:uid="{FA0D2B47-8457-44E4-8748-F6304867EDDA}"/>
    <cellStyle name="Hyperlink 3" xfId="52" xr:uid="{904821F9-95D6-42E2-99A5-8E05AB55CF4A}"/>
    <cellStyle name="Hyperlink 3 2" xfId="53" xr:uid="{DF94B738-5E37-48F5-96AB-2B68559796A2}"/>
    <cellStyle name="Hyperlink 3 3" xfId="54" xr:uid="{18E756EA-B562-47F0-B3B1-BC203E08B252}"/>
    <cellStyle name="Hyperlink 3 4" xfId="55" xr:uid="{93F54D30-25B1-42D6-9C33-CAA57970FAE9}"/>
    <cellStyle name="Hyperlink 4" xfId="56" xr:uid="{E8802C68-6C69-4EE5-B6EE-2BD8B1B1609E}"/>
    <cellStyle name="Input" xfId="7" builtinId="20" customBuiltin="1"/>
    <cellStyle name="Linked Cell" xfId="10" builtinId="24" customBuiltin="1"/>
    <cellStyle name="Neutral 2" xfId="57" xr:uid="{B1A8FD8F-8BF4-424F-8950-1E1F1DF281B3}"/>
    <cellStyle name="Normal" xfId="0" builtinId="0"/>
    <cellStyle name="Normal 2" xfId="58" xr:uid="{32EE1D9A-A2B9-4D5C-92B5-EA4D7BC5BBC3}"/>
    <cellStyle name="Normal 2 2" xfId="59" xr:uid="{7B9710EF-FCE4-481D-BAF7-1D510235AEBD}"/>
    <cellStyle name="Normal 2 2 2" xfId="60" xr:uid="{42D5158F-BFD4-4607-95C0-82362254C2F9}"/>
    <cellStyle name="Normal 2 2 3" xfId="61" xr:uid="{B8D344DA-714B-4DB0-9A02-A06193456045}"/>
    <cellStyle name="Normal 2 2 4" xfId="62" xr:uid="{99D22E53-4A42-43F7-86ED-9BEB80D4020E}"/>
    <cellStyle name="Normal 2 3" xfId="63" xr:uid="{150B433E-10B5-4ACD-9841-9B26B40DBD65}"/>
    <cellStyle name="Normal 2 4" xfId="64" xr:uid="{B350140A-52D2-40B9-A4B7-36426E593011}"/>
    <cellStyle name="Normal 3" xfId="65" xr:uid="{8DF1F32D-93CB-48AF-9C34-846040CF9B5E}"/>
    <cellStyle name="Normal 3 2" xfId="66" xr:uid="{AA99090A-0104-47D7-B6F0-9B797C1D82D5}"/>
    <cellStyle name="Normal 3 3" xfId="67" xr:uid="{D0EF00C9-7D5D-4448-B609-EA26425BCC8C}"/>
    <cellStyle name="Normal 3 4" xfId="68" xr:uid="{3F39B463-E427-4BC9-B7E8-4CAC1863453D}"/>
    <cellStyle name="Normal 4" xfId="69" xr:uid="{6F596DE1-BE1C-476B-9FA0-B58D55659F21}"/>
    <cellStyle name="Normal 4 2" xfId="70" xr:uid="{A08F2E80-1C38-4CCF-952E-0654062D9176}"/>
    <cellStyle name="Normal 4 2 2" xfId="71" xr:uid="{57CD8806-27BF-4F48-B697-FB80E18CC017}"/>
    <cellStyle name="Normal 4 3" xfId="79" xr:uid="{19232D6F-58FF-4A52-9683-3719835D3773}"/>
    <cellStyle name="Normal 5" xfId="72" xr:uid="{D54733AB-8CA9-47AC-B7C3-88FB153AA416}"/>
    <cellStyle name="Normal 5 2" xfId="73" xr:uid="{98B3C5AF-D3BE-4900-BBF7-3C5CD0B284FA}"/>
    <cellStyle name="Normal 6" xfId="74" xr:uid="{B01E71C3-E10A-43B8-B26C-E6AAFAC9DD40}"/>
    <cellStyle name="Normal 7" xfId="75" xr:uid="{96295701-FAC5-4E07-8030-7DB23E586AE9}"/>
    <cellStyle name="Normal 8" xfId="34" xr:uid="{900D18F0-38E2-4BBB-A803-5F5AF208E4AC}"/>
    <cellStyle name="Note" xfId="13" builtinId="10" customBuiltin="1"/>
    <cellStyle name="Output" xfId="8" builtinId="21" customBuiltin="1"/>
    <cellStyle name="Result" xfId="76" xr:uid="{C4C49B0F-BE41-47AF-A5E5-E42B7E526EC0}"/>
    <cellStyle name="Result2" xfId="77" xr:uid="{5D1AC423-47E6-4C3F-A19E-DA71FF313356}"/>
    <cellStyle name="Title 2" xfId="78" xr:uid="{68ABC2B3-0144-4D7B-B695-5FAB70F4368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Vehicles</a:t>
            </a:r>
            <a:r>
              <a:rPr lang="en-GB" baseline="0"/>
              <a:t> Excluding Passenger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'Vehicles Excluding Passenger Ve'!#REF!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C-6740-B2B2-99859535547B}"/>
            </c:ext>
          </c:extLst>
        </c:ser>
        <c:ser>
          <c:idx val="1"/>
          <c:order val="1"/>
          <c:tx>
            <c:strRef>
              <c:f>'Vehicles Excluding Passenger Ve'!$I$4</c:f>
              <c:strCache>
                <c:ptCount val="1"/>
                <c:pt idx="0">
                  <c:v>2016 - 2021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Ve'!$J$4:$Q$4</c:f>
              <c:numCache>
                <c:formatCode>_-* #,##0_-;\-* #,##0_-;_-* "-"??_-;_-@_-</c:formatCode>
                <c:ptCount val="8"/>
                <c:pt idx="0">
                  <c:v>585</c:v>
                </c:pt>
                <c:pt idx="1">
                  <c:v>64706</c:v>
                </c:pt>
                <c:pt idx="2">
                  <c:v>2388</c:v>
                </c:pt>
                <c:pt idx="3">
                  <c:v>4440</c:v>
                </c:pt>
                <c:pt idx="4">
                  <c:v>2280</c:v>
                </c:pt>
                <c:pt idx="5">
                  <c:v>384</c:v>
                </c:pt>
                <c:pt idx="6">
                  <c:v>1274</c:v>
                </c:pt>
                <c:pt idx="7">
                  <c:v>13945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C-6740-B2B2-99859535547B}"/>
            </c:ext>
          </c:extLst>
        </c:ser>
        <c:ser>
          <c:idx val="2"/>
          <c:order val="2"/>
          <c:tx>
            <c:strRef>
              <c:f>'Vehicles Excluding Passenger Ve'!$I$5</c:f>
              <c:strCache>
                <c:ptCount val="1"/>
                <c:pt idx="0">
                  <c:v>2011 - 2015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Ve'!$J$5:$Q$5</c:f>
              <c:numCache>
                <c:formatCode>_-* #,##0_-;\-* #,##0_-;_-* "-"??_-;_-@_-</c:formatCode>
                <c:ptCount val="8"/>
                <c:pt idx="0">
                  <c:v>728</c:v>
                </c:pt>
                <c:pt idx="1">
                  <c:v>56591</c:v>
                </c:pt>
                <c:pt idx="2">
                  <c:v>1597</c:v>
                </c:pt>
                <c:pt idx="3">
                  <c:v>3582</c:v>
                </c:pt>
                <c:pt idx="4">
                  <c:v>2179</c:v>
                </c:pt>
                <c:pt idx="5">
                  <c:v>357</c:v>
                </c:pt>
                <c:pt idx="6">
                  <c:v>1600</c:v>
                </c:pt>
                <c:pt idx="7">
                  <c:v>13581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C-6740-B2B2-99859535547B}"/>
            </c:ext>
          </c:extLst>
        </c:ser>
        <c:ser>
          <c:idx val="3"/>
          <c:order val="3"/>
          <c:tx>
            <c:strRef>
              <c:f>'Vehicles Excluding Passenger Ve'!$I$6</c:f>
              <c:strCache>
                <c:ptCount val="1"/>
                <c:pt idx="0">
                  <c:v>2006 - 2010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Ve'!$J$6:$Q$6</c:f>
              <c:numCache>
                <c:formatCode>_-* #,##0_-;\-* #,##0_-;_-* "-"??_-;_-@_-</c:formatCode>
                <c:ptCount val="8"/>
                <c:pt idx="0">
                  <c:v>787</c:v>
                </c:pt>
                <c:pt idx="1">
                  <c:v>48018</c:v>
                </c:pt>
                <c:pt idx="2">
                  <c:v>1556</c:v>
                </c:pt>
                <c:pt idx="3">
                  <c:v>4692</c:v>
                </c:pt>
                <c:pt idx="4">
                  <c:v>1965</c:v>
                </c:pt>
                <c:pt idx="5">
                  <c:v>338</c:v>
                </c:pt>
                <c:pt idx="6">
                  <c:v>1334</c:v>
                </c:pt>
                <c:pt idx="7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C-6740-B2B2-99859535547B}"/>
            </c:ext>
          </c:extLst>
        </c:ser>
        <c:ser>
          <c:idx val="4"/>
          <c:order val="4"/>
          <c:tx>
            <c:strRef>
              <c:f>'Vehicles Excluding Passenger Ve'!$I$7</c:f>
              <c:strCache>
                <c:ptCount val="1"/>
                <c:pt idx="0">
                  <c:v>2001 - 2005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Ve'!$J$7:$Q$7</c:f>
              <c:numCache>
                <c:formatCode>#,##0</c:formatCode>
                <c:ptCount val="8"/>
                <c:pt idx="0">
                  <c:v>614</c:v>
                </c:pt>
                <c:pt idx="1">
                  <c:v>41140</c:v>
                </c:pt>
                <c:pt idx="2">
                  <c:v>1602</c:v>
                </c:pt>
                <c:pt idx="3">
                  <c:v>3744</c:v>
                </c:pt>
                <c:pt idx="4">
                  <c:v>1536</c:v>
                </c:pt>
                <c:pt idx="5">
                  <c:v>260</c:v>
                </c:pt>
                <c:pt idx="6">
                  <c:v>977</c:v>
                </c:pt>
                <c:pt idx="7">
                  <c:v>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C-6740-B2B2-99859535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1471712"/>
        <c:axId val="1611473984"/>
      </c:barChart>
      <c:catAx>
        <c:axId val="161147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3984"/>
        <c:crosses val="autoZero"/>
        <c:auto val="1"/>
        <c:lblAlgn val="ctr"/>
        <c:lblOffset val="100"/>
        <c:noMultiLvlLbl val="0"/>
      </c:catAx>
      <c:valAx>
        <c:axId val="16114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10</xdr:row>
      <xdr:rowOff>139700</xdr:rowOff>
    </xdr:from>
    <xdr:to>
      <xdr:col>15</xdr:col>
      <xdr:colOff>25400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D3965-80A2-A1D0-4B39-AF236FB23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er.gov.au/wholesale-markets/wholesale-statistics/annual-generation-capacity-and-peak-demand-nem" TargetMode="External"/><Relationship Id="rId2" Type="http://schemas.openxmlformats.org/officeDocument/2006/relationships/hyperlink" Target="https://www.aer.gov.au/wholesale-markets/wholesale-statistics/annual-electricity-consumption-nem" TargetMode="External"/><Relationship Id="rId1" Type="http://schemas.openxmlformats.org/officeDocument/2006/relationships/hyperlink" Target="https://www.abs.gov.au/statistics/people/population/population-census/2021s" TargetMode="External"/><Relationship Id="rId4" Type="http://schemas.openxmlformats.org/officeDocument/2006/relationships/hyperlink" Target="https://www.dcceew.gov.au/climate-change/publications/national-greenhouse-gas-inventory-quarterly-update-december-20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CE2E-BFAD-D64E-BC44-569A642D8265}">
  <dimension ref="A1:BS34"/>
  <sheetViews>
    <sheetView tabSelected="1" topLeftCell="AZ1" workbookViewId="0">
      <selection activeCell="BF1" sqref="BF1"/>
    </sheetView>
  </sheetViews>
  <sheetFormatPr baseColWidth="10" defaultRowHeight="15" x14ac:dyDescent="0.2"/>
  <cols>
    <col min="2" max="2" width="18" customWidth="1"/>
    <col min="59" max="59" width="16" customWidth="1"/>
  </cols>
  <sheetData>
    <row r="1" spans="1:71" s="18" customFormat="1" ht="84" x14ac:dyDescent="0.2">
      <c r="A1" s="18" t="s">
        <v>16</v>
      </c>
      <c r="B1" s="18" t="s">
        <v>50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80</v>
      </c>
      <c r="L1" s="18" t="s">
        <v>21</v>
      </c>
      <c r="M1" s="18" t="s">
        <v>22</v>
      </c>
      <c r="N1" s="18" t="s">
        <v>23</v>
      </c>
      <c r="O1" s="18" t="s">
        <v>24</v>
      </c>
      <c r="P1" s="18" t="s">
        <v>25</v>
      </c>
      <c r="Q1" s="18" t="s">
        <v>26</v>
      </c>
      <c r="R1" s="18" t="s">
        <v>27</v>
      </c>
      <c r="S1" s="18" t="s">
        <v>28</v>
      </c>
      <c r="T1" s="18" t="s">
        <v>29</v>
      </c>
      <c r="U1" s="18" t="s">
        <v>30</v>
      </c>
      <c r="V1" s="18" t="s">
        <v>31</v>
      </c>
      <c r="W1" s="18" t="s">
        <v>32</v>
      </c>
      <c r="X1" s="18" t="s">
        <v>33</v>
      </c>
      <c r="Y1" s="18" t="s">
        <v>34</v>
      </c>
      <c r="Z1" s="18" t="s">
        <v>35</v>
      </c>
      <c r="AA1" s="18" t="s">
        <v>36</v>
      </c>
      <c r="AB1" s="18" t="s">
        <v>37</v>
      </c>
      <c r="AC1" s="18" t="s">
        <v>38</v>
      </c>
      <c r="AD1" s="18" t="s">
        <v>39</v>
      </c>
      <c r="AE1" s="18" t="s">
        <v>81</v>
      </c>
      <c r="AF1" s="24" t="s">
        <v>11</v>
      </c>
      <c r="AG1" s="24" t="s">
        <v>12</v>
      </c>
      <c r="AH1" s="24" t="s">
        <v>14</v>
      </c>
      <c r="AI1" s="24" t="s">
        <v>15</v>
      </c>
      <c r="AJ1" s="24" t="s">
        <v>45</v>
      </c>
      <c r="AK1" s="24" t="s">
        <v>46</v>
      </c>
      <c r="AL1" s="24" t="s">
        <v>47</v>
      </c>
      <c r="AM1" s="24" t="s">
        <v>48</v>
      </c>
      <c r="AN1" s="24" t="s">
        <v>49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2" t="s">
        <v>51</v>
      </c>
      <c r="AU1" s="22" t="s">
        <v>52</v>
      </c>
      <c r="AV1" s="22" t="s">
        <v>53</v>
      </c>
      <c r="AW1" s="22" t="s">
        <v>54</v>
      </c>
      <c r="AX1" s="22" t="s">
        <v>55</v>
      </c>
      <c r="AY1" s="22" t="s">
        <v>56</v>
      </c>
      <c r="AZ1" s="22" t="s">
        <v>57</v>
      </c>
      <c r="BA1" s="22" t="s">
        <v>58</v>
      </c>
      <c r="BB1" s="22" t="s">
        <v>59</v>
      </c>
      <c r="BC1" s="22" t="s">
        <v>60</v>
      </c>
      <c r="BD1" s="18" t="s">
        <v>83</v>
      </c>
      <c r="BE1" s="23" t="s">
        <v>64</v>
      </c>
      <c r="BF1" s="22" t="s">
        <v>65</v>
      </c>
      <c r="BG1" s="18" t="s">
        <v>88</v>
      </c>
      <c r="BH1" s="18" t="s">
        <v>71</v>
      </c>
      <c r="BI1" s="18" t="s">
        <v>72</v>
      </c>
      <c r="BJ1" s="18" t="s">
        <v>73</v>
      </c>
      <c r="BK1" s="18" t="s">
        <v>74</v>
      </c>
      <c r="BL1" s="18" t="s">
        <v>75</v>
      </c>
      <c r="BM1" s="18" t="s">
        <v>76</v>
      </c>
      <c r="BN1" s="18" t="s">
        <v>77</v>
      </c>
      <c r="BO1" s="18" t="s">
        <v>78</v>
      </c>
      <c r="BP1" s="18" t="s">
        <v>79</v>
      </c>
      <c r="BQ1" s="25" t="s">
        <v>84</v>
      </c>
      <c r="BR1" s="25" t="s">
        <v>85</v>
      </c>
      <c r="BS1" s="25" t="s">
        <v>86</v>
      </c>
    </row>
    <row r="2" spans="1:71" s="8" customFormat="1" x14ac:dyDescent="0.15">
      <c r="A2" s="8">
        <v>2015</v>
      </c>
      <c r="B2" s="26">
        <v>1050246</v>
      </c>
      <c r="C2" s="26">
        <v>4142</v>
      </c>
      <c r="D2" s="26">
        <v>194244</v>
      </c>
      <c r="E2" s="26">
        <v>7038</v>
      </c>
      <c r="F2" s="26">
        <v>22982</v>
      </c>
      <c r="G2" s="26">
        <v>8429</v>
      </c>
      <c r="H2" s="26">
        <v>1869</v>
      </c>
      <c r="I2" s="26">
        <v>5554</v>
      </c>
      <c r="J2" s="26">
        <v>53010</v>
      </c>
      <c r="K2" s="26">
        <f>SUM(B2:J2)</f>
        <v>1347514</v>
      </c>
      <c r="L2" s="27">
        <v>622</v>
      </c>
      <c r="M2" s="27">
        <v>2</v>
      </c>
      <c r="N2" s="27">
        <v>115</v>
      </c>
      <c r="O2" s="27">
        <v>4</v>
      </c>
      <c r="P2" s="27">
        <v>14</v>
      </c>
      <c r="Q2" s="27">
        <v>5</v>
      </c>
      <c r="R2" s="27">
        <v>1</v>
      </c>
      <c r="S2" s="27">
        <v>3</v>
      </c>
      <c r="T2" s="27">
        <v>31</v>
      </c>
      <c r="U2" s="27">
        <v>798</v>
      </c>
      <c r="V2" s="27">
        <v>11.2</v>
      </c>
      <c r="W2" s="27">
        <v>21.5</v>
      </c>
      <c r="X2" s="27">
        <v>11.1</v>
      </c>
      <c r="Y2" s="27">
        <v>11.9</v>
      </c>
      <c r="Z2" s="27">
        <v>16.7</v>
      </c>
      <c r="AA2" s="27">
        <v>11.2</v>
      </c>
      <c r="AB2" s="27">
        <v>14.6</v>
      </c>
      <c r="AC2" s="27">
        <v>11.1</v>
      </c>
      <c r="AD2" s="27">
        <v>10.5</v>
      </c>
      <c r="AE2" s="27">
        <f>AVERAGE(V2:AD2)</f>
        <v>13.31111111111111</v>
      </c>
      <c r="AF2" s="26">
        <v>43495</v>
      </c>
      <c r="AG2" s="26">
        <v>1069455</v>
      </c>
      <c r="AH2" s="26">
        <v>223516</v>
      </c>
      <c r="AI2" s="26">
        <v>11048</v>
      </c>
      <c r="AJ2" s="26">
        <v>7038</v>
      </c>
      <c r="AK2" s="26">
        <v>4864</v>
      </c>
      <c r="AL2" s="26">
        <v>6770</v>
      </c>
      <c r="AM2" s="26">
        <v>4797</v>
      </c>
      <c r="AN2" s="26">
        <v>6551</v>
      </c>
      <c r="AO2" s="26">
        <v>23</v>
      </c>
      <c r="AP2" s="26">
        <v>398</v>
      </c>
      <c r="AQ2" s="26">
        <v>3340</v>
      </c>
      <c r="AR2" s="26">
        <v>3658</v>
      </c>
      <c r="AS2" s="26">
        <v>1010</v>
      </c>
      <c r="AT2" s="21">
        <v>103072</v>
      </c>
      <c r="AU2" s="21">
        <v>143560</v>
      </c>
      <c r="AV2" s="21">
        <v>118990</v>
      </c>
      <c r="AW2" s="21">
        <v>158624</v>
      </c>
      <c r="AX2" s="21">
        <v>230748</v>
      </c>
      <c r="AY2" s="21">
        <v>327381</v>
      </c>
      <c r="AZ2" s="21">
        <v>327351</v>
      </c>
      <c r="BA2" s="21">
        <v>220605</v>
      </c>
      <c r="BB2" s="21">
        <v>82512</v>
      </c>
      <c r="BC2" s="21">
        <v>1712843</v>
      </c>
      <c r="BD2" s="8">
        <v>106.875</v>
      </c>
      <c r="BE2" s="28">
        <v>17.027465902828709</v>
      </c>
      <c r="BF2" s="8">
        <v>13</v>
      </c>
      <c r="BG2" s="8">
        <v>12467.7651367</v>
      </c>
      <c r="BH2" s="8">
        <v>48.611293970897748</v>
      </c>
      <c r="BI2" s="8">
        <v>22.390107216809195</v>
      </c>
      <c r="BJ2" s="8">
        <v>24.594685065543487</v>
      </c>
      <c r="BK2" s="8">
        <v>12.738749207902346</v>
      </c>
      <c r="BL2" s="8">
        <v>7.6797025305160043</v>
      </c>
      <c r="BM2" s="8">
        <v>19.588295772839075</v>
      </c>
      <c r="BN2" s="8">
        <v>3.290067548411566</v>
      </c>
      <c r="BO2" s="8">
        <v>-10.372621018051426</v>
      </c>
      <c r="BP2" s="8">
        <v>128.520280294868</v>
      </c>
      <c r="BQ2" s="12">
        <v>800.41300000000001</v>
      </c>
      <c r="BR2" s="12">
        <v>429.38200000000001</v>
      </c>
      <c r="BS2" s="12">
        <v>371.03100000000001</v>
      </c>
    </row>
    <row r="3" spans="1:71" s="8" customFormat="1" x14ac:dyDescent="0.15">
      <c r="A3" s="8">
        <v>2016</v>
      </c>
      <c r="B3" s="29">
        <v>1061776</v>
      </c>
      <c r="C3" s="29">
        <v>4164</v>
      </c>
      <c r="D3" s="29">
        <v>199058</v>
      </c>
      <c r="E3" s="29">
        <v>7104</v>
      </c>
      <c r="F3" s="29">
        <v>22886</v>
      </c>
      <c r="G3" s="29">
        <v>8423</v>
      </c>
      <c r="H3" s="29">
        <v>1874</v>
      </c>
      <c r="I3" s="29">
        <v>5691</v>
      </c>
      <c r="J3" s="29">
        <v>53724</v>
      </c>
      <c r="K3" s="26">
        <f t="shared" ref="K3:K8" si="0">SUM(B3:J3)</f>
        <v>1364700</v>
      </c>
      <c r="L3" s="29">
        <v>624</v>
      </c>
      <c r="M3" s="29">
        <v>2</v>
      </c>
      <c r="N3" s="29">
        <v>117</v>
      </c>
      <c r="O3" s="29">
        <v>4</v>
      </c>
      <c r="P3" s="29">
        <v>13</v>
      </c>
      <c r="Q3" s="29">
        <v>5</v>
      </c>
      <c r="R3" s="29">
        <v>1</v>
      </c>
      <c r="S3" s="29">
        <v>3</v>
      </c>
      <c r="T3" s="29">
        <v>32</v>
      </c>
      <c r="U3" s="29">
        <v>802</v>
      </c>
      <c r="V3" s="29">
        <v>11.3</v>
      </c>
      <c r="W3" s="29">
        <v>21.2</v>
      </c>
      <c r="X3" s="29">
        <v>11.2</v>
      </c>
      <c r="Y3" s="29">
        <v>12.1</v>
      </c>
      <c r="Z3" s="29">
        <v>16.7</v>
      </c>
      <c r="AA3" s="29">
        <v>11.2</v>
      </c>
      <c r="AB3" s="29">
        <v>14.6</v>
      </c>
      <c r="AC3" s="29">
        <v>11.2</v>
      </c>
      <c r="AD3" s="29">
        <v>10.9</v>
      </c>
      <c r="AE3" s="27">
        <f t="shared" ref="AE3:AE8" si="1">AVERAGE(V3:AD3)</f>
        <v>13.377777777777778</v>
      </c>
      <c r="AF3" s="29">
        <v>40608</v>
      </c>
      <c r="AG3" s="29">
        <v>1071554</v>
      </c>
      <c r="AH3" s="29">
        <v>241974</v>
      </c>
      <c r="AI3" s="29">
        <v>10564</v>
      </c>
      <c r="AJ3" s="29">
        <v>7104</v>
      </c>
      <c r="AK3" s="29">
        <v>4838</v>
      </c>
      <c r="AL3" s="29">
        <v>6618</v>
      </c>
      <c r="AM3" s="29">
        <v>4753</v>
      </c>
      <c r="AN3" s="29">
        <v>6677</v>
      </c>
      <c r="AO3" s="29">
        <v>29</v>
      </c>
      <c r="AP3" s="29">
        <v>356</v>
      </c>
      <c r="AQ3" s="29">
        <v>3258</v>
      </c>
      <c r="AR3" s="29">
        <v>3755</v>
      </c>
      <c r="AS3" s="29">
        <v>1025</v>
      </c>
      <c r="AT3" s="21">
        <v>103072</v>
      </c>
      <c r="AU3" s="21">
        <v>143560</v>
      </c>
      <c r="AV3" s="21">
        <v>118990</v>
      </c>
      <c r="AW3" s="21">
        <v>158624</v>
      </c>
      <c r="AX3" s="21">
        <v>230748</v>
      </c>
      <c r="AY3" s="21">
        <v>327381</v>
      </c>
      <c r="AZ3" s="21">
        <v>327351</v>
      </c>
      <c r="BA3" s="21">
        <v>220605</v>
      </c>
      <c r="BB3" s="21">
        <v>82512</v>
      </c>
      <c r="BC3" s="21">
        <v>1712843</v>
      </c>
      <c r="BD3" s="8">
        <v>107.89999999999999</v>
      </c>
      <c r="BE3" s="28">
        <v>17.148702248242916</v>
      </c>
      <c r="BF3" s="8">
        <v>13.4</v>
      </c>
      <c r="BG3" s="8">
        <v>12966.128850500001</v>
      </c>
      <c r="BH3" s="8">
        <v>47.684027907663804</v>
      </c>
      <c r="BI3" s="8">
        <v>24.164676303731319</v>
      </c>
      <c r="BJ3" s="8">
        <v>24.758574481245248</v>
      </c>
      <c r="BK3" s="8">
        <v>13.078852558603225</v>
      </c>
      <c r="BL3" s="8">
        <v>7.7448017611498141</v>
      </c>
      <c r="BM3" s="8">
        <v>20.40060699694115</v>
      </c>
      <c r="BN3" s="8">
        <v>3.3276859499005993</v>
      </c>
      <c r="BO3" s="8">
        <v>-12.676302785656814</v>
      </c>
      <c r="BP3" s="8">
        <v>128.48292317357834</v>
      </c>
      <c r="BQ3" s="12">
        <v>807.58900000000006</v>
      </c>
      <c r="BR3" s="12">
        <v>425.85300000000001</v>
      </c>
      <c r="BS3" s="12">
        <v>381.73599999999999</v>
      </c>
    </row>
    <row r="4" spans="1:71" s="8" customFormat="1" x14ac:dyDescent="0.15">
      <c r="A4" s="8">
        <v>2017</v>
      </c>
      <c r="B4" s="29">
        <v>1075081</v>
      </c>
      <c r="C4" s="29">
        <v>4223</v>
      </c>
      <c r="D4" s="29">
        <v>205786</v>
      </c>
      <c r="E4" s="29">
        <v>7172</v>
      </c>
      <c r="F4" s="29">
        <v>23096</v>
      </c>
      <c r="G4" s="29">
        <v>8638</v>
      </c>
      <c r="H4" s="29">
        <v>1853</v>
      </c>
      <c r="I4" s="29">
        <v>5766</v>
      </c>
      <c r="J4" s="29">
        <v>54389</v>
      </c>
      <c r="K4" s="26">
        <f>SUM(B4:J4)</f>
        <v>1386004</v>
      </c>
      <c r="L4" s="29">
        <v>628</v>
      </c>
      <c r="M4" s="29">
        <v>2</v>
      </c>
      <c r="N4" s="29">
        <v>120</v>
      </c>
      <c r="O4" s="29">
        <v>4</v>
      </c>
      <c r="P4" s="29">
        <v>14</v>
      </c>
      <c r="Q4" s="29">
        <v>5</v>
      </c>
      <c r="R4" s="29">
        <v>1</v>
      </c>
      <c r="S4" s="29">
        <v>3</v>
      </c>
      <c r="T4" s="29">
        <v>32</v>
      </c>
      <c r="U4" s="29">
        <v>810</v>
      </c>
      <c r="V4" s="29">
        <v>11.3</v>
      </c>
      <c r="W4" s="29">
        <v>21.3</v>
      </c>
      <c r="X4" s="29">
        <v>11.3</v>
      </c>
      <c r="Y4" s="29">
        <v>12.3</v>
      </c>
      <c r="Z4" s="29">
        <v>16.899999999999999</v>
      </c>
      <c r="AA4" s="29">
        <v>11.6</v>
      </c>
      <c r="AB4" s="29">
        <v>15.2</v>
      </c>
      <c r="AC4" s="29">
        <v>11.5</v>
      </c>
      <c r="AD4" s="29">
        <v>11.3</v>
      </c>
      <c r="AE4" s="27">
        <f t="shared" si="1"/>
        <v>13.633333333333333</v>
      </c>
      <c r="AF4" s="29">
        <v>38736</v>
      </c>
      <c r="AG4" s="29">
        <v>1074355</v>
      </c>
      <c r="AH4" s="29">
        <v>262978</v>
      </c>
      <c r="AI4" s="29">
        <v>9935</v>
      </c>
      <c r="AJ4" s="29">
        <v>7172</v>
      </c>
      <c r="AK4" s="29">
        <v>4823</v>
      </c>
      <c r="AL4" s="29">
        <v>6659</v>
      </c>
      <c r="AM4" s="29">
        <v>4760</v>
      </c>
      <c r="AN4" s="29">
        <v>6854</v>
      </c>
      <c r="AO4" s="29">
        <v>29</v>
      </c>
      <c r="AP4" s="29">
        <v>337</v>
      </c>
      <c r="AQ4" s="29">
        <v>3275</v>
      </c>
      <c r="AR4" s="29">
        <v>3951</v>
      </c>
      <c r="AS4" s="29">
        <v>1046</v>
      </c>
      <c r="AT4" s="30">
        <f>AT3-2724/5</f>
        <v>102527.2</v>
      </c>
      <c r="AU4" s="30">
        <f>AU3+($AU$8-$AU$3)/5</f>
        <v>144675.4</v>
      </c>
      <c r="AV4" s="30">
        <f>AV3+($AV$8-$AV$3)/5</f>
        <v>120175.8</v>
      </c>
      <c r="AW4" s="30">
        <f>AW3+(AW$8-AW$3)/5</f>
        <v>157542</v>
      </c>
      <c r="AX4" s="30">
        <f>AX3+(AX$8-AX$3)/5</f>
        <v>232253.2</v>
      </c>
      <c r="AY4" s="30">
        <f t="shared" ref="AY4:AZ7" si="2">AY3+(AY$8-AY$3)/5</f>
        <v>328638.40000000002</v>
      </c>
      <c r="AZ4" s="30">
        <f t="shared" si="2"/>
        <v>329125</v>
      </c>
      <c r="BA4" s="30">
        <f t="shared" ref="BA4:BA7" si="3">BA3+(BA$8-BA$3)/5</f>
        <v>227073.2</v>
      </c>
      <c r="BB4" s="30">
        <f t="shared" ref="BB4:BC7" si="4">BB3+(BB$8-BB$3)/5</f>
        <v>84026.6</v>
      </c>
      <c r="BC4" s="30">
        <f t="shared" ref="BC4" si="5">BC3+(BC$8-BC$3)/5</f>
        <v>1726037</v>
      </c>
      <c r="BD4" s="8">
        <v>109.97500000000001</v>
      </c>
      <c r="BE4" s="28">
        <v>17.251145109268759</v>
      </c>
      <c r="BF4" s="8">
        <v>12.7</v>
      </c>
      <c r="BG4" s="8">
        <v>12484.473316718259</v>
      </c>
      <c r="BH4" s="8">
        <v>45.499206632249525</v>
      </c>
      <c r="BI4" s="8">
        <v>23.934492591384657</v>
      </c>
      <c r="BJ4" s="8">
        <v>25.370605000877859</v>
      </c>
      <c r="BK4" s="8">
        <v>13.399075954433554</v>
      </c>
      <c r="BL4" s="8">
        <v>8.0659378536780117</v>
      </c>
      <c r="BM4" s="8">
        <v>20.08343494603027</v>
      </c>
      <c r="BN4" s="8">
        <v>3.2131899992355804</v>
      </c>
      <c r="BO4" s="8">
        <v>-11.841457753086715</v>
      </c>
      <c r="BP4" s="8">
        <v>127.72448522480273</v>
      </c>
      <c r="BQ4" s="12">
        <v>822.76</v>
      </c>
      <c r="BR4" s="12">
        <v>431.56599999999997</v>
      </c>
      <c r="BS4" s="12">
        <v>391.19400000000002</v>
      </c>
    </row>
    <row r="5" spans="1:71" s="8" customFormat="1" x14ac:dyDescent="0.15">
      <c r="A5" s="8">
        <v>2018</v>
      </c>
      <c r="B5" s="27">
        <v>1090572</v>
      </c>
      <c r="C5" s="27">
        <v>4400</v>
      </c>
      <c r="D5" s="27">
        <v>212739</v>
      </c>
      <c r="E5" s="27">
        <v>7394</v>
      </c>
      <c r="F5" s="27">
        <v>22918</v>
      </c>
      <c r="G5" s="27">
        <v>8797</v>
      </c>
      <c r="H5" s="27">
        <v>1868</v>
      </c>
      <c r="I5" s="27">
        <v>5947</v>
      </c>
      <c r="J5" s="27">
        <v>54325</v>
      </c>
      <c r="K5" s="26">
        <f t="shared" si="0"/>
        <v>1408960</v>
      </c>
      <c r="L5" s="27">
        <v>632</v>
      </c>
      <c r="M5" s="27">
        <v>3</v>
      </c>
      <c r="N5" s="27">
        <v>123</v>
      </c>
      <c r="O5" s="27">
        <v>4</v>
      </c>
      <c r="P5" s="27">
        <v>13</v>
      </c>
      <c r="Q5" s="27">
        <v>5</v>
      </c>
      <c r="R5" s="27">
        <v>1</v>
      </c>
      <c r="S5" s="27">
        <v>3</v>
      </c>
      <c r="T5" s="27">
        <v>31</v>
      </c>
      <c r="U5" s="27">
        <v>816</v>
      </c>
      <c r="V5" s="27">
        <v>11.421200000000001</v>
      </c>
      <c r="W5" s="27">
        <v>20.8489</v>
      </c>
      <c r="X5" s="27">
        <v>11.2629</v>
      </c>
      <c r="Y5" s="27">
        <v>12.347200000000001</v>
      </c>
      <c r="Z5" s="27">
        <v>16.653199999999998</v>
      </c>
      <c r="AA5" s="27">
        <v>11.445</v>
      </c>
      <c r="AB5" s="27">
        <v>15.0823</v>
      </c>
      <c r="AC5" s="27">
        <v>11.7295</v>
      </c>
      <c r="AD5" s="27">
        <v>11.588100000000001</v>
      </c>
      <c r="AE5" s="27">
        <f t="shared" si="1"/>
        <v>13.597588888888888</v>
      </c>
      <c r="AF5" s="27">
        <v>38774</v>
      </c>
      <c r="AG5" s="27">
        <v>1076490</v>
      </c>
      <c r="AH5" s="27">
        <v>284465</v>
      </c>
      <c r="AI5" s="27">
        <v>9231</v>
      </c>
      <c r="AJ5" s="27">
        <v>7394</v>
      </c>
      <c r="AK5" s="27">
        <v>4803</v>
      </c>
      <c r="AL5" s="27">
        <v>6519</v>
      </c>
      <c r="AM5" s="27">
        <v>4689</v>
      </c>
      <c r="AN5" s="27">
        <v>6907</v>
      </c>
      <c r="AO5" s="27">
        <v>31</v>
      </c>
      <c r="AP5" s="27">
        <v>315</v>
      </c>
      <c r="AQ5" s="27">
        <v>3141</v>
      </c>
      <c r="AR5" s="27">
        <v>4157</v>
      </c>
      <c r="AS5" s="27">
        <v>1153</v>
      </c>
      <c r="AT5" s="30">
        <f t="shared" ref="AT5:AT7" si="6">AT4-2724/5</f>
        <v>101982.39999999999</v>
      </c>
      <c r="AU5" s="30">
        <f t="shared" ref="AU5:AU7" si="7">AU4+($AU$8-$AU$3)/5</f>
        <v>145790.79999999999</v>
      </c>
      <c r="AV5" s="30">
        <f t="shared" ref="AV5:AV7" si="8">AV4+($AV$8-$AV$3)/5</f>
        <v>121361.60000000001</v>
      </c>
      <c r="AW5" s="30">
        <f t="shared" ref="AW5:AW7" si="9">AW4+(AW$8-AW$3)/5</f>
        <v>156460</v>
      </c>
      <c r="AX5" s="30">
        <f t="shared" ref="AX5:AX7" si="10">AX4+(AX$8-AX$3)/5</f>
        <v>233758.40000000002</v>
      </c>
      <c r="AY5" s="30">
        <f t="shared" si="2"/>
        <v>329895.80000000005</v>
      </c>
      <c r="AZ5" s="30">
        <f t="shared" si="2"/>
        <v>330899</v>
      </c>
      <c r="BA5" s="30">
        <f t="shared" si="3"/>
        <v>233541.40000000002</v>
      </c>
      <c r="BB5" s="30">
        <f t="shared" si="4"/>
        <v>85541.200000000012</v>
      </c>
      <c r="BC5" s="30">
        <f t="shared" si="4"/>
        <v>1739231</v>
      </c>
      <c r="BD5" s="8">
        <v>112.27500000000001</v>
      </c>
      <c r="BE5" s="28">
        <v>17.384122737445274</v>
      </c>
      <c r="BF5" s="8">
        <v>12.6</v>
      </c>
      <c r="BG5" s="8">
        <v>12331.412584322999</v>
      </c>
      <c r="BH5" s="8">
        <v>45.140950177757965</v>
      </c>
      <c r="BI5" s="8">
        <v>24.195127481452502</v>
      </c>
      <c r="BJ5" s="8">
        <v>24.83567875554272</v>
      </c>
      <c r="BK5" s="8">
        <v>13.638957590897117</v>
      </c>
      <c r="BL5" s="8">
        <v>8.0242507717211868</v>
      </c>
      <c r="BM5" s="8">
        <v>18.733582755934808</v>
      </c>
      <c r="BN5" s="8">
        <v>3.3141544622747428</v>
      </c>
      <c r="BO5" s="8">
        <v>-12.456424533395484</v>
      </c>
      <c r="BP5" s="8">
        <v>125.42627746218557</v>
      </c>
      <c r="BQ5" s="12">
        <v>846.38</v>
      </c>
      <c r="BR5" s="12">
        <v>446.476</v>
      </c>
      <c r="BS5" s="12">
        <v>399.90499999999997</v>
      </c>
    </row>
    <row r="6" spans="1:71" s="8" customFormat="1" x14ac:dyDescent="0.15">
      <c r="A6" s="8">
        <v>2019</v>
      </c>
      <c r="B6" s="27">
        <v>1101140</v>
      </c>
      <c r="C6" s="27">
        <v>4929</v>
      </c>
      <c r="D6" s="27">
        <v>220456</v>
      </c>
      <c r="E6" s="27">
        <v>7676</v>
      </c>
      <c r="F6" s="27">
        <v>22828</v>
      </c>
      <c r="G6" s="27">
        <v>8892</v>
      </c>
      <c r="H6" s="27">
        <v>1875</v>
      </c>
      <c r="I6" s="27">
        <v>5909</v>
      </c>
      <c r="J6" s="27">
        <v>55223</v>
      </c>
      <c r="K6" s="26">
        <f t="shared" si="0"/>
        <v>1428928</v>
      </c>
      <c r="L6" s="27">
        <v>633</v>
      </c>
      <c r="M6" s="27">
        <v>3</v>
      </c>
      <c r="N6" s="27">
        <v>127</v>
      </c>
      <c r="O6" s="27">
        <v>4</v>
      </c>
      <c r="P6" s="27">
        <v>13</v>
      </c>
      <c r="Q6" s="27">
        <v>5</v>
      </c>
      <c r="R6" s="27">
        <v>1</v>
      </c>
      <c r="S6" s="27">
        <v>3</v>
      </c>
      <c r="T6" s="27">
        <v>32</v>
      </c>
      <c r="U6" s="27">
        <v>821</v>
      </c>
      <c r="V6" s="27">
        <v>11.6</v>
      </c>
      <c r="W6" s="27">
        <v>21.3</v>
      </c>
      <c r="X6" s="27">
        <v>11.3</v>
      </c>
      <c r="Y6" s="27">
        <v>12.3</v>
      </c>
      <c r="Z6" s="27">
        <v>16.3</v>
      </c>
      <c r="AA6" s="27">
        <v>11.4</v>
      </c>
      <c r="AB6" s="27">
        <v>15</v>
      </c>
      <c r="AC6" s="27">
        <v>11.8</v>
      </c>
      <c r="AD6" s="27">
        <v>12.1</v>
      </c>
      <c r="AE6" s="27">
        <f t="shared" si="1"/>
        <v>13.677777777777777</v>
      </c>
      <c r="AF6" s="27">
        <v>39363</v>
      </c>
      <c r="AG6" s="27">
        <v>1075199</v>
      </c>
      <c r="AH6" s="27">
        <v>305794</v>
      </c>
      <c r="AI6" s="27">
        <v>8572</v>
      </c>
      <c r="AJ6" s="27">
        <v>7676</v>
      </c>
      <c r="AK6" s="27">
        <v>4789</v>
      </c>
      <c r="AL6" s="27">
        <v>6416</v>
      </c>
      <c r="AM6" s="27">
        <v>4619</v>
      </c>
      <c r="AN6" s="27">
        <v>7004</v>
      </c>
      <c r="AO6" s="27">
        <v>27</v>
      </c>
      <c r="AP6" s="27">
        <v>304</v>
      </c>
      <c r="AQ6" s="27">
        <v>3011</v>
      </c>
      <c r="AR6" s="27">
        <v>4299</v>
      </c>
      <c r="AS6" s="27">
        <v>1251</v>
      </c>
      <c r="AT6" s="30">
        <f t="shared" si="6"/>
        <v>101437.59999999999</v>
      </c>
      <c r="AU6" s="30">
        <f t="shared" si="7"/>
        <v>146906.19999999998</v>
      </c>
      <c r="AV6" s="30">
        <f t="shared" si="8"/>
        <v>122547.40000000001</v>
      </c>
      <c r="AW6" s="30">
        <f t="shared" si="9"/>
        <v>155378</v>
      </c>
      <c r="AX6" s="30">
        <f t="shared" si="10"/>
        <v>235263.60000000003</v>
      </c>
      <c r="AY6" s="30">
        <f t="shared" si="2"/>
        <v>331153.20000000007</v>
      </c>
      <c r="AZ6" s="30">
        <f t="shared" si="2"/>
        <v>332673</v>
      </c>
      <c r="BA6" s="30">
        <f t="shared" si="3"/>
        <v>240009.60000000003</v>
      </c>
      <c r="BB6" s="30">
        <f t="shared" si="4"/>
        <v>87055.800000000017</v>
      </c>
      <c r="BC6" s="30">
        <f t="shared" si="4"/>
        <v>1752425</v>
      </c>
      <c r="BD6" s="8">
        <v>114.17500000000001</v>
      </c>
      <c r="BE6" s="31">
        <v>17.113181444920556</v>
      </c>
      <c r="BF6" s="8">
        <v>12.5</v>
      </c>
      <c r="BG6" s="8">
        <v>12236.476349694001</v>
      </c>
      <c r="BH6" s="8">
        <v>43.218128415175343</v>
      </c>
      <c r="BI6" s="8">
        <v>25.268788009809526</v>
      </c>
      <c r="BJ6" s="8">
        <v>24.584827800539344</v>
      </c>
      <c r="BK6" s="8">
        <v>13.106634567152463</v>
      </c>
      <c r="BL6" s="8">
        <v>8.0264602010852872</v>
      </c>
      <c r="BM6" s="8">
        <v>18.301400147113085</v>
      </c>
      <c r="BN6" s="8">
        <v>3.399167462521298</v>
      </c>
      <c r="BO6" s="8">
        <v>-10.832299709833416</v>
      </c>
      <c r="BP6" s="8">
        <v>125.07310689356291</v>
      </c>
      <c r="BQ6" s="12">
        <v>860.46900000000005</v>
      </c>
      <c r="BR6" s="12">
        <v>455.96499999999997</v>
      </c>
      <c r="BS6" s="12">
        <v>404.50400000000002</v>
      </c>
    </row>
    <row r="7" spans="1:71" s="8" customFormat="1" x14ac:dyDescent="0.15">
      <c r="A7" s="8">
        <v>2020</v>
      </c>
      <c r="B7" s="27">
        <v>1110427</v>
      </c>
      <c r="C7" s="27">
        <v>5050</v>
      </c>
      <c r="D7" s="27">
        <v>226726</v>
      </c>
      <c r="E7" s="27">
        <v>7947</v>
      </c>
      <c r="F7" s="27">
        <v>22713</v>
      </c>
      <c r="G7" s="27">
        <v>8837</v>
      </c>
      <c r="H7" s="27">
        <v>1863</v>
      </c>
      <c r="I7" s="27">
        <v>6077</v>
      </c>
      <c r="J7" s="27">
        <v>55320</v>
      </c>
      <c r="K7" s="26">
        <f t="shared" si="0"/>
        <v>1444960</v>
      </c>
      <c r="L7" s="27">
        <v>632</v>
      </c>
      <c r="M7" s="27">
        <v>3</v>
      </c>
      <c r="N7" s="27">
        <v>129</v>
      </c>
      <c r="O7" s="27">
        <v>5</v>
      </c>
      <c r="P7" s="27">
        <v>13</v>
      </c>
      <c r="Q7" s="27">
        <v>5</v>
      </c>
      <c r="R7" s="27">
        <v>1</v>
      </c>
      <c r="S7" s="27">
        <v>3</v>
      </c>
      <c r="T7" s="27">
        <v>31</v>
      </c>
      <c r="U7" s="27">
        <v>823</v>
      </c>
      <c r="V7" s="27">
        <v>11.7</v>
      </c>
      <c r="W7" s="27">
        <v>21</v>
      </c>
      <c r="X7" s="27">
        <v>11.3</v>
      </c>
      <c r="Y7" s="27">
        <v>12.3</v>
      </c>
      <c r="Z7" s="27">
        <v>16.2</v>
      </c>
      <c r="AA7" s="27">
        <v>11.5</v>
      </c>
      <c r="AB7" s="27">
        <v>15.2</v>
      </c>
      <c r="AC7" s="27">
        <v>11.5</v>
      </c>
      <c r="AD7" s="27">
        <v>12.5</v>
      </c>
      <c r="AE7" s="27">
        <f t="shared" si="1"/>
        <v>13.68888888888889</v>
      </c>
      <c r="AF7" s="27">
        <v>38479</v>
      </c>
      <c r="AG7" s="27">
        <v>1073471</v>
      </c>
      <c r="AH7" s="27">
        <v>324656</v>
      </c>
      <c r="AI7" s="27">
        <v>8354</v>
      </c>
      <c r="AJ7" s="27">
        <v>7947</v>
      </c>
      <c r="AK7" s="27">
        <v>4718</v>
      </c>
      <c r="AL7" s="27">
        <v>6328</v>
      </c>
      <c r="AM7" s="27">
        <v>4593</v>
      </c>
      <c r="AN7" s="27">
        <v>7074</v>
      </c>
      <c r="AO7" s="27">
        <v>25</v>
      </c>
      <c r="AP7" s="27">
        <v>280</v>
      </c>
      <c r="AQ7" s="27">
        <v>2846</v>
      </c>
      <c r="AR7" s="27">
        <v>4371</v>
      </c>
      <c r="AS7" s="27">
        <v>1315</v>
      </c>
      <c r="AT7" s="30">
        <f t="shared" si="6"/>
        <v>100892.79999999999</v>
      </c>
      <c r="AU7" s="30">
        <f t="shared" si="7"/>
        <v>148021.59999999998</v>
      </c>
      <c r="AV7" s="30">
        <f t="shared" si="8"/>
        <v>123733.20000000001</v>
      </c>
      <c r="AW7" s="30">
        <f t="shared" si="9"/>
        <v>154296</v>
      </c>
      <c r="AX7" s="30">
        <f t="shared" si="10"/>
        <v>236768.80000000005</v>
      </c>
      <c r="AY7" s="30">
        <f t="shared" si="2"/>
        <v>332410.60000000009</v>
      </c>
      <c r="AZ7" s="30">
        <f t="shared" si="2"/>
        <v>334447</v>
      </c>
      <c r="BA7" s="30">
        <f t="shared" si="3"/>
        <v>246477.80000000005</v>
      </c>
      <c r="BB7" s="30">
        <f t="shared" si="4"/>
        <v>88570.400000000023</v>
      </c>
      <c r="BC7" s="30">
        <f t="shared" si="4"/>
        <v>1765619</v>
      </c>
      <c r="BD7" s="8">
        <v>115.64999999999999</v>
      </c>
      <c r="BE7" s="28">
        <v>16.296158301472616</v>
      </c>
      <c r="BF7" s="8">
        <v>12.2</v>
      </c>
      <c r="BG7" s="8">
        <v>11963.636826306001</v>
      </c>
      <c r="BH7" s="8">
        <v>40.008496919003925</v>
      </c>
      <c r="BI7" s="8">
        <v>25.09684709126585</v>
      </c>
      <c r="BJ7" s="8">
        <v>23.163547257810659</v>
      </c>
      <c r="BK7" s="8">
        <v>12.623838983150193</v>
      </c>
      <c r="BL7" s="8">
        <v>8.2630444449994602</v>
      </c>
      <c r="BM7" s="8">
        <v>19.555535577700176</v>
      </c>
      <c r="BN7" s="8">
        <v>3.3391134424352442</v>
      </c>
      <c r="BO7" s="8">
        <v>-16.001939778958221</v>
      </c>
      <c r="BP7" s="8">
        <v>116.0484839374073</v>
      </c>
      <c r="BQ7" s="12">
        <v>865.43399999999997</v>
      </c>
      <c r="BR7" s="12">
        <v>446.51100000000002</v>
      </c>
      <c r="BS7" s="12">
        <v>418.923</v>
      </c>
    </row>
    <row r="8" spans="1:71" s="8" customFormat="1" x14ac:dyDescent="0.15">
      <c r="A8" s="8">
        <v>2021</v>
      </c>
      <c r="B8" s="29">
        <v>1131199</v>
      </c>
      <c r="C8" s="29">
        <v>5452</v>
      </c>
      <c r="D8" s="29">
        <v>235666</v>
      </c>
      <c r="E8" s="29">
        <v>8267</v>
      </c>
      <c r="F8" s="29">
        <v>22874</v>
      </c>
      <c r="G8" s="29">
        <v>9021</v>
      </c>
      <c r="H8" s="29">
        <v>1888</v>
      </c>
      <c r="I8" s="29">
        <v>6008</v>
      </c>
      <c r="J8" s="29">
        <v>57524</v>
      </c>
      <c r="K8" s="26">
        <f t="shared" si="0"/>
        <v>1477899</v>
      </c>
      <c r="L8" s="29">
        <v>639</v>
      </c>
      <c r="M8" s="29">
        <v>3</v>
      </c>
      <c r="N8" s="29">
        <v>133</v>
      </c>
      <c r="O8" s="29">
        <v>5</v>
      </c>
      <c r="P8" s="29">
        <v>13</v>
      </c>
      <c r="Q8" s="29">
        <v>5</v>
      </c>
      <c r="R8" s="29">
        <v>1</v>
      </c>
      <c r="S8" s="29">
        <v>3</v>
      </c>
      <c r="T8" s="29">
        <v>32</v>
      </c>
      <c r="U8" s="29">
        <v>835</v>
      </c>
      <c r="V8" s="29">
        <v>11.9</v>
      </c>
      <c r="W8" s="29">
        <v>21.3</v>
      </c>
      <c r="X8" s="29">
        <v>11.5</v>
      </c>
      <c r="Y8" s="29">
        <v>12.3</v>
      </c>
      <c r="Z8" s="29">
        <v>16.100000000000001</v>
      </c>
      <c r="AA8" s="29">
        <v>11.7</v>
      </c>
      <c r="AB8" s="29">
        <v>15.2</v>
      </c>
      <c r="AC8" s="29">
        <v>11.8</v>
      </c>
      <c r="AD8" s="29">
        <v>12.7</v>
      </c>
      <c r="AE8" s="27">
        <f t="shared" si="1"/>
        <v>13.833333333333334</v>
      </c>
      <c r="AF8" s="29">
        <v>38163</v>
      </c>
      <c r="AG8" s="29">
        <v>1083330</v>
      </c>
      <c r="AH8" s="29">
        <v>348264</v>
      </c>
      <c r="AI8" s="29">
        <v>8142</v>
      </c>
      <c r="AJ8" s="29">
        <v>8267</v>
      </c>
      <c r="AK8" s="29">
        <v>4768</v>
      </c>
      <c r="AL8" s="29">
        <v>6329</v>
      </c>
      <c r="AM8" s="29">
        <v>4600</v>
      </c>
      <c r="AN8" s="29">
        <v>7177</v>
      </c>
      <c r="AO8" s="29">
        <v>23</v>
      </c>
      <c r="AP8" s="29">
        <v>244</v>
      </c>
      <c r="AQ8" s="29">
        <v>2782</v>
      </c>
      <c r="AR8" s="29">
        <v>4584</v>
      </c>
      <c r="AS8" s="29">
        <v>1388</v>
      </c>
      <c r="AT8" s="21">
        <v>100348</v>
      </c>
      <c r="AU8" s="21">
        <v>149137</v>
      </c>
      <c r="AV8" s="21">
        <v>124919</v>
      </c>
      <c r="AW8" s="21">
        <v>153214</v>
      </c>
      <c r="AX8" s="21">
        <v>238274</v>
      </c>
      <c r="AY8" s="21">
        <v>333668</v>
      </c>
      <c r="AZ8" s="21">
        <v>336221</v>
      </c>
      <c r="BA8" s="21">
        <v>252946</v>
      </c>
      <c r="BB8" s="21">
        <v>90085</v>
      </c>
      <c r="BC8" s="21">
        <v>1778813</v>
      </c>
      <c r="BD8" s="8">
        <v>118.5</v>
      </c>
      <c r="BE8" s="28">
        <v>16.738113193618119</v>
      </c>
      <c r="BF8" s="8">
        <v>11.9</v>
      </c>
      <c r="BG8" s="8">
        <v>11615.993713775002</v>
      </c>
      <c r="BH8" s="8">
        <v>39.352843314182266</v>
      </c>
      <c r="BI8" s="8">
        <v>25.882949485506529</v>
      </c>
      <c r="BJ8" s="8">
        <v>22.492333007422712</v>
      </c>
      <c r="BK8" s="8">
        <v>12.439112136689507</v>
      </c>
      <c r="BL8" s="8">
        <v>8.0654558591505214</v>
      </c>
      <c r="BM8" s="8">
        <v>19.77307255916228</v>
      </c>
      <c r="BN8" s="8">
        <v>3.4035746808126195</v>
      </c>
      <c r="BO8" s="8">
        <v>-15.996882599910005</v>
      </c>
      <c r="BP8" s="8">
        <v>115.41245844301642</v>
      </c>
      <c r="BQ8" s="12">
        <v>868.81899999999996</v>
      </c>
      <c r="BR8" s="12">
        <v>455.803</v>
      </c>
      <c r="BS8" s="12">
        <v>413.01600000000002</v>
      </c>
    </row>
    <row r="9" spans="1:71" x14ac:dyDescent="0.2">
      <c r="A9" s="6">
        <v>2022</v>
      </c>
      <c r="AT9" s="5">
        <f>AT8+2591/5</f>
        <v>100866.2</v>
      </c>
      <c r="AU9" s="5">
        <f>AU8+($AU$13-$AU$8)/5</f>
        <v>148941.6</v>
      </c>
      <c r="AV9" s="5">
        <f>AV8+(AV$13-AV$8)/5</f>
        <v>126375.6</v>
      </c>
      <c r="AW9" s="5">
        <f t="shared" ref="AW9:BB12" si="11">AW8+(AW$13-AW$8)/5</f>
        <v>153886.20000000001</v>
      </c>
      <c r="AX9" s="5">
        <f t="shared" si="11"/>
        <v>238593.6</v>
      </c>
      <c r="AY9" s="5">
        <f t="shared" si="11"/>
        <v>336971.8</v>
      </c>
      <c r="AZ9" s="5">
        <f t="shared" si="11"/>
        <v>335672.2</v>
      </c>
      <c r="BA9" s="5">
        <f t="shared" si="11"/>
        <v>258802</v>
      </c>
      <c r="BB9" s="5">
        <f t="shared" si="11"/>
        <v>93311.6</v>
      </c>
      <c r="BC9" s="5">
        <f>BC8+(BC$13-BC$8)/5</f>
        <v>1793421.8</v>
      </c>
      <c r="BD9">
        <v>126.85000000000001</v>
      </c>
      <c r="BE9" s="10">
        <v>16.164232207865137</v>
      </c>
      <c r="BF9">
        <v>11.7</v>
      </c>
      <c r="BG9" s="8">
        <v>11447.492927626998</v>
      </c>
      <c r="BH9">
        <v>37.816660430859208</v>
      </c>
      <c r="BI9">
        <v>26.416489155044538</v>
      </c>
      <c r="BJ9">
        <v>23.319810252300464</v>
      </c>
      <c r="BK9">
        <v>12.010591741504145</v>
      </c>
      <c r="BL9">
        <v>8.1731456382723522</v>
      </c>
      <c r="BM9">
        <v>20.585276543746602</v>
      </c>
      <c r="BN9">
        <v>3.4035359445138416</v>
      </c>
      <c r="BO9">
        <v>-15.975001893835794</v>
      </c>
      <c r="BP9">
        <v>115.75050781240533</v>
      </c>
      <c r="BQ9" s="12">
        <v>905.54</v>
      </c>
      <c r="BR9" s="12">
        <v>470.11399999999998</v>
      </c>
      <c r="BS9" s="12">
        <v>435.42599999999999</v>
      </c>
    </row>
    <row r="10" spans="1:71" x14ac:dyDescent="0.2">
      <c r="A10" s="6">
        <v>2023</v>
      </c>
      <c r="AT10" s="5">
        <f t="shared" ref="AT10:AT12" si="12">AT9+2591/5</f>
        <v>101384.4</v>
      </c>
      <c r="AU10" s="5">
        <f t="shared" ref="AU10:AU12" si="13">AU9+($AU$13-$AU$8)/5</f>
        <v>148746.20000000001</v>
      </c>
      <c r="AV10" s="5">
        <f t="shared" ref="AV10:AV12" si="14">AV9+(AV$13-AV$8)/5</f>
        <v>127832.20000000001</v>
      </c>
      <c r="AW10" s="5">
        <f t="shared" si="11"/>
        <v>154558.40000000002</v>
      </c>
      <c r="AX10" s="5">
        <f t="shared" si="11"/>
        <v>238913.2</v>
      </c>
      <c r="AY10" s="5">
        <f t="shared" si="11"/>
        <v>340275.6</v>
      </c>
      <c r="AZ10" s="5">
        <f t="shared" si="11"/>
        <v>335123.40000000002</v>
      </c>
      <c r="BA10" s="5">
        <f t="shared" si="11"/>
        <v>264658</v>
      </c>
      <c r="BB10" s="5">
        <f t="shared" si="11"/>
        <v>96538.200000000012</v>
      </c>
      <c r="BC10" s="5">
        <f t="shared" ref="BC10:BC12" si="15">BC9+(BC$13-BC$8)/5</f>
        <v>1808030.6</v>
      </c>
      <c r="BD10">
        <v>133.15</v>
      </c>
      <c r="BE10" s="10"/>
      <c r="BF10">
        <v>11.7</v>
      </c>
      <c r="BQ10" s="12">
        <v>933.28099999999995</v>
      </c>
      <c r="BR10" s="12">
        <v>491.363</v>
      </c>
      <c r="BS10" s="12">
        <v>441.91800000000001</v>
      </c>
    </row>
    <row r="11" spans="1:71" x14ac:dyDescent="0.2">
      <c r="A11" s="6">
        <v>2024</v>
      </c>
      <c r="AT11" s="5">
        <f t="shared" si="12"/>
        <v>101902.59999999999</v>
      </c>
      <c r="AU11" s="5">
        <f t="shared" si="13"/>
        <v>148550.80000000002</v>
      </c>
      <c r="AV11" s="5">
        <f t="shared" si="14"/>
        <v>129288.80000000002</v>
      </c>
      <c r="AW11" s="5">
        <f t="shared" si="11"/>
        <v>155230.60000000003</v>
      </c>
      <c r="AX11" s="5">
        <f t="shared" si="11"/>
        <v>239232.80000000002</v>
      </c>
      <c r="AY11" s="5">
        <f t="shared" si="11"/>
        <v>343579.39999999997</v>
      </c>
      <c r="AZ11" s="5">
        <f t="shared" si="11"/>
        <v>334574.60000000003</v>
      </c>
      <c r="BA11" s="5">
        <f t="shared" si="11"/>
        <v>270514</v>
      </c>
      <c r="BB11" s="5">
        <f t="shared" si="11"/>
        <v>99764.800000000017</v>
      </c>
      <c r="BC11" s="5">
        <f t="shared" si="15"/>
        <v>1822639.4000000001</v>
      </c>
      <c r="BD11" s="7"/>
      <c r="BE11" s="4"/>
    </row>
    <row r="12" spans="1:71" x14ac:dyDescent="0.2">
      <c r="A12" s="6">
        <v>2025</v>
      </c>
      <c r="AT12" s="5">
        <f t="shared" si="12"/>
        <v>102420.79999999999</v>
      </c>
      <c r="AU12" s="5">
        <f t="shared" si="13"/>
        <v>148355.40000000002</v>
      </c>
      <c r="AV12" s="5">
        <f t="shared" si="14"/>
        <v>130745.40000000002</v>
      </c>
      <c r="AW12" s="5">
        <f t="shared" si="11"/>
        <v>155902.80000000005</v>
      </c>
      <c r="AX12" s="5">
        <f t="shared" si="11"/>
        <v>239552.40000000002</v>
      </c>
      <c r="AY12" s="5">
        <f t="shared" si="11"/>
        <v>346883.19999999995</v>
      </c>
      <c r="AZ12" s="5">
        <f t="shared" si="11"/>
        <v>334025.80000000005</v>
      </c>
      <c r="BA12" s="5">
        <f t="shared" si="11"/>
        <v>276370</v>
      </c>
      <c r="BB12" s="5">
        <f t="shared" si="11"/>
        <v>102991.40000000002</v>
      </c>
      <c r="BC12" s="5">
        <f t="shared" si="15"/>
        <v>1837248.2000000002</v>
      </c>
      <c r="BD12" s="7"/>
      <c r="BE12" s="5"/>
    </row>
    <row r="13" spans="1:71" x14ac:dyDescent="0.2">
      <c r="A13" s="6">
        <v>2026</v>
      </c>
      <c r="AT13" s="4">
        <v>102939</v>
      </c>
      <c r="AU13" s="4">
        <v>148160</v>
      </c>
      <c r="AV13" s="4">
        <v>132202</v>
      </c>
      <c r="AW13" s="4">
        <v>156575</v>
      </c>
      <c r="AX13" s="4">
        <v>239872</v>
      </c>
      <c r="AY13" s="4">
        <v>350187</v>
      </c>
      <c r="AZ13" s="4">
        <v>333477</v>
      </c>
      <c r="BA13" s="4">
        <v>282226</v>
      </c>
      <c r="BB13" s="4">
        <v>106218</v>
      </c>
      <c r="BC13" s="4">
        <v>1851857</v>
      </c>
      <c r="BD13" s="7"/>
      <c r="BE13" s="4"/>
    </row>
    <row r="14" spans="1:71" x14ac:dyDescent="0.2">
      <c r="A14" s="6">
        <v>2027</v>
      </c>
      <c r="AT14" s="5">
        <f>AT13+1098/5</f>
        <v>103158.6</v>
      </c>
      <c r="AU14" s="5">
        <f>AU13+($AU$18-$AU$13)/5</f>
        <v>148617.4</v>
      </c>
      <c r="AV14" s="5">
        <f>AV13+(AV$18-AV$13)/5</f>
        <v>132192.6</v>
      </c>
      <c r="AW14" s="5">
        <f t="shared" ref="AW14:BC17" si="16">AW13+(AW$18-AW$13)/5</f>
        <v>158689.60000000001</v>
      </c>
      <c r="AX14" s="5">
        <f t="shared" si="16"/>
        <v>239434.8</v>
      </c>
      <c r="AY14" s="5">
        <f t="shared" si="16"/>
        <v>354333.4</v>
      </c>
      <c r="AZ14" s="5">
        <f t="shared" si="16"/>
        <v>332731.40000000002</v>
      </c>
      <c r="BA14" s="5">
        <f t="shared" si="16"/>
        <v>285034</v>
      </c>
      <c r="BB14" s="5">
        <f t="shared" si="16"/>
        <v>111632.6</v>
      </c>
      <c r="BC14" s="5">
        <f t="shared" si="16"/>
        <v>1865825.2</v>
      </c>
      <c r="BD14" s="7"/>
      <c r="BE14" s="5"/>
    </row>
    <row r="15" spans="1:71" x14ac:dyDescent="0.2">
      <c r="A15" s="6">
        <v>2028</v>
      </c>
      <c r="AT15" s="5">
        <f t="shared" ref="AT15:AT17" si="17">AT14+1098/5</f>
        <v>103378.20000000001</v>
      </c>
      <c r="AU15" s="5">
        <f t="shared" ref="AU15:AU17" si="18">AU14+($AU$18-$AU$13)/5</f>
        <v>149074.79999999999</v>
      </c>
      <c r="AV15" s="5">
        <f t="shared" ref="AV15:AV17" si="19">AV14+(AV$18-AV$13)/5</f>
        <v>132183.20000000001</v>
      </c>
      <c r="AW15" s="5">
        <f t="shared" si="16"/>
        <v>160804.20000000001</v>
      </c>
      <c r="AX15" s="5">
        <f t="shared" si="16"/>
        <v>238997.59999999998</v>
      </c>
      <c r="AY15" s="5">
        <f t="shared" si="16"/>
        <v>358479.80000000005</v>
      </c>
      <c r="AZ15" s="5">
        <f t="shared" si="16"/>
        <v>331985.80000000005</v>
      </c>
      <c r="BA15" s="5">
        <f t="shared" si="16"/>
        <v>287842</v>
      </c>
      <c r="BB15" s="5">
        <f t="shared" si="16"/>
        <v>117047.20000000001</v>
      </c>
      <c r="BC15" s="5">
        <f t="shared" si="16"/>
        <v>1879793.4</v>
      </c>
      <c r="BD15" s="7"/>
    </row>
    <row r="16" spans="1:71" x14ac:dyDescent="0.2">
      <c r="A16" s="6">
        <v>2029</v>
      </c>
      <c r="AT16" s="5">
        <f t="shared" si="17"/>
        <v>103597.80000000002</v>
      </c>
      <c r="AU16" s="5">
        <f t="shared" si="18"/>
        <v>149532.19999999998</v>
      </c>
      <c r="AV16" s="5">
        <f t="shared" si="19"/>
        <v>132173.80000000002</v>
      </c>
      <c r="AW16" s="5">
        <f t="shared" si="16"/>
        <v>162918.80000000002</v>
      </c>
      <c r="AX16" s="5">
        <f t="shared" si="16"/>
        <v>238560.39999999997</v>
      </c>
      <c r="AY16" s="5">
        <f t="shared" si="16"/>
        <v>362626.20000000007</v>
      </c>
      <c r="AZ16" s="5">
        <f t="shared" si="16"/>
        <v>331240.20000000007</v>
      </c>
      <c r="BA16" s="5">
        <f t="shared" si="16"/>
        <v>290650</v>
      </c>
      <c r="BB16" s="5">
        <f t="shared" si="16"/>
        <v>122461.80000000002</v>
      </c>
      <c r="BC16" s="5">
        <f t="shared" si="16"/>
        <v>1893761.5999999999</v>
      </c>
      <c r="BD16" s="7"/>
    </row>
    <row r="17" spans="1:58" x14ac:dyDescent="0.2">
      <c r="A17" s="6">
        <v>2030</v>
      </c>
      <c r="AT17" s="5">
        <f t="shared" si="17"/>
        <v>103817.40000000002</v>
      </c>
      <c r="AU17" s="5">
        <f t="shared" si="18"/>
        <v>149989.59999999998</v>
      </c>
      <c r="AV17" s="5">
        <f t="shared" si="19"/>
        <v>132164.40000000002</v>
      </c>
      <c r="AW17" s="5">
        <f t="shared" si="16"/>
        <v>165033.40000000002</v>
      </c>
      <c r="AX17" s="5">
        <f t="shared" si="16"/>
        <v>238123.19999999995</v>
      </c>
      <c r="AY17" s="5">
        <f t="shared" si="16"/>
        <v>366772.60000000009</v>
      </c>
      <c r="AZ17" s="5">
        <f t="shared" si="16"/>
        <v>330494.60000000009</v>
      </c>
      <c r="BA17" s="5">
        <f t="shared" si="16"/>
        <v>293458</v>
      </c>
      <c r="BB17" s="5">
        <f t="shared" si="16"/>
        <v>127876.40000000002</v>
      </c>
      <c r="BC17" s="5">
        <f t="shared" si="16"/>
        <v>1907729.7999999998</v>
      </c>
      <c r="BD17" s="7"/>
    </row>
    <row r="18" spans="1:58" x14ac:dyDescent="0.2">
      <c r="A18" s="6">
        <v>2031</v>
      </c>
      <c r="AT18" s="4">
        <v>104037</v>
      </c>
      <c r="AU18" s="4">
        <v>150447</v>
      </c>
      <c r="AV18" s="4">
        <v>132155</v>
      </c>
      <c r="AW18" s="4">
        <v>167148</v>
      </c>
      <c r="AX18" s="4">
        <v>237686</v>
      </c>
      <c r="AY18" s="4">
        <v>370919</v>
      </c>
      <c r="AZ18" s="4">
        <v>329749</v>
      </c>
      <c r="BA18" s="4">
        <v>296266</v>
      </c>
      <c r="BB18" s="4">
        <v>133291</v>
      </c>
      <c r="BC18" s="4">
        <v>1921698</v>
      </c>
      <c r="BD18" s="7"/>
    </row>
    <row r="19" spans="1:58" x14ac:dyDescent="0.2">
      <c r="BD19" s="7"/>
    </row>
    <row r="20" spans="1:58" x14ac:dyDescent="0.2">
      <c r="BD20" s="7"/>
    </row>
    <row r="21" spans="1:58" x14ac:dyDescent="0.2">
      <c r="BD21" s="7"/>
    </row>
    <row r="22" spans="1:58" x14ac:dyDescent="0.2">
      <c r="BD22" s="7"/>
      <c r="BF22" s="11"/>
    </row>
    <row r="23" spans="1:58" x14ac:dyDescent="0.2">
      <c r="BD23" s="7"/>
    </row>
    <row r="24" spans="1:58" x14ac:dyDescent="0.2">
      <c r="BD24" s="7"/>
    </row>
    <row r="25" spans="1:58" x14ac:dyDescent="0.2">
      <c r="BD25" s="7"/>
    </row>
    <row r="26" spans="1:58" x14ac:dyDescent="0.2">
      <c r="BD26" s="7"/>
    </row>
    <row r="27" spans="1:58" x14ac:dyDescent="0.2">
      <c r="BD27" s="7"/>
    </row>
    <row r="28" spans="1:58" x14ac:dyDescent="0.2">
      <c r="BD28" s="7"/>
    </row>
    <row r="29" spans="1:58" x14ac:dyDescent="0.2">
      <c r="BD29" s="7"/>
    </row>
    <row r="30" spans="1:58" x14ac:dyDescent="0.2">
      <c r="BD30" s="7"/>
    </row>
    <row r="31" spans="1:58" x14ac:dyDescent="0.2">
      <c r="BD31" s="7"/>
    </row>
    <row r="32" spans="1:58" x14ac:dyDescent="0.2">
      <c r="BD32" s="7"/>
    </row>
    <row r="33" spans="56:56" x14ac:dyDescent="0.2">
      <c r="BD33" s="7"/>
    </row>
    <row r="34" spans="56:56" x14ac:dyDescent="0.2">
      <c r="BD34" s="7"/>
    </row>
  </sheetData>
  <autoFilter ref="A1:AS8" xr:uid="{A067CE2E-BFAD-D64E-BC44-569A642D8265}">
    <sortState xmlns:xlrd2="http://schemas.microsoft.com/office/spreadsheetml/2017/richdata2" ref="A2:AS8">
      <sortCondition ref="A1:A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D0AB-3C65-9348-952F-132AC87C4FE8}">
  <dimension ref="A1:B71"/>
  <sheetViews>
    <sheetView topLeftCell="A38" zoomScale="125" workbookViewId="0">
      <selection activeCell="B58" sqref="B58:B59"/>
    </sheetView>
  </sheetViews>
  <sheetFormatPr baseColWidth="10" defaultRowHeight="15" x14ac:dyDescent="0.2"/>
  <cols>
    <col min="1" max="1" width="71.5" style="14" customWidth="1"/>
    <col min="2" max="2" width="96.83203125" style="14" customWidth="1"/>
  </cols>
  <sheetData>
    <row r="1" spans="1:2" ht="19" x14ac:dyDescent="0.2">
      <c r="A1" s="19" t="s">
        <v>61</v>
      </c>
      <c r="B1" s="19" t="s">
        <v>62</v>
      </c>
    </row>
    <row r="2" spans="1:2" x14ac:dyDescent="0.2">
      <c r="A2" s="13"/>
      <c r="B2" s="32" t="s">
        <v>63</v>
      </c>
    </row>
    <row r="3" spans="1:2" x14ac:dyDescent="0.2">
      <c r="A3" s="13" t="s">
        <v>50</v>
      </c>
      <c r="B3" s="32"/>
    </row>
    <row r="4" spans="1:2" x14ac:dyDescent="0.2">
      <c r="A4" s="13" t="s">
        <v>1</v>
      </c>
      <c r="B4" s="32"/>
    </row>
    <row r="5" spans="1:2" x14ac:dyDescent="0.2">
      <c r="A5" s="13" t="s">
        <v>2</v>
      </c>
      <c r="B5" s="32"/>
    </row>
    <row r="6" spans="1:2" x14ac:dyDescent="0.2">
      <c r="A6" s="13" t="s">
        <v>3</v>
      </c>
      <c r="B6" s="32"/>
    </row>
    <row r="7" spans="1:2" x14ac:dyDescent="0.2">
      <c r="A7" s="13" t="s">
        <v>4</v>
      </c>
      <c r="B7" s="32"/>
    </row>
    <row r="8" spans="1:2" x14ac:dyDescent="0.2">
      <c r="A8" s="13" t="s">
        <v>5</v>
      </c>
      <c r="B8" s="32"/>
    </row>
    <row r="9" spans="1:2" x14ac:dyDescent="0.2">
      <c r="A9" s="13" t="s">
        <v>6</v>
      </c>
      <c r="B9" s="32"/>
    </row>
    <row r="10" spans="1:2" x14ac:dyDescent="0.2">
      <c r="A10" s="13" t="s">
        <v>7</v>
      </c>
      <c r="B10" s="32"/>
    </row>
    <row r="11" spans="1:2" x14ac:dyDescent="0.2">
      <c r="A11" s="13" t="s">
        <v>8</v>
      </c>
      <c r="B11" s="32"/>
    </row>
    <row r="12" spans="1:2" x14ac:dyDescent="0.2">
      <c r="A12" s="13" t="s">
        <v>21</v>
      </c>
      <c r="B12" s="32"/>
    </row>
    <row r="13" spans="1:2" x14ac:dyDescent="0.2">
      <c r="A13" s="13" t="s">
        <v>22</v>
      </c>
      <c r="B13" s="32"/>
    </row>
    <row r="14" spans="1:2" x14ac:dyDescent="0.2">
      <c r="A14" s="13" t="s">
        <v>23</v>
      </c>
      <c r="B14" s="32"/>
    </row>
    <row r="15" spans="1:2" x14ac:dyDescent="0.2">
      <c r="A15" s="13" t="s">
        <v>24</v>
      </c>
      <c r="B15" s="32"/>
    </row>
    <row r="16" spans="1:2" x14ac:dyDescent="0.2">
      <c r="A16" s="13" t="s">
        <v>25</v>
      </c>
      <c r="B16" s="32"/>
    </row>
    <row r="17" spans="1:2" x14ac:dyDescent="0.2">
      <c r="A17" s="13" t="s">
        <v>26</v>
      </c>
      <c r="B17" s="32"/>
    </row>
    <row r="18" spans="1:2" x14ac:dyDescent="0.2">
      <c r="A18" s="13" t="s">
        <v>27</v>
      </c>
      <c r="B18" s="32"/>
    </row>
    <row r="19" spans="1:2" x14ac:dyDescent="0.2">
      <c r="A19" s="13" t="s">
        <v>28</v>
      </c>
      <c r="B19" s="32"/>
    </row>
    <row r="20" spans="1:2" x14ac:dyDescent="0.2">
      <c r="A20" s="13" t="s">
        <v>29</v>
      </c>
      <c r="B20" s="32"/>
    </row>
    <row r="21" spans="1:2" x14ac:dyDescent="0.2">
      <c r="A21" s="13" t="s">
        <v>30</v>
      </c>
      <c r="B21" s="32"/>
    </row>
    <row r="22" spans="1:2" x14ac:dyDescent="0.2">
      <c r="A22" s="13" t="s">
        <v>31</v>
      </c>
      <c r="B22" s="32"/>
    </row>
    <row r="23" spans="1:2" x14ac:dyDescent="0.2">
      <c r="A23" s="13" t="s">
        <v>32</v>
      </c>
      <c r="B23" s="32"/>
    </row>
    <row r="24" spans="1:2" x14ac:dyDescent="0.2">
      <c r="A24" s="13" t="s">
        <v>33</v>
      </c>
      <c r="B24" s="32"/>
    </row>
    <row r="25" spans="1:2" x14ac:dyDescent="0.2">
      <c r="A25" s="13" t="s">
        <v>34</v>
      </c>
      <c r="B25" s="32"/>
    </row>
    <row r="26" spans="1:2" x14ac:dyDescent="0.2">
      <c r="A26" s="13" t="s">
        <v>35</v>
      </c>
      <c r="B26" s="32"/>
    </row>
    <row r="27" spans="1:2" x14ac:dyDescent="0.2">
      <c r="A27" s="13" t="s">
        <v>36</v>
      </c>
      <c r="B27" s="32"/>
    </row>
    <row r="28" spans="1:2" x14ac:dyDescent="0.2">
      <c r="A28" s="13" t="s">
        <v>37</v>
      </c>
      <c r="B28" s="32"/>
    </row>
    <row r="29" spans="1:2" x14ac:dyDescent="0.2">
      <c r="A29" s="13" t="s">
        <v>38</v>
      </c>
      <c r="B29" s="32"/>
    </row>
    <row r="30" spans="1:2" x14ac:dyDescent="0.2">
      <c r="A30" s="13" t="s">
        <v>39</v>
      </c>
      <c r="B30" s="32"/>
    </row>
    <row r="31" spans="1:2" x14ac:dyDescent="0.2">
      <c r="A31" s="9" t="s">
        <v>11</v>
      </c>
      <c r="B31" s="32"/>
    </row>
    <row r="32" spans="1:2" x14ac:dyDescent="0.2">
      <c r="A32" s="9" t="s">
        <v>12</v>
      </c>
      <c r="B32" s="32"/>
    </row>
    <row r="33" spans="1:2" x14ac:dyDescent="0.2">
      <c r="A33" s="9" t="s">
        <v>14</v>
      </c>
      <c r="B33" s="32"/>
    </row>
    <row r="34" spans="1:2" x14ac:dyDescent="0.2">
      <c r="A34" s="9" t="s">
        <v>15</v>
      </c>
      <c r="B34" s="32"/>
    </row>
    <row r="35" spans="1:2" x14ac:dyDescent="0.2">
      <c r="A35" s="9" t="s">
        <v>45</v>
      </c>
      <c r="B35" s="32"/>
    </row>
    <row r="36" spans="1:2" x14ac:dyDescent="0.2">
      <c r="A36" s="9" t="s">
        <v>46</v>
      </c>
      <c r="B36" s="32"/>
    </row>
    <row r="37" spans="1:2" x14ac:dyDescent="0.2">
      <c r="A37" s="9" t="s">
        <v>47</v>
      </c>
      <c r="B37" s="32"/>
    </row>
    <row r="38" spans="1:2" x14ac:dyDescent="0.2">
      <c r="A38" s="9" t="s">
        <v>48</v>
      </c>
      <c r="B38" s="32"/>
    </row>
    <row r="39" spans="1:2" x14ac:dyDescent="0.2">
      <c r="A39" s="9" t="s">
        <v>49</v>
      </c>
      <c r="B39" s="32"/>
    </row>
    <row r="40" spans="1:2" x14ac:dyDescent="0.2">
      <c r="A40" s="9" t="s">
        <v>40</v>
      </c>
      <c r="B40" s="32"/>
    </row>
    <row r="41" spans="1:2" x14ac:dyDescent="0.2">
      <c r="A41" s="9" t="s">
        <v>41</v>
      </c>
      <c r="B41" s="32"/>
    </row>
    <row r="42" spans="1:2" x14ac:dyDescent="0.2">
      <c r="A42" s="9" t="s">
        <v>42</v>
      </c>
      <c r="B42" s="32"/>
    </row>
    <row r="43" spans="1:2" x14ac:dyDescent="0.2">
      <c r="A43" s="9" t="s">
        <v>43</v>
      </c>
      <c r="B43" s="32"/>
    </row>
    <row r="44" spans="1:2" x14ac:dyDescent="0.2">
      <c r="A44" s="9" t="s">
        <v>44</v>
      </c>
      <c r="B44" s="32"/>
    </row>
    <row r="45" spans="1:2" x14ac:dyDescent="0.2">
      <c r="A45" s="15" t="s">
        <v>51</v>
      </c>
      <c r="B45" s="33" t="s">
        <v>82</v>
      </c>
    </row>
    <row r="46" spans="1:2" x14ac:dyDescent="0.2">
      <c r="A46" s="15" t="s">
        <v>52</v>
      </c>
      <c r="B46" s="34"/>
    </row>
    <row r="47" spans="1:2" x14ac:dyDescent="0.2">
      <c r="A47" s="15" t="s">
        <v>53</v>
      </c>
      <c r="B47" s="34"/>
    </row>
    <row r="48" spans="1:2" x14ac:dyDescent="0.2">
      <c r="A48" s="15" t="s">
        <v>54</v>
      </c>
      <c r="B48" s="34"/>
    </row>
    <row r="49" spans="1:2" x14ac:dyDescent="0.2">
      <c r="A49" s="15" t="s">
        <v>55</v>
      </c>
      <c r="B49" s="34"/>
    </row>
    <row r="50" spans="1:2" x14ac:dyDescent="0.2">
      <c r="A50" s="15" t="s">
        <v>56</v>
      </c>
      <c r="B50" s="34"/>
    </row>
    <row r="51" spans="1:2" x14ac:dyDescent="0.2">
      <c r="A51" s="15" t="s">
        <v>57</v>
      </c>
      <c r="B51" s="34"/>
    </row>
    <row r="52" spans="1:2" x14ac:dyDescent="0.2">
      <c r="A52" s="15" t="s">
        <v>58</v>
      </c>
      <c r="B52" s="34"/>
    </row>
    <row r="53" spans="1:2" x14ac:dyDescent="0.2">
      <c r="A53" s="15" t="s">
        <v>59</v>
      </c>
      <c r="B53" s="34"/>
    </row>
    <row r="54" spans="1:2" x14ac:dyDescent="0.2">
      <c r="A54" s="15" t="s">
        <v>60</v>
      </c>
      <c r="B54" s="34"/>
    </row>
    <row r="55" spans="1:2" x14ac:dyDescent="0.2">
      <c r="A55" s="14" t="s">
        <v>83</v>
      </c>
    </row>
    <row r="56" spans="1:2" x14ac:dyDescent="0.2">
      <c r="A56" s="16" t="s">
        <v>64</v>
      </c>
      <c r="B56" s="20"/>
    </row>
    <row r="57" spans="1:2" x14ac:dyDescent="0.2">
      <c r="A57" s="15" t="s">
        <v>65</v>
      </c>
      <c r="B57" s="20" t="s">
        <v>66</v>
      </c>
    </row>
    <row r="58" spans="1:2" x14ac:dyDescent="0.2">
      <c r="A58" s="14" t="s">
        <v>67</v>
      </c>
      <c r="B58" s="33" t="s">
        <v>69</v>
      </c>
    </row>
    <row r="59" spans="1:2" x14ac:dyDescent="0.2">
      <c r="A59" s="14" t="s">
        <v>68</v>
      </c>
      <c r="B59" s="34"/>
    </row>
    <row r="60" spans="1:2" x14ac:dyDescent="0.2">
      <c r="A60" s="14" t="s">
        <v>71</v>
      </c>
      <c r="B60" s="33" t="s">
        <v>70</v>
      </c>
    </row>
    <row r="61" spans="1:2" x14ac:dyDescent="0.2">
      <c r="A61" s="14" t="s">
        <v>72</v>
      </c>
      <c r="B61" s="34"/>
    </row>
    <row r="62" spans="1:2" x14ac:dyDescent="0.2">
      <c r="A62" s="14" t="s">
        <v>73</v>
      </c>
      <c r="B62" s="34"/>
    </row>
    <row r="63" spans="1:2" x14ac:dyDescent="0.2">
      <c r="A63" s="14" t="s">
        <v>74</v>
      </c>
      <c r="B63" s="34"/>
    </row>
    <row r="64" spans="1:2" x14ac:dyDescent="0.2">
      <c r="A64" s="14" t="s">
        <v>75</v>
      </c>
      <c r="B64" s="34"/>
    </row>
    <row r="65" spans="1:2" x14ac:dyDescent="0.2">
      <c r="A65" s="14" t="s">
        <v>76</v>
      </c>
      <c r="B65" s="34"/>
    </row>
    <row r="66" spans="1:2" x14ac:dyDescent="0.2">
      <c r="A66" s="14" t="s">
        <v>77</v>
      </c>
      <c r="B66" s="34"/>
    </row>
    <row r="67" spans="1:2" x14ac:dyDescent="0.2">
      <c r="A67" s="14" t="s">
        <v>78</v>
      </c>
      <c r="B67" s="34"/>
    </row>
    <row r="68" spans="1:2" x14ac:dyDescent="0.2">
      <c r="A68" s="14" t="s">
        <v>79</v>
      </c>
      <c r="B68" s="34"/>
    </row>
    <row r="69" spans="1:2" x14ac:dyDescent="0.2">
      <c r="A69" s="17" t="s">
        <v>84</v>
      </c>
      <c r="B69" s="34" t="s">
        <v>87</v>
      </c>
    </row>
    <row r="70" spans="1:2" x14ac:dyDescent="0.2">
      <c r="A70" s="17" t="s">
        <v>85</v>
      </c>
      <c r="B70" s="34"/>
    </row>
    <row r="71" spans="1:2" x14ac:dyDescent="0.2">
      <c r="A71" s="17" t="s">
        <v>86</v>
      </c>
      <c r="B71" s="34"/>
    </row>
  </sheetData>
  <mergeCells count="5">
    <mergeCell ref="B2:B44"/>
    <mergeCell ref="B45:B54"/>
    <mergeCell ref="B58:B59"/>
    <mergeCell ref="B60:B68"/>
    <mergeCell ref="B69:B71"/>
  </mergeCells>
  <hyperlinks>
    <hyperlink ref="B45" r:id="rId1" xr:uid="{D9FECA02-E83F-3642-B5BC-E839C85533CC}"/>
    <hyperlink ref="B57" r:id="rId2" xr:uid="{11A2CF9F-6B55-2D45-830D-DB17ABC8B58E}"/>
    <hyperlink ref="B58" r:id="rId3" xr:uid="{68DF930A-CE8B-534B-B01B-1103CF9D86FD}"/>
    <hyperlink ref="B60" r:id="rId4" xr:uid="{32F7D1F5-BFC7-4B47-B985-4C4BBF8FE6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674B-F82C-C548-91FA-18AE5C8FF755}">
  <dimension ref="A1:Q11"/>
  <sheetViews>
    <sheetView workbookViewId="0">
      <selection activeCell="D26" sqref="D26"/>
    </sheetView>
  </sheetViews>
  <sheetFormatPr baseColWidth="10" defaultRowHeight="15" x14ac:dyDescent="0.2"/>
  <sheetData>
    <row r="1" spans="1:17" x14ac:dyDescent="0.2">
      <c r="A1" t="s">
        <v>10</v>
      </c>
      <c r="B1" t="s">
        <v>13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17" x14ac:dyDescent="0.2">
      <c r="A2" t="s">
        <v>0</v>
      </c>
      <c r="B2" s="1">
        <v>1131199</v>
      </c>
      <c r="C2" s="1">
        <v>263905</v>
      </c>
      <c r="D2" s="1">
        <v>285871</v>
      </c>
      <c r="E2" s="1">
        <v>251893</v>
      </c>
      <c r="F2" s="2">
        <v>249617</v>
      </c>
    </row>
    <row r="3" spans="1:17" x14ac:dyDescent="0.2">
      <c r="A3" t="s">
        <v>1</v>
      </c>
      <c r="B3" s="1">
        <v>5452</v>
      </c>
      <c r="C3" s="1">
        <v>585</v>
      </c>
      <c r="D3" s="1">
        <v>728</v>
      </c>
      <c r="E3" s="1">
        <v>787</v>
      </c>
      <c r="F3" s="2">
        <v>614</v>
      </c>
      <c r="I3" t="s">
        <v>10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</row>
    <row r="4" spans="1:17" x14ac:dyDescent="0.2">
      <c r="A4" t="s">
        <v>2</v>
      </c>
      <c r="B4" s="1">
        <v>235666</v>
      </c>
      <c r="C4" s="1">
        <v>64706</v>
      </c>
      <c r="D4" s="1">
        <v>56591</v>
      </c>
      <c r="E4" s="1">
        <v>48018</v>
      </c>
      <c r="F4" s="2">
        <v>41140</v>
      </c>
      <c r="I4" s="3" t="s">
        <v>17</v>
      </c>
      <c r="J4" s="1">
        <v>585</v>
      </c>
      <c r="K4" s="1">
        <v>64706</v>
      </c>
      <c r="L4" s="1">
        <v>2388</v>
      </c>
      <c r="M4" s="1">
        <v>4440</v>
      </c>
      <c r="N4" s="1">
        <v>2280</v>
      </c>
      <c r="O4" s="1">
        <v>384</v>
      </c>
      <c r="P4" s="1">
        <v>1274</v>
      </c>
      <c r="Q4" s="1">
        <v>13945</v>
      </c>
    </row>
    <row r="5" spans="1:17" x14ac:dyDescent="0.2">
      <c r="A5" t="s">
        <v>3</v>
      </c>
      <c r="B5" s="1">
        <v>8267</v>
      </c>
      <c r="C5" s="1">
        <v>2388</v>
      </c>
      <c r="D5" s="1">
        <v>1597</v>
      </c>
      <c r="E5" s="1">
        <v>1556</v>
      </c>
      <c r="F5" s="2">
        <v>1602</v>
      </c>
      <c r="I5" s="3" t="s">
        <v>18</v>
      </c>
      <c r="J5" s="1">
        <v>728</v>
      </c>
      <c r="K5" s="1">
        <v>56591</v>
      </c>
      <c r="L5" s="1">
        <v>1597</v>
      </c>
      <c r="M5" s="1">
        <v>3582</v>
      </c>
      <c r="N5" s="1">
        <v>2179</v>
      </c>
      <c r="O5" s="1">
        <v>357</v>
      </c>
      <c r="P5" s="1">
        <v>1600</v>
      </c>
      <c r="Q5" s="1">
        <v>13581</v>
      </c>
    </row>
    <row r="6" spans="1:17" x14ac:dyDescent="0.2">
      <c r="A6" t="s">
        <v>4</v>
      </c>
      <c r="B6" s="1">
        <v>22874</v>
      </c>
      <c r="C6" s="1">
        <v>4440</v>
      </c>
      <c r="D6" s="1">
        <v>3582</v>
      </c>
      <c r="E6" s="1">
        <v>4692</v>
      </c>
      <c r="F6" s="2">
        <v>3744</v>
      </c>
      <c r="I6" s="3" t="s">
        <v>19</v>
      </c>
      <c r="J6" s="1">
        <v>787</v>
      </c>
      <c r="K6" s="1">
        <v>48018</v>
      </c>
      <c r="L6" s="1">
        <v>1556</v>
      </c>
      <c r="M6" s="1">
        <v>4692</v>
      </c>
      <c r="N6" s="1">
        <v>1965</v>
      </c>
      <c r="O6" s="1">
        <v>338</v>
      </c>
      <c r="P6" s="1">
        <v>1334</v>
      </c>
      <c r="Q6" s="1">
        <v>13877</v>
      </c>
    </row>
    <row r="7" spans="1:17" x14ac:dyDescent="0.2">
      <c r="A7" t="s">
        <v>5</v>
      </c>
      <c r="B7" s="1">
        <v>9021</v>
      </c>
      <c r="C7" s="1">
        <v>2280</v>
      </c>
      <c r="D7" s="1">
        <v>2179</v>
      </c>
      <c r="E7" s="1">
        <v>1965</v>
      </c>
      <c r="F7" s="2">
        <v>1536</v>
      </c>
      <c r="I7" s="3" t="s">
        <v>20</v>
      </c>
      <c r="J7" s="2">
        <v>614</v>
      </c>
      <c r="K7" s="2">
        <v>41140</v>
      </c>
      <c r="L7" s="2">
        <v>1602</v>
      </c>
      <c r="M7" s="2">
        <v>3744</v>
      </c>
      <c r="N7" s="2">
        <v>1536</v>
      </c>
      <c r="O7" s="2">
        <v>260</v>
      </c>
      <c r="P7" s="2">
        <v>977</v>
      </c>
      <c r="Q7" s="2">
        <v>8051</v>
      </c>
    </row>
    <row r="8" spans="1:17" x14ac:dyDescent="0.2">
      <c r="A8" t="s">
        <v>6</v>
      </c>
      <c r="B8" s="1">
        <v>1888</v>
      </c>
      <c r="C8" s="1">
        <v>384</v>
      </c>
      <c r="D8" s="1">
        <v>357</v>
      </c>
      <c r="E8" s="1">
        <v>338</v>
      </c>
      <c r="F8" s="2">
        <v>260</v>
      </c>
    </row>
    <row r="9" spans="1:17" x14ac:dyDescent="0.2">
      <c r="A9" t="s">
        <v>7</v>
      </c>
      <c r="B9" s="1">
        <v>6008</v>
      </c>
      <c r="C9" s="1">
        <v>1274</v>
      </c>
      <c r="D9" s="1">
        <v>1600</v>
      </c>
      <c r="E9" s="1">
        <v>1334</v>
      </c>
      <c r="F9" s="2">
        <v>977</v>
      </c>
    </row>
    <row r="10" spans="1:17" x14ac:dyDescent="0.2">
      <c r="A10" t="s">
        <v>8</v>
      </c>
      <c r="B10" s="1">
        <v>57524</v>
      </c>
      <c r="C10" s="1">
        <v>13945</v>
      </c>
      <c r="D10" s="1">
        <v>13581</v>
      </c>
      <c r="E10" s="1">
        <v>13877</v>
      </c>
      <c r="F10" s="2">
        <v>8051</v>
      </c>
    </row>
    <row r="11" spans="1:17" x14ac:dyDescent="0.2">
      <c r="A11" t="s">
        <v>9</v>
      </c>
      <c r="B11" s="1">
        <v>1477899</v>
      </c>
      <c r="C11" s="1">
        <v>353907</v>
      </c>
      <c r="D11" s="1">
        <v>366086</v>
      </c>
      <c r="E11" s="1">
        <v>324460</v>
      </c>
      <c r="F11" s="2">
        <v>307541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94C8C599F706478EF2F1EADCBC9E8E" ma:contentTypeVersion="7" ma:contentTypeDescription="Create a new document." ma:contentTypeScope="" ma:versionID="986598e3896fd1b841a8d1678eb6002e">
  <xsd:schema xmlns:xsd="http://www.w3.org/2001/XMLSchema" xmlns:xs="http://www.w3.org/2001/XMLSchema" xmlns:p="http://schemas.microsoft.com/office/2006/metadata/properties" xmlns:ns2="fd53e4a6-a2d0-41b9-9958-acfd0de95b7a" xmlns:ns3="6c7f4a44-73db-4659-8dea-e6142d2d80fd" targetNamespace="http://schemas.microsoft.com/office/2006/metadata/properties" ma:root="true" ma:fieldsID="55b9356b7f14624328a285f742e171de" ns2:_="" ns3:_="">
    <xsd:import namespace="fd53e4a6-a2d0-41b9-9958-acfd0de95b7a"/>
    <xsd:import namespace="6c7f4a44-73db-4659-8dea-e6142d2d80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3e4a6-a2d0-41b9-9958-acfd0de95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f4a44-73db-4659-8dea-e6142d2d80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9E008E-4BAA-4940-AC1F-5C7FF34A1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3e4a6-a2d0-41b9-9958-acfd0de95b7a"/>
    <ds:schemaRef ds:uri="6c7f4a44-73db-4659-8dea-e6142d2d80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342FCD-6B24-40DB-A9F2-9511B11590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data</vt:lpstr>
      <vt:lpstr>Data Dictionary  </vt:lpstr>
      <vt:lpstr>Vehicles Excluding Passenger 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Jeremy</dc:creator>
  <cp:lastModifiedBy>Microsoft Office User</cp:lastModifiedBy>
  <dcterms:created xsi:type="dcterms:W3CDTF">2015-06-05T18:17:20Z</dcterms:created>
  <dcterms:modified xsi:type="dcterms:W3CDTF">2023-08-20T00:12:44Z</dcterms:modified>
</cp:coreProperties>
</file>