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2c422f4a98a0289/Documents/Documents/MSc Data Analytics/Modules/Dissertation/active/"/>
    </mc:Choice>
  </mc:AlternateContent>
  <xr:revisionPtr revIDLastSave="164" documentId="8_{11BD7C12-F539-49A3-81BD-A62A0B777EFF}" xr6:coauthVersionLast="47" xr6:coauthVersionMax="47" xr10:uidLastSave="{A0212267-7CA0-49BD-A4BC-EE664A1A3A30}"/>
  <bookViews>
    <workbookView xWindow="36430" yWindow="0" windowWidth="21170" windowHeight="21000" xr2:uid="{B0E69360-A85C-4A55-8482-800E543B223C}"/>
  </bookViews>
  <sheets>
    <sheet name="Summary" sheetId="1" r:id="rId1"/>
    <sheet name="active_spatial_results" sheetId="3" r:id="rId2"/>
    <sheet name="active_spatial_lag_results" sheetId="5" r:id="rId3"/>
    <sheet name="active_random_results" sheetId="2" r:id="rId4"/>
    <sheet name="active_random_lag_resul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6" i="1"/>
  <c r="D17" i="1"/>
  <c r="D10" i="1"/>
  <c r="D11" i="1"/>
  <c r="D14" i="1"/>
  <c r="D15" i="1"/>
  <c r="C15" i="1"/>
  <c r="C14" i="1"/>
  <c r="C11" i="1"/>
  <c r="C10" i="1"/>
  <c r="C17" i="1"/>
  <c r="C16" i="1"/>
  <c r="C13" i="1"/>
  <c r="C12" i="1"/>
  <c r="M17" i="3"/>
  <c r="N17" i="3"/>
  <c r="M18" i="3"/>
  <c r="N18" i="3"/>
  <c r="M19" i="3"/>
  <c r="N19" i="3"/>
  <c r="M20" i="3"/>
  <c r="M28" i="3" s="1"/>
  <c r="N20" i="3"/>
  <c r="N28" i="3" s="1"/>
  <c r="M21" i="3"/>
  <c r="N21" i="3"/>
  <c r="M22" i="3"/>
  <c r="N22" i="3"/>
  <c r="M23" i="3"/>
  <c r="N23" i="3"/>
  <c r="M24" i="3"/>
  <c r="N24" i="3"/>
  <c r="M25" i="3"/>
  <c r="N25" i="3"/>
  <c r="M26" i="3"/>
  <c r="N26" i="3"/>
  <c r="M17" i="5"/>
  <c r="M28" i="5" s="1"/>
  <c r="N17" i="5"/>
  <c r="N28" i="5" s="1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17" i="2"/>
  <c r="M28" i="2" s="1"/>
  <c r="N17" i="2"/>
  <c r="N28" i="2" s="1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17" i="4"/>
  <c r="N17" i="4"/>
  <c r="M18" i="4"/>
  <c r="N18" i="4"/>
  <c r="M19" i="4"/>
  <c r="N19" i="4"/>
  <c r="N28" i="4" s="1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8" i="4"/>
  <c r="L28" i="3"/>
  <c r="L28" i="5"/>
  <c r="L28" i="2"/>
  <c r="L28" i="4"/>
  <c r="L18" i="3"/>
  <c r="L19" i="3"/>
  <c r="L20" i="3"/>
  <c r="L21" i="3"/>
  <c r="L22" i="3"/>
  <c r="L23" i="3"/>
  <c r="L24" i="3"/>
  <c r="L25" i="3"/>
  <c r="L26" i="3"/>
  <c r="L18" i="5"/>
  <c r="L19" i="5"/>
  <c r="L20" i="5"/>
  <c r="L21" i="5"/>
  <c r="L22" i="5"/>
  <c r="L23" i="5"/>
  <c r="L24" i="5"/>
  <c r="L25" i="5"/>
  <c r="L26" i="5"/>
  <c r="L18" i="2"/>
  <c r="L19" i="2"/>
  <c r="L20" i="2"/>
  <c r="L21" i="2"/>
  <c r="L22" i="2"/>
  <c r="L23" i="2"/>
  <c r="L24" i="2"/>
  <c r="L25" i="2"/>
  <c r="L26" i="2"/>
  <c r="L18" i="4"/>
  <c r="L19" i="4"/>
  <c r="L20" i="4"/>
  <c r="L21" i="4"/>
  <c r="L22" i="4"/>
  <c r="L23" i="4"/>
  <c r="L24" i="4"/>
  <c r="L25" i="4"/>
  <c r="L26" i="4"/>
  <c r="L17" i="3"/>
  <c r="L17" i="5"/>
  <c r="L17" i="2"/>
  <c r="L17" i="4"/>
  <c r="N2" i="5"/>
  <c r="N13" i="5" s="1"/>
  <c r="N3" i="5"/>
  <c r="N4" i="5"/>
  <c r="N5" i="5"/>
  <c r="N6" i="5"/>
  <c r="N7" i="5"/>
  <c r="N8" i="5"/>
  <c r="N9" i="5"/>
  <c r="N10" i="5"/>
  <c r="N11" i="5"/>
  <c r="N2" i="2"/>
  <c r="N13" i="2" s="1"/>
  <c r="N3" i="2"/>
  <c r="N4" i="2"/>
  <c r="N5" i="2"/>
  <c r="N6" i="2"/>
  <c r="N7" i="2"/>
  <c r="N8" i="2"/>
  <c r="N9" i="2"/>
  <c r="N10" i="2"/>
  <c r="N11" i="2"/>
  <c r="N2" i="4"/>
  <c r="N3" i="4"/>
  <c r="N13" i="4" s="1"/>
  <c r="N4" i="4"/>
  <c r="N5" i="4"/>
  <c r="N6" i="4"/>
  <c r="N7" i="4"/>
  <c r="N8" i="4"/>
  <c r="N9" i="4"/>
  <c r="N10" i="4"/>
  <c r="N11" i="4"/>
  <c r="N2" i="3"/>
  <c r="N3" i="3"/>
  <c r="N4" i="3"/>
  <c r="N5" i="3"/>
  <c r="N6" i="3"/>
  <c r="N7" i="3"/>
  <c r="N13" i="3" s="1"/>
  <c r="N8" i="3"/>
  <c r="N9" i="3"/>
  <c r="N10" i="3"/>
  <c r="N11" i="3"/>
  <c r="M13" i="5"/>
  <c r="M13" i="2"/>
  <c r="M13" i="4"/>
  <c r="M13" i="3"/>
  <c r="M2" i="5"/>
  <c r="M3" i="5"/>
  <c r="M4" i="5"/>
  <c r="M5" i="5"/>
  <c r="M6" i="5"/>
  <c r="M7" i="5"/>
  <c r="M8" i="5"/>
  <c r="M9" i="5"/>
  <c r="M10" i="5"/>
  <c r="M11" i="5"/>
  <c r="M2" i="2"/>
  <c r="M3" i="2"/>
  <c r="M4" i="2"/>
  <c r="M5" i="2"/>
  <c r="M6" i="2"/>
  <c r="M7" i="2"/>
  <c r="M8" i="2"/>
  <c r="M9" i="2"/>
  <c r="M10" i="2"/>
  <c r="M11" i="2"/>
  <c r="M2" i="4"/>
  <c r="M3" i="4"/>
  <c r="M4" i="4"/>
  <c r="M5" i="4"/>
  <c r="M6" i="4"/>
  <c r="M7" i="4"/>
  <c r="M8" i="4"/>
  <c r="M9" i="4"/>
  <c r="M10" i="4"/>
  <c r="M11" i="4"/>
  <c r="M2" i="3"/>
  <c r="M3" i="3"/>
  <c r="M4" i="3"/>
  <c r="M5" i="3"/>
  <c r="M6" i="3"/>
  <c r="M7" i="3"/>
  <c r="M8" i="3"/>
  <c r="M9" i="3"/>
  <c r="M10" i="3"/>
  <c r="M11" i="3"/>
  <c r="L3" i="5"/>
  <c r="L4" i="5"/>
  <c r="L5" i="5"/>
  <c r="L6" i="5"/>
  <c r="L7" i="5"/>
  <c r="L8" i="5"/>
  <c r="L9" i="5"/>
  <c r="L10" i="5"/>
  <c r="L11" i="5"/>
  <c r="L3" i="2"/>
  <c r="L4" i="2"/>
  <c r="L5" i="2"/>
  <c r="L6" i="2"/>
  <c r="L7" i="2"/>
  <c r="L8" i="2"/>
  <c r="L9" i="2"/>
  <c r="L10" i="2"/>
  <c r="L11" i="2"/>
  <c r="L3" i="4"/>
  <c r="L4" i="4"/>
  <c r="L13" i="4" s="1"/>
  <c r="L5" i="4"/>
  <c r="L6" i="4"/>
  <c r="L7" i="4"/>
  <c r="L8" i="4"/>
  <c r="L9" i="4"/>
  <c r="L10" i="4"/>
  <c r="L11" i="4"/>
  <c r="L3" i="3"/>
  <c r="L4" i="3"/>
  <c r="L5" i="3"/>
  <c r="L6" i="3"/>
  <c r="L7" i="3"/>
  <c r="L8" i="3"/>
  <c r="L9" i="3"/>
  <c r="L10" i="3"/>
  <c r="L11" i="3"/>
  <c r="L2" i="5"/>
  <c r="L2" i="2"/>
  <c r="L2" i="4"/>
  <c r="L2" i="3"/>
  <c r="L13" i="3" l="1"/>
  <c r="L13" i="5"/>
  <c r="L13" i="2"/>
  <c r="K3" i="5" l="1"/>
  <c r="K4" i="5"/>
  <c r="K5" i="5"/>
  <c r="K6" i="5"/>
  <c r="K7" i="5"/>
  <c r="K8" i="5"/>
  <c r="K9" i="5"/>
  <c r="K10" i="5"/>
  <c r="K11" i="5"/>
  <c r="K3" i="2"/>
  <c r="K4" i="2"/>
  <c r="K5" i="2"/>
  <c r="K6" i="2"/>
  <c r="K7" i="2"/>
  <c r="K8" i="2"/>
  <c r="K9" i="2"/>
  <c r="K10" i="2"/>
  <c r="K11" i="2"/>
  <c r="K3" i="4"/>
  <c r="K4" i="4"/>
  <c r="K5" i="4"/>
  <c r="K6" i="4"/>
  <c r="K7" i="4"/>
  <c r="K8" i="4"/>
  <c r="K9" i="4"/>
  <c r="K10" i="4"/>
  <c r="K11" i="4"/>
  <c r="K3" i="3"/>
  <c r="K4" i="3"/>
  <c r="K5" i="3"/>
  <c r="K6" i="3"/>
  <c r="K7" i="3"/>
  <c r="K8" i="3"/>
  <c r="K9" i="3"/>
  <c r="K10" i="3"/>
  <c r="K11" i="3"/>
  <c r="K2" i="5"/>
  <c r="K2" i="2"/>
  <c r="K2" i="4"/>
  <c r="K2" i="3"/>
  <c r="C12" i="5"/>
  <c r="C12" i="2"/>
  <c r="C12" i="4"/>
  <c r="C12" i="3"/>
</calcChain>
</file>

<file path=xl/sharedStrings.xml><?xml version="1.0" encoding="utf-8"?>
<sst xmlns="http://schemas.openxmlformats.org/spreadsheetml/2006/main" count="86" uniqueCount="32">
  <si>
    <t>cluster</t>
  </si>
  <si>
    <t>train_n</t>
  </si>
  <si>
    <t>test_n</t>
  </si>
  <si>
    <t>test_mtry</t>
  </si>
  <si>
    <t>best_tune_rmse</t>
  </si>
  <si>
    <t>train_rmse</t>
  </si>
  <si>
    <t>test_rmse</t>
  </si>
  <si>
    <t>train_Rsquared</t>
  </si>
  <si>
    <t>test_Rsquared</t>
  </si>
  <si>
    <t>weights</t>
  </si>
  <si>
    <t>weighted valid rmse</t>
  </si>
  <si>
    <t>weighted train rmse</t>
  </si>
  <si>
    <t>weighted test rmse</t>
  </si>
  <si>
    <t>valid rmse SE</t>
  </si>
  <si>
    <t>train rmse SE</t>
  </si>
  <si>
    <t>test rmse SE</t>
  </si>
  <si>
    <t>Validation rmse</t>
  </si>
  <si>
    <t>Test rmse</t>
  </si>
  <si>
    <t>Mean</t>
  </si>
  <si>
    <t>SE</t>
  </si>
  <si>
    <t>Random_no_lag</t>
  </si>
  <si>
    <t>Spatial_no_lag</t>
  </si>
  <si>
    <t>Random_lag</t>
  </si>
  <si>
    <t>Spatial_lag</t>
  </si>
  <si>
    <t>Validation_rmse</t>
  </si>
  <si>
    <t>Test_rmse</t>
  </si>
  <si>
    <t>Validation_SE</t>
  </si>
  <si>
    <t>Test_SE</t>
  </si>
  <si>
    <t>Random CV</t>
  </si>
  <si>
    <t>Spatial CV</t>
  </si>
  <si>
    <t>Random CV with lagged predictors</t>
  </si>
  <si>
    <t>Spatial CV with lagged predictors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</si>
</sst>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1" fillId="0" borderId="1" xfId="0" applyFont="1" applyBorder="1" applyAlignment="1">
      <alignment horizontal="left" vertical="center"/>
    </xf>
    <xf numFmtId="0" fontId="2" fillId="0" borderId="0" xfId="0" applyFont="1"/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65" fontId="2" fillId="0" borderId="2" xfId="0" applyNumberFormat="1" applyFont="1" applyBorder="1"/>
    <xf numFmtId="0" fontId="1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65" fontId="2" fillId="0" borderId="3" xfId="0" applyNumberFormat="1" applyFont="1" applyBorder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5" fontId="2" fillId="0" borderId="0" xfId="0" applyNumberFormat="1" applyFont="1"/>
    <xf numFmtId="164" fontId="2" fillId="0" borderId="0" xfId="0" applyNumberFormat="1" applyFont="1" applyAlignment="1">
      <alignment horizontal="left" vertical="center"/>
    </xf>
    <xf numFmtId="164" fontId="2" fillId="0" borderId="0" xfId="0" applyNumberFormat="1" applyFont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18458-47DA-449C-853A-A1FB33FBE0D4}">
  <dimension ref="A9:E26"/>
  <sheetViews>
    <sheetView tabSelected="1" topLeftCell="A4" workbookViewId="0">
      <selection activeCell="A9" sqref="A9:D17"/>
    </sheetView>
  </sheetViews>
  <sheetFormatPr defaultRowHeight="12" x14ac:dyDescent="0.25"/>
  <cols>
    <col min="1" max="1" width="35.109375" style="13" customWidth="1"/>
    <col min="2" max="2" width="11.6640625" style="13" customWidth="1"/>
    <col min="3" max="4" width="19.77734375" style="5" customWidth="1"/>
    <col min="5" max="16384" width="8.88671875" style="5"/>
  </cols>
  <sheetData>
    <row r="9" spans="1:4" x14ac:dyDescent="0.25">
      <c r="A9" s="4"/>
      <c r="B9" s="4"/>
      <c r="C9" s="17" t="s">
        <v>16</v>
      </c>
      <c r="D9" s="17" t="s">
        <v>17</v>
      </c>
    </row>
    <row r="10" spans="1:4" x14ac:dyDescent="0.25">
      <c r="A10" s="6" t="s">
        <v>28</v>
      </c>
      <c r="B10" s="7" t="s">
        <v>18</v>
      </c>
      <c r="C10" s="8">
        <f>active_random_results!L13</f>
        <v>3.1442345433417018</v>
      </c>
      <c r="D10" s="8">
        <f>active_random_results!N13</f>
        <v>3.0570967428891991</v>
      </c>
    </row>
    <row r="11" spans="1:4" x14ac:dyDescent="0.25">
      <c r="A11" s="9"/>
      <c r="B11" s="10" t="s">
        <v>19</v>
      </c>
      <c r="C11" s="11">
        <f>active_random_results!L28</f>
        <v>5.4507498218054999E-2</v>
      </c>
      <c r="D11" s="11">
        <f>active_random_results!N28</f>
        <v>0.47447381202443661</v>
      </c>
    </row>
    <row r="12" spans="1:4" x14ac:dyDescent="0.25">
      <c r="A12" s="6" t="s">
        <v>29</v>
      </c>
      <c r="B12" s="7" t="s">
        <v>18</v>
      </c>
      <c r="C12" s="8">
        <f>active_spatial_results!L13</f>
        <v>3.0392654616891823</v>
      </c>
      <c r="D12" s="8">
        <f>active_spatial_results!N13</f>
        <v>3.0688182886580777</v>
      </c>
    </row>
    <row r="13" spans="1:4" x14ac:dyDescent="0.25">
      <c r="A13" s="9"/>
      <c r="B13" s="10" t="s">
        <v>19</v>
      </c>
      <c r="C13" s="11">
        <f>active_spatial_results!L28</f>
        <v>8.2793219770226717E-2</v>
      </c>
      <c r="D13" s="11">
        <f>active_spatial_results!N28</f>
        <v>0.47449453499317418</v>
      </c>
    </row>
    <row r="14" spans="1:4" x14ac:dyDescent="0.25">
      <c r="A14" s="12" t="s">
        <v>30</v>
      </c>
      <c r="B14" s="13" t="s">
        <v>18</v>
      </c>
      <c r="C14" s="14">
        <f>active_random_lag_results!L13</f>
        <v>3.0410165749778328</v>
      </c>
      <c r="D14" s="14">
        <f>active_random_lag_results!N13</f>
        <v>3.0011217942108623</v>
      </c>
    </row>
    <row r="15" spans="1:4" x14ac:dyDescent="0.25">
      <c r="A15" s="12"/>
      <c r="B15" s="13" t="s">
        <v>19</v>
      </c>
      <c r="C15" s="14">
        <f>active_random_lag_results!L28</f>
        <v>6.5544355631027715E-2</v>
      </c>
      <c r="D15" s="14">
        <f>active_random_lag_results!N28</f>
        <v>0.38321562456652042</v>
      </c>
    </row>
    <row r="16" spans="1:4" x14ac:dyDescent="0.25">
      <c r="A16" s="6" t="s">
        <v>31</v>
      </c>
      <c r="B16" s="7" t="s">
        <v>18</v>
      </c>
      <c r="C16" s="8">
        <f>active_spatial_lag_results!L13</f>
        <v>3.1270812727048716</v>
      </c>
      <c r="D16" s="8">
        <f>active_spatial_lag_results!N13</f>
        <v>3.0204105299539648</v>
      </c>
    </row>
    <row r="17" spans="1:5" x14ac:dyDescent="0.25">
      <c r="A17" s="9"/>
      <c r="B17" s="10" t="s">
        <v>19</v>
      </c>
      <c r="C17" s="11">
        <f>active_spatial_lag_results!L28</f>
        <v>4.3899086011755087E-2</v>
      </c>
      <c r="D17" s="11">
        <f>active_spatial_lag_results!N28</f>
        <v>0.39870702818195275</v>
      </c>
    </row>
    <row r="22" spans="1:5" x14ac:dyDescent="0.25">
      <c r="B22" s="5" t="s">
        <v>24</v>
      </c>
      <c r="C22" s="5" t="s">
        <v>25</v>
      </c>
      <c r="D22" s="5" t="s">
        <v>26</v>
      </c>
      <c r="E22" s="5" t="s">
        <v>27</v>
      </c>
    </row>
    <row r="23" spans="1:5" x14ac:dyDescent="0.25">
      <c r="A23" s="13" t="s">
        <v>20</v>
      </c>
      <c r="B23" s="15">
        <v>3.1442345433417018</v>
      </c>
      <c r="C23" s="16">
        <v>3.0570967428891991</v>
      </c>
      <c r="D23" s="16">
        <v>5.4507498218054999E-2</v>
      </c>
      <c r="E23" s="16">
        <v>0.47447381202443661</v>
      </c>
    </row>
    <row r="24" spans="1:5" x14ac:dyDescent="0.25">
      <c r="A24" s="13" t="s">
        <v>21</v>
      </c>
      <c r="B24" s="16">
        <v>3.0392654616891823</v>
      </c>
      <c r="C24" s="16">
        <v>3.0688182886580777</v>
      </c>
      <c r="D24" s="16">
        <v>8.2793219770226717E-2</v>
      </c>
      <c r="E24" s="16">
        <v>0.47449453499317418</v>
      </c>
    </row>
    <row r="25" spans="1:5" x14ac:dyDescent="0.25">
      <c r="A25" s="13" t="s">
        <v>22</v>
      </c>
      <c r="B25" s="15">
        <v>3.0410165749778328</v>
      </c>
      <c r="C25" s="16">
        <v>3.0011217942108623</v>
      </c>
      <c r="D25" s="16">
        <v>6.5544355631027715E-2</v>
      </c>
      <c r="E25" s="16">
        <v>0.38321562456652042</v>
      </c>
    </row>
    <row r="26" spans="1:5" x14ac:dyDescent="0.25">
      <c r="A26" s="13" t="s">
        <v>23</v>
      </c>
      <c r="B26" s="15">
        <v>3.1270812727048716</v>
      </c>
      <c r="C26" s="16">
        <v>3.0204105299539648</v>
      </c>
      <c r="D26" s="16">
        <v>4.3899086011755087E-2</v>
      </c>
      <c r="E26" s="16">
        <v>0.39870702818195275</v>
      </c>
    </row>
  </sheetData>
  <mergeCells count="4">
    <mergeCell ref="A10:A11"/>
    <mergeCell ref="A12:A13"/>
    <mergeCell ref="A14:A15"/>
    <mergeCell ref="A16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C7BD-C1E5-412E-9344-8CC039EF75CC}">
  <dimension ref="A1:N28"/>
  <sheetViews>
    <sheetView workbookViewId="0">
      <selection activeCell="F32" sqref="F32"/>
    </sheetView>
  </sheetViews>
  <sheetFormatPr defaultRowHeight="14.4" x14ac:dyDescent="0.3"/>
  <cols>
    <col min="11" max="11" width="10" bestFit="1" customWidth="1"/>
    <col min="12" max="12" width="12.109375" bestFit="1" customWidth="1"/>
    <col min="13" max="14" width="10.5546875" bestFit="1" customWidth="1"/>
  </cols>
  <sheetData>
    <row r="1" spans="1:14" s="2" customFormat="1" ht="45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">
      <c r="A2">
        <v>0</v>
      </c>
      <c r="B2">
        <v>206</v>
      </c>
      <c r="C2">
        <v>84</v>
      </c>
      <c r="D2">
        <v>25</v>
      </c>
      <c r="E2" s="1">
        <v>2.9560849086563299</v>
      </c>
      <c r="F2" s="1">
        <v>1.10215850119099</v>
      </c>
      <c r="G2" s="1">
        <v>3.4431457218861299</v>
      </c>
      <c r="H2" s="1">
        <v>0.95577613274345896</v>
      </c>
      <c r="I2" s="1">
        <v>0.61292728892733395</v>
      </c>
      <c r="K2" s="1">
        <f>C2/C$12</f>
        <v>0.2736156351791531</v>
      </c>
      <c r="L2" s="1">
        <f>E2*$K2*10</f>
        <v>8.0883104992551047</v>
      </c>
      <c r="M2" s="1">
        <f>F2*$K2*10</f>
        <v>3.0156779837147614</v>
      </c>
      <c r="N2" s="1">
        <f>G2*$K2*10</f>
        <v>9.4209850370825716</v>
      </c>
    </row>
    <row r="3" spans="1:14" x14ac:dyDescent="0.3">
      <c r="A3">
        <v>1</v>
      </c>
      <c r="B3">
        <v>254</v>
      </c>
      <c r="C3">
        <v>41</v>
      </c>
      <c r="D3">
        <v>32</v>
      </c>
      <c r="E3" s="1">
        <v>3.15857910583177</v>
      </c>
      <c r="F3" s="1">
        <v>1.1663858987501301</v>
      </c>
      <c r="G3" s="1">
        <v>2.95856238069908</v>
      </c>
      <c r="H3" s="1">
        <v>0.95116708650219295</v>
      </c>
      <c r="I3" s="1">
        <v>0.65131629437053495</v>
      </c>
      <c r="K3" s="1">
        <f t="shared" ref="K3:K11" si="0">C3/C$12</f>
        <v>0.13355048859934854</v>
      </c>
      <c r="L3" s="1">
        <f t="shared" ref="L3:N11" si="1">E3*$K3*10</f>
        <v>4.2182978286352633</v>
      </c>
      <c r="M3" s="1">
        <f t="shared" si="1"/>
        <v>1.5577140667347014</v>
      </c>
      <c r="N3" s="1">
        <f t="shared" si="1"/>
        <v>3.9511745149401394</v>
      </c>
    </row>
    <row r="4" spans="1:14" x14ac:dyDescent="0.3">
      <c r="A4">
        <v>2</v>
      </c>
      <c r="B4">
        <v>262</v>
      </c>
      <c r="C4">
        <v>27</v>
      </c>
      <c r="D4">
        <v>7</v>
      </c>
      <c r="E4" s="1">
        <v>3.1189394226920002</v>
      </c>
      <c r="F4" s="1">
        <v>1.15848032790922</v>
      </c>
      <c r="G4" s="1">
        <v>2.7145553853255602</v>
      </c>
      <c r="H4" s="1">
        <v>0.951236325766597</v>
      </c>
      <c r="I4" s="1">
        <v>0.74829547486242698</v>
      </c>
      <c r="K4" s="1">
        <f t="shared" si="0"/>
        <v>8.7947882736156349E-2</v>
      </c>
      <c r="L4" s="1">
        <f t="shared" si="1"/>
        <v>2.7430411860809123</v>
      </c>
      <c r="M4" s="1">
        <f t="shared" si="1"/>
        <v>1.0188589203110403</v>
      </c>
      <c r="N4" s="1">
        <f t="shared" si="1"/>
        <v>2.387393987094141</v>
      </c>
    </row>
    <row r="5" spans="1:14" x14ac:dyDescent="0.3">
      <c r="A5">
        <v>3</v>
      </c>
      <c r="B5">
        <v>262</v>
      </c>
      <c r="C5">
        <v>32</v>
      </c>
      <c r="D5">
        <v>19</v>
      </c>
      <c r="E5" s="1">
        <v>3.11819110416875</v>
      </c>
      <c r="F5" s="1">
        <v>1.2057460139643099</v>
      </c>
      <c r="G5" s="1">
        <v>2.4292801859552999</v>
      </c>
      <c r="H5" s="1">
        <v>0.94482435731950898</v>
      </c>
      <c r="I5" s="1">
        <v>0.58236279735593699</v>
      </c>
      <c r="K5" s="1">
        <f t="shared" si="0"/>
        <v>0.10423452768729642</v>
      </c>
      <c r="L5" s="1">
        <f t="shared" si="1"/>
        <v>3.2502317698175895</v>
      </c>
      <c r="M5" s="1">
        <f t="shared" si="1"/>
        <v>1.2568036627641015</v>
      </c>
      <c r="N5" s="1">
        <f t="shared" si="1"/>
        <v>2.5321487280315829</v>
      </c>
    </row>
    <row r="6" spans="1:14" x14ac:dyDescent="0.3">
      <c r="A6">
        <v>4</v>
      </c>
      <c r="B6">
        <v>276</v>
      </c>
      <c r="C6">
        <v>18</v>
      </c>
      <c r="D6">
        <v>19</v>
      </c>
      <c r="E6" s="1">
        <v>3.0875346260717298</v>
      </c>
      <c r="F6" s="1">
        <v>1.1630582422610201</v>
      </c>
      <c r="G6" s="1">
        <v>2.1159596928265501</v>
      </c>
      <c r="H6" s="1">
        <v>0.95220579711081998</v>
      </c>
      <c r="I6" s="1">
        <v>0.52999984784550502</v>
      </c>
      <c r="K6" s="1">
        <f t="shared" si="0"/>
        <v>5.8631921824104233E-2</v>
      </c>
      <c r="L6" s="1">
        <f t="shared" si="1"/>
        <v>1.8102808882505257</v>
      </c>
      <c r="M6" s="1">
        <f t="shared" si="1"/>
        <v>0.6819233993712821</v>
      </c>
      <c r="N6" s="1">
        <f t="shared" si="1"/>
        <v>1.240627832927619</v>
      </c>
    </row>
    <row r="7" spans="1:14" x14ac:dyDescent="0.3">
      <c r="A7">
        <v>5</v>
      </c>
      <c r="B7">
        <v>273</v>
      </c>
      <c r="C7">
        <v>24</v>
      </c>
      <c r="D7">
        <v>7</v>
      </c>
      <c r="E7" s="1">
        <v>2.9320155733030999</v>
      </c>
      <c r="F7" s="1">
        <v>1.10656106002355</v>
      </c>
      <c r="G7" s="1">
        <v>3.9564238800651799</v>
      </c>
      <c r="H7" s="1">
        <v>0.95739789591404501</v>
      </c>
      <c r="I7" s="1">
        <v>0.42248691944924399</v>
      </c>
      <c r="K7" s="1">
        <f t="shared" si="0"/>
        <v>7.8175895765472306E-2</v>
      </c>
      <c r="L7" s="1">
        <f t="shared" si="1"/>
        <v>2.2921294384128466</v>
      </c>
      <c r="M7" s="1">
        <f t="shared" si="1"/>
        <v>0.86506402086531597</v>
      </c>
      <c r="N7" s="1">
        <f t="shared" si="1"/>
        <v>3.0929698085200101</v>
      </c>
    </row>
    <row r="8" spans="1:14" x14ac:dyDescent="0.3">
      <c r="A8">
        <v>6</v>
      </c>
      <c r="B8">
        <v>279</v>
      </c>
      <c r="C8">
        <v>20</v>
      </c>
      <c r="D8">
        <v>19</v>
      </c>
      <c r="E8" s="1">
        <v>3.1139007313920102</v>
      </c>
      <c r="F8" s="1">
        <v>1.1202822234665</v>
      </c>
      <c r="G8" s="1">
        <v>2.7819241746496099</v>
      </c>
      <c r="H8" s="1">
        <v>0.95605631565110705</v>
      </c>
      <c r="I8" s="1">
        <v>0.63913454220578803</v>
      </c>
      <c r="K8" s="1">
        <f t="shared" si="0"/>
        <v>6.5146579804560262E-2</v>
      </c>
      <c r="L8" s="1">
        <f t="shared" si="1"/>
        <v>2.0285998250110815</v>
      </c>
      <c r="M8" s="1">
        <f t="shared" si="1"/>
        <v>0.72982555274690553</v>
      </c>
      <c r="N8" s="1">
        <f t="shared" si="1"/>
        <v>1.8123284525404626</v>
      </c>
    </row>
    <row r="9" spans="1:14" x14ac:dyDescent="0.3">
      <c r="A9">
        <v>7</v>
      </c>
      <c r="B9">
        <v>292</v>
      </c>
      <c r="C9">
        <v>12</v>
      </c>
      <c r="D9">
        <v>7</v>
      </c>
      <c r="E9" s="1">
        <v>2.9705968653660002</v>
      </c>
      <c r="F9" s="1">
        <v>1.14519913070723</v>
      </c>
      <c r="G9" s="1">
        <v>3.5240776865491101</v>
      </c>
      <c r="H9" s="1">
        <v>0.95269630978844499</v>
      </c>
      <c r="I9" s="1">
        <v>0.20280093621154699</v>
      </c>
      <c r="K9" s="1">
        <f t="shared" si="0"/>
        <v>3.9087947882736153E-2</v>
      </c>
      <c r="L9" s="1">
        <f t="shared" si="1"/>
        <v>1.161145354540456</v>
      </c>
      <c r="M9" s="1">
        <f t="shared" si="1"/>
        <v>0.44763483936438953</v>
      </c>
      <c r="N9" s="1">
        <f t="shared" si="1"/>
        <v>1.3774896494654501</v>
      </c>
    </row>
    <row r="10" spans="1:14" x14ac:dyDescent="0.3">
      <c r="A10">
        <v>8</v>
      </c>
      <c r="B10">
        <v>269</v>
      </c>
      <c r="C10">
        <v>22</v>
      </c>
      <c r="D10">
        <v>7</v>
      </c>
      <c r="E10" s="1">
        <v>3.0369569763350701</v>
      </c>
      <c r="F10" s="1">
        <v>1.16413188026393</v>
      </c>
      <c r="G10" s="1">
        <v>2.8966476752524501</v>
      </c>
      <c r="H10" s="1">
        <v>0.95309295845249997</v>
      </c>
      <c r="I10" s="1">
        <v>0.52074755362958403</v>
      </c>
      <c r="K10" s="1">
        <f t="shared" si="0"/>
        <v>7.1661237785016291E-2</v>
      </c>
      <c r="L10" s="1">
        <f t="shared" si="1"/>
        <v>2.1763209602401155</v>
      </c>
      <c r="M10" s="1">
        <f t="shared" si="1"/>
        <v>0.83423131484711599</v>
      </c>
      <c r="N10" s="1">
        <f t="shared" si="1"/>
        <v>2.075773578356805</v>
      </c>
    </row>
    <row r="11" spans="1:14" x14ac:dyDescent="0.3">
      <c r="A11">
        <v>9</v>
      </c>
      <c r="B11">
        <v>257</v>
      </c>
      <c r="C11">
        <v>27</v>
      </c>
      <c r="D11">
        <v>7</v>
      </c>
      <c r="E11" s="1">
        <v>2.98392273355894</v>
      </c>
      <c r="F11" s="1">
        <v>1.12717626085498</v>
      </c>
      <c r="G11" s="1">
        <v>3.1806238087776002</v>
      </c>
      <c r="H11" s="1">
        <v>0.95770091084062603</v>
      </c>
      <c r="I11" s="1">
        <v>0.51654672170310501</v>
      </c>
      <c r="K11" s="1">
        <f t="shared" si="0"/>
        <v>8.7947882736156349E-2</v>
      </c>
      <c r="L11" s="1">
        <f t="shared" si="1"/>
        <v>2.6242968666479278</v>
      </c>
      <c r="M11" s="1">
        <f t="shared" si="1"/>
        <v>0.99132765612652962</v>
      </c>
      <c r="N11" s="1">
        <f t="shared" si="1"/>
        <v>2.7972912976219937</v>
      </c>
    </row>
    <row r="12" spans="1:14" x14ac:dyDescent="0.3">
      <c r="C12">
        <f>SUM(C2:C11)</f>
        <v>307</v>
      </c>
      <c r="L12" s="1"/>
      <c r="M12" s="1"/>
      <c r="N12" s="1"/>
    </row>
    <row r="13" spans="1:14" x14ac:dyDescent="0.3">
      <c r="L13" s="1">
        <f>AVERAGE(L2:L11)</f>
        <v>3.0392654616891823</v>
      </c>
      <c r="M13" s="1">
        <f>AVERAGE(M2:M11)</f>
        <v>1.1399061416846146</v>
      </c>
      <c r="N13" s="1">
        <f>AVERAGE(N2:N11)</f>
        <v>3.0688182886580777</v>
      </c>
    </row>
    <row r="14" spans="1:14" x14ac:dyDescent="0.3">
      <c r="L14" s="1"/>
      <c r="M14" s="1"/>
      <c r="N14" s="1"/>
    </row>
    <row r="15" spans="1:14" x14ac:dyDescent="0.3">
      <c r="L15" s="3" t="s">
        <v>13</v>
      </c>
      <c r="M15" s="1" t="s">
        <v>14</v>
      </c>
      <c r="N15" s="1" t="s">
        <v>15</v>
      </c>
    </row>
    <row r="16" spans="1:14" x14ac:dyDescent="0.3">
      <c r="L16" s="1"/>
      <c r="M16" s="1"/>
      <c r="N16" s="1"/>
    </row>
    <row r="17" spans="12:14" x14ac:dyDescent="0.3">
      <c r="L17" s="1">
        <f>(E2-L$13)^2*$K2</f>
        <v>1.8931477844934816E-3</v>
      </c>
      <c r="M17" s="1">
        <f t="shared" ref="M17:N26" si="2">(F2-M$13)^2*$K2</f>
        <v>3.8987063999419431E-4</v>
      </c>
      <c r="N17" s="1">
        <f t="shared" si="2"/>
        <v>3.8339303877643505E-2</v>
      </c>
    </row>
    <row r="18" spans="12:14" x14ac:dyDescent="0.3">
      <c r="L18" s="1">
        <f t="shared" ref="L18:L26" si="3">(E3-L$13)^2*$K3</f>
        <v>1.9011907909509652E-3</v>
      </c>
      <c r="M18" s="1">
        <f t="shared" si="2"/>
        <v>9.3642602293802962E-5</v>
      </c>
      <c r="N18" s="1">
        <f t="shared" si="2"/>
        <v>1.6234885173758383E-3</v>
      </c>
    </row>
    <row r="19" spans="12:14" x14ac:dyDescent="0.3">
      <c r="L19" s="1">
        <f t="shared" si="3"/>
        <v>5.5828788817824317E-4</v>
      </c>
      <c r="M19" s="1">
        <f t="shared" si="2"/>
        <v>3.0342054187200813E-5</v>
      </c>
      <c r="N19" s="1">
        <f t="shared" si="2"/>
        <v>1.1037653180113309E-2</v>
      </c>
    </row>
    <row r="20" spans="12:14" x14ac:dyDescent="0.3">
      <c r="L20" s="1">
        <f t="shared" si="3"/>
        <v>6.4930366549186067E-4</v>
      </c>
      <c r="M20" s="1">
        <f t="shared" si="2"/>
        <v>4.5184508474857023E-4</v>
      </c>
      <c r="N20" s="1">
        <f t="shared" si="2"/>
        <v>4.2632858351392189E-2</v>
      </c>
    </row>
    <row r="21" spans="12:14" x14ac:dyDescent="0.3">
      <c r="L21" s="1">
        <f t="shared" si="3"/>
        <v>1.3660723173748862E-4</v>
      </c>
      <c r="M21" s="1">
        <f t="shared" si="2"/>
        <v>3.1427868728989951E-5</v>
      </c>
      <c r="N21" s="1">
        <f t="shared" si="2"/>
        <v>5.3234237999024596E-2</v>
      </c>
    </row>
    <row r="22" spans="12:14" x14ac:dyDescent="0.3">
      <c r="L22" s="1">
        <f t="shared" si="3"/>
        <v>8.9922125541319598E-4</v>
      </c>
      <c r="M22" s="1">
        <f t="shared" si="2"/>
        <v>8.6923346265776856E-5</v>
      </c>
      <c r="N22" s="1">
        <f t="shared" si="2"/>
        <v>6.1590385868181226E-2</v>
      </c>
    </row>
    <row r="23" spans="12:14" x14ac:dyDescent="0.3">
      <c r="L23" s="1">
        <f t="shared" si="3"/>
        <v>3.6289403802044649E-4</v>
      </c>
      <c r="M23" s="1">
        <f t="shared" si="2"/>
        <v>2.5087828418973945E-5</v>
      </c>
      <c r="N23" s="1">
        <f t="shared" si="2"/>
        <v>5.3620998470816734E-3</v>
      </c>
    </row>
    <row r="24" spans="12:14" x14ac:dyDescent="0.3">
      <c r="L24" s="1">
        <f t="shared" si="3"/>
        <v>1.843143760649957E-4</v>
      </c>
      <c r="M24" s="1">
        <f t="shared" si="2"/>
        <v>1.0950775033300649E-6</v>
      </c>
      <c r="N24" s="1">
        <f t="shared" si="2"/>
        <v>8.1014118319780587E-3</v>
      </c>
    </row>
    <row r="25" spans="12:14" x14ac:dyDescent="0.3">
      <c r="L25" s="1">
        <f t="shared" si="3"/>
        <v>3.8189023408245192E-7</v>
      </c>
      <c r="M25" s="1">
        <f t="shared" si="2"/>
        <v>4.2057006559261557E-5</v>
      </c>
      <c r="N25" s="1">
        <f t="shared" si="2"/>
        <v>2.1242340151476917E-3</v>
      </c>
    </row>
    <row r="26" spans="12:14" x14ac:dyDescent="0.3">
      <c r="L26" s="1">
        <f t="shared" si="3"/>
        <v>2.693683193362987E-4</v>
      </c>
      <c r="M26" s="1">
        <f t="shared" si="2"/>
        <v>1.4251942606810515E-5</v>
      </c>
      <c r="N26" s="1">
        <f t="shared" si="2"/>
        <v>1.0993902504505459E-3</v>
      </c>
    </row>
    <row r="27" spans="12:14" x14ac:dyDescent="0.3">
      <c r="L27" s="1"/>
      <c r="M27" s="1"/>
      <c r="N27" s="1"/>
    </row>
    <row r="28" spans="12:14" x14ac:dyDescent="0.3">
      <c r="L28" s="1">
        <f>SQRT(SUM(L17:L26))</f>
        <v>8.2793219770226717E-2</v>
      </c>
      <c r="M28" s="1">
        <f t="shared" ref="M28:N28" si="4">SQRT(SUM(M17:M26))</f>
        <v>3.415469881739424E-2</v>
      </c>
      <c r="N28" s="1">
        <f t="shared" si="4"/>
        <v>0.47449453499317418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FE67-216A-4242-8272-F501A40EEF4F}">
  <dimension ref="A1:N28"/>
  <sheetViews>
    <sheetView workbookViewId="0">
      <selection activeCell="F32" sqref="F32"/>
    </sheetView>
  </sheetViews>
  <sheetFormatPr defaultRowHeight="14.4" x14ac:dyDescent="0.3"/>
  <cols>
    <col min="11" max="11" width="10" bestFit="1" customWidth="1"/>
    <col min="12" max="12" width="12.109375" bestFit="1" customWidth="1"/>
    <col min="13" max="14" width="10.5546875" bestFit="1" customWidth="1"/>
  </cols>
  <sheetData>
    <row r="1" spans="1:14" s="2" customFormat="1" ht="45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">
      <c r="A2">
        <v>0</v>
      </c>
      <c r="B2">
        <v>206</v>
      </c>
      <c r="C2">
        <v>84</v>
      </c>
      <c r="D2">
        <v>39</v>
      </c>
      <c r="E2" s="1">
        <v>3.1801684644263499</v>
      </c>
      <c r="F2" s="1">
        <v>1.1156901081950401</v>
      </c>
      <c r="G2" s="1">
        <v>3.2552647364180101</v>
      </c>
      <c r="H2" s="1">
        <v>0.95468356120697095</v>
      </c>
      <c r="I2" s="1">
        <v>0.65401730708300598</v>
      </c>
      <c r="K2" s="1">
        <f>C2/C$12</f>
        <v>0.2736156351791531</v>
      </c>
      <c r="L2" s="1">
        <f>E2*$K2*10</f>
        <v>8.7014381437072768</v>
      </c>
      <c r="M2" s="1">
        <f>F2*$K2*10</f>
        <v>3.0527025761688398</v>
      </c>
      <c r="N2" s="1">
        <f>G2*$K2*10</f>
        <v>8.9069132853131237</v>
      </c>
    </row>
    <row r="3" spans="1:14" x14ac:dyDescent="0.3">
      <c r="A3">
        <v>1</v>
      </c>
      <c r="B3">
        <v>254</v>
      </c>
      <c r="C3">
        <v>41</v>
      </c>
      <c r="D3">
        <v>65</v>
      </c>
      <c r="E3" s="1">
        <v>3.1130371105905601</v>
      </c>
      <c r="F3" s="1">
        <v>1.1604751138232701</v>
      </c>
      <c r="G3" s="1">
        <v>2.8024144630883598</v>
      </c>
      <c r="H3" s="1">
        <v>0.95166076443537795</v>
      </c>
      <c r="I3" s="1">
        <v>0.68715089079957703</v>
      </c>
      <c r="K3" s="1">
        <f t="shared" ref="K3:K11" si="0">C3/C$12</f>
        <v>0.13355048859934854</v>
      </c>
      <c r="L3" s="1">
        <f t="shared" ref="L3:N11" si="1">E3*$K3*10</f>
        <v>4.1574762714727349</v>
      </c>
      <c r="M3" s="1">
        <f t="shared" si="1"/>
        <v>1.5498201845848234</v>
      </c>
      <c r="N3" s="1">
        <f t="shared" si="1"/>
        <v>3.7426382080333149</v>
      </c>
    </row>
    <row r="4" spans="1:14" x14ac:dyDescent="0.3">
      <c r="A4">
        <v>2</v>
      </c>
      <c r="B4">
        <v>262</v>
      </c>
      <c r="C4">
        <v>27</v>
      </c>
      <c r="D4">
        <v>13</v>
      </c>
      <c r="E4" s="1">
        <v>3.1303613806052</v>
      </c>
      <c r="F4" s="1">
        <v>1.1481684119893101</v>
      </c>
      <c r="G4" s="1">
        <v>2.7718917853389602</v>
      </c>
      <c r="H4" s="1">
        <v>0.95210057682912896</v>
      </c>
      <c r="I4" s="1">
        <v>0.73755025682668496</v>
      </c>
      <c r="K4" s="1">
        <f t="shared" si="0"/>
        <v>8.7947882736156349E-2</v>
      </c>
      <c r="L4" s="1">
        <f t="shared" si="1"/>
        <v>2.7530865562325864</v>
      </c>
      <c r="M4" s="1">
        <f t="shared" si="1"/>
        <v>1.0097898085899468</v>
      </c>
      <c r="N4" s="1">
        <f t="shared" si="1"/>
        <v>2.4378201369430594</v>
      </c>
    </row>
    <row r="5" spans="1:14" x14ac:dyDescent="0.3">
      <c r="A5">
        <v>3</v>
      </c>
      <c r="B5">
        <v>262</v>
      </c>
      <c r="C5">
        <v>32</v>
      </c>
      <c r="D5">
        <v>13</v>
      </c>
      <c r="E5" s="1">
        <v>3.1303613806052</v>
      </c>
      <c r="F5" s="1">
        <v>1.17534593877782</v>
      </c>
      <c r="G5" s="1">
        <v>2.4252155649678802</v>
      </c>
      <c r="H5" s="1">
        <v>0.94757153377485803</v>
      </c>
      <c r="I5" s="1">
        <v>0.58375919189871806</v>
      </c>
      <c r="K5" s="1">
        <f t="shared" si="0"/>
        <v>0.10423452768729642</v>
      </c>
      <c r="L5" s="1">
        <f t="shared" si="1"/>
        <v>3.2629173999793615</v>
      </c>
      <c r="M5" s="1">
        <f t="shared" si="1"/>
        <v>1.2251162879768809</v>
      </c>
      <c r="N5" s="1">
        <f t="shared" si="1"/>
        <v>2.5279119895430675</v>
      </c>
    </row>
    <row r="6" spans="1:14" x14ac:dyDescent="0.3">
      <c r="A6">
        <v>4</v>
      </c>
      <c r="B6">
        <v>276</v>
      </c>
      <c r="C6">
        <v>18</v>
      </c>
      <c r="D6">
        <v>26</v>
      </c>
      <c r="E6" s="1">
        <v>3.0937272478865898</v>
      </c>
      <c r="F6" s="1">
        <v>1.14726835780424</v>
      </c>
      <c r="G6" s="1">
        <v>2.52494662946896</v>
      </c>
      <c r="H6" s="1">
        <v>0.95349471314565304</v>
      </c>
      <c r="I6" s="1">
        <v>0.33075116633798901</v>
      </c>
      <c r="K6" s="1">
        <f t="shared" si="0"/>
        <v>5.8631921824104233E-2</v>
      </c>
      <c r="L6" s="1">
        <f t="shared" si="1"/>
        <v>1.8139117414318768</v>
      </c>
      <c r="M6" s="1">
        <f t="shared" si="1"/>
        <v>0.67266548666046644</v>
      </c>
      <c r="N6" s="1">
        <f t="shared" si="1"/>
        <v>1.4804247338905954</v>
      </c>
    </row>
    <row r="7" spans="1:14" x14ac:dyDescent="0.3">
      <c r="A7">
        <v>5</v>
      </c>
      <c r="B7">
        <v>273</v>
      </c>
      <c r="C7">
        <v>24</v>
      </c>
      <c r="D7">
        <v>39</v>
      </c>
      <c r="E7" s="1">
        <v>3.0678611481464899</v>
      </c>
      <c r="F7" s="1">
        <v>1.0878888492297301</v>
      </c>
      <c r="G7" s="1">
        <v>3.8519401421556401</v>
      </c>
      <c r="H7" s="1">
        <v>0.95882350907535197</v>
      </c>
      <c r="I7" s="1">
        <v>0.45258681227206299</v>
      </c>
      <c r="K7" s="1">
        <f t="shared" si="0"/>
        <v>7.8175895765472306E-2</v>
      </c>
      <c r="L7" s="1">
        <f t="shared" si="1"/>
        <v>2.3983279334044219</v>
      </c>
      <c r="M7" s="1">
        <f t="shared" si="1"/>
        <v>0.85046685281802992</v>
      </c>
      <c r="N7" s="1">
        <f t="shared" si="1"/>
        <v>3.0112887104799793</v>
      </c>
    </row>
    <row r="8" spans="1:14" x14ac:dyDescent="0.3">
      <c r="A8">
        <v>6</v>
      </c>
      <c r="B8">
        <v>279</v>
      </c>
      <c r="C8">
        <v>20</v>
      </c>
      <c r="D8">
        <v>26</v>
      </c>
      <c r="E8" s="1">
        <v>3.09259048381838</v>
      </c>
      <c r="F8" s="1">
        <v>1.1287352967244699</v>
      </c>
      <c r="G8" s="1">
        <v>2.71278217841019</v>
      </c>
      <c r="H8" s="1">
        <v>0.95539066088099001</v>
      </c>
      <c r="I8" s="1">
        <v>0.65684954145477104</v>
      </c>
      <c r="K8" s="1">
        <f t="shared" si="0"/>
        <v>6.5146579804560262E-2</v>
      </c>
      <c r="L8" s="1">
        <f t="shared" si="1"/>
        <v>2.0147169275689771</v>
      </c>
      <c r="M8" s="1">
        <f t="shared" si="1"/>
        <v>0.73533244086284688</v>
      </c>
      <c r="N8" s="1">
        <f t="shared" si="1"/>
        <v>1.7672848067818827</v>
      </c>
    </row>
    <row r="9" spans="1:14" x14ac:dyDescent="0.3">
      <c r="A9">
        <v>7</v>
      </c>
      <c r="B9">
        <v>292</v>
      </c>
      <c r="C9">
        <v>12</v>
      </c>
      <c r="D9">
        <v>26</v>
      </c>
      <c r="E9" s="1">
        <v>2.9967206137407398</v>
      </c>
      <c r="F9" s="1">
        <v>1.1329393667201999</v>
      </c>
      <c r="G9" s="1">
        <v>3.6295721615409899</v>
      </c>
      <c r="H9" s="1">
        <v>0.953703694220845</v>
      </c>
      <c r="I9" s="1">
        <v>0.154357691244009</v>
      </c>
      <c r="K9" s="1">
        <f t="shared" si="0"/>
        <v>3.9087947882736153E-2</v>
      </c>
      <c r="L9" s="1">
        <f t="shared" si="1"/>
        <v>1.1713565916901914</v>
      </c>
      <c r="M9" s="1">
        <f t="shared" si="1"/>
        <v>0.44284274920659278</v>
      </c>
      <c r="N9" s="1">
        <f t="shared" si="1"/>
        <v>1.4187252748694423</v>
      </c>
    </row>
    <row r="10" spans="1:14" x14ac:dyDescent="0.3">
      <c r="A10">
        <v>8</v>
      </c>
      <c r="B10">
        <v>269</v>
      </c>
      <c r="C10">
        <v>22</v>
      </c>
      <c r="D10">
        <v>13</v>
      </c>
      <c r="E10" s="1">
        <v>3.1127796787582902</v>
      </c>
      <c r="F10" s="1">
        <v>1.14565375240904</v>
      </c>
      <c r="G10" s="1">
        <v>2.8704855914825802</v>
      </c>
      <c r="H10" s="1">
        <v>0.95457024016117697</v>
      </c>
      <c r="I10" s="1">
        <v>0.52936553019588395</v>
      </c>
      <c r="K10" s="1">
        <f t="shared" si="0"/>
        <v>7.1661237785016291E-2</v>
      </c>
      <c r="L10" s="1">
        <f t="shared" si="1"/>
        <v>2.2306564473186445</v>
      </c>
      <c r="M10" s="1">
        <f t="shared" si="1"/>
        <v>0.82098965970680393</v>
      </c>
      <c r="N10" s="1">
        <f t="shared" si="1"/>
        <v>2.0570255052969633</v>
      </c>
    </row>
    <row r="11" spans="1:14" x14ac:dyDescent="0.3">
      <c r="A11">
        <v>9</v>
      </c>
      <c r="B11">
        <v>257</v>
      </c>
      <c r="C11">
        <v>27</v>
      </c>
      <c r="D11">
        <v>26</v>
      </c>
      <c r="E11" s="1">
        <v>3.1460958787870101</v>
      </c>
      <c r="F11" s="1">
        <v>1.1177426391933001</v>
      </c>
      <c r="G11" s="1">
        <v>3.2451863076117902</v>
      </c>
      <c r="H11" s="1">
        <v>0.95840597146203999</v>
      </c>
      <c r="I11" s="1">
        <v>0.49672058404085001</v>
      </c>
      <c r="K11" s="1">
        <f t="shared" si="0"/>
        <v>8.7947882736156349E-2</v>
      </c>
      <c r="L11" s="1">
        <f t="shared" si="1"/>
        <v>2.7669247142426472</v>
      </c>
      <c r="M11" s="1">
        <f t="shared" si="1"/>
        <v>0.98303098560974278</v>
      </c>
      <c r="N11" s="1">
        <f t="shared" si="1"/>
        <v>2.8540726483882195</v>
      </c>
    </row>
    <row r="12" spans="1:14" x14ac:dyDescent="0.3">
      <c r="C12">
        <f>SUM(C2:C11)</f>
        <v>307</v>
      </c>
      <c r="L12" s="1"/>
      <c r="M12" s="1"/>
      <c r="N12" s="1"/>
    </row>
    <row r="13" spans="1:14" x14ac:dyDescent="0.3">
      <c r="L13" s="1">
        <f>AVERAGE(L2:L11)</f>
        <v>3.1270812727048716</v>
      </c>
      <c r="M13" s="1">
        <f>AVERAGE(M2:M11)</f>
        <v>1.1342757032184974</v>
      </c>
      <c r="N13" s="1">
        <f>AVERAGE(N2:N11)</f>
        <v>3.0204105299539648</v>
      </c>
    </row>
    <row r="14" spans="1:14" x14ac:dyDescent="0.3">
      <c r="L14" s="1"/>
      <c r="M14" s="1"/>
      <c r="N14" s="1"/>
    </row>
    <row r="15" spans="1:14" x14ac:dyDescent="0.3">
      <c r="L15" s="3" t="s">
        <v>13</v>
      </c>
      <c r="M15" s="1" t="s">
        <v>14</v>
      </c>
      <c r="N15" s="1" t="s">
        <v>15</v>
      </c>
    </row>
    <row r="16" spans="1:14" x14ac:dyDescent="0.3">
      <c r="L16" s="1"/>
      <c r="M16" s="1"/>
      <c r="N16" s="1"/>
    </row>
    <row r="17" spans="12:14" x14ac:dyDescent="0.3">
      <c r="L17" s="1">
        <f>(E2-L$13)^2*$K2</f>
        <v>7.7111724328772643E-4</v>
      </c>
      <c r="M17" s="1">
        <f t="shared" ref="M17:N26" si="2">(F2-M$13)^2*$K2</f>
        <v>9.4513500845539204E-5</v>
      </c>
      <c r="N17" s="1">
        <f t="shared" si="2"/>
        <v>1.50916803149314E-2</v>
      </c>
    </row>
    <row r="18" spans="12:14" x14ac:dyDescent="0.3">
      <c r="L18" s="1">
        <f t="shared" ref="L18:L26" si="3">(E3-L$13)^2*$K3</f>
        <v>2.6341296642395873E-5</v>
      </c>
      <c r="M18" s="1">
        <f t="shared" si="2"/>
        <v>9.1670272825851939E-5</v>
      </c>
      <c r="N18" s="1">
        <f t="shared" si="2"/>
        <v>6.3466244036606018E-3</v>
      </c>
    </row>
    <row r="19" spans="12:14" x14ac:dyDescent="0.3">
      <c r="L19" s="1">
        <f t="shared" si="3"/>
        <v>9.4624075446421214E-7</v>
      </c>
      <c r="M19" s="1">
        <f t="shared" si="2"/>
        <v>1.6974588399826228E-5</v>
      </c>
      <c r="N19" s="1">
        <f t="shared" si="2"/>
        <v>5.4317990015488021E-3</v>
      </c>
    </row>
    <row r="20" spans="12:14" x14ac:dyDescent="0.3">
      <c r="L20" s="1">
        <f t="shared" si="3"/>
        <v>1.1214705238094366E-6</v>
      </c>
      <c r="M20" s="1">
        <f t="shared" si="2"/>
        <v>1.7581907480372649E-4</v>
      </c>
      <c r="N20" s="1">
        <f t="shared" si="2"/>
        <v>3.6925815905645497E-2</v>
      </c>
    </row>
    <row r="21" spans="12:14" x14ac:dyDescent="0.3">
      <c r="L21" s="1">
        <f t="shared" si="3"/>
        <v>6.5227483675615636E-5</v>
      </c>
      <c r="M21" s="1">
        <f t="shared" si="2"/>
        <v>9.8976003821483195E-6</v>
      </c>
      <c r="N21" s="1">
        <f t="shared" si="2"/>
        <v>1.4393226645956563E-2</v>
      </c>
    </row>
    <row r="22" spans="12:14" x14ac:dyDescent="0.3">
      <c r="L22" s="1">
        <f t="shared" si="3"/>
        <v>2.741646764333737E-4</v>
      </c>
      <c r="M22" s="1">
        <f t="shared" si="2"/>
        <v>1.6821421938568467E-4</v>
      </c>
      <c r="N22" s="1">
        <f t="shared" si="2"/>
        <v>5.4054058316737603E-2</v>
      </c>
    </row>
    <row r="23" spans="12:14" x14ac:dyDescent="0.3">
      <c r="L23" s="1">
        <f t="shared" si="3"/>
        <v>7.7499317134366929E-5</v>
      </c>
      <c r="M23" s="1">
        <f t="shared" si="2"/>
        <v>1.9997461966815176E-6</v>
      </c>
      <c r="N23" s="1">
        <f t="shared" si="2"/>
        <v>6.1651597832925254E-3</v>
      </c>
    </row>
    <row r="24" spans="12:14" x14ac:dyDescent="0.3">
      <c r="L24" s="1">
        <f t="shared" si="3"/>
        <v>6.6425673246498982E-4</v>
      </c>
      <c r="M24" s="1">
        <f t="shared" si="2"/>
        <v>6.9803071140660461E-8</v>
      </c>
      <c r="N24" s="1">
        <f t="shared" si="2"/>
        <v>1.4504673357567423E-2</v>
      </c>
    </row>
    <row r="25" spans="12:14" x14ac:dyDescent="0.3">
      <c r="L25" s="1">
        <f t="shared" si="3"/>
        <v>1.4657273508415777E-5</v>
      </c>
      <c r="M25" s="1">
        <f t="shared" si="2"/>
        <v>9.277264086035752E-6</v>
      </c>
      <c r="N25" s="1">
        <f t="shared" si="2"/>
        <v>1.6107645533037975E-3</v>
      </c>
    </row>
    <row r="26" spans="12:14" x14ac:dyDescent="0.3">
      <c r="L26" s="1">
        <f t="shared" si="3"/>
        <v>3.179801824231375E-5</v>
      </c>
      <c r="M26" s="1">
        <f t="shared" si="2"/>
        <v>2.4039868285519061E-5</v>
      </c>
      <c r="N26" s="1">
        <f t="shared" si="2"/>
        <v>4.4434920390402748E-3</v>
      </c>
    </row>
    <row r="27" spans="12:14" x14ac:dyDescent="0.3">
      <c r="L27" s="1"/>
      <c r="M27" s="1"/>
      <c r="N27" s="1"/>
    </row>
    <row r="28" spans="12:14" x14ac:dyDescent="0.3">
      <c r="L28" s="1">
        <f>SQRT(SUM(L17:L26))</f>
        <v>4.3899086011755087E-2</v>
      </c>
      <c r="M28" s="1">
        <f t="shared" ref="M28:N28" si="4">SQRT(SUM(M17:M26))</f>
        <v>2.4340828627681388E-2</v>
      </c>
      <c r="N28" s="1">
        <f t="shared" si="4"/>
        <v>0.39870702818195275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F3F46-6728-4BFE-95C9-A92556D7513F}">
  <dimension ref="A1:N28"/>
  <sheetViews>
    <sheetView workbookViewId="0">
      <selection activeCell="F32" sqref="F32"/>
    </sheetView>
  </sheetViews>
  <sheetFormatPr defaultRowHeight="14.4" x14ac:dyDescent="0.3"/>
  <cols>
    <col min="11" max="11" width="10" bestFit="1" customWidth="1"/>
    <col min="12" max="12" width="12.109375" bestFit="1" customWidth="1"/>
    <col min="13" max="14" width="10.5546875" bestFit="1" customWidth="1"/>
  </cols>
  <sheetData>
    <row r="1" spans="1:14" s="2" customFormat="1" ht="45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">
      <c r="A2">
        <v>0</v>
      </c>
      <c r="B2">
        <v>206</v>
      </c>
      <c r="C2">
        <v>84</v>
      </c>
      <c r="D2">
        <v>19</v>
      </c>
      <c r="E2" s="1">
        <v>3.2079257176449198</v>
      </c>
      <c r="F2" s="1">
        <v>1.0990017769670299</v>
      </c>
      <c r="G2" s="1">
        <v>3.4356015020420001</v>
      </c>
      <c r="H2" s="1">
        <v>0.95602909569393901</v>
      </c>
      <c r="I2" s="1">
        <v>0.61462164792611096</v>
      </c>
      <c r="K2" s="1">
        <f>C2/C$12</f>
        <v>0.2736156351791531</v>
      </c>
      <c r="L2" s="1">
        <f>E2*$K2*10</f>
        <v>8.7773863284095537</v>
      </c>
      <c r="M2" s="1">
        <f>F2*$K2*10</f>
        <v>3.0070406926785189</v>
      </c>
      <c r="N2" s="1">
        <f>G2*$K2*10</f>
        <v>9.4003428720367435</v>
      </c>
    </row>
    <row r="3" spans="1:14" x14ac:dyDescent="0.3">
      <c r="A3">
        <v>1</v>
      </c>
      <c r="B3">
        <v>254</v>
      </c>
      <c r="C3">
        <v>41</v>
      </c>
      <c r="D3">
        <v>13</v>
      </c>
      <c r="E3" s="1">
        <v>3.1133841190193299</v>
      </c>
      <c r="F3" s="1">
        <v>1.1639271395162001</v>
      </c>
      <c r="G3" s="1">
        <v>2.78201431564236</v>
      </c>
      <c r="H3" s="1">
        <v>0.95137275055236303</v>
      </c>
      <c r="I3" s="1">
        <v>0.69168907640815502</v>
      </c>
      <c r="K3" s="1">
        <f t="shared" ref="K3:K11" si="0">C3/C$12</f>
        <v>0.13355048859934854</v>
      </c>
      <c r="L3" s="1">
        <f t="shared" ref="L3:N11" si="1">E3*$K3*10</f>
        <v>4.1579397029248382</v>
      </c>
      <c r="M3" s="1">
        <f t="shared" si="1"/>
        <v>1.5544303817643064</v>
      </c>
      <c r="N3" s="1">
        <f t="shared" si="1"/>
        <v>3.7153937114441944</v>
      </c>
    </row>
    <row r="4" spans="1:14" x14ac:dyDescent="0.3">
      <c r="A4">
        <v>2</v>
      </c>
      <c r="B4">
        <v>262</v>
      </c>
      <c r="C4">
        <v>27</v>
      </c>
      <c r="D4">
        <v>7</v>
      </c>
      <c r="E4" s="1">
        <v>3.1667423297502402</v>
      </c>
      <c r="F4" s="1">
        <v>1.15848032790922</v>
      </c>
      <c r="G4" s="1">
        <v>2.7145553853255602</v>
      </c>
      <c r="H4" s="1">
        <v>0.951236325766597</v>
      </c>
      <c r="I4" s="1">
        <v>0.74829547486242698</v>
      </c>
      <c r="K4" s="1">
        <f t="shared" si="0"/>
        <v>8.7947882736156349E-2</v>
      </c>
      <c r="L4" s="1">
        <f t="shared" si="1"/>
        <v>2.7850828307249671</v>
      </c>
      <c r="M4" s="1">
        <f t="shared" si="1"/>
        <v>1.0188589203110403</v>
      </c>
      <c r="N4" s="1">
        <f t="shared" si="1"/>
        <v>2.387393987094141</v>
      </c>
    </row>
    <row r="5" spans="1:14" x14ac:dyDescent="0.3">
      <c r="A5">
        <v>3</v>
      </c>
      <c r="B5">
        <v>262</v>
      </c>
      <c r="C5">
        <v>32</v>
      </c>
      <c r="D5">
        <v>7</v>
      </c>
      <c r="E5" s="1">
        <v>3.1667423297502402</v>
      </c>
      <c r="F5" s="1">
        <v>1.21497322557123</v>
      </c>
      <c r="G5" s="1">
        <v>2.4308832303686398</v>
      </c>
      <c r="H5" s="1">
        <v>0.94397664082607402</v>
      </c>
      <c r="I5" s="1">
        <v>0.58181143083860698</v>
      </c>
      <c r="K5" s="1">
        <f t="shared" si="0"/>
        <v>0.10423452768729642</v>
      </c>
      <c r="L5" s="1">
        <f t="shared" si="1"/>
        <v>3.3008389104888498</v>
      </c>
      <c r="M5" s="1">
        <f t="shared" si="1"/>
        <v>1.2664216032012821</v>
      </c>
      <c r="N5" s="1">
        <f t="shared" si="1"/>
        <v>2.5338196538044455</v>
      </c>
    </row>
    <row r="6" spans="1:14" x14ac:dyDescent="0.3">
      <c r="A6">
        <v>4</v>
      </c>
      <c r="B6">
        <v>276</v>
      </c>
      <c r="C6">
        <v>18</v>
      </c>
      <c r="D6">
        <v>7</v>
      </c>
      <c r="E6" s="1">
        <v>3.0811344146087101</v>
      </c>
      <c r="F6" s="1">
        <v>1.16249509621842</v>
      </c>
      <c r="G6" s="1">
        <v>2.17418766656525</v>
      </c>
      <c r="H6" s="1">
        <v>0.95225206925638695</v>
      </c>
      <c r="I6" s="1">
        <v>0.50377656225897705</v>
      </c>
      <c r="K6" s="1">
        <f t="shared" si="0"/>
        <v>5.8631921824104233E-2</v>
      </c>
      <c r="L6" s="1">
        <f t="shared" si="1"/>
        <v>1.8065283212689502</v>
      </c>
      <c r="M6" s="1">
        <f t="shared" si="1"/>
        <v>0.68159321602382927</v>
      </c>
      <c r="N6" s="1">
        <f t="shared" si="1"/>
        <v>1.2747680129698533</v>
      </c>
    </row>
    <row r="7" spans="1:14" x14ac:dyDescent="0.3">
      <c r="A7">
        <v>5</v>
      </c>
      <c r="B7">
        <v>273</v>
      </c>
      <c r="C7">
        <v>24</v>
      </c>
      <c r="D7">
        <v>13</v>
      </c>
      <c r="E7" s="1">
        <v>3.0761667190393398</v>
      </c>
      <c r="F7" s="1">
        <v>1.08933804482237</v>
      </c>
      <c r="G7" s="1">
        <v>3.94121050862972</v>
      </c>
      <c r="H7" s="1">
        <v>0.95871373217160005</v>
      </c>
      <c r="I7" s="1">
        <v>0.42691972509021903</v>
      </c>
      <c r="K7" s="1">
        <f t="shared" si="0"/>
        <v>7.8175895765472306E-2</v>
      </c>
      <c r="L7" s="1">
        <f t="shared" si="1"/>
        <v>2.4048208878483432</v>
      </c>
      <c r="M7" s="1">
        <f t="shared" si="1"/>
        <v>0.85159977445396995</v>
      </c>
      <c r="N7" s="1">
        <f t="shared" si="1"/>
        <v>3.0810766191242105</v>
      </c>
    </row>
    <row r="8" spans="1:14" x14ac:dyDescent="0.3">
      <c r="A8">
        <v>6</v>
      </c>
      <c r="B8">
        <v>279</v>
      </c>
      <c r="C8">
        <v>20</v>
      </c>
      <c r="D8">
        <v>7</v>
      </c>
      <c r="E8" s="1">
        <v>3.0811620842612499</v>
      </c>
      <c r="F8" s="1">
        <v>1.1340037643354099</v>
      </c>
      <c r="G8" s="1">
        <v>2.8323021436633402</v>
      </c>
      <c r="H8" s="1">
        <v>0.95497325326819205</v>
      </c>
      <c r="I8" s="1">
        <v>0.62594634881798095</v>
      </c>
      <c r="K8" s="1">
        <f t="shared" si="0"/>
        <v>6.5146579804560262E-2</v>
      </c>
      <c r="L8" s="1">
        <f t="shared" si="1"/>
        <v>2.0072717161311076</v>
      </c>
      <c r="M8" s="1">
        <f t="shared" si="1"/>
        <v>0.73876466731948531</v>
      </c>
      <c r="N8" s="1">
        <f t="shared" si="1"/>
        <v>1.8451479763279088</v>
      </c>
    </row>
    <row r="9" spans="1:14" x14ac:dyDescent="0.3">
      <c r="A9">
        <v>7</v>
      </c>
      <c r="B9">
        <v>292</v>
      </c>
      <c r="C9">
        <v>12</v>
      </c>
      <c r="D9">
        <v>7</v>
      </c>
      <c r="E9" s="1">
        <v>3.0052390294155198</v>
      </c>
      <c r="F9" s="1">
        <v>1.14519913070723</v>
      </c>
      <c r="G9" s="1">
        <v>3.5240776865491101</v>
      </c>
      <c r="H9" s="1">
        <v>0.95269630978844499</v>
      </c>
      <c r="I9" s="1">
        <v>0.20280093621154699</v>
      </c>
      <c r="K9" s="1">
        <f t="shared" si="0"/>
        <v>3.9087947882736153E-2</v>
      </c>
      <c r="L9" s="1">
        <f t="shared" si="1"/>
        <v>1.1746862655695842</v>
      </c>
      <c r="M9" s="1">
        <f t="shared" si="1"/>
        <v>0.44763483936438953</v>
      </c>
      <c r="N9" s="1">
        <f t="shared" si="1"/>
        <v>1.3774896494654501</v>
      </c>
    </row>
    <row r="10" spans="1:14" x14ac:dyDescent="0.3">
      <c r="A10">
        <v>8</v>
      </c>
      <c r="B10">
        <v>269</v>
      </c>
      <c r="C10">
        <v>22</v>
      </c>
      <c r="D10">
        <v>7</v>
      </c>
      <c r="E10" s="1">
        <v>3.13728268906398</v>
      </c>
      <c r="F10" s="1">
        <v>1.16413188026393</v>
      </c>
      <c r="G10" s="1">
        <v>2.8966476752524501</v>
      </c>
      <c r="H10" s="1">
        <v>0.95309295845249997</v>
      </c>
      <c r="I10" s="1">
        <v>0.52074755362958403</v>
      </c>
      <c r="K10" s="1">
        <f t="shared" si="0"/>
        <v>7.1661237785016291E-2</v>
      </c>
      <c r="L10" s="1">
        <f t="shared" si="1"/>
        <v>2.2482156077982922</v>
      </c>
      <c r="M10" s="1">
        <f t="shared" si="1"/>
        <v>0.83423131484711599</v>
      </c>
      <c r="N10" s="1">
        <f t="shared" si="1"/>
        <v>2.075773578356805</v>
      </c>
    </row>
    <row r="11" spans="1:14" x14ac:dyDescent="0.3">
      <c r="A11">
        <v>9</v>
      </c>
      <c r="B11">
        <v>257</v>
      </c>
      <c r="C11">
        <v>27</v>
      </c>
      <c r="D11">
        <v>13</v>
      </c>
      <c r="E11" s="1">
        <v>3.1604795655982501</v>
      </c>
      <c r="F11" s="1">
        <v>1.133669426285</v>
      </c>
      <c r="G11" s="1">
        <v>3.2743953335494398</v>
      </c>
      <c r="H11" s="1">
        <v>0.95721217438272699</v>
      </c>
      <c r="I11" s="1">
        <v>0.48762005372150302</v>
      </c>
      <c r="K11" s="1">
        <f t="shared" si="0"/>
        <v>8.7947882736156349E-2</v>
      </c>
      <c r="L11" s="1">
        <f t="shared" si="1"/>
        <v>2.7795748622525323</v>
      </c>
      <c r="M11" s="1">
        <f t="shared" si="1"/>
        <v>0.99703825764478826</v>
      </c>
      <c r="N11" s="1">
        <f t="shared" si="1"/>
        <v>2.8797613682682366</v>
      </c>
    </row>
    <row r="12" spans="1:14" x14ac:dyDescent="0.3">
      <c r="C12">
        <f>SUM(C2:C11)</f>
        <v>307</v>
      </c>
      <c r="L12" s="1"/>
      <c r="M12" s="1"/>
      <c r="N12" s="1"/>
    </row>
    <row r="13" spans="1:14" x14ac:dyDescent="0.3">
      <c r="L13" s="1">
        <f>AVERAGE(L2:L11)</f>
        <v>3.1442345433417018</v>
      </c>
      <c r="M13" s="1">
        <f>AVERAGE(M2:M11)</f>
        <v>1.1397613667608728</v>
      </c>
      <c r="N13" s="1">
        <f>AVERAGE(N2:N11)</f>
        <v>3.0570967428891991</v>
      </c>
    </row>
    <row r="14" spans="1:14" x14ac:dyDescent="0.3">
      <c r="L14" s="1"/>
      <c r="M14" s="1"/>
      <c r="N14" s="1"/>
    </row>
    <row r="15" spans="1:14" x14ac:dyDescent="0.3">
      <c r="L15" s="3" t="s">
        <v>13</v>
      </c>
      <c r="M15" s="1" t="s">
        <v>14</v>
      </c>
      <c r="N15" s="1" t="s">
        <v>15</v>
      </c>
    </row>
    <row r="16" spans="1:14" x14ac:dyDescent="0.3">
      <c r="L16" s="1"/>
      <c r="M16" s="1"/>
      <c r="N16" s="1"/>
    </row>
    <row r="17" spans="12:14" x14ac:dyDescent="0.3">
      <c r="L17" s="1">
        <f>(E2-L$13)^2*$K2</f>
        <v>1.1099397963072429E-3</v>
      </c>
      <c r="M17" s="1">
        <f t="shared" ref="M17:N26" si="2">(F2-M$13)^2*$K2</f>
        <v>4.5456973763399516E-4</v>
      </c>
      <c r="N17" s="1">
        <f t="shared" si="2"/>
        <v>3.919977728635464E-2</v>
      </c>
    </row>
    <row r="18" spans="12:14" x14ac:dyDescent="0.3">
      <c r="L18" s="1">
        <f t="shared" ref="L18:L26" si="3">(E3-L$13)^2*$K3</f>
        <v>1.2710650135402721E-4</v>
      </c>
      <c r="M18" s="1">
        <f t="shared" si="2"/>
        <v>7.7991425040217709E-5</v>
      </c>
      <c r="N18" s="1">
        <f t="shared" si="2"/>
        <v>1.0105811117200368E-2</v>
      </c>
    </row>
    <row r="19" spans="12:14" x14ac:dyDescent="0.3">
      <c r="L19" s="1">
        <f t="shared" si="3"/>
        <v>4.4554436883825253E-5</v>
      </c>
      <c r="M19" s="1">
        <f t="shared" si="2"/>
        <v>3.0816894706123477E-5</v>
      </c>
      <c r="N19" s="1">
        <f t="shared" si="2"/>
        <v>1.0319328027106186E-2</v>
      </c>
    </row>
    <row r="20" spans="12:14" x14ac:dyDescent="0.3">
      <c r="L20" s="1">
        <f t="shared" si="3"/>
        <v>5.2805258528978079E-5</v>
      </c>
      <c r="M20" s="1">
        <f t="shared" si="2"/>
        <v>5.8963634717489044E-4</v>
      </c>
      <c r="N20" s="1">
        <f t="shared" si="2"/>
        <v>4.0874878255461794E-2</v>
      </c>
    </row>
    <row r="21" spans="12:14" x14ac:dyDescent="0.3">
      <c r="L21" s="1">
        <f t="shared" si="3"/>
        <v>2.3345039879531715E-4</v>
      </c>
      <c r="M21" s="1">
        <f t="shared" si="2"/>
        <v>3.0302293781371479E-5</v>
      </c>
      <c r="N21" s="1">
        <f t="shared" si="2"/>
        <v>4.5705250381087172E-2</v>
      </c>
    </row>
    <row r="22" spans="12:14" x14ac:dyDescent="0.3">
      <c r="L22" s="1">
        <f t="shared" si="3"/>
        <v>3.6220680431978315E-4</v>
      </c>
      <c r="M22" s="1">
        <f t="shared" si="2"/>
        <v>1.9876310582258523E-4</v>
      </c>
      <c r="N22" s="1">
        <f t="shared" si="2"/>
        <v>6.110674794307893E-2</v>
      </c>
    </row>
    <row r="23" spans="12:14" x14ac:dyDescent="0.3">
      <c r="L23" s="1">
        <f t="shared" si="3"/>
        <v>2.5916189540425269E-4</v>
      </c>
      <c r="M23" s="1">
        <f t="shared" si="2"/>
        <v>2.1596081882537987E-6</v>
      </c>
      <c r="N23" s="1">
        <f t="shared" si="2"/>
        <v>3.2920268300400332E-3</v>
      </c>
    </row>
    <row r="24" spans="12:14" x14ac:dyDescent="0.3">
      <c r="L24" s="1">
        <f t="shared" si="3"/>
        <v>7.5516949413433727E-4</v>
      </c>
      <c r="M24" s="1">
        <f t="shared" si="2"/>
        <v>1.1558023479987837E-6</v>
      </c>
      <c r="N24" s="1">
        <f t="shared" si="2"/>
        <v>8.5239557683974339E-3</v>
      </c>
    </row>
    <row r="25" spans="12:14" x14ac:dyDescent="0.3">
      <c r="L25" s="1">
        <f t="shared" si="3"/>
        <v>3.4632642142376003E-6</v>
      </c>
      <c r="M25" s="1">
        <f t="shared" si="2"/>
        <v>4.2561180537000789E-5</v>
      </c>
      <c r="N25" s="1">
        <f t="shared" si="2"/>
        <v>1.844839976290048E-3</v>
      </c>
    </row>
    <row r="26" spans="12:14" x14ac:dyDescent="0.3">
      <c r="L26" s="1">
        <f t="shared" si="3"/>
        <v>2.3209512049267666E-5</v>
      </c>
      <c r="M26" s="1">
        <f t="shared" si="2"/>
        <v>3.2638988487380739E-6</v>
      </c>
      <c r="N26" s="1">
        <f t="shared" si="2"/>
        <v>4.1527827119837947E-3</v>
      </c>
    </row>
    <row r="27" spans="12:14" x14ac:dyDescent="0.3">
      <c r="L27" s="1"/>
      <c r="M27" s="1"/>
      <c r="N27" s="1"/>
    </row>
    <row r="28" spans="12:14" x14ac:dyDescent="0.3">
      <c r="L28" s="1">
        <f>SQRT(SUM(L17:L26))</f>
        <v>5.4507498218054999E-2</v>
      </c>
      <c r="M28" s="1">
        <f t="shared" ref="M28:N28" si="4">SQRT(SUM(M17:M26))</f>
        <v>3.7831472269542657E-2</v>
      </c>
      <c r="N28" s="1">
        <f t="shared" si="4"/>
        <v>0.47447381202443661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7B8A-D28E-4F12-B79E-E7BD5373F106}">
  <dimension ref="A1:N28"/>
  <sheetViews>
    <sheetView workbookViewId="0">
      <selection activeCell="F32" sqref="F32"/>
    </sheetView>
  </sheetViews>
  <sheetFormatPr defaultRowHeight="14.4" x14ac:dyDescent="0.3"/>
  <cols>
    <col min="11" max="11" width="10" bestFit="1" customWidth="1"/>
    <col min="12" max="12" width="12.109375" bestFit="1" customWidth="1"/>
    <col min="13" max="14" width="10.5546875" bestFit="1" customWidth="1"/>
  </cols>
  <sheetData>
    <row r="1" spans="1:14" s="2" customFormat="1" ht="45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">
      <c r="A2">
        <v>0</v>
      </c>
      <c r="B2">
        <v>206</v>
      </c>
      <c r="C2">
        <v>84</v>
      </c>
      <c r="D2">
        <v>98</v>
      </c>
      <c r="E2" s="1">
        <v>3.1354929214349498</v>
      </c>
      <c r="F2" s="1">
        <v>1.0511041345647101</v>
      </c>
      <c r="G2" s="1">
        <v>3.2807349803163599</v>
      </c>
      <c r="H2" s="1">
        <v>0.95977833014198599</v>
      </c>
      <c r="I2" s="1">
        <v>0.64858196508205102</v>
      </c>
      <c r="K2" s="1">
        <f>C2/C$12</f>
        <v>0.2736156351791531</v>
      </c>
      <c r="L2" s="1">
        <f>E2*$K2*10</f>
        <v>8.5791988729816211</v>
      </c>
      <c r="M2" s="1">
        <f>F2*$K2*10</f>
        <v>2.875985254183572</v>
      </c>
      <c r="N2" s="1">
        <f>G2*$K2*10</f>
        <v>8.976603854937272</v>
      </c>
    </row>
    <row r="3" spans="1:14" x14ac:dyDescent="0.3">
      <c r="A3">
        <v>1</v>
      </c>
      <c r="B3">
        <v>254</v>
      </c>
      <c r="C3">
        <v>41</v>
      </c>
      <c r="D3">
        <v>39</v>
      </c>
      <c r="E3" s="1">
        <v>3.0031276374546398</v>
      </c>
      <c r="F3" s="1">
        <v>1.0995666040813601</v>
      </c>
      <c r="G3" s="1">
        <v>3.05638439887043</v>
      </c>
      <c r="H3" s="1">
        <v>0.95660185193457004</v>
      </c>
      <c r="I3" s="1">
        <v>0.62787732028200705</v>
      </c>
      <c r="K3" s="1">
        <f t="shared" ref="K3:K11" si="0">C3/C$12</f>
        <v>0.13355048859934854</v>
      </c>
      <c r="L3" s="1">
        <f t="shared" ref="L3:N11" si="1">E3*$K3*10</f>
        <v>4.010691633082744</v>
      </c>
      <c r="M3" s="1">
        <f t="shared" si="1"/>
        <v>1.4684765722259208</v>
      </c>
      <c r="N3" s="1">
        <f t="shared" si="1"/>
        <v>4.0818162981657204</v>
      </c>
    </row>
    <row r="4" spans="1:14" x14ac:dyDescent="0.3">
      <c r="A4">
        <v>2</v>
      </c>
      <c r="B4">
        <v>262</v>
      </c>
      <c r="C4">
        <v>27</v>
      </c>
      <c r="D4">
        <v>39</v>
      </c>
      <c r="E4" s="1">
        <v>3.0391528522100599</v>
      </c>
      <c r="F4" s="1">
        <v>1.1397624882484501</v>
      </c>
      <c r="G4" s="1">
        <v>2.8336562661064599</v>
      </c>
      <c r="H4" s="1">
        <v>0.95279936805605603</v>
      </c>
      <c r="I4" s="1">
        <v>0.72572391346903298</v>
      </c>
      <c r="K4" s="1">
        <f t="shared" si="0"/>
        <v>8.7947882736156349E-2</v>
      </c>
      <c r="L4" s="1">
        <f t="shared" si="1"/>
        <v>2.6728705866342546</v>
      </c>
      <c r="M4" s="1">
        <f t="shared" si="1"/>
        <v>1.0023969766354446</v>
      </c>
      <c r="N4" s="1">
        <f t="shared" si="1"/>
        <v>2.4921406900610559</v>
      </c>
    </row>
    <row r="5" spans="1:14" x14ac:dyDescent="0.3">
      <c r="A5">
        <v>3</v>
      </c>
      <c r="B5">
        <v>262</v>
      </c>
      <c r="C5">
        <v>32</v>
      </c>
      <c r="D5">
        <v>39</v>
      </c>
      <c r="E5" s="1">
        <v>3.0391528522100599</v>
      </c>
      <c r="F5" s="1">
        <v>1.15430438621298</v>
      </c>
      <c r="G5" s="1">
        <v>2.24539976820666</v>
      </c>
      <c r="H5" s="1">
        <v>0.94943192486729699</v>
      </c>
      <c r="I5" s="1">
        <v>0.64319468973751603</v>
      </c>
      <c r="K5" s="1">
        <f t="shared" si="0"/>
        <v>0.10423452768729642</v>
      </c>
      <c r="L5" s="1">
        <f t="shared" si="1"/>
        <v>3.1678466211961536</v>
      </c>
      <c r="M5" s="1">
        <f t="shared" si="1"/>
        <v>1.2031837250428457</v>
      </c>
      <c r="N5" s="1">
        <f t="shared" si="1"/>
        <v>2.3404818430818608</v>
      </c>
    </row>
    <row r="6" spans="1:14" x14ac:dyDescent="0.3">
      <c r="A6">
        <v>4</v>
      </c>
      <c r="B6">
        <v>276</v>
      </c>
      <c r="C6">
        <v>18</v>
      </c>
      <c r="D6">
        <v>39</v>
      </c>
      <c r="E6" s="1">
        <v>3.032297025738</v>
      </c>
      <c r="F6" s="1">
        <v>1.12626517667395</v>
      </c>
      <c r="G6" s="1">
        <v>2.62836616297401</v>
      </c>
      <c r="H6" s="1">
        <v>0.95518188273289695</v>
      </c>
      <c r="I6" s="1">
        <v>0.27480474705699398</v>
      </c>
      <c r="K6" s="1">
        <f t="shared" si="0"/>
        <v>5.8631921824104233E-2</v>
      </c>
      <c r="L6" s="1">
        <f t="shared" si="1"/>
        <v>1.7778940216053418</v>
      </c>
      <c r="M6" s="1">
        <f t="shared" si="1"/>
        <v>0.66035091791957978</v>
      </c>
      <c r="N6" s="1">
        <f t="shared" si="1"/>
        <v>1.5410615939261296</v>
      </c>
    </row>
    <row r="7" spans="1:14" x14ac:dyDescent="0.3">
      <c r="A7">
        <v>5</v>
      </c>
      <c r="B7">
        <v>273</v>
      </c>
      <c r="C7">
        <v>24</v>
      </c>
      <c r="D7">
        <v>98</v>
      </c>
      <c r="E7" s="1">
        <v>3.0147972380783501</v>
      </c>
      <c r="F7" s="1">
        <v>1.0720273567015299</v>
      </c>
      <c r="G7" s="1">
        <v>3.7647324035049201</v>
      </c>
      <c r="H7" s="1">
        <v>0.96001546785396397</v>
      </c>
      <c r="I7" s="1">
        <v>0.47709304233775401</v>
      </c>
      <c r="K7" s="1">
        <f t="shared" si="0"/>
        <v>7.8175895765472306E-2</v>
      </c>
      <c r="L7" s="1">
        <f t="shared" si="1"/>
        <v>2.3568447463804691</v>
      </c>
      <c r="M7" s="1">
        <f t="shared" si="1"/>
        <v>0.83806698895233611</v>
      </c>
      <c r="N7" s="1">
        <f t="shared" si="1"/>
        <v>2.9431132796129669</v>
      </c>
    </row>
    <row r="8" spans="1:14" x14ac:dyDescent="0.3">
      <c r="A8">
        <v>6</v>
      </c>
      <c r="B8">
        <v>279</v>
      </c>
      <c r="C8">
        <v>20</v>
      </c>
      <c r="D8">
        <v>98</v>
      </c>
      <c r="E8" s="1">
        <v>2.9981300627513301</v>
      </c>
      <c r="F8" s="1">
        <v>1.0794202537609601</v>
      </c>
      <c r="G8" s="1">
        <v>2.6462834601568899</v>
      </c>
      <c r="H8" s="1">
        <v>0.95920351909972401</v>
      </c>
      <c r="I8" s="1">
        <v>0.67346671237848699</v>
      </c>
      <c r="K8" s="1">
        <f t="shared" si="0"/>
        <v>6.5146579804560262E-2</v>
      </c>
      <c r="L8" s="1">
        <f t="shared" si="1"/>
        <v>1.953179193974808</v>
      </c>
      <c r="M8" s="1">
        <f t="shared" si="1"/>
        <v>0.7032053770429707</v>
      </c>
      <c r="N8" s="1">
        <f t="shared" si="1"/>
        <v>1.7239631662259869</v>
      </c>
    </row>
    <row r="9" spans="1:14" x14ac:dyDescent="0.3">
      <c r="A9">
        <v>7</v>
      </c>
      <c r="B9">
        <v>292</v>
      </c>
      <c r="C9">
        <v>12</v>
      </c>
      <c r="D9">
        <v>78</v>
      </c>
      <c r="E9" s="1">
        <v>2.8872845034224102</v>
      </c>
      <c r="F9" s="1">
        <v>1.1168702608733401</v>
      </c>
      <c r="G9" s="1">
        <v>2.9146981218758699</v>
      </c>
      <c r="H9" s="1">
        <v>0.95500767288305599</v>
      </c>
      <c r="I9" s="1">
        <v>0.454665473363212</v>
      </c>
      <c r="K9" s="1">
        <f t="shared" si="0"/>
        <v>3.9087947882736153E-2</v>
      </c>
      <c r="L9" s="1">
        <f t="shared" si="1"/>
        <v>1.128580261924069</v>
      </c>
      <c r="M9" s="1">
        <f t="shared" si="1"/>
        <v>0.4365616654879505</v>
      </c>
      <c r="N9" s="1">
        <f t="shared" si="1"/>
        <v>1.1392956828179295</v>
      </c>
    </row>
    <row r="10" spans="1:14" x14ac:dyDescent="0.3">
      <c r="A10">
        <v>8</v>
      </c>
      <c r="B10">
        <v>269</v>
      </c>
      <c r="C10">
        <v>22</v>
      </c>
      <c r="D10">
        <v>98</v>
      </c>
      <c r="E10" s="1">
        <v>3.0026892458113399</v>
      </c>
      <c r="F10" s="1">
        <v>1.1350053772369799</v>
      </c>
      <c r="G10" s="1">
        <v>2.9111972932111501</v>
      </c>
      <c r="H10" s="1">
        <v>0.95541081696488095</v>
      </c>
      <c r="I10" s="1">
        <v>0.51592097267799497</v>
      </c>
      <c r="K10" s="1">
        <f t="shared" si="0"/>
        <v>7.1661237785016291E-2</v>
      </c>
      <c r="L10" s="1">
        <f t="shared" si="1"/>
        <v>2.1517642803859767</v>
      </c>
      <c r="M10" s="1">
        <f t="shared" si="1"/>
        <v>0.81335890225451335</v>
      </c>
      <c r="N10" s="1">
        <f t="shared" si="1"/>
        <v>2.0862000146790001</v>
      </c>
    </row>
    <row r="11" spans="1:14" x14ac:dyDescent="0.3">
      <c r="A11">
        <v>9</v>
      </c>
      <c r="B11">
        <v>257</v>
      </c>
      <c r="C11">
        <v>27</v>
      </c>
      <c r="D11">
        <v>98</v>
      </c>
      <c r="E11" s="1">
        <v>2.9691397340931802</v>
      </c>
      <c r="F11" s="1">
        <v>1.1239575160733299</v>
      </c>
      <c r="G11" s="1">
        <v>3.0546972081867199</v>
      </c>
      <c r="H11" s="1">
        <v>0.95794214299478597</v>
      </c>
      <c r="I11" s="1">
        <v>0.55407046839225604</v>
      </c>
      <c r="K11" s="1">
        <f t="shared" si="0"/>
        <v>8.7947882736156349E-2</v>
      </c>
      <c r="L11" s="1">
        <f t="shared" si="1"/>
        <v>2.6112955316128943</v>
      </c>
      <c r="M11" s="1">
        <f t="shared" si="1"/>
        <v>0.98849683824038792</v>
      </c>
      <c r="N11" s="1">
        <f t="shared" si="1"/>
        <v>2.686541518600698</v>
      </c>
    </row>
    <row r="12" spans="1:14" x14ac:dyDescent="0.3">
      <c r="C12">
        <f>SUM(C2:C11)</f>
        <v>307</v>
      </c>
      <c r="L12" s="1"/>
      <c r="M12" s="1"/>
      <c r="N12" s="1"/>
    </row>
    <row r="13" spans="1:14" x14ac:dyDescent="0.3">
      <c r="L13" s="1">
        <f>AVERAGE(L2:L11)</f>
        <v>3.0410165749778328</v>
      </c>
      <c r="M13" s="1">
        <f>AVERAGE(M2:M11)</f>
        <v>1.0990083217985522</v>
      </c>
      <c r="N13" s="1">
        <f>AVERAGE(N2:N11)</f>
        <v>3.0011217942108623</v>
      </c>
    </row>
    <row r="14" spans="1:14" x14ac:dyDescent="0.3">
      <c r="L14" s="1"/>
      <c r="M14" s="1"/>
      <c r="N14" s="1"/>
    </row>
    <row r="15" spans="1:14" x14ac:dyDescent="0.3">
      <c r="L15" s="3" t="s">
        <v>13</v>
      </c>
      <c r="M15" s="1" t="s">
        <v>14</v>
      </c>
      <c r="N15" s="1" t="s">
        <v>15</v>
      </c>
    </row>
    <row r="16" spans="1:14" x14ac:dyDescent="0.3">
      <c r="L16" s="1"/>
      <c r="M16" s="1"/>
      <c r="N16" s="1"/>
    </row>
    <row r="17" spans="12:14" x14ac:dyDescent="0.3">
      <c r="L17" s="1">
        <f>(E2-L$13)^2*$K2</f>
        <v>2.4422329750825966E-3</v>
      </c>
      <c r="M17" s="1">
        <f t="shared" ref="M17:N26" si="2">(F2-M$13)^2*$K2</f>
        <v>6.2789621166430129E-4</v>
      </c>
      <c r="N17" s="1">
        <f t="shared" si="2"/>
        <v>2.1392237273295377E-2</v>
      </c>
    </row>
    <row r="18" spans="12:14" x14ac:dyDescent="0.3">
      <c r="L18" s="1">
        <f t="shared" ref="L18:L26" si="3">(E3-L$13)^2*$K3</f>
        <v>1.9172128681463623E-4</v>
      </c>
      <c r="M18" s="1">
        <f t="shared" si="2"/>
        <v>4.1624897065742946E-8</v>
      </c>
      <c r="N18" s="1">
        <f t="shared" si="2"/>
        <v>4.0785724568125894E-4</v>
      </c>
    </row>
    <row r="19" spans="12:14" x14ac:dyDescent="0.3">
      <c r="L19" s="1">
        <f t="shared" si="3"/>
        <v>3.0548367748569521E-7</v>
      </c>
      <c r="M19" s="1">
        <f t="shared" si="2"/>
        <v>1.4607282163420647E-4</v>
      </c>
      <c r="N19" s="1">
        <f t="shared" si="2"/>
        <v>2.4664722598981515E-3</v>
      </c>
    </row>
    <row r="20" spans="12:14" x14ac:dyDescent="0.3">
      <c r="L20" s="1">
        <f t="shared" si="3"/>
        <v>3.6205472887193507E-7</v>
      </c>
      <c r="M20" s="1">
        <f t="shared" si="2"/>
        <v>3.1871319762601162E-4</v>
      </c>
      <c r="N20" s="1">
        <f t="shared" si="2"/>
        <v>5.9529983644340978E-2</v>
      </c>
    </row>
    <row r="21" spans="12:14" x14ac:dyDescent="0.3">
      <c r="L21" s="1">
        <f t="shared" si="3"/>
        <v>4.4578166157187597E-6</v>
      </c>
      <c r="M21" s="1">
        <f t="shared" si="2"/>
        <v>4.3559773545840048E-5</v>
      </c>
      <c r="N21" s="1">
        <f t="shared" si="2"/>
        <v>8.1467156063130819E-3</v>
      </c>
    </row>
    <row r="22" spans="12:14" x14ac:dyDescent="0.3">
      <c r="L22" s="1">
        <f t="shared" si="3"/>
        <v>5.3742303123015832E-5</v>
      </c>
      <c r="M22" s="1">
        <f t="shared" si="2"/>
        <v>5.6909900526389759E-5</v>
      </c>
      <c r="N22" s="1">
        <f t="shared" si="2"/>
        <v>4.5584455710210463E-2</v>
      </c>
    </row>
    <row r="23" spans="12:14" x14ac:dyDescent="0.3">
      <c r="L23" s="1">
        <f t="shared" si="3"/>
        <v>1.1982103784716415E-4</v>
      </c>
      <c r="M23" s="1">
        <f t="shared" si="2"/>
        <v>2.4996248172334841E-5</v>
      </c>
      <c r="N23" s="1">
        <f t="shared" si="2"/>
        <v>8.2026217142800364E-3</v>
      </c>
    </row>
    <row r="24" spans="12:14" x14ac:dyDescent="0.3">
      <c r="L24" s="1">
        <f t="shared" si="3"/>
        <v>9.2378696383276589E-4</v>
      </c>
      <c r="M24" s="1">
        <f t="shared" si="2"/>
        <v>1.2470965505332867E-5</v>
      </c>
      <c r="N24" s="1">
        <f t="shared" si="2"/>
        <v>2.9194988168857898E-4</v>
      </c>
    </row>
    <row r="25" spans="12:14" x14ac:dyDescent="0.3">
      <c r="L25" s="1">
        <f t="shared" si="3"/>
        <v>1.0526922326647372E-4</v>
      </c>
      <c r="M25" s="1">
        <f t="shared" si="2"/>
        <v>9.2857772003971311E-5</v>
      </c>
      <c r="N25" s="1">
        <f t="shared" si="2"/>
        <v>5.7948257120859798E-4</v>
      </c>
    </row>
    <row r="26" spans="12:14" x14ac:dyDescent="0.3">
      <c r="L26" s="1">
        <f t="shared" si="3"/>
        <v>4.5436341009790588E-4</v>
      </c>
      <c r="M26" s="1">
        <f t="shared" si="2"/>
        <v>5.4744240924873689E-5</v>
      </c>
      <c r="N26" s="1">
        <f t="shared" si="2"/>
        <v>2.524390049917972E-4</v>
      </c>
    </row>
    <row r="27" spans="12:14" x14ac:dyDescent="0.3">
      <c r="L27" s="1"/>
      <c r="M27" s="1"/>
      <c r="N27" s="1"/>
    </row>
    <row r="28" spans="12:14" x14ac:dyDescent="0.3">
      <c r="L28" s="1">
        <f>SQRT(SUM(L17:L26))</f>
        <v>6.5544355631027715E-2</v>
      </c>
      <c r="M28" s="1">
        <f t="shared" ref="M28:N28" si="4">SQRT(SUM(M17:M26))</f>
        <v>3.7124961366987681E-2</v>
      </c>
      <c r="N28" s="1">
        <f t="shared" si="4"/>
        <v>0.38321562456652042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active_spatial_results</vt:lpstr>
      <vt:lpstr>active_spatial_lag_results</vt:lpstr>
      <vt:lpstr>active_random_results</vt:lpstr>
      <vt:lpstr>active_random_lag_results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morrison</dc:creator>
  <cp:lastModifiedBy>mark morrison</cp:lastModifiedBy>
  <dcterms:created xsi:type="dcterms:W3CDTF">2024-05-30T15:12:21Z</dcterms:created>
  <dcterms:modified xsi:type="dcterms:W3CDTF">2024-05-31T09:30:52Z</dcterms:modified>
</cp:coreProperties>
</file>