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FERENCES 🤔" sheetId="1" r:id="rId5"/>
    <sheet state="visible" name="STARTEND OF DAY ⏰" sheetId="2" r:id="rId6"/>
    <sheet state="visible" name="WEEKLY CLEANING ✨ " sheetId="3" r:id="rId7"/>
    <sheet state="visible" name="COMMUNICATIONS 📢" sheetId="4" r:id="rId8"/>
    <sheet state="visible" name="CUSTOMER REQUESTS 💬" sheetId="5" r:id="rId9"/>
    <sheet state="visible" name="STORE NEEDS 🚚" sheetId="6" r:id="rId10"/>
    <sheet state="visible" name="STOCK DISCREPANCIES ✍" sheetId="7" r:id="rId11"/>
    <sheet state="visible" name="PRODUCT BOX GUIDE 📦" sheetId="8" r:id="rId12"/>
    <sheet state="visible" name="INCIDENT REPORTS 👮‍♂️" sheetId="9" r:id="rId13"/>
    <sheet state="hidden" name="DAILY CLOSES" sheetId="10" r:id="rId14"/>
    <sheet state="hidden" name="FLOAT COUNTER + EOD Print" sheetId="11" r:id="rId15"/>
    <sheet state="hidden" name="Sheet24" sheetId="12" r:id="rId16"/>
    <sheet state="hidden" name="References (old)" sheetId="13" r:id="rId17"/>
    <sheet state="hidden" name="STORE CONTACTS" sheetId="14" r:id="rId18"/>
    <sheet state="hidden" name="Timesheet" sheetId="15" r:id="rId19"/>
    <sheet state="hidden" name="Timesheets old 2018" sheetId="16" r:id="rId20"/>
    <sheet state="hidden" name="Spunky competition tally" sheetId="17" r:id="rId21"/>
    <sheet state="hidden" name="Older Customer Requests" sheetId="18" r:id="rId22"/>
    <sheet state="hidden" name="2016 Timesheets old" sheetId="19" r:id="rId23"/>
    <sheet state="hidden" name="2017 Timesheets old" sheetId="20" r:id="rId24"/>
    <sheet state="hidden" name="Sale items" sheetId="21" r:id="rId25"/>
    <sheet state="hidden" name="Sale teesjumper check" sheetId="22" r:id="rId26"/>
    <sheet state="hidden" name="Old communications" sheetId="23" r:id="rId27"/>
    <sheet state="hidden" name="Where Are Shoes" sheetId="24" r:id="rId28"/>
    <sheet state="hidden" name="2015 timesheets old" sheetId="25" r:id="rId29"/>
    <sheet state="hidden" name="old timesheets" sheetId="26" r:id="rId30"/>
    <sheet state="hidden" name="returns, swaps, giveaways, borr" sheetId="27" r:id="rId31"/>
    <sheet state="hidden" name="mailing list" sheetId="28" r:id="rId32"/>
    <sheet state="hidden" name="Membership collections" sheetId="29" r:id="rId33"/>
  </sheets>
  <definedNames>
    <definedName hidden="1" localSheetId="14" name="_xlnm._FilterDatabase">Timesheet!$A$1:$J$2</definedName>
  </definedNames>
  <calcPr/>
</workbook>
</file>

<file path=xl/sharedStrings.xml><?xml version="1.0" encoding="utf-8"?>
<sst xmlns="http://schemas.openxmlformats.org/spreadsheetml/2006/main" count="36622" uniqueCount="7735">
  <si>
    <t>Date</t>
  </si>
  <si>
    <t>Staff</t>
  </si>
  <si>
    <t>CONTACTS:</t>
  </si>
  <si>
    <t>Notes</t>
  </si>
  <si>
    <t>STORES:</t>
  </si>
  <si>
    <t>Monday</t>
  </si>
  <si>
    <t>CIN7:</t>
  </si>
  <si>
    <t>24.08.26</t>
  </si>
  <si>
    <t>Coin Roll Guide:</t>
  </si>
  <si>
    <t>Holly</t>
  </si>
  <si>
    <t>Coin Roll Value</t>
  </si>
  <si>
    <t>Coin Amount</t>
  </si>
  <si>
    <t>Value</t>
  </si>
  <si>
    <t>If it's a slow day and you're feeling bored...</t>
  </si>
  <si>
    <t>OWNERS / 
MANAGERS:</t>
  </si>
  <si>
    <t>- Unpack delivery</t>
  </si>
  <si>
    <t>SYDNEY</t>
  </si>
  <si>
    <t>hg</t>
  </si>
  <si>
    <t>- Research products! Google search the brands we stock, read about the deisgners/artists/businesses. Get to know the materials and make of a product, how to use, clean, etc.</t>
  </si>
  <si>
    <t>5 Cent Roll</t>
  </si>
  <si>
    <t>- Check customer requests / follow up on holds</t>
  </si>
  <si>
    <t>40 coins</t>
  </si>
  <si>
    <t>- Pick a space, see if it could be organised/cleaned better</t>
  </si>
  <si>
    <t>- Dust above t-shirt displays and jewlery cases</t>
  </si>
  <si>
    <t>- Organise wrapping paper scraps, it's always in need of a good tidy</t>
  </si>
  <si>
    <t xml:space="preserve">Lance </t>
  </si>
  <si>
    <t>- Tidy jewellery displays. Make sure all designs are out.</t>
  </si>
  <si>
    <t>0410 001 163</t>
  </si>
  <si>
    <t>lance@monsterthreads.com.au</t>
  </si>
  <si>
    <t>- Practice your gift wrapping with the scraps!</t>
  </si>
  <si>
    <t>Warehouse/ head office</t>
  </si>
  <si>
    <t>- Check that all jumpers, jackets, raincoats, scarves, beanies are security tagged</t>
  </si>
  <si>
    <t xml:space="preserve">02 8041 7135 </t>
  </si>
  <si>
    <t xml:space="preserve"> </t>
  </si>
  <si>
    <t>233-239 Princes Highway, St Peters NSW 2044</t>
  </si>
  <si>
    <t>- Dust the window displays, these get dirty quickly</t>
  </si>
  <si>
    <t>- Get change for the week (use commbank card in till for change machine)</t>
  </si>
  <si>
    <t>No need</t>
  </si>
  <si>
    <t>- Clean the glass on the windows outside</t>
  </si>
  <si>
    <r>
      <rPr>
        <rFont val="Google Sans"/>
        <b/>
        <color rgb="FFF46524"/>
      </rPr>
      <t>Pos ID:</t>
    </r>
    <r>
      <rPr>
        <rFont val="Google Sans"/>
        <color theme="1"/>
      </rPr>
      <t xml:space="preserve"> 624849</t>
    </r>
  </si>
  <si>
    <t>Tuesday</t>
  </si>
  <si>
    <r>
      <rPr>
        <rFont val="Google Sans"/>
        <b/>
        <color rgb="FFF46524"/>
      </rPr>
      <t>POS Key:</t>
    </r>
    <r>
      <rPr>
        <rFont val="Google Sans"/>
        <color theme="1"/>
      </rPr>
      <t xml:space="preserve"> ethnic-rio-gray-brazil</t>
    </r>
  </si>
  <si>
    <r>
      <rPr>
        <rFont val="Google Sans"/>
        <b/>
        <color rgb="FFF46524"/>
      </rPr>
      <t xml:space="preserve">Register Key: </t>
    </r>
    <r>
      <rPr>
        <rFont val="Google Sans"/>
        <b val="0"/>
        <color rgb="FF000000"/>
      </rPr>
      <t>Newtown</t>
    </r>
  </si>
  <si>
    <t>25.08.26</t>
  </si>
  <si>
    <t>- Check to make sure things are priced - especially display products e.g. mugs, waterbottles, vases, etc.</t>
  </si>
  <si>
    <t>10 cent roll</t>
  </si>
  <si>
    <t>- Finish unpacking delivery if there's anything left over from Monday.</t>
  </si>
  <si>
    <t>n/a</t>
  </si>
  <si>
    <t>20 cent roll</t>
  </si>
  <si>
    <t>- Dust Happy Socks display</t>
  </si>
  <si>
    <t>20 coins</t>
  </si>
  <si>
    <t xml:space="preserve">Kaew </t>
  </si>
  <si>
    <t>0431 319 188</t>
  </si>
  <si>
    <t>kaew@monsterthreads.com.au</t>
  </si>
  <si>
    <t>Newtown (us)</t>
  </si>
  <si>
    <t>- wipe down izipizi glasses with glasses cloth and check their security tags are attached securely</t>
  </si>
  <si>
    <t>0481 319 153</t>
  </si>
  <si>
    <t>231 King St, Newtown NSW 2042</t>
  </si>
  <si>
    <t>NT STAFF LOGIN:</t>
  </si>
  <si>
    <t>Store Needs Checklist</t>
  </si>
  <si>
    <t>newtownmonsterthreads@gmail.com</t>
  </si>
  <si>
    <r>
      <rPr>
        <rFont val="Google Sans"/>
        <b/>
        <color rgb="FFF46524"/>
      </rPr>
      <t>Switching branches:</t>
    </r>
    <r>
      <rPr>
        <rFont val="Google Sans"/>
        <color theme="1"/>
      </rPr>
      <t xml:space="preserve"> 1234</t>
    </r>
  </si>
  <si>
    <t>- Dust/wipe down Top shelves</t>
  </si>
  <si>
    <t>50 cent roll</t>
  </si>
  <si>
    <t xml:space="preserve">- small EFTPOS receipt rolls </t>
  </si>
  <si>
    <t>- Dust inside ceramics and cups/mugs on display</t>
  </si>
  <si>
    <t xml:space="preserve">- large receipt rolls </t>
  </si>
  <si>
    <t>STAFF NUMBER:</t>
  </si>
  <si>
    <t>- Empty vacuum barrell, check filters, removing all hair and debris and cleaning out accordingly</t>
  </si>
  <si>
    <t>$1 dollar roll</t>
  </si>
  <si>
    <t xml:space="preserve">- price gun sticker roll </t>
  </si>
  <si>
    <t>Mark</t>
  </si>
  <si>
    <t>0438 405 902</t>
  </si>
  <si>
    <t>mark@monsterthreads.com.au</t>
  </si>
  <si>
    <t>QVB</t>
  </si>
  <si>
    <t>8033 4256</t>
  </si>
  <si>
    <t>Lower Ground, Shop 52/455 George St, Sydney NSW 2000</t>
  </si>
  <si>
    <t xml:space="preserve">Wednesday </t>
  </si>
  <si>
    <t>$2 dollar roll</t>
  </si>
  <si>
    <t>25 coins</t>
  </si>
  <si>
    <t>12.08.26</t>
  </si>
  <si>
    <t>Lucinda</t>
  </si>
  <si>
    <t xml:space="preserve">- sale discount stickers (30% off, 50% off, 20% off) </t>
  </si>
  <si>
    <t>CIN7 Login:</t>
  </si>
  <si>
    <t xml:space="preserve">- Tidy, dust and organise sales section </t>
  </si>
  <si>
    <t>lm</t>
  </si>
  <si>
    <r>
      <rPr>
        <rFont val="Google Sans"/>
        <b/>
        <color rgb="FFF46524"/>
        <sz val="10.0"/>
      </rPr>
      <t>Password:</t>
    </r>
    <r>
      <rPr>
        <rFont val="Google Sans"/>
        <color theme="1"/>
        <sz val="10.0"/>
      </rPr>
      <t xml:space="preserve"> Newtown231!</t>
    </r>
  </si>
  <si>
    <t xml:space="preserve">- wrapping paper (specify Bush Parrots, Blue Gumnut, Tartan or Flowers print) </t>
  </si>
  <si>
    <t xml:space="preserve">- All plushies + LivHeart: make sure all styles are out + lint roll them </t>
  </si>
  <si>
    <t>- ribbon (yellow, red, brown raffia, prink raffia)</t>
  </si>
  <si>
    <t>0448 540 316</t>
  </si>
  <si>
    <t>hollyfg@gmail.com</t>
  </si>
  <si>
    <t xml:space="preserve">- Tidy and organize hangers in storage </t>
  </si>
  <si>
    <t>- XS paper shopping bags (sandwich bags or jewellery bags)</t>
  </si>
  <si>
    <t>- Dust/wipe down middle shelves</t>
  </si>
  <si>
    <t>MELBOURNE</t>
  </si>
  <si>
    <t>- small paper shopping bags</t>
  </si>
  <si>
    <t>ZELLER:</t>
  </si>
  <si>
    <t>- Dust the window display</t>
  </si>
  <si>
    <t>Nirmani (Accounts &amp; Bookkeeping)</t>
  </si>
  <si>
    <t>accounts@monsterthreads.com.au</t>
  </si>
  <si>
    <t>QV</t>
  </si>
  <si>
    <t>(03) 9663 7039</t>
  </si>
  <si>
    <t>QV Melbourne, Albert Coates Lane, Cnr Lonsdale St &amp;, Swanston St, Melbourne VIC 3000</t>
  </si>
  <si>
    <t>LOGIN:</t>
  </si>
  <si>
    <t xml:space="preserve">- medium paper shopping bags </t>
  </si>
  <si>
    <r>
      <rPr>
        <rFont val="Google Sans"/>
        <b/>
        <color rgb="FFF46524"/>
        <sz val="10.0"/>
      </rPr>
      <t>Email Address:</t>
    </r>
    <r>
      <rPr>
        <rFont val="Google Sans"/>
        <color theme="1"/>
        <sz val="10.0"/>
      </rPr>
      <t xml:space="preserve"> newtownmonsterthreads@gmail.com</t>
    </r>
  </si>
  <si>
    <r>
      <rPr>
        <rFont val="Google Sans"/>
        <b/>
        <color rgb="FFF46524"/>
        <sz val="10.0"/>
      </rPr>
      <t xml:space="preserve">Password: </t>
    </r>
    <r>
      <rPr>
        <rFont val="Google Sans"/>
        <color theme="1"/>
        <sz val="10.0"/>
      </rPr>
      <t>Bebop2071!</t>
    </r>
  </si>
  <si>
    <r>
      <rPr>
        <rFont val="Google Sans"/>
        <b/>
        <color rgb="FFF46524"/>
        <sz val="10.0"/>
      </rPr>
      <t>Pin number:</t>
    </r>
    <r>
      <rPr>
        <rFont val="Google Sans"/>
        <color theme="1"/>
        <sz val="10.0"/>
      </rPr>
      <t xml:space="preserve"> 2021</t>
    </r>
  </si>
  <si>
    <t>Thursday</t>
  </si>
  <si>
    <t>20.08.26</t>
  </si>
  <si>
    <t xml:space="preserve">Michael (Aircon guy) </t>
  </si>
  <si>
    <t>0404 326 269</t>
  </si>
  <si>
    <t xml:space="preserve">- large paper shopping bags </t>
  </si>
  <si>
    <t>Zeller Transactions Portal:</t>
  </si>
  <si>
    <t>- Add to store needs for the weekend</t>
  </si>
  <si>
    <t>https://dashboard.myzeller.com/portal/payments/transactions</t>
  </si>
  <si>
    <t>hg - did father's day front table</t>
  </si>
  <si>
    <t xml:space="preserve">- display stands (acrylic or metal) </t>
  </si>
  <si>
    <t xml:space="preserve">- Check all tees are in their correct drawers, sizes / style etc. </t>
  </si>
  <si>
    <t xml:space="preserve">- Monsterthreads gift boxes </t>
  </si>
  <si>
    <t>- Tidy and organise boxes in storage areas</t>
  </si>
  <si>
    <t>- price gun ink refills</t>
  </si>
  <si>
    <t>- Dust/wipe down bottom shelves</t>
  </si>
  <si>
    <t>- Sticky tape</t>
  </si>
  <si>
    <t>Friday</t>
  </si>
  <si>
    <t>🌞START OF DAY😊</t>
  </si>
  <si>
    <t>21.08.26</t>
  </si>
  <si>
    <t>- security tags (stickers or swing/pin tags)</t>
  </si>
  <si>
    <t>- Get change for the weekend (use commbank card in till for change machine)</t>
  </si>
  <si>
    <t>- best selling items i.e Salt &amp; Pepper Set Australiana, singing magpies tee, etc</t>
  </si>
  <si>
    <t xml:space="preserve">- Unpack delivery </t>
  </si>
  <si>
    <t xml:space="preserve">From IGA - please let Warehouse know if we are running out of the following: </t>
  </si>
  <si>
    <t>- Check customer requests</t>
  </si>
  <si>
    <t xml:space="preserve">- paper towels </t>
  </si>
  <si>
    <t xml:space="preserve">- Make sure all jewellery designs are out </t>
  </si>
  <si>
    <t xml:space="preserve">- glass spray </t>
  </si>
  <si>
    <t>- Check all Mens, Womens &amp; Kids apparel designs are out</t>
  </si>
  <si>
    <t>DAY</t>
  </si>
  <si>
    <t xml:space="preserve">- garbage bags </t>
  </si>
  <si>
    <t>MON</t>
  </si>
  <si>
    <t>Saturday</t>
  </si>
  <si>
    <t>TUES</t>
  </si>
  <si>
    <t>WED</t>
  </si>
  <si>
    <t>THURS</t>
  </si>
  <si>
    <t>FRI</t>
  </si>
  <si>
    <t>SAT</t>
  </si>
  <si>
    <t>22.08.26</t>
  </si>
  <si>
    <t>SUN</t>
  </si>
  <si>
    <t>Lucinda &amp; Anouk</t>
  </si>
  <si>
    <t xml:space="preserve">- first aid kit (bandaids, panadol, antiseptic) </t>
  </si>
  <si>
    <t>- Put away any left over delivery from Friday</t>
  </si>
  <si>
    <t>- Tissues</t>
  </si>
  <si>
    <t xml:space="preserve">- Check all Halycon Night/kids jumper styles and sizes are out </t>
  </si>
  <si>
    <t>DATE</t>
  </si>
  <si>
    <t>ap</t>
  </si>
  <si>
    <t xml:space="preserve">- hand sanitizer </t>
  </si>
  <si>
    <t xml:space="preserve">- Clean Dressing Room Mirrors </t>
  </si>
  <si>
    <r>
      <rPr>
        <rFont val="Google Sans"/>
        <b/>
        <color rgb="FFF46524"/>
        <sz val="10.0"/>
      </rPr>
      <t xml:space="preserve">Zeller MID: </t>
    </r>
    <r>
      <rPr>
        <rFont val="Google Sans"/>
        <b val="0"/>
        <color rgb="FF000000"/>
        <sz val="10.0"/>
      </rPr>
      <t>70484</t>
    </r>
  </si>
  <si>
    <t>- disinfectant wipes</t>
  </si>
  <si>
    <t>- Tidy up/organise back store rooms (if quiet while two people are on shift)</t>
  </si>
  <si>
    <t>22.8.26</t>
  </si>
  <si>
    <t>23.8.26</t>
  </si>
  <si>
    <t>- hand wash soap refill</t>
  </si>
  <si>
    <t>- Clean glass on door and front windows</t>
  </si>
  <si>
    <t>- toilet paper</t>
  </si>
  <si>
    <t>Newtown Police Station</t>
  </si>
  <si>
    <t>- Bathroom - deep clean! (if quiet while two people are on shift)</t>
  </si>
  <si>
    <t>9550 8199 *non-emergency number*</t>
  </si>
  <si>
    <t>In emergency call 000</t>
  </si>
  <si>
    <t>Sunday</t>
  </si>
  <si>
    <t>Turn on ALL lights – please look around and make sure you havn't missed any.</t>
  </si>
  <si>
    <t>LOYALTY DOG:</t>
  </si>
  <si>
    <t>STAFF:</t>
  </si>
  <si>
    <t>16.8.26</t>
  </si>
  <si>
    <t>liz</t>
  </si>
  <si>
    <t>info@monsterthreads.com.au</t>
  </si>
  <si>
    <t>- Add to store needs for Monday</t>
  </si>
  <si>
    <r>
      <rPr>
        <rFont val="Google Sans"/>
        <b/>
        <color rgb="FFF46524"/>
        <sz val="10.0"/>
      </rPr>
      <t>password:</t>
    </r>
    <r>
      <rPr>
        <rFont val="Google Sans"/>
        <color theme="1"/>
        <sz val="10.0"/>
      </rPr>
      <t xml:space="preserve"> Monster2021Scan                </t>
    </r>
  </si>
  <si>
    <t>- Wipe down grey bin with wet wipe</t>
  </si>
  <si>
    <t>Liz</t>
  </si>
  <si>
    <t xml:space="preserve">- Check all stock is out across store, look in drawers to see if anything needs to be placed out </t>
  </si>
  <si>
    <t>Stefania</t>
  </si>
  <si>
    <t>- Place all missing stock in store needs/descrepencies</t>
  </si>
  <si>
    <t>SHOPIFY:</t>
  </si>
  <si>
    <t xml:space="preserve">SIGN INTO DEPUTY/ START SHIFT IN DEPUTY </t>
  </si>
  <si>
    <t>- Dust/wipe down centre table displays</t>
  </si>
  <si>
    <t xml:space="preserve">info@monsterthreads.com.au </t>
  </si>
  <si>
    <r>
      <rPr>
        <rFont val="Google Sans"/>
        <b/>
        <color rgb="FFF46524"/>
        <sz val="10.0"/>
      </rPr>
      <t>password:</t>
    </r>
    <r>
      <rPr>
        <rFont val="Google Sans"/>
        <color theme="1"/>
        <sz val="10.0"/>
      </rPr>
      <t xml:space="preserve"> MonsterClub1999</t>
    </r>
  </si>
  <si>
    <t>Anouk</t>
  </si>
  <si>
    <t>WIFI:</t>
  </si>
  <si>
    <t>KYDS</t>
  </si>
  <si>
    <t>MUSIC BOX:</t>
  </si>
  <si>
    <t>SOLVANTIS (NEW POS):</t>
  </si>
  <si>
    <t>1st SHELF (TOP) (x12 animals in total)</t>
  </si>
  <si>
    <t>https://solvantis.com.au/pos</t>
  </si>
  <si>
    <t>Open Solvantis: sign in with Newtown, pin number 2222 -&gt; OPEN REGISTER (Drop down menu &gt; register) -&gt; count till (should be $400)  -&gt; Click open register and go back to home page.</t>
  </si>
  <si>
    <t>Marine Animals (x5 animals altogether)</t>
  </si>
  <si>
    <t>KYD0107</t>
  </si>
  <si>
    <t xml:space="preserve">Turn on music - Spotify tab will open automatically when computer turns on. Select correst speakers in spotify (speaker button located to the left of the volume control) - 'newtownecho'. </t>
  </si>
  <si>
    <t xml:space="preserve">Turtle Baby No.4 </t>
  </si>
  <si>
    <t>Telstra 5G Network Name:</t>
  </si>
  <si>
    <t>KYD0096</t>
  </si>
  <si>
    <t xml:space="preserve">Orca Mama  </t>
  </si>
  <si>
    <t>TelstraBB51A3</t>
  </si>
  <si>
    <r>
      <rPr>
        <rFont val="Google Sans"/>
        <b/>
        <color rgb="FFF46524"/>
      </rPr>
      <t>Password:</t>
    </r>
    <r>
      <rPr>
        <rFont val="Google Sans"/>
        <color theme="1"/>
      </rPr>
      <t xml:space="preserve"> xhms7ws9sv</t>
    </r>
  </si>
  <si>
    <t>KYD0038</t>
  </si>
  <si>
    <t>Display DEMO Set Up</t>
  </si>
  <si>
    <t>Sperm Whale Swimming</t>
  </si>
  <si>
    <t>Check the EFTPOS is working, check internet is on, make sure phone is charged.</t>
  </si>
  <si>
    <t>https://drive.google.com/drive/folders/0B8l9mG3OjkKpeWxLQ0ZYc0F6T2M?resourcekey=0-8H2AqwBitr2fNLZacjtgtQ</t>
  </si>
  <si>
    <t>KYD0005</t>
  </si>
  <si>
    <t>Lrg. White Shark</t>
  </si>
  <si>
    <t>KYD0106</t>
  </si>
  <si>
    <t>Penguin Baby</t>
  </si>
  <si>
    <t xml:space="preserve">Read any initial messages in the communications to read tab. </t>
  </si>
  <si>
    <t>Australian Animals: (x7 animals altogether)</t>
  </si>
  <si>
    <t>KYD0098</t>
  </si>
  <si>
    <t xml:space="preserve">White Cockatoo </t>
  </si>
  <si>
    <t>KYD0114</t>
  </si>
  <si>
    <t>Platypus Head Straight</t>
  </si>
  <si>
    <t>KYD0030</t>
  </si>
  <si>
    <t>Kangaroo Standing (without joey)</t>
  </si>
  <si>
    <t>password: 4161</t>
  </si>
  <si>
    <t>Check all jumpers, raincoats, mens, womens fashion tops are out &amp; neat.</t>
  </si>
  <si>
    <t>PIN:</t>
  </si>
  <si>
    <t>KYD0070</t>
  </si>
  <si>
    <t>Kangaroo Standing (with joey)</t>
  </si>
  <si>
    <t>KYD0032</t>
  </si>
  <si>
    <t>Wombat</t>
  </si>
  <si>
    <t>KYD0035</t>
  </si>
  <si>
    <t>Koala Mama (small)</t>
  </si>
  <si>
    <t>Do some general dusting - inc. the umbrella display + window displays</t>
  </si>
  <si>
    <t>Username:</t>
  </si>
  <si>
    <t>Newtown</t>
  </si>
  <si>
    <t>KYD0071</t>
  </si>
  <si>
    <t>Koala Sitting (big)</t>
  </si>
  <si>
    <t>GOOGLE:</t>
  </si>
  <si>
    <t>Wander around the store and restock any items that need to be restocked.</t>
  </si>
  <si>
    <t>Display Reset Manual</t>
  </si>
  <si>
    <t xml:space="preserve">https://drive.google.com/drive/folders/0B8l9mG3OjkKpeWxLQ0ZYc0F6T2M?resourcekey=0-8H2AqwBitr2fNLZacjtgtQ </t>
  </si>
  <si>
    <t>2nd SHELF (x14 animals in total)</t>
  </si>
  <si>
    <t>to program press *9 and password 4161</t>
  </si>
  <si>
    <t>Location Code:</t>
  </si>
  <si>
    <t>FefwefdfeWWH-4543W</t>
  </si>
  <si>
    <t>Dogs: (x7 dogs altogether)</t>
  </si>
  <si>
    <t>USERNAME:</t>
  </si>
  <si>
    <t>KYD0019</t>
  </si>
  <si>
    <t>German Shepherd Dog Mama (looks like lassie)</t>
  </si>
  <si>
    <t>Check daily cleaning tasks and complete throughout the day</t>
  </si>
  <si>
    <r>
      <rPr>
        <rFont val="Google Sans"/>
        <b/>
        <color rgb="FFF46524"/>
      </rPr>
      <t xml:space="preserve">password: </t>
    </r>
    <r>
      <rPr>
        <rFont val="Google Sans"/>
        <color theme="1"/>
      </rPr>
      <t>monsterthreads2011</t>
    </r>
  </si>
  <si>
    <r>
      <rPr>
        <rFont val="Google Sans"/>
        <b/>
        <color theme="1"/>
      </rPr>
      <t xml:space="preserve">New </t>
    </r>
    <r>
      <rPr>
        <rFont val="Google Sans"/>
        <color theme="1"/>
      </rPr>
      <t>Display Demo Set Up</t>
    </r>
  </si>
  <si>
    <t>KYD0023</t>
  </si>
  <si>
    <t>Puppy Pug Sitting (looks more like a bulldog)</t>
  </si>
  <si>
    <t>https://docs.google.com/document/d/1-eOezNNmM6xeJ7ICqNaqIYz0BQswDn67TE8yKV_yoeg/edit?usp=sharing</t>
  </si>
  <si>
    <t>KYD0007</t>
  </si>
  <si>
    <t>Black Scottish Terrier Dog Standing</t>
  </si>
  <si>
    <t>KYD0020</t>
  </si>
  <si>
    <t>Daschund</t>
  </si>
  <si>
    <t>KYD0021</t>
  </si>
  <si>
    <t>Yorkshire Standing No.1</t>
  </si>
  <si>
    <t>KYD0018</t>
  </si>
  <si>
    <t>Basset Dog</t>
  </si>
  <si>
    <t>KYD0022</t>
  </si>
  <si>
    <t>Bull Dog</t>
  </si>
  <si>
    <r>
      <rPr>
        <rFont val="Google Sans"/>
      </rPr>
      <t xml:space="preserve">Website: </t>
    </r>
    <r>
      <rPr>
        <rFont val="Google Sans"/>
        <color rgb="FF1155CC"/>
        <u/>
      </rPr>
      <t>http://cs.jeanco.com.tw/</t>
    </r>
    <r>
      <rPr>
        <rFont val="Google Sans"/>
      </rPr>
      <t xml:space="preserve">
Account and password are both 0L401</t>
    </r>
  </si>
  <si>
    <t>Cats: (x6 cats altogether)</t>
  </si>
  <si>
    <t>KYD0054</t>
  </si>
  <si>
    <t>Med. Cat Sit Head Turn (Tiger Brown)</t>
  </si>
  <si>
    <t>KYD0059</t>
  </si>
  <si>
    <t>Tiger Gray Cat Head Turn</t>
  </si>
  <si>
    <t>🌘 END OF DAY 😴</t>
  </si>
  <si>
    <t>KYD0060</t>
  </si>
  <si>
    <t>Cat Baby Sitting (Tiger Brown)</t>
  </si>
  <si>
    <t>KYD0056</t>
  </si>
  <si>
    <t>Red Burmese Cat Standing</t>
  </si>
  <si>
    <t>sold out</t>
  </si>
  <si>
    <t>COMPUTER:</t>
  </si>
  <si>
    <t>PHONE:</t>
  </si>
  <si>
    <t>KYD0055</t>
  </si>
  <si>
    <t>Cat cajoling (tri colour)</t>
  </si>
  <si>
    <t>LOGIN PIN:</t>
  </si>
  <si>
    <t>Amaysim:</t>
  </si>
  <si>
    <t>Phone number/login: 0481 319 153</t>
  </si>
  <si>
    <t>KYD0058</t>
  </si>
  <si>
    <t>TUE</t>
  </si>
  <si>
    <t>THUR</t>
  </si>
  <si>
    <t>Tabby Bengal Standing</t>
  </si>
  <si>
    <t>AMAZON
ACCOUNT:</t>
  </si>
  <si>
    <t>Mobile Hotspot Phone:</t>
  </si>
  <si>
    <t>Network name: monster</t>
  </si>
  <si>
    <t>Password: Monster2021!</t>
  </si>
  <si>
    <t>3rd SHELF (x16 in total)</t>
  </si>
  <si>
    <t>password:
NMonster231!</t>
  </si>
  <si>
    <t>Dinosaurs (x8 dinos altogether)</t>
  </si>
  <si>
    <t>KYD0045</t>
  </si>
  <si>
    <t>Crocodile In Egg Crawl Out No.2</t>
  </si>
  <si>
    <t>KYD0046</t>
  </si>
  <si>
    <t>Eucentrosaurus In Egg (yellow triceratops looking dino)</t>
  </si>
  <si>
    <t>05.08.26</t>
  </si>
  <si>
    <t>KYD0047</t>
  </si>
  <si>
    <t>Diplodocus In Egg</t>
  </si>
  <si>
    <t>Mobile Hotspot Connection Guide:</t>
  </si>
  <si>
    <t>https://docs.google.com/document/d/1-BtG3pgmBYEWE12f2xJYhA4Qbtks99CXHGzJsuiMrX8/edit</t>
  </si>
  <si>
    <t>KYD0074</t>
  </si>
  <si>
    <t>Rhamphorhynchus In Egg (pterodactyl looking dino)</t>
  </si>
  <si>
    <t>Check the racks and replace missing tees (hour before close) - includes kids, mens, womens, sale. Finger space all hangers tee racks to look presentable!</t>
  </si>
  <si>
    <t>KYD0052</t>
  </si>
  <si>
    <t>Dinosaur Invert. Egg</t>
  </si>
  <si>
    <t>KYD0049</t>
  </si>
  <si>
    <t>Diplodocus Head Up</t>
  </si>
  <si>
    <t>KYD0050</t>
  </si>
  <si>
    <t>Styracosaurus Head Down No.1</t>
  </si>
  <si>
    <t>KYD0116</t>
  </si>
  <si>
    <t>Stegosaurus Head Turn Right No.3</t>
  </si>
  <si>
    <t>Voicemail pin: 2021</t>
  </si>
  <si>
    <t>Fluffies: (x8 animals altogether)</t>
  </si>
  <si>
    <t>KYD0103</t>
  </si>
  <si>
    <t>Panda Standing( No.3 )</t>
  </si>
  <si>
    <t>SPOTIFY:</t>
  </si>
  <si>
    <t>KYD0075</t>
  </si>
  <si>
    <t>Armadillo Bend Tail</t>
  </si>
  <si>
    <t>KYD0028</t>
  </si>
  <si>
    <t>Beaver Crawling Head Turn No.3</t>
  </si>
  <si>
    <t>Spray &amp; wipe down glass/touched surfaces: front counter, jewellery cabinet, Wooderful life display case, wipe down Zeller &amp; computer including keyboard, mouse, printer, phone, demagnetizers.</t>
  </si>
  <si>
    <t>AMAYSIM:</t>
  </si>
  <si>
    <t>KYD0115</t>
  </si>
  <si>
    <t>Rat Head (white)</t>
  </si>
  <si>
    <t>KYD0017</t>
  </si>
  <si>
    <t>Squirrel Standing Head Turn Grey</t>
  </si>
  <si>
    <t>KYD0113</t>
  </si>
  <si>
    <t>Ferret Long Tail</t>
  </si>
  <si>
    <t>Newy</t>
  </si>
  <si>
    <t>KYD0029</t>
  </si>
  <si>
    <t>Raccoon Tail Bend No.4</t>
  </si>
  <si>
    <t>Username :</t>
  </si>
  <si>
    <t>KYD0031</t>
  </si>
  <si>
    <t>Fat Rabbit 1-2 Asstd. White (set) (comes in pairs)</t>
  </si>
  <si>
    <t>Adults Clothing Size Guide:</t>
  </si>
  <si>
    <t>XS   S     M      L    XL    XXL</t>
  </si>
  <si>
    <t>4th SHELF (BOTTOM) (x14 - including the dog cat sets animals in total)</t>
  </si>
  <si>
    <t>Birds: (x5 birds altogether)</t>
  </si>
  <si>
    <t>newtown monsterthreads@gmail.com</t>
  </si>
  <si>
    <t>Walk around the store to tidy &amp; restock any missing items on the shelves. Check the change rooms! Fill any empty space on the shelves by adjusting items around.</t>
  </si>
  <si>
    <t>KYD0003</t>
  </si>
  <si>
    <t>Flamingo Papa Standing</t>
  </si>
  <si>
    <r>
      <rPr>
        <rFont val="Google Sans"/>
        <b/>
        <color rgb="FFF46524"/>
      </rPr>
      <t>password:</t>
    </r>
    <r>
      <rPr>
        <rFont val="Google Sans"/>
        <b/>
        <color theme="1"/>
      </rPr>
      <t xml:space="preserve">
</t>
    </r>
    <r>
      <rPr>
        <rFont val="Google Sans"/>
        <color theme="1"/>
      </rPr>
      <t>NewtownMonster26</t>
    </r>
  </si>
  <si>
    <t>Password:</t>
  </si>
  <si>
    <t>Monsterthreads!</t>
  </si>
  <si>
    <t>KYD0067</t>
  </si>
  <si>
    <t>Womens</t>
  </si>
  <si>
    <t>Mini Toucan (Big Mouth)</t>
  </si>
  <si>
    <t>6     8    10    12   14     16</t>
  </si>
  <si>
    <t>KYD0066</t>
  </si>
  <si>
    <t>Bud Gerigar (Red) (more like a parrot)</t>
  </si>
  <si>
    <t>KYD0036</t>
  </si>
  <si>
    <t>Fat Owl Head Straight (gary owl :3 )</t>
  </si>
  <si>
    <t>KYD0108</t>
  </si>
  <si>
    <t>Male Peacock</t>
  </si>
  <si>
    <t>Restock the shopping bags. Change out any low receipt rolls for EFTPOS or printer. Take out garbage if full &amp; refill bin liner.</t>
  </si>
  <si>
    <t>Dog // Cat Sets (x2 sets altogether)</t>
  </si>
  <si>
    <t>What to do if newtown speakers not working</t>
  </si>
  <si>
    <t>KYD0121</t>
  </si>
  <si>
    <t>Cocker puppies set of 5</t>
  </si>
  <si>
    <t>KYD0118</t>
  </si>
  <si>
    <r>
      <rPr>
        <rFont val="Google Sans"/>
        <b/>
        <color theme="1"/>
      </rPr>
      <t xml:space="preserve">New Speakers:
</t>
    </r>
    <r>
      <rPr>
        <rFont val="Google Sans"/>
        <color theme="1"/>
      </rPr>
      <t>1. Make sure both the speakers are turned on at the power switch, it can take a few minutes for them to pair
2. Check the correct speaker system is selected in Spotify. Needs to be on anything but 'this computer'
3. Check internet connection
4. Open Alexa app, go to 'smart home', check that 'newtown's echo studio' is online</t>
    </r>
  </si>
  <si>
    <t>Cat Calendar</t>
  </si>
  <si>
    <t>In the case that CIN7 has any errors/isn't functioning as intended:</t>
  </si>
  <si>
    <t>KYD0009</t>
  </si>
  <si>
    <t>Cat With Milk Bottle Brown (set) (x4 cats x1 spilt milk bottle)</t>
  </si>
  <si>
    <t>1. Open a New Incognito window in Google Chrome 2. Click on 'POS' in the Bookmarks bar, and enter the following information above into the respective areas to create a new, functioning register in Incognito mode. 3. Then enter the login information: newtownmonsterthreads password: 12. This will not affect any sales totals or EOD procedures, as this register is part of the Monsterthreads CIN7 system.</t>
  </si>
  <si>
    <t xml:space="preserve">Everyday vacuum or sweep/dry mop the floor and wet mop floor (once a month) - Did you mop? YES/NO (So next day knows) </t>
  </si>
  <si>
    <t>Have you tried turning off Ad-Blocker? Sometimes it hinders Cin7 functions in assuming parts of the Cin7 register are ads!</t>
  </si>
  <si>
    <t>hg - vac</t>
  </si>
  <si>
    <t>African // woodland Animals (x7 animals altogether)</t>
  </si>
  <si>
    <t>KYD0102</t>
  </si>
  <si>
    <t>Llama</t>
  </si>
  <si>
    <t>liz - vac</t>
  </si>
  <si>
    <t>KYD0014</t>
  </si>
  <si>
    <t>Indian Rhino Standing</t>
  </si>
  <si>
    <t>KYD0122</t>
  </si>
  <si>
    <t>AIRCON: Turn off Air Con if on - 2 points: Register area, Sales area (if turned on)</t>
  </si>
  <si>
    <t>Chihuahua</t>
  </si>
  <si>
    <t>KYD0064</t>
  </si>
  <si>
    <t>herd mini elephant</t>
  </si>
  <si>
    <t>KYD0006</t>
  </si>
  <si>
    <t>herd elephant</t>
  </si>
  <si>
    <t>In Solvantis, open the till -&gt; go to drop down menu -&gt; Register to open 'End of Day Reconciliation'. In the row for 'cash' click 'count' and count all cash in the till, entering the amounts into the count window.</t>
  </si>
  <si>
    <t>KYD0099</t>
  </si>
  <si>
    <t>Blue hair Unicorn</t>
  </si>
  <si>
    <t>KYD0012</t>
  </si>
  <si>
    <t>sml. Hippo</t>
  </si>
  <si>
    <t>if any need re-stocking pls add the SKU // NAME // QTY to the stock needs</t>
  </si>
  <si>
    <t>Print Eftpos reconcile:
Zeller: Log in (password Bebop2071!) -&gt; Reports -&gt; Site/Terminal -&gt; print. Make sure machine is on &amp; charged for the next day!</t>
  </si>
  <si>
    <r>
      <rPr>
        <rFont val="Google Sans"/>
        <color rgb="FF000000"/>
        <sz val="10.0"/>
      </rPr>
      <t xml:space="preserve">Commence EOD Reconciliation in Solvantis - enter subtotal amount from zeller report in the 'card' row under the 'count' column. Subtract and take the cash takings for the day out of the till so the float equals $400. </t>
    </r>
    <r>
      <rPr>
        <rFont val="Google Sans"/>
        <b/>
        <color rgb="FF000000"/>
        <sz val="10.0"/>
      </rPr>
      <t>The float should always be $400 regardless of any discrepancies. Either add cash to or take cash from daily takings in order to do so.</t>
    </r>
  </si>
  <si>
    <t>Check the Zeller eftpos total matches the EOD reconciliation card expected total.</t>
  </si>
  <si>
    <t>Likewise check the actual cash takings total matches the cash expected total.</t>
  </si>
  <si>
    <r>
      <rPr>
        <rFont val="Google Sans"/>
        <color rgb="FF000000"/>
        <sz val="10.0"/>
      </rPr>
      <t xml:space="preserve">If card and cash amounts are correct the 'variance' column will show a green $0.00
</t>
    </r>
    <r>
      <rPr>
        <rFont val="Google Sans"/>
        <color rgb="FFFF0000"/>
        <sz val="10.0"/>
      </rPr>
      <t>IF THERE ARE DISCREPANCIES: red numbers in a negative amount mean it's under, if over by a certain amount there will be a +$ amount in yellow. Always double check your counting of the float. Check discrepancies by looking through zeller transactions and compare with Solvantis sales in 'Reports' to get to the source. Any discrepancies over or under $5 notify Nirmani and Lance in the EOD email.</t>
    </r>
    <r>
      <rPr>
        <rFont val="Google Sans"/>
        <color rgb="FF000000"/>
        <sz val="10.0"/>
      </rPr>
      <t xml:space="preserve"> Once all amounts are double checked and entered, screenshot or save page as PDF and attach file to EOD email, then click 'save EOD reconciliation' and print it out as a receipt. Staple this receipt together with the printed Zeller report. </t>
    </r>
  </si>
  <si>
    <t>EOD email: Email Nirmani (accounts@monsterthreads.com.au) the EOD reconciliation page - include any petty cash expenses (with receipts) and any discrepancies.</t>
  </si>
  <si>
    <r>
      <rPr>
        <rFont val="Google Sans"/>
        <color rgb="FF000000"/>
        <sz val="10.0"/>
      </rPr>
      <t xml:space="preserve">Cash Sheet: Fill in how much cash was put in the safe (must match EOD reconciliation denomination) &amp; also fill in any petty cash expenses (enter in as a negative amount) and include a description of what was purchased. Make sure you're in the correct month tab at the bottom. </t>
    </r>
    <r>
      <rPr>
        <rFont val="Google Sans"/>
        <color rgb="FF1155CC"/>
        <sz val="10.0"/>
        <u/>
      </rPr>
      <t>https://docs.google.com/spreadsheets/d/130p32SGUgtTT_x4gfKCikIs6x-NnoCfnau2xApxrntg/edit#gid=0</t>
    </r>
  </si>
  <si>
    <t>Place all EFTPOS receipts for the day (bundled up with store and date written)/stapled Zeller &amp; Solvantis report in the plastic acrylic drawers behind the counter. Place cash takings in a plastic bag with the store, date, staff and cash amount labelled and place in safe.</t>
  </si>
  <si>
    <t>Turn off lights for LED shelves - 3 sets of power points for the shelves up the back and 2 sets in the front. Turn off display night lights. Turn off change room lights and turn off bathroom light!</t>
  </si>
  <si>
    <t>SIGN OFF ON DEPUTY / Shut down the computer. Turn off the lights in the white electricity cupboard, as marked by the yellow stickers and go! BYE CIAOOOO!!!</t>
  </si>
  <si>
    <t xml:space="preserve">                 </t>
  </si>
  <si>
    <r>
      <rPr>
        <rFont val="Google Sans"/>
        <b/>
        <color rgb="FF000000"/>
        <sz val="12.0"/>
      </rPr>
      <t xml:space="preserve">COMMUNICATION BOOK / NOTICES - Please initial once you have read 
</t>
    </r>
    <r>
      <rPr>
        <rFont val="Google Sans"/>
        <b/>
        <color rgb="FFFF0000"/>
        <sz val="12.0"/>
      </rPr>
      <t>SCROLL TO BOTTOM FOR MOST RECENT COMMUNICATION  ⬇⬇</t>
    </r>
  </si>
  <si>
    <t>31.03.22</t>
  </si>
  <si>
    <t>Update from Lance regarding Afterpay: "Newtown is set up for Afterpay now.
Minimum $100 sale"</t>
  </si>
  <si>
    <t>eh</t>
  </si>
  <si>
    <t>sr</t>
  </si>
  <si>
    <t>06.05.22</t>
  </si>
  <si>
    <t>hey everyone just a gentle message regarding close: i really hate to say this but i spend a lot of time during open in the mornings adjusting the displays &amp; the clothing racks to look presentable for the day. this should've really be done by the previous person during close for the night before. i understand close can be difficult, since our store is so big &amp; especially if its been a busy day. at the very least please try &amp; fingerspace the clothes (front, kids &amp; sales) so they look neat &amp; adjust product displays where you can -- esp when you're going around &amp; turning off the shelf display lights. thanks! - Yue</t>
  </si>
  <si>
    <t xml:space="preserve">ALL Wooderful life issues from customers MUST be passed on to Lance. Every issue </t>
  </si>
  <si>
    <t>DO NOT DELETE</t>
  </si>
  <si>
    <t>name: JOHN MAINAIS address: Unit 3, 119 New Canterbury Rd, Petersham, 2049 Mobile: 0498 002 266 email: honeybearmarketing@gmail.com</t>
  </si>
  <si>
    <t>IMPORTANT: Please list any customer item hold requests !</t>
  </si>
  <si>
    <t>STRIKE THROUGH resolved customer requests and keep for 2 weeks</t>
  </si>
  <si>
    <t>CUSTOMER NAME</t>
  </si>
  <si>
    <t>CONTACT DETAILS</t>
  </si>
  <si>
    <t>ITEM</t>
  </si>
  <si>
    <t>NOTES</t>
  </si>
  <si>
    <t>STATUS - Called Y/N? No answer, left a VM?</t>
  </si>
  <si>
    <t>REQUESTS FOR SOLD OUT PRODUCTS:</t>
  </si>
  <si>
    <t>21.12.22</t>
  </si>
  <si>
    <t>Amanda</t>
  </si>
  <si>
    <t>0400 111 446</t>
  </si>
  <si>
    <t>Smart Phone Stand Napping Cat Yellow</t>
  </si>
  <si>
    <t>If this Cat phone stand ever arrives in stock in the store, please hold and call the customer as they are in desperate need for this item. Thanks</t>
  </si>
  <si>
    <t>FOR STORE:</t>
  </si>
  <si>
    <t>FOR STOCK:</t>
  </si>
  <si>
    <t>28.05.26</t>
  </si>
  <si>
    <t>Wael sabri</t>
  </si>
  <si>
    <t>0410 427 086</t>
  </si>
  <si>
    <t>Singing Magpies Mens Tee - L</t>
  </si>
  <si>
    <t>He's very keen to get this one, please make sure to call when these come back in stock</t>
  </si>
  <si>
    <t>18.06.26</t>
  </si>
  <si>
    <t>Sarah</t>
  </si>
  <si>
    <t>0410 150 387</t>
  </si>
  <si>
    <t>Singing Magpies Mens Kashmir tee - XL</t>
  </si>
  <si>
    <t>Would like to know once these are back in stock. Please call when they come in.</t>
  </si>
  <si>
    <t>13.07.26</t>
  </si>
  <si>
    <t>Robb</t>
  </si>
  <si>
    <t>0447 749 313</t>
  </si>
  <si>
    <t>Oversized Mug Mabel/Baby</t>
  </si>
  <si>
    <t>Would like to know if we're restocking these</t>
  </si>
  <si>
    <t>Kaew confirmed more will be restocked later this year, called and left voice message to notify. Will keep her info here to call once these are restocked.</t>
  </si>
  <si>
    <t>Description</t>
  </si>
  <si>
    <t>Warehouse Notes</t>
  </si>
  <si>
    <t>REGULAR REQUESTS:</t>
  </si>
  <si>
    <t>SKU</t>
  </si>
  <si>
    <t>Item Name</t>
  </si>
  <si>
    <t>Size</t>
  </si>
  <si>
    <t>How many?</t>
  </si>
  <si>
    <t>WH Notes</t>
  </si>
  <si>
    <t xml:space="preserve">Store Notes - eg: Need to be put out? </t>
  </si>
  <si>
    <t>10.08.26</t>
  </si>
  <si>
    <t>Button batteries for Sassi Sound Book - In the Sky and Sassi Sound Book - In the Savannah. Both books the sound is no longer working.
Requires DC1.5Vx3 batteries for each book</t>
  </si>
  <si>
    <t>18.08.26</t>
  </si>
  <si>
    <t>Manager pin:</t>
  </si>
  <si>
    <t xml:space="preserve">Orbitkeys + Orbitkey accessories </t>
  </si>
  <si>
    <t>restock request</t>
  </si>
  <si>
    <t>Would be good to have a nice range available for Father's Day coming up.
5 emtpty spots on the display in store.</t>
  </si>
  <si>
    <t>with Wooderful Life music boxes must be solved by our team regardless of what the problem may be or when customer bought the box.</t>
  </si>
  <si>
    <t>17.06.23</t>
  </si>
  <si>
    <t>Making Tram - Hong Kong, Istanbul &amp;  Melbourne</t>
  </si>
  <si>
    <t>Another good product to have more of for Father's Day</t>
  </si>
  <si>
    <t xml:space="preserve">Goodluck and goodbye my beloved monster comrades! Yue is officially signing off from their duties at MT. After being here since 2019, going thru 2 lockdowns &amp; coming back swinging for consecutive Xmas rush fun, I am finally hanging my hat. Best of luck to everyone! You'll still find me prowling around Newtown! Love you all and be well! &lt;3 &lt;3 </t>
  </si>
  <si>
    <t>hg - All the best Yue!!! Willl miss having you around :'(</t>
  </si>
  <si>
    <t>18.06.23</t>
  </si>
  <si>
    <t>Hi!! Ya girl Limey has resigned because I am off to new adventures. My last day will be the 25th. Wishing everyone the best for this new year to come. Its been awesome working with you all :) &lt;3 Love you and miss you all</t>
  </si>
  <si>
    <t>hg - Farewell Limey!!! All the best to you &lt;3</t>
  </si>
  <si>
    <t>20.06.23</t>
  </si>
  <si>
    <t>JO 0401 159 311 who ordered the topagraphic raincoat exchange was quite disappointed when she realised that the SM size was a different shape to the XS. She decided to give it a go, but there is a small possibility she may want an ML from QVB OR a refund. I've discussed a refund with Kaew and it would be ok to issue one as we were unable to provide her with the product she was after - Rosie</t>
  </si>
  <si>
    <t>Goodbye and biggest and best wishes to everyone. It's time for me to take a leap and try something new. I've felt very lucky to have all of you excellent humans as my monster coworkers. I'll be finishing up at Monsterthreads this Friday 23rd of June. My email will be redirected to Kaew but deleted after a month or so but I'll still be living and working around the inner west so will make sure to pop my head in and say hello! - Rosie</t>
  </si>
  <si>
    <t xml:space="preserve">hg - farewell Rosie!!!! </t>
  </si>
  <si>
    <t>05.07.23</t>
  </si>
  <si>
    <t>A customer came in with a faulty Lumi-go-round Ocean light - Feon Ong 0422 440 033. It was the last Ocean themed one so I replaced the faulty light with one from another box, however one of the ocean pictures was left behind in the old light. They will be coming back to pick this up in the next week or so as they are leaving for a ski trip today. It's in a bag in the holds cupboard 👍</t>
  </si>
  <si>
    <t>18.07.23</t>
  </si>
  <si>
    <t>All Kawaii Silicone Pencil cases are now $29.95</t>
  </si>
  <si>
    <t>CODE</t>
  </si>
  <si>
    <t>ITEM DESCRIPTION</t>
  </si>
  <si>
    <t>There are quite a few extra sale tee's, these are all stored in the back change room area on the metal shelves under the puffer jackets</t>
  </si>
  <si>
    <t>SIZE</t>
  </si>
  <si>
    <t>QTY IN Cin7</t>
  </si>
  <si>
    <t>22.07.23</t>
  </si>
  <si>
    <t>ACTUAL QTY found</t>
  </si>
  <si>
    <t>QTY</t>
  </si>
  <si>
    <r>
      <rPr>
        <rFont val="Google Sans"/>
        <color theme="1"/>
        <sz val="11.0"/>
      </rPr>
      <t xml:space="preserve">Message from Kaew:
New Raincoats are here! 
All new adult raincoats are now $89.95 and kids are $59.95.
We leave the old designs at the same price however we increase the price of the restock designs below. Please change your price tags if you still have some of the old stock of the designs below left in store.
</t>
    </r>
    <r>
      <rPr>
        <rFont val="Google Sans"/>
        <b/>
        <color theme="1"/>
        <sz val="11.0"/>
      </rPr>
      <t>Kids - $59.95</t>
    </r>
    <r>
      <rPr>
        <rFont val="Google Sans"/>
        <color theme="1"/>
        <sz val="11.0"/>
      </rPr>
      <t xml:space="preserve">
Aussie animals
Peekaboo cat 
Aussie wildlife 
</t>
    </r>
    <r>
      <rPr>
        <rFont val="Google Sans"/>
        <b/>
        <color theme="1"/>
        <sz val="11.0"/>
      </rPr>
      <t>Adult - $89.95</t>
    </r>
    <r>
      <rPr>
        <rFont val="Google Sans"/>
        <color theme="1"/>
        <sz val="11.0"/>
      </rPr>
      <t xml:space="preserve">
Aussie animals
Peekaboo cat 
Aussie wildlife 
Bush parrots</t>
    </r>
  </si>
  <si>
    <t>STAFF</t>
  </si>
  <si>
    <t>MANAGER FIXED</t>
  </si>
  <si>
    <t>DATE FIXED</t>
  </si>
  <si>
    <t>Need to add points for a new member (not coming up in the system):
hellie71@gmail.com
40 points</t>
  </si>
  <si>
    <t>hg - yeah still not working so I've just created an account on our end. She musn't have signed up properly. 25/7/23 - Still not coming up though so I'll keep trying // 5/8/23 - just isn't working this one :(</t>
  </si>
  <si>
    <t>08.08.23</t>
  </si>
  <si>
    <t>Hi everyone, we got some new t-shirt designs in today! I've gone through all the mens/womens tee's and just kept 4 of each design out, please stick to this amount to avoid overcrowding on the racks. Thanks!</t>
  </si>
  <si>
    <t>06.09.23</t>
  </si>
  <si>
    <r>
      <rPr>
        <rFont val="Google Sans"/>
        <b/>
        <color theme="1"/>
        <sz val="11.0"/>
      </rPr>
      <t xml:space="preserve">!! Important message from Lance !! Please read:
</t>
    </r>
    <r>
      <rPr>
        <rFont val="Google Sans"/>
        <color theme="1"/>
        <sz val="11.0"/>
      </rPr>
      <t xml:space="preserve">
Hi Everyone, i have a mandatory change in direction. Previously, we agreed to not print out any terminal receipts (Zeller or CBA terminals).....as long as we saw ''approved'' on the terminal. Unfortunately, this has NOT worked. Over the last 4 weeks, we have had 4 separate incidents in 3 different stores where a customer was declined - yet we did not find out till later. We assumed that it was approved. On each occasion, the team member has agreed and volunteered to pay for the mistake. Whilst i appreciate you making up the money, i know this is not good for each of you, as you lose out. To fix this...i would like to change the way we do things. From today - immediately - i want each team member to print out each and every terminal receipt and too also circle the word ''approved'', with a pen. This is expected - is mandatory and will hopefully reduce the level of incidents.</t>
    </r>
  </si>
  <si>
    <t>23.10.23</t>
  </si>
  <si>
    <t>Message from Lance:
Hi Team, 
Please ensure you clear out all paperwork (by month), to me, and send it back to H/O. This is all bank receipts/end of day summaries, gift voucher details, staff purchases etc, and any other general communications that i should see. 
This should be done monthly. 
Paperwork needed for gift vouchers / staff purchases:
1. All staff purchases, which are approved, should have a copy of the invoice printed and placed in the paperwork for me, in separate bag called 'staff purchases'. 
2. Any paper gift vouchers, which (old card ones), not sure if we will get of these again, moving to the new system...but just in case, if we do, then the 'card' should be retained by us and sent to H/O
I have freed up an acrylic drawer under the EOD plastic bags for storing the staff purchases and gift voucher paperwork.</t>
  </si>
  <si>
    <t>10.06.24</t>
  </si>
  <si>
    <t>Hi everyone, I've noticed that I'm the only one adding to the stock discrepancies. Please make sure if you see that something is missing and the cin7 qty's don't match, to add these to the stock discrepancies tab so that it can be adjusted.
There have been quite a few large items missing lately that would've been security tagged, it's most likely they have been stolen. So also just a reminder to pay attention to what customers are doing in the store. Greeting each customer, asking if they need assistance and constantly doing rounds of the store is a helpful way to deter thieves. 
Also if the security gates go off, please always try to investigate and ask to check customer's bags. This also ties in to what Liz has mentioned above. If security tags are left on clothing, the gates should be going off, so please check! Obvisouly this is difficult to do when it's busy or if you're with other customers but please try your best to be vigilant. Thanks guys!!
- Holly</t>
  </si>
  <si>
    <t xml:space="preserve">eh - true yes the gates will go off - so check customers bags especially if they just brought something </t>
  </si>
  <si>
    <t>06.01.25</t>
  </si>
  <si>
    <t>Hi everyone, I found an $80 monsterthreads gift card for a customer (Natalia) that was sticking out from under the cash register. Does anyone know what the story is with this? 
I've checked the voucher on shopify and it's still active with no notes saying if any of it has been used. There is a receipt stapled to it, however I can't tell if these were products that were returned for a credit note or if they were purchased with the gift card, as either way it doesn't seem to add up to $80.
I've placed it in the holds cupboard, so if anyone knows what happend can you please leave a note on here. Thanks
Moving forward please make sure you are leaving notes on the gift vouchers in shopify if a portion has been used, or leave a note and deactivate if it's been used up entirely. Also please make sure when using a gift card for a transaction, that you are entering the gift voucher as a product on cin7 with the amount being used typed in as a negative amount, with the voucher code copy and pasted in the product description. It should look like this:</t>
  </si>
  <si>
    <t>17.03.25</t>
  </si>
  <si>
    <r>
      <rPr>
        <rFont val="Google Sans"/>
        <b/>
        <color theme="1"/>
        <sz val="11.0"/>
      </rPr>
      <t xml:space="preserve">!! Important info, please take the time to read through !!
</t>
    </r>
    <r>
      <rPr>
        <rFont val="Google Sans"/>
        <color theme="1"/>
        <sz val="11.0"/>
      </rPr>
      <t xml:space="preserve">We have a new and improved loyalty system! We are no longer using Loyalty Dog, instead the point system is all through Shopify. So it should be super simple to use and easy now that it's all in the one place.
To add points all you need to do is go to 'Customers' and search either their name, email or phone number.
*if searching with a mobile number, you have to enter it in without the 0 at the start, as the mobile numbers are saved with the area code (+61).
Click on the customers name and it will take you to their account, which now has a section with their loyalty points at the top. This is where we will either add or subtract points. Because we will be editing their total amount, please be careful when adjusting and use a calculator to make sure it's accurate.
It's still the same point system where $1 = 1 point, when customers reach 100 points they get a $10 voucher. 
If a customer wants to redeem their points in store, simply - 100 off their total amount, enter in that new amount and then </t>
    </r>
    <r>
      <rPr>
        <rFont val="Google Sans"/>
        <b/>
        <color theme="1"/>
        <sz val="11.0"/>
      </rPr>
      <t>press save</t>
    </r>
    <r>
      <rPr>
        <rFont val="Google Sans"/>
        <color theme="1"/>
        <sz val="11.0"/>
      </rPr>
      <t xml:space="preserve">. Likewise when adding points, simply add X amount to their existing points, enter in that new amount then press save. </t>
    </r>
    <r>
      <rPr>
        <rFont val="Google Sans"/>
        <b/>
        <color theme="1"/>
        <sz val="11.0"/>
      </rPr>
      <t>This is where you should use a calculator to avoid mistakes. It does not do the calculation automatically.</t>
    </r>
    <r>
      <rPr>
        <rFont val="Google Sans"/>
        <color theme="1"/>
        <sz val="11.0"/>
      </rPr>
      <t xml:space="preserve">
For the time being the benefits of being a Monster Club Member is just the point system. Mark is still working on it so there may be things to add in future like rewards for birthdays or a tiered system for consistant customers. For now though we are starting off simple.
Thanks for reading through. If you have any questions or are confused please email Mark or you can ask here 😊✨ Mark has also sent an email to all of the stores about this, feel free to check that out as well.</t>
    </r>
  </si>
  <si>
    <t>25.03.25</t>
  </si>
  <si>
    <t>Hi everyone, I've notcied quite a few times when I open in the mornings that there are a lot products missing from the shelves and haven't been restocked. Mostly the mugs and planters. Please try to remember to restock the shelves during your shift, this should be part of your closing routine as you are tidying the store, but also should be something you do throughout the day as well.
You should all be aware by now which things come with a box and what we have spares of in the cupbaords. If you are still unsure, please familiarise yourself with the storage spaces and take a look at the product box guide, which I update regularly. If products aren't out, they won't sell, so it's really important to keep on top of it. Thanks!</t>
  </si>
  <si>
    <t>Also please don't unplug the security gate!! This is an important security measure to have! I know it's annoying to do but if something is triggering it you need to investigate what the cause is. If it's beeping randomly that means something in the window has the wrong security tag on or hasn't been deactivated.</t>
  </si>
  <si>
    <t>08.05.25</t>
  </si>
  <si>
    <r>
      <rPr>
        <rFont val="Google Sans"/>
        <b/>
        <color rgb="FFFF0000"/>
        <sz val="11.0"/>
      </rPr>
      <t>Hi everyone, there has been a lot of theft in Newtown lately. I stopped two people from stealing products in one day the other week and a lot of things have gone missing, so this a reminder to make sure that you are doing all of the preventative measures to deter thieves. This means:</t>
    </r>
    <r>
      <rPr>
        <rFont val="Google Sans"/>
        <color theme="1"/>
        <sz val="11.0"/>
      </rPr>
      <t xml:space="preserve">
- </t>
    </r>
    <r>
      <rPr>
        <rFont val="Google Sans"/>
        <b/>
        <color theme="1"/>
        <sz val="11.0"/>
      </rPr>
      <t>Always being aware of what customers are doing</t>
    </r>
    <r>
      <rPr>
        <rFont val="Google Sans"/>
        <color theme="1"/>
        <sz val="11.0"/>
      </rPr>
      <t xml:space="preserve"> by regularly scanning the store when at the desk or doing tasks
- </t>
    </r>
    <r>
      <rPr>
        <rFont val="Google Sans"/>
        <b/>
        <color theme="1"/>
        <sz val="11.0"/>
      </rPr>
      <t>Taking notice of and acknowledging customers when entering/exiting the store</t>
    </r>
    <r>
      <rPr>
        <rFont val="Google Sans"/>
        <color theme="1"/>
        <sz val="11.0"/>
      </rPr>
      <t xml:space="preserve">, making sure to greet/thank for visitng in a friendly and genuine way
- </t>
    </r>
    <r>
      <rPr>
        <rFont val="Google Sans"/>
        <b/>
        <color theme="1"/>
        <sz val="11.0"/>
      </rPr>
      <t xml:space="preserve">Politely asking customers to show you their bags when the security gates go off
</t>
    </r>
    <r>
      <rPr>
        <rFont val="Google Sans"/>
        <color theme="1"/>
        <sz val="11.0"/>
      </rPr>
      <t xml:space="preserve">
- </t>
    </r>
    <r>
      <rPr>
        <rFont val="Google Sans"/>
        <b/>
        <color theme="1"/>
        <sz val="11.0"/>
      </rPr>
      <t>Try to not let chatty customers take up all of your attention</t>
    </r>
    <r>
      <rPr>
        <rFont val="Google Sans"/>
        <color theme="1"/>
        <sz val="11.0"/>
      </rPr>
      <t xml:space="preserve">. Sometimes customers are just very talkative, which is fine, however this is sometimes used as a tactic to purposefully distract you. So it's important to be mindful of this.
- </t>
    </r>
    <r>
      <rPr>
        <rFont val="Google Sans"/>
        <b/>
        <color theme="1"/>
        <sz val="11.0"/>
      </rPr>
      <t>Regularly doing rounds of the store and neatening displays</t>
    </r>
    <r>
      <rPr>
        <rFont val="Google Sans"/>
        <color theme="1"/>
        <sz val="11.0"/>
      </rPr>
      <t>. This is a good way of seeing what customers are doing as well as keeping track of products. By doing this you'll notice when something is gone from the shelf, most of the time it's something that has been sold or a customer will be holding it in order to purchase. If you see a customer holding a product, make sure to take note. 
-</t>
    </r>
    <r>
      <rPr>
        <rFont val="Google Sans"/>
        <b/>
        <color theme="1"/>
        <sz val="11.0"/>
      </rPr>
      <t xml:space="preserve"> It's important to be out on the floor regularly and not keep behind the desk</t>
    </r>
    <r>
      <rPr>
        <rFont val="Google Sans"/>
        <color theme="1"/>
        <sz val="11.0"/>
      </rPr>
      <t xml:space="preserve">, especially when it's busy.
- </t>
    </r>
    <r>
      <rPr>
        <rFont val="Google Sans"/>
        <b/>
        <color theme="1"/>
        <sz val="11.0"/>
      </rPr>
      <t>Asking customers if they need assistance</t>
    </r>
    <r>
      <rPr>
        <rFont val="Google Sans"/>
        <color theme="1"/>
        <sz val="11.0"/>
      </rPr>
      <t>. Not only is this a way of being helpful and giving good customer service, but it's another good way of showing that you're paying attention. If a customer seems suspicious, it's important to do this and keep a close eye on them. 
With all of that said, your safety is the highest priority!! Please do not confront suspicious customers if you are uncomfortable or if they seem potentially dangerous. Doing these preventative measures as best as possible and deterring while remaining friendly and polite is the best and safest option. 
Please initial with this emoji 🌞to show that you have read all the way through. 
Thanks guys!!</t>
    </r>
  </si>
  <si>
    <t>🌞</t>
  </si>
  <si>
    <t xml:space="preserve"> 🌞</t>
  </si>
  <si>
    <t>01.07.25</t>
  </si>
  <si>
    <t>Hey gang! I've done some tidying / reorganising of all the boxes in our storage cupboards to try and make it easier to find the right box for things 😊 I've also updated the product box guide, which if you're unaware is a tab in this daily file.
An important task I'd like everyone to do: 
Please take some time to look through the box guide and have a good look around all of the storage areas. Get familiar with the location of things, what boxes we keep and extra products we keep stored. Be detailed! Check out all of the little plastic drawers behind the counter! When you're on shift, you're in charge of the place, so it's really important to get to know the shop inside out 😄👍👍 Leave a little comment if you discovered somewhere new haha
Feel free as well to organise/tidy things if you think there's a better way it can be done. Taking initiative and being pro-active with things like this is always super appreciated! 💖
You're all doing a really great job already 🙏 and we all keep the place pretty well organised and restocked. Lets keep up the good work and go beyond to make things extra functional come Christmas. Also if you ever have any ideas or suggestions of improvements to make or anything really, I'd love to hear it 😊</t>
  </si>
  <si>
    <t>22.09.25</t>
  </si>
  <si>
    <r>
      <rPr>
        <rFont val="Google Sans"/>
        <color theme="1"/>
        <sz val="11.0"/>
      </rPr>
      <t xml:space="preserve">Hi everyone, really great to see all of the clothing neatly finger spaced on the racks when I open in the mornings! 😊 Just a note for improvement - please make sure it's neatly spaced </t>
    </r>
    <r>
      <rPr>
        <rFont val="Google Sans"/>
        <i/>
        <color theme="1"/>
        <sz val="11.0"/>
      </rPr>
      <t>all the way across</t>
    </r>
    <r>
      <rPr>
        <rFont val="Google Sans"/>
        <color theme="1"/>
        <sz val="11.0"/>
      </rPr>
      <t xml:space="preserve"> the rack so it looks nice and full and you're not exposing blank, unnatractive floor/wall space. As shown below:</t>
    </r>
  </si>
  <si>
    <t>05.01.26</t>
  </si>
  <si>
    <r>
      <rPr>
        <rFont val="Google Sans"/>
        <color theme="1"/>
        <sz val="11.0"/>
      </rPr>
      <t>Hi everyone, just another housekeeping reminder regarding security tagging apperel. Please make sure you pin the tags actually</t>
    </r>
    <r>
      <rPr>
        <rFont val="Google Sans"/>
        <b/>
        <color theme="1"/>
        <sz val="11.0"/>
      </rPr>
      <t xml:space="preserve"> on the seam</t>
    </r>
    <r>
      <rPr>
        <rFont val="Google Sans"/>
        <color theme="1"/>
        <sz val="11.0"/>
      </rPr>
      <t xml:space="preserve"> of the t-shirts with the fabric nice and smooth, as the pins make holes in the t-shirt fabric. This looks really bad when selling them to customers, I've had a couple people ask for a new tee becuase of this issue and luckily we had extras of what they wanted. It's really important to take good care of the products we are selling, so please be aware of this and pin things carefully. </t>
    </r>
  </si>
  <si>
    <t>In the image above the fabric is gathered and caught in the tag, causing it to scrunch and get wrinkled. It was also not placed through the seam, causing an obvious hole in the fabric.</t>
  </si>
  <si>
    <t>Above is an example of the holes they create. They still make holes when pinned on the seam, however it is not noticable.</t>
  </si>
  <si>
    <t>30.07.26</t>
  </si>
  <si>
    <t>HC-EPK/AX</t>
  </si>
  <si>
    <t>Eye Popping Keychain Axolotl</t>
  </si>
  <si>
    <t>Above is what it should look like when pinned correctly - fabric is smooth and the pin is through the seam. You can see further up where the fabric has been creased and wrinkled with a hole from improper pinning.</t>
  </si>
  <si>
    <t>16.02.26</t>
  </si>
  <si>
    <r>
      <rPr>
        <rFont val="Google Sans"/>
        <color theme="1"/>
        <sz val="11.0"/>
      </rPr>
      <t xml:space="preserve">Hey gang! Just a reminder to please 🙏 make sure you are completing all of the cleaning procedures for close </t>
    </r>
    <r>
      <rPr>
        <rFont val="Google Sans"/>
        <b/>
        <color theme="1"/>
        <sz val="11.0"/>
      </rPr>
      <t>every night</t>
    </r>
    <r>
      <rPr>
        <rFont val="Google Sans"/>
        <color theme="1"/>
        <sz val="11.0"/>
      </rPr>
      <t xml:space="preserve">. 
This includes: 
- Vacuuming the whole store - including the floor underneath t-shirts and window display shelves plus change rooms.
- Cleaning </t>
    </r>
    <r>
      <rPr>
        <rFont val="Google Sans"/>
        <b/>
        <color theme="1"/>
        <sz val="11.0"/>
      </rPr>
      <t xml:space="preserve">all </t>
    </r>
    <r>
      <rPr>
        <rFont val="Google Sans"/>
        <color theme="1"/>
        <sz val="11.0"/>
      </rPr>
      <t>glass surfaces (front desk, jewellery cabinet, front door, zeller terminal) with the glass cleaning spray and a clean paper towel to remove dust and grimy finger prints.
- Tidying the displays on shelves, replenishing any missing stock and neatening t-shirts/all other apparel on the racks. 
There was a lot of dust and grime built up on the jewellery cabinet today and the floors had a lot of dust balls and debris around the front door and t-shirts, which is not a good look when customers come inside. It builds up quickly and gets on products making them dirty, so it's really imtportant to keep on top of it everyday. Thank you!!</t>
    </r>
  </si>
  <si>
    <t>HC-EPK/CP</t>
  </si>
  <si>
    <t>Eye Popping Keyring Capybara</t>
  </si>
  <si>
    <t>26.02.26</t>
  </si>
  <si>
    <t>14.08.26</t>
  </si>
  <si>
    <t>HC-EPK/KA</t>
  </si>
  <si>
    <r>
      <rPr>
        <rFont val="Google Sans"/>
        <color theme="1"/>
        <sz val="11.0"/>
      </rPr>
      <t>A reminder to</t>
    </r>
    <r>
      <rPr>
        <rFont val="Google Sans"/>
        <b/>
        <color theme="1"/>
        <sz val="11.0"/>
      </rPr>
      <t xml:space="preserve"> please do not place products with active security tags in the window displays</t>
    </r>
    <r>
      <rPr>
        <rFont val="Google Sans"/>
        <color theme="1"/>
        <sz val="11.0"/>
      </rPr>
      <t>, otherwise they will trigger and mess with the security gate. Please replace any pin tags or swing tags with the square 'dummy' tags. These ones are ok to use in the window and act as a theft deterrent. Anything with the security sticker please make sure to deactivate on the sensor before putting in the window.
We've had some issues with the security gate going off randomly which we are trying to get fixed. Kaew said it seemed to be working ok after being turned off for a while, so I will be seeing how it goes again now that the windows should be clear of any triggers.</t>
    </r>
  </si>
  <si>
    <t>Eye Popping Keychain Kangaroo</t>
  </si>
  <si>
    <t>AHG-106</t>
  </si>
  <si>
    <t>Daruma cat pair bowl set</t>
  </si>
  <si>
    <t>Sorry to keep bugging you guys about this but a reminder again to please 🙏 take security tags OFF before placing products in the window displays. I keep finding things placed in there with their security tags still on. Please switch them to the square 'dummy' tags. These are stored in a labeled drawer next to the regular ones. Likewise with the security stickers - make sure to deactivate them. I just want everyone to keep this habbit up so that when the security gate is fixed, we don't have anything interfering with it. Thanks!!</t>
  </si>
  <si>
    <t>24.03.26</t>
  </si>
  <si>
    <t>We received a bunch of new ceramics from Lala Land but with a different label, 'Beyond'. They include the chilli, dill pickle, lobster, prawn, fox and squirrel designs in mostly dishes and mugs. They all came in brown boxes, most of them unlabeled so I've written their names on each box. 
These are all stored kind of spread out in the cupboards along the wall as it's a little tight for space. So again, please have a good look in all of these storage areas. Read the labels on the boxes and familiarise yourself with the location of things. Also if there's a better way to organise things you're more than welcome to give it a go! Taking initiative and helping to make the store better is always welcome!!
P.S. the new ceramic tealight houses by French Country Collections have boxes and spares stored in the drawer next to the mushroom diffuser drawer :)</t>
  </si>
  <si>
    <t>11.04.26</t>
  </si>
  <si>
    <t>STORAGE CLEANING: Not sure which boxes I can throw away (or either other stuff), so I just moved 3 big boxes for plates to the "spare boxes" sections.
I've reorganized the hangers and cleaned the area. Please let me know if further update have to be done and we'll organize from there.</t>
  </si>
  <si>
    <t>hg - Looks amazing, thanks!! If you're unsure what boxes to throw away, check if they go with a product that we have in stock. All boxes usually have a label saying what product came in them. If we have the product, then keep it. If we don't anymore, either keep it as a spare box if it's a good size or throw it away. If we have the product but there are lots of boxes compared to the cin7 qty, then they are extras and can be thrown away :)</t>
  </si>
  <si>
    <t>17.04.26</t>
  </si>
  <si>
    <t>FYI 📢 Izipizi sunnies have gone up in price. Here are the new prices:
Sun Collection D and E - $89.95
Sun collection N - $99.95
Sun collection O - $110 
All Polarised glasses - $110</t>
  </si>
  <si>
    <t>02.05.2026</t>
  </si>
  <si>
    <t xml:space="preserve">Hi guys, a lady came today and stole the koala charger. I confronted her about it and she denied so I sadly was not able to get it back. Ill leave a description of her so that we can be weary if she comes back: </t>
  </si>
  <si>
    <t xml:space="preserve">hg - thanks so much for keeping an eye out and trying to stop this lady! </t>
  </si>
  <si>
    <t>Average height, dark hair (was in two buns), appearing to be caucasian, wearing large sunglasses, with many bags and tags on clothes. Pretended to put the item back so please be careful!</t>
  </si>
  <si>
    <t>07.05.26</t>
  </si>
  <si>
    <t>Hi everyone, we've had to remove all of the Robert Gordon X Carolyn Gavin series mugs (the ones with the cute dog portraits) as the whole batch had a defect which causes them to break and detach when exposed to hot water. Unfortunately a lot of customers have already purchased these ones from our stores and we are unable to contact them. So if anyone who bought one comes in with this issue please give them a refund.</t>
  </si>
  <si>
    <t>15.05.26</t>
  </si>
  <si>
    <r>
      <rPr>
        <rFont val="Google Sans"/>
        <color theme="1"/>
        <sz val="11.0"/>
      </rPr>
      <t xml:space="preserve">Hi everyone, just thought I'd write up a little reminder of the protocol for ordering products in for customer requests: 
First </t>
    </r>
    <r>
      <rPr>
        <rFont val="Google Sans"/>
        <b/>
        <color theme="1"/>
        <sz val="11.0"/>
      </rPr>
      <t>always double check the qty's</t>
    </r>
    <r>
      <rPr>
        <rFont val="Google Sans"/>
        <color theme="1"/>
        <sz val="11.0"/>
      </rPr>
      <t xml:space="preserve"> at the location you're ordering/transferring it from to make sure we have the product in stock. As you know, the Cin7 numbers aren't always correct.
If ordering in from the warehouse then enter it into the 'store needs' tab in the Daily File, filling out all the necessary info and writing in the 'store notes' column that it's for a customer request. Kaew/Maria will then see this and add it to the stock delivery and transfer on either Monday or Friday. 
If transferring from QVB, staff at QVB need to create the transfer and add the customers details provided by you, then once created send you the transfer number for reference. It's important to note down the transfer number and as much information as possible to the 'customer request' tab so that other staff are aware and up to date. This includes:
The date it was ordered
Customer's name
Customer's contact details (phone or email)
If it's paid or unpaid for
Where it's being ordered/transferred from + transfer number
When the customer said they will come to collect it
The general rule is we can keep items on hold for up to 1 week, however we can make exceptions and hold it for longer if a customer seems like they're definitely coming back to purchase it.</t>
    </r>
  </si>
  <si>
    <t>27.05.26</t>
  </si>
  <si>
    <t xml:space="preserve">Hey guys! Today ( at 11.59 am) I wrongly scanned twice the same item to a customer. She didn't notice it, however , in case she will be back asking the refund, this is the purchase screenshot.
Refund of one Seabed Velvet Cosmetics Purse $ 39
</t>
  </si>
  <si>
    <t>hg - noted, thanks Stef!</t>
  </si>
  <si>
    <t>09.06.26</t>
  </si>
  <si>
    <t xml:space="preserve">Hey gang! We are selling the wooden crates that we used to use for displays. These are on sale for $10 as we are trying to get rid of them. Please enter them into the system as a misc product and put $10. </t>
  </si>
  <si>
    <t>25.06.26</t>
  </si>
  <si>
    <r>
      <rPr>
        <rFont val="Google Sans"/>
        <b/>
        <color theme="1"/>
        <sz val="11.0"/>
      </rPr>
      <t xml:space="preserve">IMPORTANT! PLEASE READ THROUGH 📢 
</t>
    </r>
    <r>
      <rPr>
        <rFont val="Google Sans"/>
        <b val="0"/>
        <color theme="1"/>
        <sz val="11.0"/>
      </rPr>
      <t>Hey guys, we are going to be moving to a new POS system starting from July. Mark has programed this one himself, so there will be a little bit of an adjustment period and tweaking to be done as we go.</t>
    </r>
    <r>
      <rPr>
        <rFont val="Google Sans"/>
        <b/>
        <color theme="1"/>
        <sz val="11.0"/>
      </rPr>
      <t xml:space="preserve"> Please see his email, POS Test, for more detail on how to use it.</t>
    </r>
    <r>
      <rPr>
        <rFont val="Google Sans"/>
        <b val="0"/>
        <color theme="1"/>
        <sz val="11.0"/>
      </rPr>
      <t xml:space="preserve"> Also if you have any feedback or suggestions on how to improve it please let Mark know! It'll be a big change but will mean that we have a fully custom POS system that should make everything a lot more streamline, yay!</t>
    </r>
  </si>
  <si>
    <t>As you can see we have a new display for the music boxes! To hear the music for these ones you now have to enter in the code (3 or 4 digits), which is a sticker that's stuck to the demo's.
Also if anyone asks, which they will! Haha the Wooderful life animals on bikes are for the display only and are not for sale</t>
  </si>
  <si>
    <t>02.07.26</t>
  </si>
  <si>
    <t>We are now operating with the new POS, Solvantis! It's bookmarked in the bookmarks bar and the pin to login for Newtown is 2222
It's similar to cin7 and should be pretty straightforward to use however, some things are a bit different.
Firstly when counting the cash at EOD, you need to count and enter in ALL cash including the cash takings that have been made for the day. 
For stock deliveries we are no longer using the spreadsheet and instead can scan stock into a built in stock check, which is located in the drop down menu under 'receive transfers'. All you need to do is select the transfer you're wanting to receive and start scanning products in. Once all scanned, double check discrepancies and then click save. Once that's done make sure to press sync in the drop down menu on the home page and that will update everything with the new stock qty's.</t>
  </si>
  <si>
    <t>I've been doing some much needed tyding/reorganising of some areas today and shuffled some things around.
There were a few emtpy cupboards in the kids area so I've moved all kids raincoats into the cupboard underneath the halcyon nights shelves. This means he storage areas out back are now all for free for storing large and bulky display equipment 👍✨</t>
  </si>
  <si>
    <t xml:space="preserve">lm </t>
  </si>
  <si>
    <t>06.07.26</t>
  </si>
  <si>
    <t>Hi everyone, it looks like Mark has set up auto payments with the Zeller terminal! This means we no longer have to manually enter in the card payments!! 
From now on when putting through a card transaction go straight to 'charge' and click 'pay $XX via terminal'. This will bring the transaction up on Zeller automatically. It's again all very straightforward and should eliminate any chance of discrepancies 😃</t>
  </si>
  <si>
    <t>07.07.26</t>
  </si>
  <si>
    <t>Hey everyone! I've noticed the wooderful life display case has been getting a lot more grubby finger and hand prints each day compared to the old one, so from now on I'd like to add wiping it down with the glass cleaning spray to the closing routine. Please remember to do so along with the usual jewellery cabinet, zeller screen, front desk and door. Thanks!</t>
  </si>
  <si>
    <t>09.07.26</t>
  </si>
  <si>
    <t>I've moved some things around so that the Zeller terminal is facing customers now since it's automated. Hopefully they won't get confused with the orbitkey screen anymore lol
The free face masks are now in the acrylic display stand with the bookmarks. There's only a few on display so please make sure to replenish them. Extras are stored under the counter in the cavity on the bottom left.
Also I've fixed the old red price gun (which is so much better quality and more sturdy than the new ones, so I'm very glad about this haha). It had a build up of dried up ink and gunk on the number stamps, which I've painstakingly cleaned off using a safety pin 😂 Also changed the ink roll and it's printing out very nicely now 👌 It currently has orange stickers in it so please use this for pricing sale items.</t>
  </si>
  <si>
    <t>10.07.26</t>
  </si>
  <si>
    <t>Hey guys! I really appreciate the refilling of the bubblewrap drawer 🙏 but can we please try to not make the pieces too small. These are not very useful for most of the items that need bubblewrapping, maybe the pot hangers but even then sometimes they are too small. I've moved what were medium pieces to the small section as they're a better fit for small items.</t>
  </si>
  <si>
    <t>15.07.26</t>
  </si>
  <si>
    <t>Hey team! We have some new jewlery on sale: the "Accessory Wood pop" ones don't have a barcode so, plase, select the "Misc Product" for them. Thank you!</t>
  </si>
  <si>
    <t>17.07.26</t>
  </si>
  <si>
    <t>I've discovered you can search for products by brand name in Solvantis, which is super handy! I thought you should all know that if you didn't know already haha</t>
  </si>
  <si>
    <t>25.07.26</t>
  </si>
  <si>
    <t>Hey Holly, this morning the computer was veeeery slow (more than ususal) to the point customers had to wait few minuts to pay. Just for the first hour or so. Is that normal?</t>
  </si>
  <si>
    <t>hg - I've notcied it's been slow to load everything when first turning on in the mornings but it's usually then working fine once the register is open and I'm serving customers. Not sure if it's the computer itself causing this or if it's the new POS, will look into it with Mark.</t>
  </si>
  <si>
    <t>29.07.26</t>
  </si>
  <si>
    <r>
      <rPr>
        <rFont val="Google Sans"/>
        <color theme="1"/>
        <sz val="11.0"/>
      </rPr>
      <t xml:space="preserve">2 wooden rack </t>
    </r>
    <r>
      <rPr>
        <rFont val="Google Sans"/>
        <b/>
        <color theme="1"/>
        <sz val="11.0"/>
      </rPr>
      <t>already paid</t>
    </r>
    <r>
      <rPr>
        <rFont val="Google Sans"/>
        <color theme="1"/>
        <sz val="11.0"/>
      </rPr>
      <t xml:space="preserve"> will be picked up next Wednsday.
A lady that comes every Wedn. with her grandchildren, she said she would come back later in the day to pick the wooden racks up but then she didn't. It is happened already, she will come back next week. ( I didn't asked her name because I thought she would come back and I would work next Wedn but I will not)</t>
    </r>
  </si>
  <si>
    <t>👽</t>
  </si>
  <si>
    <t>🐛</t>
  </si>
  <si>
    <t>Hey guys! Please know that we are not currently hiring any extra staff. Please politely decline any resumes. We may be looking to hire some Christmas casuals late August - September, however it's not certain.</t>
  </si>
  <si>
    <t xml:space="preserve">eh </t>
  </si>
  <si>
    <t>01.08.26</t>
  </si>
  <si>
    <t>Hey guys! I've printed out a list of the music box names and stuck them on each of the cupboard doors (mainly for myself because i never remember where all of them are!) in case anyone has trouble finding any :)</t>
  </si>
  <si>
    <t>👽 thanks!!</t>
  </si>
  <si>
    <t>💥</t>
  </si>
  <si>
    <t>06.08.26</t>
  </si>
  <si>
    <t>Hi everyone! I've gone through and updated the Product Box Guide tab on here. So if you're unsure of what has a box or where the box is located, please refer to that. 
I've also numbered the main cupboards along the wall so that it's easier to refer to. The numbers are stuck on the bottom of each cupboard door. Hope this makes things a bit easier to locate :)</t>
  </si>
  <si>
    <t>17.08.26</t>
  </si>
  <si>
    <t>Forgot to mention this last week - all new robert gordon products come in a box. So that includes the butter dishes, floral glasses and ceramic keep cups. Their boxes are located in cupboards 5 and 6. The box guide has been updated 👍</t>
  </si>
  <si>
    <t>Which things come with a box? 🤔</t>
  </si>
  <si>
    <t>Scroll down the list to see more brands ⬇</t>
  </si>
  <si>
    <t>Updated: 17.08.26
Staff: hg</t>
  </si>
  <si>
    <t>SKU:</t>
  </si>
  <si>
    <t>PRODUCT NAME:</t>
  </si>
  <si>
    <t>IMAGE:</t>
  </si>
  <si>
    <t>BOX LOCATION:</t>
  </si>
  <si>
    <t>BRAND:</t>
  </si>
  <si>
    <t>URBAN PRODUCTS</t>
  </si>
  <si>
    <t>UG136297</t>
  </si>
  <si>
    <t>Cow Planter Sand Black Med 14cm</t>
  </si>
  <si>
    <t>Under jewellery cabinet
(t-shirts side)</t>
  </si>
  <si>
    <t>UG164137</t>
  </si>
  <si>
    <t>Strawberry Cat Small Planter Red 9cm</t>
  </si>
  <si>
    <t>UG164147</t>
  </si>
  <si>
    <t>Banana Dog Vase Brown &amp; Yellow 17cm</t>
  </si>
  <si>
    <t>UG136354</t>
  </si>
  <si>
    <t>Kangaroo Vase Grey 23cm</t>
  </si>
  <si>
    <t>UG129617</t>
  </si>
  <si>
    <t>Capybara Family Stack Vase Brown 25cm</t>
  </si>
  <si>
    <t>UG164178</t>
  </si>
  <si>
    <t>Cappy Cat Vase Grey 12cm</t>
  </si>
  <si>
    <t>Under jewellery cabinet
(Shelf side)</t>
  </si>
  <si>
    <t>UH210036</t>
  </si>
  <si>
    <t>Capybara Salt &amp; Pepper Shakers Brown 9cm</t>
  </si>
  <si>
    <t>Cupboard No. 6</t>
  </si>
  <si>
    <t>UH102986</t>
  </si>
  <si>
    <t>Dog Salt &amp; Pepper Shakers Brown &amp; Sage 6</t>
  </si>
  <si>
    <t>UH177037</t>
  </si>
  <si>
    <t>Strawberry Salt &amp; Pepper Red 6cm</t>
  </si>
  <si>
    <t>UH177035</t>
  </si>
  <si>
    <t>Strawberry Teapot Red 15cm</t>
  </si>
  <si>
    <t>Cupboad No. 2</t>
  </si>
  <si>
    <t>UH177034</t>
  </si>
  <si>
    <t>Strawberry Platter Green 32x24cm</t>
  </si>
  <si>
    <t>Box missing</t>
  </si>
  <si>
    <t>UH177054</t>
  </si>
  <si>
    <t>Snail Leaf Dish Green 28cm</t>
  </si>
  <si>
    <t>UG164186</t>
  </si>
  <si>
    <t>Berry Preserve Planter Purple 14cm</t>
  </si>
  <si>
    <t>UH206261</t>
  </si>
  <si>
    <t>Bow Vase Pink 11cm</t>
  </si>
  <si>
    <t>UH206262</t>
  </si>
  <si>
    <t>Bow Vase Red 11cm</t>
  </si>
  <si>
    <t>UH210034</t>
  </si>
  <si>
    <t>Croissant Bag Vase Pink &amp; Brown 18cm</t>
  </si>
  <si>
    <t>UH210033</t>
  </si>
  <si>
    <t>Croissant Jug Pink &amp; Brown 18cm</t>
  </si>
  <si>
    <t>UH210032</t>
  </si>
  <si>
    <t>Croissant Mug Pink &amp; Brown 10cm</t>
  </si>
  <si>
    <t>Cupboard No. 2</t>
  </si>
  <si>
    <t>UH210035</t>
  </si>
  <si>
    <t>Croissant Salt &amp; Pepper Shakers Brown 9c</t>
  </si>
  <si>
    <t>Cupbaord No. 6</t>
  </si>
  <si>
    <t>UH210031</t>
  </si>
  <si>
    <t>Croissant Trinket Brown 11cm</t>
  </si>
  <si>
    <t>UG164168</t>
  </si>
  <si>
    <t>Family of Turtle Planter Green 11cm</t>
  </si>
  <si>
    <t>UG164167</t>
  </si>
  <si>
    <t>School of Fish Planter Blue 11cm</t>
  </si>
  <si>
    <t>UG164152</t>
  </si>
  <si>
    <t>Jungle Planter Beige &amp; Green 15cm</t>
  </si>
  <si>
    <t>UH136376</t>
  </si>
  <si>
    <t>Koala Handstand Salt &amp; Pepper Shakers Gr</t>
  </si>
  <si>
    <t>UG136352</t>
  </si>
  <si>
    <t>Koala Head Planter Grey 14cm</t>
  </si>
  <si>
    <t>UH173292</t>
  </si>
  <si>
    <t>Madagascar Vase Pink 17cm</t>
  </si>
  <si>
    <t>UH173293</t>
  </si>
  <si>
    <t>Madagascar Vase Pink 21cm</t>
  </si>
  <si>
    <t>UH173290</t>
  </si>
  <si>
    <t>Madagascar Vase Yellow 17cm</t>
  </si>
  <si>
    <t>UH173291</t>
  </si>
  <si>
    <t>Madagascar Vase Yellow 21cm</t>
  </si>
  <si>
    <t>UH136381</t>
  </si>
  <si>
    <t>Galah Handstand Planter Pink 17cm</t>
  </si>
  <si>
    <t>UH136380</t>
  </si>
  <si>
    <t>Oz Birds Handstand Salt &amp; Pepper Shaker</t>
  </si>
  <si>
    <t>UH202034</t>
  </si>
  <si>
    <t>Pasta Cucina Vessel White 14cm</t>
  </si>
  <si>
    <t>UH167214</t>
  </si>
  <si>
    <t>Perdy Parrot Candle Stick Pink 15 cm</t>
  </si>
  <si>
    <t>UH167217</t>
  </si>
  <si>
    <t>Perdy Parrot Jug Pink 13cm</t>
  </si>
  <si>
    <t>UH167213</t>
  </si>
  <si>
    <t>Perdy Parrot Salt &amp; Pepper Yellow &amp; Purp</t>
  </si>
  <si>
    <t>UH167216</t>
  </si>
  <si>
    <t>Perdy Parrot Tea Cup &amp; Saucer Pink &amp; Pea</t>
  </si>
  <si>
    <t>UG164163</t>
  </si>
  <si>
    <t>Perdy Parrot Planter Blue 13cm</t>
  </si>
  <si>
    <t>UG164166</t>
  </si>
  <si>
    <t>Perdy Parrot Planter Pink 13cm</t>
  </si>
  <si>
    <t>UG164164</t>
  </si>
  <si>
    <t>Perdy Parrot Planter Yellow 13cm</t>
  </si>
  <si>
    <t>UH167227</t>
  </si>
  <si>
    <t>Poppy Tea Cup Pink 9cm</t>
  </si>
  <si>
    <t>UH103423</t>
  </si>
  <si>
    <t>Reef Fish Ornament White &amp; Green 16cm</t>
  </si>
  <si>
    <t>Cupboard No. 4</t>
  </si>
  <si>
    <t>UH103422</t>
  </si>
  <si>
    <t>Reef Fish Trinket Dish White &amp; Green 25c</t>
  </si>
  <si>
    <t>UH103424</t>
  </si>
  <si>
    <t>Reef Seahorse Vase Pink 18cm</t>
  </si>
  <si>
    <t>UH103429</t>
  </si>
  <si>
    <t>Reef Whale Planter Blue 13cm</t>
  </si>
  <si>
    <t>UH103431</t>
  </si>
  <si>
    <t>Reef Whale Vase Blue 22cm</t>
  </si>
  <si>
    <t>UG164170</t>
  </si>
  <si>
    <t>Sardines Can Planter Pink 12cm</t>
  </si>
  <si>
    <t>UG164177</t>
  </si>
  <si>
    <t>Cocktail Olives Can Planter Blue 10cm</t>
  </si>
  <si>
    <t>UH177073</t>
  </si>
  <si>
    <t>Tomato S&amp;P Shakers Red 5cm</t>
  </si>
  <si>
    <t>UH177075</t>
  </si>
  <si>
    <t>Trio of Tomato Vase Red 23 cm</t>
  </si>
  <si>
    <t>UH195225</t>
  </si>
  <si>
    <t>Bailey Cat Planter Orange 14cm</t>
  </si>
  <si>
    <t>UH195223</t>
  </si>
  <si>
    <t>Bailey Cat Planter Blue 14cm</t>
  </si>
  <si>
    <t>UH195224</t>
  </si>
  <si>
    <t>Bailey Cat Planter Black &amp; White 14cm</t>
  </si>
  <si>
    <t>UG164143</t>
  </si>
  <si>
    <t>Cherry Bow Planter Pink &amp; Red 14cm</t>
  </si>
  <si>
    <t>UG136353</t>
  </si>
  <si>
    <t>Wombat Planter Grey 16cm</t>
  </si>
  <si>
    <t>UG129608</t>
  </si>
  <si>
    <t>Strawberry Mug Red 10cm</t>
  </si>
  <si>
    <t>UG129615</t>
  </si>
  <si>
    <t>Capybara Mug Brown 13cm</t>
  </si>
  <si>
    <t>UG129616</t>
  </si>
  <si>
    <t>Capybara Planter Brown Sm 12cm</t>
  </si>
  <si>
    <t>UG136296</t>
  </si>
  <si>
    <t>Cow Planter Sand Black Sm 10cm</t>
  </si>
  <si>
    <t>Sold out</t>
  </si>
  <si>
    <t>UG136172</t>
  </si>
  <si>
    <t>Frog Planter Green Lg 16cm</t>
  </si>
  <si>
    <t>UG164134</t>
  </si>
  <si>
    <t>Tropicana Cat Pineapple Vase Orange</t>
  </si>
  <si>
    <t>UG164135</t>
  </si>
  <si>
    <t>Tropicana Cat Lemon Planter Yellow 9cm</t>
  </si>
  <si>
    <t>UH202006</t>
  </si>
  <si>
    <t>OZ Icon Vessel Black &amp; Yellow 12cm</t>
  </si>
  <si>
    <t>UH202007</t>
  </si>
  <si>
    <t>OZ Icon Salt &amp; Pepper Shakers Black &amp; Yellow</t>
  </si>
  <si>
    <t>JONES &amp; CO</t>
  </si>
  <si>
    <t>QV878</t>
  </si>
  <si>
    <t>PITCHER BLUE BLOOM</t>
  </si>
  <si>
    <t>Cupboard No. 1</t>
  </si>
  <si>
    <t>QV877</t>
  </si>
  <si>
    <t>PITCHER PINK BLOOM</t>
  </si>
  <si>
    <t>QV737</t>
  </si>
  <si>
    <t>DITSY PLATTER PINK</t>
  </si>
  <si>
    <t>TW453</t>
  </si>
  <si>
    <t>Hibo Planter Blue</t>
  </si>
  <si>
    <t>ROBERT GORDON</t>
  </si>
  <si>
    <t>MUG SINGLE - Sage &amp; Blush Check Mug / Cat's Pyjamas</t>
  </si>
  <si>
    <t>Cupboard No. 5</t>
  </si>
  <si>
    <t>MUG SINGLE - Soft Terracotta Check Mug / Cat's Pyjamas</t>
  </si>
  <si>
    <t>MUG SINGLE - Duck Egg Check Mug / Cat's Pyjamas</t>
  </si>
  <si>
    <t>Mug Single - Denim Cat's Pyjamas</t>
  </si>
  <si>
    <t>Mug Single - Neon Cat's Pyjamas</t>
  </si>
  <si>
    <t>Mug Single - Felicity Cat's Pyjamas</t>
  </si>
  <si>
    <t>LARGE MUG - WILD STRAWBERRIES x MONIKA FORSBERG</t>
  </si>
  <si>
    <t>Billy Button - Large Favourite Thing Mug</t>
  </si>
  <si>
    <t>Dachshund Warm - Large Favourite Thing Mug</t>
  </si>
  <si>
    <t>Cupboard No. 6
(sold out)</t>
  </si>
  <si>
    <t>Spotted Hen - Large Favourite Thing Mug</t>
  </si>
  <si>
    <t>Large Handle Mug - Barbara Flower Garden</t>
  </si>
  <si>
    <t>Large Handle Mug - Stevie Flower Garden</t>
  </si>
  <si>
    <t>Large Handle Mug - June Flower Garden</t>
  </si>
  <si>
    <t>Mug -Frankie Tapestry</t>
  </si>
  <si>
    <t>Mug - Alfie Tapestry</t>
  </si>
  <si>
    <t>Plate 18Cm Fan Flower - June'S Daisy</t>
  </si>
  <si>
    <t>Plate 18Cm Geo - June'S Daisy</t>
  </si>
  <si>
    <t>Plate 18Cm Spinning Flower - June'S Daisy</t>
  </si>
  <si>
    <t>BUTTER DISH - COW BUTTER UP</t>
  </si>
  <si>
    <t>BUTTER DISH - DACHSHUND BUTTER UP</t>
  </si>
  <si>
    <t>BUTTER DISH - DUCK BUTTER UP</t>
  </si>
  <si>
    <t>BUTTER DISH - RABBIT BUTTER UP</t>
  </si>
  <si>
    <t>BUTTER DISH - CHOOK BUTTER UP</t>
  </si>
  <si>
    <t>GLASS TUMBLER - BLUE BELL BOTANICAL ICONS</t>
  </si>
  <si>
    <t>GLASS TUMBLER - FLANNEL FLOWER BOTANICAL ICONS</t>
  </si>
  <si>
    <t>GLASS TUMBLER - WAX FLOWER BOTANICAL ICONS</t>
  </si>
  <si>
    <t>TRAVEL CUP 350ml GREEN DIPPED w/BAND - THE WANDERER</t>
  </si>
  <si>
    <t>TRAVEL CUP 350ml SPECKLED DIP w/BAND - THE WANDERER</t>
  </si>
  <si>
    <t>OVERSIZED MUG - MABEL RGA x EMOGENS CHICKENS</t>
  </si>
  <si>
    <t>OVERSIZED MUG - BABY RGA x EMOGENS CHICKENS</t>
  </si>
  <si>
    <t>Hug Mug - Baby / RGA X Emogen Clark</t>
  </si>
  <si>
    <t>Hug Mug - Jen / RGA X Emogen Clark</t>
  </si>
  <si>
    <t>MUG SINGLE - Olive Stripe Mug / Cat's Pyjamas</t>
  </si>
  <si>
    <t>MUG SINGLE - Blush &amp; Grey Check Mug / Cat's Pyjamas</t>
  </si>
  <si>
    <t>LALA LAND</t>
  </si>
  <si>
    <t>2DS3-DL01</t>
  </si>
  <si>
    <t>Retro Folk Stoneware Foxy Dish</t>
  </si>
  <si>
    <t>2DS3-DL02</t>
  </si>
  <si>
    <t>Retro Folk Stoneware Nutty Dish</t>
  </si>
  <si>
    <t>2VS2-DL01</t>
  </si>
  <si>
    <t>Retro Folk Stoneware Foxy Vase</t>
  </si>
  <si>
    <t>Cupboard No. 3</t>
  </si>
  <si>
    <t>2MG3-DL01</t>
  </si>
  <si>
    <t>Retro Folk Stoneware Hand Painted Mug</t>
  </si>
  <si>
    <t>2MG1-DL01</t>
  </si>
  <si>
    <t>Seaview Stoneware Asparagus Mug</t>
  </si>
  <si>
    <t>2DS5-DL01</t>
  </si>
  <si>
    <t>Seaview Stoneware Big Dill Dish</t>
  </si>
  <si>
    <t>2DS1-DL01</t>
  </si>
  <si>
    <t>Seaview Stoneware Dill Small Dish</t>
  </si>
  <si>
    <t>2DS2-DL01</t>
  </si>
  <si>
    <t>Seaview Stoneware Hot Chilli Dish</t>
  </si>
  <si>
    <t>2MG2-DL01</t>
  </si>
  <si>
    <t>Seaview Stoneware Hot Chilli Mug</t>
  </si>
  <si>
    <t>2PO2-DL01</t>
  </si>
  <si>
    <t>Seaview Stoneware Prawn Canister</t>
  </si>
  <si>
    <t>&amp;K</t>
  </si>
  <si>
    <t>KEL-2797-39</t>
  </si>
  <si>
    <t>KLEVERING-Plate fish trigger</t>
  </si>
  <si>
    <t>BLOOMINGVILLE</t>
  </si>
  <si>
    <t>Bloomingville: Trudy Candle Holder, Blur, Stoneware</t>
  </si>
  <si>
    <t>Bloomingville: Addy Cup, Green, Stoneware</t>
  </si>
  <si>
    <t>Bloomingville: Addy Cup, Nature, Stoneware</t>
  </si>
  <si>
    <t>Bloomingville: Addy Cup, Brown, Stoneware</t>
  </si>
  <si>
    <t>Bloomingville: Nini Cup Rose Stoneware</t>
  </si>
  <si>
    <t>CARLA DINNAGE CERAMICS</t>
  </si>
  <si>
    <t>FOXTRINKETGREEN</t>
  </si>
  <si>
    <t>Foxy Flower Green Trinket Bowl</t>
  </si>
  <si>
    <t>CERAMIC-AI</t>
  </si>
  <si>
    <t>* If a person is passed out/unconscious you do not need their consent to call an ambulence (000) in the case of an emergency *</t>
  </si>
  <si>
    <t>* Your life is more valuable than the register's money or the store's items *</t>
  </si>
  <si>
    <t>Day &amp; Date of Incident</t>
  </si>
  <si>
    <t>Time of Incident</t>
  </si>
  <si>
    <t>Staff Present</t>
  </si>
  <si>
    <t>Event Description. Who? What? When? Where? How? Why?</t>
  </si>
  <si>
    <t>Any Loss or Damages? (Y/N)</t>
  </si>
  <si>
    <t>Emergency Services Called? (000 or non-emergency police line)?</t>
  </si>
  <si>
    <t xml:space="preserve">Description of Incident Instigator: What did they look like? What was their speech like? How did they carry themselves? </t>
  </si>
  <si>
    <t xml:space="preserve">Do Lance/Kaew/Mark Know? </t>
  </si>
  <si>
    <t>Report Made</t>
  </si>
  <si>
    <t>Signed</t>
  </si>
  <si>
    <t>Thursday 02.12.2021</t>
  </si>
  <si>
    <t xml:space="preserve">Approx 2:00pm - 3:00pm &amp; Approx. 6:00pm - 7:30pm </t>
  </si>
  <si>
    <t>Yue, Kaew &amp; Vanessa</t>
  </si>
  <si>
    <t xml:space="preserve">A very elderly &amp; very sick woman came into the store during shift. She wanted help with the t-shirts. It was apparent that she was in really poor physical health, was slurring her words and seemed really physically exhausted. She couldn't stand up right and eventually needed Kaew &amp; I to support her standing &amp; walking. We sat her down, and she said she had just received chemotherapy earlier that day. She could not stand up right without hunching over as if to pass out/faint. She declined us calling a taxi, ambulence, and did not want us to call anyone to help her. She adamantly stated that did not want to go back to the hospital, even though she was in no physical condition to be out &amp; about. Left store of her own volition. She later returned during Vanessa's closing shift, and again was very difficult, and stayed with Vanessa 30 minutes past close time. During this time, she also denied Vanessa calling an ambulence, a taxi or calling someone to assist the woman. This woman put all of us into an uncomfortable position of duty of care for someone severely in denial about needing assistance. Despite this woman's clear poor physical stature, she was adamant that she didn't need any help, making this a difficult &amp; uncomfortable situation to navigate. </t>
  </si>
  <si>
    <t>No</t>
  </si>
  <si>
    <t>No - she denied an ambulence &amp; we did not call the police either</t>
  </si>
  <si>
    <t>Approx 150- 160cm tall, elderly woman, very thin build, bald, eye patch (left eye), dark green walking stick, hunched over gait, large black boot shoes, slurred speech &amp; uneven walk</t>
  </si>
  <si>
    <t>Yes, Kaew witness &amp; is aware</t>
  </si>
  <si>
    <t>05.12.21</t>
  </si>
  <si>
    <t>TN</t>
  </si>
  <si>
    <t>Sunday 18.12.2022</t>
  </si>
  <si>
    <t>Approx 2:40pm - 2:50 PM</t>
  </si>
  <si>
    <t>Liz, Limey &amp; Yue</t>
  </si>
  <si>
    <t xml:space="preserve">An asian man of tanned skin around his 40s around 160 cm entered the store and came and sat down behind the counter. He sat down for a few minutes and then mimicked and mocked a customer during a transaction. Limey questioned him, 'Are you just waiting for someone?' He replied 'yes' and began to say something incomprehensively. It seemed like he was waiting for someone in the store. Limey went to question the lady who just exited the change room and if she knew the man, and she said no. Liz was serving the counter when the man approached her and said "I like your tattoos", Liz thanked the man and continued on with the transaction. After this transaction finished he walked toward liz and began to wrap his arms around her whilst saying "goodbye", "i'll see you soon". Liz froze up but thanked and farewelled the man as there were still customers in line. The customers in line appeared quite shocked and the man then continued talking to Liz. As he wished Liz a "Merry Christmas", Yue was coming back off her break from the change rooms. She met Limey at the sale rack in the kids section behind the Christmas and Limey said "there is a weird man at the counter. we have no idea who he is." Yue then walks up to the counter, to see the man standing very awkwardly next to Liz. At this moment, Yue has witnessed him say "I'll see you soon, merry christmas." Limey then came to the register shortly after Yue, and the man lingered behind the counter for a few moments before finally leaving the store. After he left the store, there was a starnge screaming/yelling noise coming from the doorway of the store on the streetfront, which attracted the attention of customers in store. It may have been the strange man interracting with a member of the public outside. The man's behaviour, facial expressions &amp; eyes were abmornal. He may have been drunk/high/on substances. </t>
  </si>
  <si>
    <t xml:space="preserve">Approx 160cm tall, asian man, brown eyed, tanned skin, approx. 40yrs old in age, wearing dark coloured clothing: a fleecy navy blue long sleeve jumper, long pants </t>
  </si>
  <si>
    <t xml:space="preserve">Yes. Let Kaew know on Chat. </t>
  </si>
  <si>
    <t>18.12.22</t>
  </si>
  <si>
    <t>EB TN HLK</t>
  </si>
  <si>
    <t>Friday 16.06.2023</t>
  </si>
  <si>
    <t xml:space="preserve">10:26:00 AM - time I arrived at the door </t>
  </si>
  <si>
    <t>Yue</t>
  </si>
  <si>
    <t xml:space="preserve">Yue arrived at the store to find the glass front door smashed. A customer informed that a few other business' doors had been completely smashed in, Big Daddy's Burgers a few doors down being one of them. The incident must have occurred past close on Thursday 15.06 to early this morning Friday 16.06.The broken glass got replaced around 1:30 and a constable from the Newtown Police Station arrived around 3pm with some general inquiries about the incident. Kaew &amp; Lance's phone numbers were passed on to the officer. Officer stated a suspect is in custody.  No further damage to the storefront or merchandise. </t>
  </si>
  <si>
    <t>Yes - glass door smashed. Glass replaced same-day.</t>
  </si>
  <si>
    <t>N/A</t>
  </si>
  <si>
    <t>Yes - notified Kaew &amp; Lance via text &amp; Chat</t>
  </si>
  <si>
    <t>16.06.23</t>
  </si>
  <si>
    <t>Any Discrepancies? If Yes fill out fields to
the right</t>
  </si>
  <si>
    <t>Cash Expected</t>
  </si>
  <si>
    <t>Cash Counted</t>
  </si>
  <si>
    <t>Petty Cash Expenses</t>
  </si>
  <si>
    <t>EFT Expected</t>
  </si>
  <si>
    <t>EFT Actual</t>
  </si>
  <si>
    <t xml:space="preserve">Other expected </t>
  </si>
  <si>
    <t>Other Actual</t>
  </si>
  <si>
    <t>Cash Difference</t>
  </si>
  <si>
    <t>EFT Difference</t>
  </si>
  <si>
    <t>Other Difference</t>
  </si>
  <si>
    <t>Total Difference</t>
  </si>
  <si>
    <t>Notes/ Explanations</t>
  </si>
  <si>
    <t>18.12.21</t>
  </si>
  <si>
    <t>yes, Zeller under by $60.95</t>
  </si>
  <si>
    <t>09.01.22</t>
  </si>
  <si>
    <t>customer bought mini catmagnet $13.95 at 2.04pm, card declined, customer left quickly so had no chance to chase them up</t>
  </si>
  <si>
    <t>03.02.22</t>
  </si>
  <si>
    <t>Zeller under by $159.90 - approved when they tapped card, now listed as "processing"</t>
  </si>
  <si>
    <t xml:space="preserve"> When customer paid, Zeller screen was green &amp; approved. Upon looking at Reporting summary, customer's $159.90 now seen as "processing" on Zeller's transactions listing. Customer paid with MasterCard, never had this issue occur for other transactions before. </t>
  </si>
  <si>
    <t>05.02.22</t>
  </si>
  <si>
    <t>No - had to use Albert today</t>
  </si>
  <si>
    <t>Internet down, Zeller offline - used Albert for transactions</t>
  </si>
  <si>
    <t>No - but i'm a ding dong and used both commonwealth and zeller terminals. I've emailed accounts, Lance and Mark. Totals ok otherwise. - Rosie</t>
  </si>
  <si>
    <t>11.02.22</t>
  </si>
  <si>
    <t>No - used Albert for one transaction</t>
  </si>
  <si>
    <t>Internet dropped briefly &amp; Zeller went offline, used Albert for 1 transaction: 10:18am - $52.90</t>
  </si>
  <si>
    <t>12.02.22</t>
  </si>
  <si>
    <t>Yes - float short $20</t>
  </si>
  <si>
    <t xml:space="preserve">Float short $20,  </t>
  </si>
  <si>
    <t>16/08/22</t>
  </si>
  <si>
    <t>Yes</t>
  </si>
  <si>
    <t>Cin7 refusing to accept we have no 1c coins</t>
  </si>
  <si>
    <t>2.11.22</t>
  </si>
  <si>
    <t>Yes - float was over by $20 (this morning's count). Unsure what happened with who was working yesterday</t>
  </si>
  <si>
    <t>Float was $20 over when opening this morning. Same for EOD counting</t>
  </si>
  <si>
    <t>02.01.23</t>
  </si>
  <si>
    <t>03.01.23</t>
  </si>
  <si>
    <t>Float Counter</t>
  </si>
  <si>
    <t>04.01.23</t>
  </si>
  <si>
    <t>05.01.23</t>
  </si>
  <si>
    <t>Denomination</t>
  </si>
  <si>
    <t>Number of Coin/Note</t>
  </si>
  <si>
    <t>06.01.23</t>
  </si>
  <si>
    <t>$ Value</t>
  </si>
  <si>
    <t>07.01.23</t>
  </si>
  <si>
    <t>08.01.23</t>
  </si>
  <si>
    <t>At opening the till was $40.30 under so I had to take money out of the cash takings to balance the till</t>
  </si>
  <si>
    <t>resolved / money found</t>
  </si>
  <si>
    <t>09.01.23</t>
  </si>
  <si>
    <t xml:space="preserve">N/A </t>
  </si>
  <si>
    <t>10.01.23</t>
  </si>
  <si>
    <t>50c</t>
  </si>
  <si>
    <t>20c</t>
  </si>
  <si>
    <t>10c</t>
  </si>
  <si>
    <t>5c</t>
  </si>
  <si>
    <t xml:space="preserve">Name </t>
  </si>
  <si>
    <t xml:space="preserve">Number/ Username </t>
  </si>
  <si>
    <t>Password</t>
  </si>
  <si>
    <t xml:space="preserve">CIN 7 </t>
  </si>
  <si>
    <t>Pos ID: 624849</t>
  </si>
  <si>
    <t>POS Key: ethnic-rio-gray-brazil</t>
  </si>
  <si>
    <t>Total</t>
  </si>
  <si>
    <t>Register Key: Newtown</t>
  </si>
  <si>
    <t xml:space="preserve">  </t>
  </si>
  <si>
    <t>Adults Clothing Size Guide &gt;&gt;&gt;&gt;</t>
  </si>
  <si>
    <t>Size Guide:</t>
  </si>
  <si>
    <t>XS</t>
  </si>
  <si>
    <t>S</t>
  </si>
  <si>
    <t>M</t>
  </si>
  <si>
    <t>L</t>
  </si>
  <si>
    <t>XL</t>
  </si>
  <si>
    <t>XXL</t>
  </si>
  <si>
    <r>
      <rPr>
        <rFont val="Arial"/>
        <color theme="1"/>
        <sz val="10.0"/>
      </rPr>
      <t xml:space="preserve">In the case that CIN7 has any errors/isn't functioning as intended: </t>
    </r>
    <r>
      <rPr>
        <rFont val="Arial"/>
        <b/>
        <color theme="1"/>
        <sz val="10.0"/>
      </rPr>
      <t>1</t>
    </r>
    <r>
      <rPr>
        <rFont val="Arial"/>
        <color theme="1"/>
        <sz val="10.0"/>
      </rPr>
      <t>. Open a New Incognito window in Google Chrome</t>
    </r>
    <r>
      <rPr>
        <rFont val="Arial"/>
        <b/>
        <color theme="1"/>
        <sz val="10.0"/>
      </rPr>
      <t xml:space="preserve"> 2</t>
    </r>
    <r>
      <rPr>
        <rFont val="Arial"/>
        <color theme="1"/>
        <sz val="10.0"/>
      </rPr>
      <t xml:space="preserve">. Click on 'POS' in the Bookmarks bar, and enter the following information above into the respective areas to create a new, functioning register in Incognito mode. </t>
    </r>
    <r>
      <rPr>
        <rFont val="Arial"/>
        <b/>
        <color theme="1"/>
        <sz val="10.0"/>
      </rPr>
      <t xml:space="preserve">3. </t>
    </r>
    <r>
      <rPr>
        <rFont val="Arial"/>
        <color theme="1"/>
        <sz val="10.0"/>
      </rPr>
      <t xml:space="preserve">Then enter the </t>
    </r>
    <r>
      <rPr>
        <rFont val="Arial"/>
        <b/>
        <color theme="1"/>
        <sz val="10.0"/>
      </rPr>
      <t>login information: newtownmonsterthreads password: 12</t>
    </r>
    <r>
      <rPr>
        <rFont val="Arial"/>
        <color theme="1"/>
        <sz val="10.0"/>
      </rPr>
      <t xml:space="preserve">. This will not affect any sales totals or EOD procedures, as this register is part of the Monsterthreads CIN7 system. </t>
    </r>
  </si>
  <si>
    <t>CIN7 NEWTOWN STAFF LOGIN: newtownmonsterthreads PASSWORD/STAFF NUMBER: 12</t>
  </si>
  <si>
    <t>Switching branches: 1234</t>
  </si>
  <si>
    <t>MT Size:</t>
  </si>
  <si>
    <t>02 8041 7135       233-239 Princes Highway, St Peters NSW 2044</t>
  </si>
  <si>
    <t>Coin Roll Guide</t>
  </si>
  <si>
    <t xml:space="preserve">Coin Roll </t>
  </si>
  <si>
    <t xml:space="preserve">Rosie </t>
  </si>
  <si>
    <t>0405 344 251</t>
  </si>
  <si>
    <t>Total Coins</t>
  </si>
  <si>
    <t xml:space="preserve">CIN7 Login: Rosie@monsterthreads.com.au
</t>
  </si>
  <si>
    <t>Amount</t>
  </si>
  <si>
    <t>Password: monster5</t>
  </si>
  <si>
    <t>Coin Roll Guide &gt;&gt;&gt;&gt;</t>
  </si>
  <si>
    <t xml:space="preserve">40 coins </t>
  </si>
  <si>
    <t>Date: 
Wed, 21st OCT, 2020</t>
  </si>
  <si>
    <t>Branch: Newtown</t>
  </si>
  <si>
    <t>Rosie</t>
  </si>
  <si>
    <t>Brisbane</t>
  </si>
  <si>
    <t>0411 055 965</t>
  </si>
  <si>
    <t>Sales Summary Sales = Total Payments + Remaining Part Payments + No Payment Method</t>
  </si>
  <si>
    <t>Daily Cash Log Link</t>
  </si>
  <si>
    <t>https://docs.google.com/spreadsheets/d/130p32SGUgtTT_x4gfKCikIs6x-NnoCfnau2xApxrntg/edit?usp=sharing</t>
  </si>
  <si>
    <t>Sales</t>
  </si>
  <si>
    <t>Total payments</t>
  </si>
  <si>
    <t>Card</t>
  </si>
  <si>
    <t>Cash</t>
  </si>
  <si>
    <t>Albert password</t>
  </si>
  <si>
    <t>029 661</t>
  </si>
  <si>
    <t>Amaysim</t>
  </si>
  <si>
    <t xml:space="preserve">Printing Instructions </t>
  </si>
  <si>
    <t>Password: Monster231</t>
  </si>
  <si>
    <t>Childrens Gum Boots Size Guide</t>
  </si>
  <si>
    <t>Paste in cell A2</t>
  </si>
  <si>
    <t>Label Gumboot Size (EU)</t>
  </si>
  <si>
    <t>28/29</t>
  </si>
  <si>
    <t>30/31</t>
  </si>
  <si>
    <t>32/33</t>
  </si>
  <si>
    <t>34/35</t>
  </si>
  <si>
    <t xml:space="preserve">-&gt; -&gt; -&gt;-&gt; -&gt; -&gt;-&gt; -&gt; </t>
  </si>
  <si>
    <t>Change font size to 28 arial and BOLD</t>
  </si>
  <si>
    <t>Age Range</t>
  </si>
  <si>
    <t>numbers in 34 bold</t>
  </si>
  <si>
    <t>4 - 5 yrs</t>
  </si>
  <si>
    <t>5 - 6 yrs</t>
  </si>
  <si>
    <t>6 yrs</t>
  </si>
  <si>
    <t>7 yrs</t>
  </si>
  <si>
    <t>Zeller Login</t>
  </si>
  <si>
    <t>Email Address: newtownmonsterthreads@gmail.com</t>
  </si>
  <si>
    <t>Password: Bebop2071!</t>
  </si>
  <si>
    <t xml:space="preserve">* AU size is also very confusing </t>
  </si>
  <si>
    <t xml:space="preserve">select table </t>
  </si>
  <si>
    <t>AU Size</t>
  </si>
  <si>
    <t>1/1.5</t>
  </si>
  <si>
    <t>2/2.5</t>
  </si>
  <si>
    <t>Zeller Transactions Portal</t>
  </si>
  <si>
    <t xml:space="preserve">print "selected cells only" </t>
  </si>
  <si>
    <t>works best landscape A5</t>
  </si>
  <si>
    <t>Pin number: 2021</t>
  </si>
  <si>
    <t>Zeller MID</t>
  </si>
  <si>
    <t>WIFI: Telstra 5G Network Name</t>
  </si>
  <si>
    <t>xhms7ws9sv</t>
  </si>
  <si>
    <t>Found this one worked on the Newtown computer if you are having trouble</t>
  </si>
  <si>
    <t>Mobile Hotspot Phone</t>
  </si>
  <si>
    <t>Mon</t>
  </si>
  <si>
    <t xml:space="preserve">Branch </t>
  </si>
  <si>
    <t>Mobile Hotspot Connection Guide</t>
  </si>
  <si>
    <t>19/1/20</t>
  </si>
  <si>
    <t>Music Box Display Reset Manual</t>
  </si>
  <si>
    <r>
      <rPr>
        <color rgb="FF1155CC"/>
        <sz val="12.0"/>
        <u/>
      </rPr>
      <t>https://drive.google.com/drive/folders/0B8l9mG3OjkKpeWxLQ0ZYc0F6T2M?resourcekey=0-8H2AqwBitr2fNLZacjtgtQ</t>
    </r>
    <r>
      <rPr>
        <sz val="12.0"/>
      </rPr>
      <t xml:space="preserve"> </t>
    </r>
  </si>
  <si>
    <t>Computer login PIN</t>
  </si>
  <si>
    <t>Google Email</t>
  </si>
  <si>
    <t xml:space="preserve">Google Password </t>
  </si>
  <si>
    <t>monsterthreads2011</t>
  </si>
  <si>
    <t xml:space="preserve">1. Check amp is on! 2. Check aux cable plugged into headphone input on computer. 3. Check input on AMP is 'CD' 4. Check AMP is outputting to 'Speakers A'  Try pressing the 'Speakers A,B Off switch' a few times slowely to rotate through the options if youre not sure! 5. Keep pressing the input buttons to change input to CD if it does return to stereo + test playing music. If not turn on &amp; of + repeat input changes. </t>
  </si>
  <si>
    <t>When you can't connect the computer to the mobile hotspot:</t>
  </si>
  <si>
    <r>
      <rPr>
        <rFont val="Verdana"/>
        <b/>
        <color theme="1"/>
      </rPr>
      <t xml:space="preserve">1. </t>
    </r>
    <r>
      <rPr>
        <rFont val="Verdana"/>
        <color theme="1"/>
      </rPr>
      <t xml:space="preserve">For the hotspot to work, you will need to disconnect the grey ethernet cable attached to the internet modem for the work phone's hotspot. The modem is just above the cash til. We have added a tag on the ethernet cable so it is easy to notice. </t>
    </r>
    <r>
      <rPr>
        <rFont val="Verdana"/>
        <b/>
        <color theme="1"/>
      </rPr>
      <t>2</t>
    </r>
    <r>
      <rPr>
        <rFont val="Verdana"/>
        <color theme="1"/>
      </rPr>
      <t xml:space="preserve">. Please connect to the work phone in the black drawer and toggle the hotspot on the work phone. the work phone will be in the first drawer of the counter, under the til. </t>
    </r>
    <r>
      <rPr>
        <rFont val="Verdana"/>
        <b/>
        <color theme="1"/>
      </rPr>
      <t>--</t>
    </r>
    <r>
      <rPr>
        <rFont val="Verdana"/>
        <color theme="1"/>
      </rPr>
      <t xml:space="preserve"> </t>
    </r>
    <r>
      <rPr>
        <rFont val="Verdana"/>
        <b/>
        <color theme="1"/>
      </rPr>
      <t xml:space="preserve">If the broadband comes back: </t>
    </r>
    <r>
      <rPr>
        <rFont val="Verdana"/>
        <color theme="1"/>
      </rPr>
      <t>To connect to the ethernet line you can put in the ethernet cord back into the modem, when the internet is back up</t>
    </r>
  </si>
  <si>
    <t>Wonderful Life Display DEMO Set Up</t>
  </si>
  <si>
    <t>PASSWORD: 4161</t>
  </si>
  <si>
    <t>Loyalty Dog Scanning Portal Login</t>
  </si>
  <si>
    <t>username: info@monsterthreads.com.au</t>
  </si>
  <si>
    <r>
      <rPr>
        <rFont val="Arial"/>
        <color rgb="FF000000"/>
        <sz val="14.0"/>
      </rPr>
      <t xml:space="preserve">password: </t>
    </r>
    <r>
      <rPr>
        <rFont val="Arial"/>
        <b/>
        <color rgb="FF000000"/>
        <sz val="14.0"/>
      </rPr>
      <t>M</t>
    </r>
    <r>
      <rPr>
        <rFont val="Arial"/>
        <color rgb="FF000000"/>
        <sz val="14.0"/>
      </rPr>
      <t>onster2021</t>
    </r>
    <r>
      <rPr>
        <rFont val="Arial"/>
        <b/>
        <color rgb="FF000000"/>
        <sz val="14.0"/>
      </rPr>
      <t>S</t>
    </r>
    <r>
      <rPr>
        <rFont val="Arial"/>
        <color rgb="FF000000"/>
        <sz val="14.0"/>
      </rPr>
      <t>can</t>
    </r>
  </si>
  <si>
    <t>Shopify &amp; Marsello (via. Shopify)</t>
  </si>
  <si>
    <t>MonsterClub1999</t>
  </si>
  <si>
    <t>POS Daily Sales Summary by Created Date</t>
  </si>
  <si>
    <t>Date
Saturday, November 16, 2019</t>
  </si>
  <si>
    <t>Branch
Newtown Shop, Newtown</t>
  </si>
  <si>
    <t>Total Payments</t>
  </si>
  <si>
    <t>Date
Thursday, November 21, 2019</t>
  </si>
  <si>
    <t>NAME:</t>
  </si>
  <si>
    <t>ROLE:</t>
  </si>
  <si>
    <t>Kaew</t>
  </si>
  <si>
    <t>Lance</t>
  </si>
  <si>
    <t>WAREHOUSE</t>
  </si>
  <si>
    <t>(02) 8060 1498</t>
  </si>
  <si>
    <t>STORE:</t>
  </si>
  <si>
    <t>LOCATION:</t>
  </si>
  <si>
    <t>MANAGER:</t>
  </si>
  <si>
    <t>TGV</t>
  </si>
  <si>
    <t>NSW</t>
  </si>
  <si>
    <t>(02) 9029 9201</t>
  </si>
  <si>
    <t>Ez</t>
  </si>
  <si>
    <t>Chatswood</t>
  </si>
  <si>
    <t>(02) 94112601</t>
  </si>
  <si>
    <t xml:space="preserve">Pauline </t>
  </si>
  <si>
    <t xml:space="preserve">Macquaire </t>
  </si>
  <si>
    <t xml:space="preserve">NSW </t>
  </si>
  <si>
    <t>(02) 9889 4187</t>
  </si>
  <si>
    <t>Talitha</t>
  </si>
  <si>
    <t>Melbourne City - Collins St</t>
  </si>
  <si>
    <t>VIC</t>
  </si>
  <si>
    <t>(03) 9662 4580</t>
  </si>
  <si>
    <t>Leah</t>
  </si>
  <si>
    <t>Melbourne City - QV</t>
  </si>
  <si>
    <t>Gracie (?)</t>
  </si>
  <si>
    <t>Brisbane CBD</t>
  </si>
  <si>
    <t>QLD</t>
  </si>
  <si>
    <t>(07) 3236 4322</t>
  </si>
  <si>
    <t>Bree (?)</t>
  </si>
  <si>
    <t>STORE</t>
  </si>
  <si>
    <t>STAFF MEMBER</t>
  </si>
  <si>
    <t>TIME IN</t>
  </si>
  <si>
    <t>TIME OUT</t>
  </si>
  <si>
    <t>1/2 H OR 1 H BREAK</t>
  </si>
  <si>
    <t>TOTAL HOURS (billable hours)</t>
  </si>
  <si>
    <t>CHECKED</t>
  </si>
  <si>
    <t>Deputy</t>
  </si>
  <si>
    <t>PAY CYCLE</t>
  </si>
  <si>
    <t>04.01.2018</t>
  </si>
  <si>
    <t>Florence Araniego</t>
  </si>
  <si>
    <t>7hrs 15mins</t>
  </si>
  <si>
    <t>came early to find money bag and fix printer machine..tried to tidy inside the store room too!</t>
  </si>
  <si>
    <t>Aurelien Pham</t>
  </si>
  <si>
    <t>Paige Baxter</t>
  </si>
  <si>
    <t>-</t>
  </si>
  <si>
    <t>Warehouse</t>
  </si>
  <si>
    <t>Rosie Asplet</t>
  </si>
  <si>
    <t>Julia Rich</t>
  </si>
  <si>
    <t>Raymond Haber</t>
  </si>
  <si>
    <t>Alex Weedon-Newstead</t>
  </si>
  <si>
    <t>6hrs 10mins</t>
  </si>
  <si>
    <t>4hrs 40mins</t>
  </si>
  <si>
    <t>11.01.2018</t>
  </si>
  <si>
    <t>Jennifer Hesketh</t>
  </si>
  <si>
    <t>30mins</t>
  </si>
  <si>
    <t>6hrs 40mins</t>
  </si>
  <si>
    <t>13/1</t>
  </si>
  <si>
    <t>5hrs 5mins</t>
  </si>
  <si>
    <t>21:45~</t>
  </si>
  <si>
    <t>6hrs 15mins</t>
  </si>
  <si>
    <t>Busy store towards end of night made closing later</t>
  </si>
  <si>
    <t>14/1/18</t>
  </si>
  <si>
    <t>7 hrs 10 mins</t>
  </si>
  <si>
    <t>15/1/18</t>
  </si>
  <si>
    <t>warehouse</t>
  </si>
  <si>
    <t>18.01.2018</t>
  </si>
  <si>
    <t>18/1/18</t>
  </si>
  <si>
    <t>19/1/18</t>
  </si>
  <si>
    <t>Outliving</t>
  </si>
  <si>
    <t>21/1/18</t>
  </si>
  <si>
    <t>22/1/18</t>
  </si>
  <si>
    <t>MOnday</t>
  </si>
  <si>
    <t>25.01.2018</t>
  </si>
  <si>
    <t>25/1/18</t>
  </si>
  <si>
    <t>26/1/18</t>
  </si>
  <si>
    <t>PH</t>
  </si>
  <si>
    <t>26.18.2018</t>
  </si>
  <si>
    <t>Sian Torres Agudo</t>
  </si>
  <si>
    <t>PH - late bus sorry!  - stayed back to make up time</t>
  </si>
  <si>
    <t>27/1/18</t>
  </si>
  <si>
    <t>28/1/18</t>
  </si>
  <si>
    <t>4hrs 30mins</t>
  </si>
  <si>
    <t>29/1/18</t>
  </si>
  <si>
    <t>01.02.2018</t>
  </si>
  <si>
    <t>03.02.2018</t>
  </si>
  <si>
    <t>03.18.2018</t>
  </si>
  <si>
    <t>NEW PAY CYCLE</t>
  </si>
  <si>
    <t>5hrs 40mins</t>
  </si>
  <si>
    <t>7hrs 5mins</t>
  </si>
  <si>
    <t>Rosie asplet</t>
  </si>
  <si>
    <t>4hrs</t>
  </si>
  <si>
    <t>Max Rixon</t>
  </si>
  <si>
    <t xml:space="preserve">Arrived a bit late, signed into deputy late because of busy register - Time arrived is 10:50 - also accidentally ended his shift early when going on his lunch break. </t>
  </si>
  <si>
    <t>mop</t>
  </si>
  <si>
    <t>Stefano Ferrante</t>
  </si>
  <si>
    <t>13/12/2017</t>
  </si>
  <si>
    <t>Wednesday</t>
  </si>
  <si>
    <t>13/12/17</t>
  </si>
  <si>
    <t>14/12</t>
  </si>
  <si>
    <t>totals were cooked as</t>
  </si>
  <si>
    <t>14/12/17</t>
  </si>
  <si>
    <t>15/12/17</t>
  </si>
  <si>
    <t>16/12/17</t>
  </si>
  <si>
    <t>SAaturday</t>
  </si>
  <si>
    <t>7hrs</t>
  </si>
  <si>
    <t>17/12/17</t>
  </si>
  <si>
    <t>18/12/17</t>
  </si>
  <si>
    <t>19/1217</t>
  </si>
  <si>
    <t>20/12/17</t>
  </si>
  <si>
    <t>21/12/17</t>
  </si>
  <si>
    <t>22/12/17</t>
  </si>
  <si>
    <t>23/12/17</t>
  </si>
  <si>
    <t>no break</t>
  </si>
  <si>
    <t>after NT packing</t>
  </si>
  <si>
    <t>24/12/17</t>
  </si>
  <si>
    <t>27/12/17</t>
  </si>
  <si>
    <t>29/12/17</t>
  </si>
  <si>
    <t>30.12.17</t>
  </si>
  <si>
    <t>31/12/17</t>
  </si>
  <si>
    <t>7hrs 10mins</t>
  </si>
  <si>
    <t>6hrs</t>
  </si>
  <si>
    <t>Left early w/ Kaew permission</t>
  </si>
  <si>
    <t>Staff Member</t>
  </si>
  <si>
    <t>Transaction number</t>
  </si>
  <si>
    <t>Description of item(s)</t>
  </si>
  <si>
    <t>Total value (Spunky/Soto/Robyn items only)</t>
  </si>
  <si>
    <t>Manager initial</t>
  </si>
  <si>
    <t>Totals:</t>
  </si>
  <si>
    <t>28/3/16</t>
  </si>
  <si>
    <t>Alex</t>
  </si>
  <si>
    <t>Buffalo shirt 4</t>
  </si>
  <si>
    <t>aw</t>
  </si>
  <si>
    <t>Staff name</t>
  </si>
  <si>
    <t># of items sold</t>
  </si>
  <si>
    <t>Total sale value</t>
  </si>
  <si>
    <t>Vest Cutaway 2</t>
  </si>
  <si>
    <t>31/3/16</t>
  </si>
  <si>
    <t>Erica</t>
  </si>
  <si>
    <t>Bomber Tapestry Mens Reg</t>
  </si>
  <si>
    <t>Jess</t>
  </si>
  <si>
    <t>1 (+2 in the tgv)</t>
  </si>
  <si>
    <t xml:space="preserve">Erica </t>
  </si>
  <si>
    <t>L2000197</t>
  </si>
  <si>
    <t>Peter Plaid Vest Reg</t>
  </si>
  <si>
    <t>(layby sale)</t>
  </si>
  <si>
    <t>Lauren</t>
  </si>
  <si>
    <t>Flanno Frank Short Jodhs X-Large</t>
  </si>
  <si>
    <t>Mens Buffalo Stance Long Sleeve Shirt M</t>
  </si>
  <si>
    <t>Julia</t>
  </si>
  <si>
    <t>L2000198</t>
  </si>
  <si>
    <t>Bomber HoodieVest Tapestry back 10</t>
  </si>
  <si>
    <t>(layby's)</t>
  </si>
  <si>
    <t>Hoodie Vest 2</t>
  </si>
  <si>
    <t>Yi</t>
  </si>
  <si>
    <t>Shorts Denim 2</t>
  </si>
  <si>
    <t>Ray</t>
  </si>
  <si>
    <t>Customer Name</t>
  </si>
  <si>
    <t>Customer Phone number:</t>
  </si>
  <si>
    <t>Item</t>
  </si>
  <si>
    <t>Notes:</t>
  </si>
  <si>
    <t>2 (+ 1 @ TGV)</t>
  </si>
  <si>
    <t>$595 (+ 175 = 770)</t>
  </si>
  <si>
    <t>Sue</t>
  </si>
  <si>
    <t>9559 1481</t>
  </si>
  <si>
    <t>xxl Mr Pigeon sweat shirt</t>
  </si>
  <si>
    <t>Buffalo Shirt 2</t>
  </si>
  <si>
    <t>We don't make these... Called and said we are sold out</t>
  </si>
  <si>
    <t>Called 4/4/14 RA</t>
  </si>
  <si>
    <t>Lukas</t>
  </si>
  <si>
    <t>Cindy</t>
  </si>
  <si>
    <t>#0401675091</t>
  </si>
  <si>
    <t xml:space="preserve">Bucketfeet patchwork women's size 7 </t>
  </si>
  <si>
    <t>16/4/16</t>
  </si>
  <si>
    <t>Tom</t>
  </si>
  <si>
    <t>0466 336 384</t>
  </si>
  <si>
    <t>150cm multi rug</t>
  </si>
  <si>
    <t>txted 14/10/14 ra</t>
  </si>
  <si>
    <t>13/10/14</t>
  </si>
  <si>
    <t>Richard</t>
  </si>
  <si>
    <t>Womens Bomber Tapestry 12</t>
  </si>
  <si>
    <t>0432 484 695</t>
  </si>
  <si>
    <t xml:space="preserve">Men's Jersey trunk black big dot size M </t>
  </si>
  <si>
    <t>Joanne Milne</t>
  </si>
  <si>
    <t>Davina</t>
  </si>
  <si>
    <t>0413 606 666</t>
  </si>
  <si>
    <t>Hippo Paperweight</t>
  </si>
  <si>
    <t xml:space="preserve">Needs paperweight before Friday (17th) to newtown. One in store doesn't stand straight.  </t>
  </si>
  <si>
    <t xml:space="preserve">Notified. She'll be in on Fri 17th to pick up. </t>
  </si>
  <si>
    <t>Catherine</t>
  </si>
  <si>
    <t>Kitty mugs (display only left)</t>
  </si>
  <si>
    <t>Needs them before next Sat (25 Oct</t>
  </si>
  <si>
    <t>TExted that we don't/won't have anymore until late Nov. RA 20/10/2014</t>
  </si>
  <si>
    <t>18/10/14</t>
  </si>
  <si>
    <t>PeterPlaid Short Jodhs Large</t>
  </si>
  <si>
    <t>0422 041 018</t>
  </si>
  <si>
    <t>17/4/16</t>
  </si>
  <si>
    <t>passing forest mens shirt size XXL</t>
  </si>
  <si>
    <t>Txted 21/10/14 ra</t>
  </si>
  <si>
    <t>23/10/2014</t>
  </si>
  <si>
    <t>Michael</t>
  </si>
  <si>
    <t>0422 474 196</t>
  </si>
  <si>
    <t>Sneakpeak brown Mens size 10/43</t>
  </si>
  <si>
    <t>SOLD OUT /  call</t>
  </si>
  <si>
    <t>Mandy Earl</t>
  </si>
  <si>
    <t xml:space="preserve">ladies buffalo stance tank shirt S
</t>
  </si>
  <si>
    <t>Short story multicolour lights</t>
  </si>
  <si>
    <t>We have one but she wants two.</t>
  </si>
  <si>
    <t>txted an dput aside 7/11/14</t>
  </si>
  <si>
    <t>22/4/16</t>
  </si>
  <si>
    <t>PeterPlaid Long Jodhs S</t>
  </si>
  <si>
    <t>Melinda</t>
  </si>
  <si>
    <t>23/4</t>
  </si>
  <si>
    <t>0405 228424</t>
  </si>
  <si>
    <t>the stump block in window - for sale?</t>
  </si>
  <si>
    <t>contacted RA</t>
  </si>
  <si>
    <t>Txted 2/11/14 ra</t>
  </si>
  <si>
    <t>Buffalo Girls Tank S4</t>
  </si>
  <si>
    <t>Yaz</t>
  </si>
  <si>
    <t>0455 296 915</t>
  </si>
  <si>
    <t>L elephant singlet mens for exchange</t>
  </si>
  <si>
    <t>txted and pout aside 7/11/14</t>
  </si>
  <si>
    <t>24/4/16</t>
  </si>
  <si>
    <t>Jamila</t>
  </si>
  <si>
    <t>0410 459 552</t>
  </si>
  <si>
    <t>magnetic buttons / lap top sleeve. lighter  brown camel satchel</t>
  </si>
  <si>
    <t>Texted 12/11/14</t>
  </si>
  <si>
    <t>Txted adn on hold RA 12/11/14</t>
  </si>
  <si>
    <t>Hoodie Vest 4</t>
  </si>
  <si>
    <t>These took 1 million years to sell. So a million times NO. I texted him. he can buy it from areaware direct. - RA</t>
  </si>
  <si>
    <t>Called and left a message RA 12/11/14 - 1 left instore</t>
  </si>
  <si>
    <t>15/11/2014</t>
  </si>
  <si>
    <t>George</t>
  </si>
  <si>
    <t>26/4/16</t>
  </si>
  <si>
    <t>0487 498 618</t>
  </si>
  <si>
    <t>Womens cork bag (chika/handbag)</t>
  </si>
  <si>
    <t>Needs within next 4 weeks, no stock at warehouse, will we be reordering? AW</t>
  </si>
  <si>
    <t>Shorts Flanno 1</t>
  </si>
  <si>
    <t>Called and left message, will put out but if calls back and wants then please put on hold - AW 25/11 -- Thanks Alex he called and is not interested when i sent photo. He wanted a clutch, RA 26/11</t>
  </si>
  <si>
    <t>Alissa V.</t>
  </si>
  <si>
    <t>29/4/16</t>
  </si>
  <si>
    <t>Metro khaki back pack with side pockets</t>
  </si>
  <si>
    <t>hmm</t>
  </si>
  <si>
    <t>Shorts Flanno 2</t>
  </si>
  <si>
    <t>20/11/2014</t>
  </si>
  <si>
    <t>Bonnie</t>
  </si>
  <si>
    <t>0432 972 403</t>
  </si>
  <si>
    <t>Pandamachine Green Kids Tee 12</t>
  </si>
  <si>
    <t>Bought the wrong one in store, please call when it comes back in so she can come in to exchange</t>
  </si>
  <si>
    <t>Called and left message, shirt has been put aside until Thurs 27/11 - AW</t>
  </si>
  <si>
    <t>Tiffany Cole</t>
  </si>
  <si>
    <t>0408 289 757</t>
  </si>
  <si>
    <t>Cubebot small rainbow</t>
  </si>
  <si>
    <t>Mark and kaew will order pre chrissy</t>
  </si>
  <si>
    <t>Simone</t>
  </si>
  <si>
    <t>0431 011 789</t>
  </si>
  <si>
    <t>When I ride my zebra scarf</t>
  </si>
  <si>
    <t>Richard is compltely sold out.</t>
  </si>
  <si>
    <t>Contacted by TXT RA</t>
  </si>
  <si>
    <t>Rowena</t>
  </si>
  <si>
    <t>Ray @TGV</t>
  </si>
  <si>
    <t>0428 291 954</t>
  </si>
  <si>
    <t>Sloth Softie</t>
  </si>
  <si>
    <t>mens buffalo stance long sleeve  shirt M</t>
  </si>
  <si>
    <t>Pls contact when comes back in stock - Christmas gift for her daughter - AW</t>
  </si>
  <si>
    <t>txted RA 16/12/14 - in hold section out the back</t>
  </si>
  <si>
    <t>Susie</t>
  </si>
  <si>
    <t>0408 533 518</t>
  </si>
  <si>
    <t>goose t shirt in 12-18 month kids</t>
  </si>
  <si>
    <t xml:space="preserve">call when it comes in. </t>
  </si>
  <si>
    <t>Sold out @ WH - please check bluetill for stock before taking details AW - called and left message AW</t>
  </si>
  <si>
    <t>Travis</t>
  </si>
  <si>
    <t>0418 602 980</t>
  </si>
  <si>
    <t>2 x XS men's tee Spioch Navy</t>
  </si>
  <si>
    <t xml:space="preserve">call when it comes in. has 2 kids t's on hold until those come in. </t>
  </si>
  <si>
    <t>Tees have arrived, all (inc kids) are in hold section out the back. Customer said they will come in Weds - hold til then - AW</t>
  </si>
  <si>
    <t>13/12/14</t>
  </si>
  <si>
    <t>Stephanie Mungia</t>
  </si>
  <si>
    <t>0416 084 437</t>
  </si>
  <si>
    <t>Cat mug spoon</t>
  </si>
  <si>
    <t>Needs it by Sunday 14th</t>
  </si>
  <si>
    <t>Sally</t>
  </si>
  <si>
    <t>0434 403 209</t>
  </si>
  <si>
    <t>Xmas present</t>
  </si>
  <si>
    <t>18/12/14</t>
  </si>
  <si>
    <t>Nimrod</t>
  </si>
  <si>
    <t>Uashmama lunch bag black or navy</t>
  </si>
  <si>
    <t>please get back to ASAP</t>
  </si>
  <si>
    <t>19/12/14</t>
  </si>
  <si>
    <t>hannah</t>
  </si>
  <si>
    <t>NL009 bow tie yel/purple</t>
  </si>
  <si>
    <t>needs asap for wedding. 19/12/14 - left msg for customer: will be sent from warehouse to Newtown store by 6pm today.</t>
  </si>
  <si>
    <t>Customer coming in on Tuesday, bowties are in hold section</t>
  </si>
  <si>
    <t>22/12/14</t>
  </si>
  <si>
    <t>Josh Goodman</t>
  </si>
  <si>
    <t>jgoodman272@gmail.com</t>
  </si>
  <si>
    <t>Goose Tee Mens small / medium / please reprint</t>
  </si>
  <si>
    <t>please contact when we know we are reprinting it / timeframe - RA</t>
  </si>
  <si>
    <t>23/12/14</t>
  </si>
  <si>
    <t>Gillian</t>
  </si>
  <si>
    <t>0450 908 817</t>
  </si>
  <si>
    <t>?</t>
  </si>
  <si>
    <t>Ed</t>
  </si>
  <si>
    <t>0422 976 841 / eddles18@yahoo.com.au</t>
  </si>
  <si>
    <t>Enjoy the sweetness of doing nothing' jeremyville print</t>
  </si>
  <si>
    <t>pls contact if we get in</t>
  </si>
  <si>
    <t>NO</t>
  </si>
  <si>
    <t>Stephen</t>
  </si>
  <si>
    <t>0432 181 149</t>
  </si>
  <si>
    <t>Haters need a hug' star wars jeremyville print</t>
  </si>
  <si>
    <t>pls contact if we get in before xmas</t>
  </si>
  <si>
    <t>27/12/14</t>
  </si>
  <si>
    <t>Don Jonston</t>
  </si>
  <si>
    <t>0408 238 379</t>
  </si>
  <si>
    <t xml:space="preserve">Pando logo forest in mens XL </t>
  </si>
  <si>
    <t>please let him know if we can get it in</t>
  </si>
  <si>
    <t>14/1/15</t>
  </si>
  <si>
    <t>Bobbi Gravenor</t>
  </si>
  <si>
    <t>0410 330 678</t>
  </si>
  <si>
    <t>larger sizes in the Stump, speaker and lighter silver rings</t>
  </si>
  <si>
    <t>Kaew will order next time.</t>
  </si>
  <si>
    <t>Txted that we can do this. 14/1/15 texted that the rings are instore 25/5/15 ra</t>
  </si>
  <si>
    <t>19/1/15</t>
  </si>
  <si>
    <t>Josh Turnbull</t>
  </si>
  <si>
    <t>0403 450 480</t>
  </si>
  <si>
    <t>zebra finch charcoal mens tee XL</t>
  </si>
  <si>
    <t>please call when it arrives</t>
  </si>
  <si>
    <t>Jess called, left vm; customer returned, shirt is in layby section - should be picking up next week</t>
  </si>
  <si>
    <t>Alicia Goudie</t>
  </si>
  <si>
    <t>0408 111 562</t>
  </si>
  <si>
    <t>King Charles Cavalier cushion (Areaware fauna - $57.95)</t>
  </si>
  <si>
    <t>7.2.15: customer came to Newtown store - please order for her and call when in store to pay and pick up.
(XAV)</t>
  </si>
  <si>
    <t>Doesn't want the one at TGV as she said it wasn't in perfect condition; left voicemail 10/2 AW; Should be in later this week 16/2 AW (Alicia often prders items and then changes her mind later. It's fine, but just heads up.))</t>
  </si>
  <si>
    <t>Pheobe Williams</t>
  </si>
  <si>
    <t>0430 095 195</t>
  </si>
  <si>
    <t>Multicolour string lights</t>
  </si>
  <si>
    <t>Please call when in stock</t>
  </si>
  <si>
    <t>txted RA 16/3/15 // returned to floor 27/3 AW</t>
  </si>
  <si>
    <t>Megan</t>
  </si>
  <si>
    <t>0408 718 622</t>
  </si>
  <si>
    <t>Zuny XL - giant hippo</t>
  </si>
  <si>
    <t>mark and kaew call</t>
  </si>
  <si>
    <t>Available late April. called and left a message 11/3/15 ra</t>
  </si>
  <si>
    <t>19/3/15</t>
  </si>
  <si>
    <t>21/3/15</t>
  </si>
  <si>
    <t>Trevor Parkee</t>
  </si>
  <si>
    <t>0409 719 265</t>
  </si>
  <si>
    <t xml:space="preserve">Repair: Boheme blue metro backpack </t>
  </si>
  <si>
    <t>Customer didn't want to leave backpack but apparently buckle needs to be repaired - Rosie has been sent photos? AW</t>
  </si>
  <si>
    <t>Contacted Paul and he will send us the replacement part RA 21/3/15 called to pick up 1/6/15 jf</t>
  </si>
  <si>
    <t>29/3/2015</t>
  </si>
  <si>
    <t>Nicolas Francois</t>
  </si>
  <si>
    <t>0421 619 657 or nclsfrancois@gmail.com</t>
  </si>
  <si>
    <t>Next delivery of Happy Socks size 12-24 months or 12-24 kids gift box if they ever make one.</t>
  </si>
  <si>
    <t>31/3/15</t>
  </si>
  <si>
    <t>David</t>
  </si>
  <si>
    <t>0421 763 869</t>
  </si>
  <si>
    <t>Key bird necklace in silver</t>
  </si>
  <si>
    <t xml:space="preserve">can we see if we can get this in for him? </t>
  </si>
  <si>
    <t>Arriving soon/ month or so away //  texted 25/5/15 RA rings instore // contacted?</t>
  </si>
  <si>
    <t>25/3/15</t>
  </si>
  <si>
    <t>0409-719-265</t>
  </si>
  <si>
    <t>Damaged Buckle for boheme bag</t>
  </si>
  <si>
    <t>Paul will drop one.</t>
  </si>
  <si>
    <t>paul is ordering this part - arrived, phoned. will pick up this arvo 1/6/15. Came with bag this evening - attempted to put part on bag but couldn't. Kept bag and part in the hope we can fix it. JF 1/6/15 phoned and left message today - should be arriving in delivery this arvo. JF 19/6/15</t>
  </si>
  <si>
    <t>J... Vardabery? hard to read hand writing</t>
  </si>
  <si>
    <t>0409 090 587 - this was clear</t>
  </si>
  <si>
    <t>Damaged/missing round clasp on A boheme navy satchel</t>
  </si>
  <si>
    <t>Txted Paul RA</t>
  </si>
  <si>
    <t>replacement received. 7/5/15 ra texted 7/5 picked up 8/5</t>
  </si>
  <si>
    <t xml:space="preserve">Lieu </t>
  </si>
  <si>
    <t>0401 219 747</t>
  </si>
  <si>
    <t xml:space="preserve">Bestest Friends women's tee in Small. told her it wont be back in for another few weeks - call when it arrives. </t>
  </si>
  <si>
    <t>Should be back his week 14/4 call when it arrives instore// left one of those silly voice to text messages for her AW</t>
  </si>
  <si>
    <t>Amy Harris</t>
  </si>
  <si>
    <t>0414 928 538</t>
  </si>
  <si>
    <t>amyliaharris@gmail.com</t>
  </si>
  <si>
    <t>Forest metro backpack with pockets // Broken Zip needs repair</t>
  </si>
  <si>
    <t>Purchased 19th Sept 2014 // has arrived back - left vm for Amy AW //  replaced and dropped to newtown</t>
  </si>
  <si>
    <t>Aimee Shonk</t>
  </si>
  <si>
    <t>0431 840 039</t>
  </si>
  <si>
    <t>Cork Bag Colour M</t>
  </si>
  <si>
    <t>ETA on when these are coming back/whether they are coming back? - AW</t>
  </si>
  <si>
    <t>Unknown. RA</t>
  </si>
  <si>
    <t>Mark Montgomery</t>
  </si>
  <si>
    <t>0418 622 108</t>
  </si>
  <si>
    <t>Bag Metro Camel Backpack w pocket - repair</t>
  </si>
  <si>
    <t>Bought on 27/4/14, still has receipt. Main zip broken - in the alarm room</t>
  </si>
  <si>
    <t>Fark. Pauld isn't back for 2 weeks AKA may RA /./  There is no warrantly on these bags, they go on a case by case basis. I might have to ask this person to pick their bag up.// This one was taken by me and was purchased a while ago but the zip was pretty bad. Thought it would okay, especially since they still had the receipt... AW phoned and left message that bag has arrived JF 1/6/15</t>
  </si>
  <si>
    <t>15/4/15</t>
  </si>
  <si>
    <t>Karen</t>
  </si>
  <si>
    <t>0438 715 815</t>
  </si>
  <si>
    <t>Watermelon canvas basket / Laundry hamper</t>
  </si>
  <si>
    <t>on order / june early</t>
  </si>
  <si>
    <t>17/4/15</t>
  </si>
  <si>
    <t>Jeff</t>
  </si>
  <si>
    <t>0419 468 718</t>
  </si>
  <si>
    <t>Jack Russell Doorstop</t>
  </si>
  <si>
    <t>later this year?</t>
  </si>
  <si>
    <t>Karen Astrom</t>
  </si>
  <si>
    <t>Canvas Laundry Bag Watermelon and pink AM living balloon aero.</t>
  </si>
  <si>
    <t>ETA on when these will be back?</t>
  </si>
  <si>
    <t xml:space="preserve">beginning of june (end of may + shipping). have texted 6/5/15 RA/ phoned 18/6/15 will pick up this weekend 20/21 JF 26/6/15 still hasnt picked up item. phoned again, no response. JF </t>
  </si>
  <si>
    <t>katrina Veale</t>
  </si>
  <si>
    <t>0402 081 539</t>
  </si>
  <si>
    <t>Size 43 brown HK shoes / purchased in march worn 3 times. Needs fixing.</t>
  </si>
  <si>
    <t>Stitiching come undone. kaew will find out how much repair costs. // Refund is hard as we can't get a credit from supplier / no supplier anymore. // p.s also i was on my way out the door (end of shift) and i saw this customer picking at the stitching while Rosie was out the back looking for another pair. bit dodge. JF</t>
  </si>
  <si>
    <t>thanks for the observations jess - RA //  texted that kaew is getting a quote on repair. RA 14/15/15 // texted to come pickup 31/5/14 //  is overseas and will pick up Sunday 28th Jan.</t>
  </si>
  <si>
    <t>13/5/2015</t>
  </si>
  <si>
    <t>White or grey cloud - noodoll</t>
  </si>
  <si>
    <t>just a general comment</t>
  </si>
  <si>
    <t>16/5/15</t>
  </si>
  <si>
    <t>Alice Frank</t>
  </si>
  <si>
    <t>ac.frank89@gmail.com</t>
  </si>
  <si>
    <t>Tea for one - horse, dog, other animal? Wanted to know if we could order in for her</t>
  </si>
  <si>
    <t>Don't think so. RA Emailed 31/5/15</t>
  </si>
  <si>
    <t>19/5/15</t>
  </si>
  <si>
    <t>Andrew Small</t>
  </si>
  <si>
    <t>0416 187 856</t>
  </si>
  <si>
    <t>bottle light x 1</t>
  </si>
  <si>
    <t xml:space="preserve">call when in </t>
  </si>
  <si>
    <t>Called, should be in on Monday 25/5 AW</t>
  </si>
  <si>
    <t>25/5/15</t>
  </si>
  <si>
    <t>Mette-lene</t>
  </si>
  <si>
    <t>O449178395</t>
  </si>
  <si>
    <t>Navy tightology tights in M/L</t>
  </si>
  <si>
    <t>The ones we normally stock? They are coming in the delivery - phoned - in tomorrow morning - 26/5/15 JF</t>
  </si>
  <si>
    <t>29/5/15</t>
  </si>
  <si>
    <t>Andy</t>
  </si>
  <si>
    <t>0403 805 970</t>
  </si>
  <si>
    <t>camel 3/4 metro backpack</t>
  </si>
  <si>
    <t>SEND SMS ONLY</t>
  </si>
  <si>
    <t>Texted 1/6/15 RA instore</t>
  </si>
  <si>
    <t>31/5/2015</t>
  </si>
  <si>
    <t>Ruchika Rawat</t>
  </si>
  <si>
    <t>0413 024 685</t>
  </si>
  <si>
    <t>owl bell</t>
  </si>
  <si>
    <t>wondering if we can get the owl bike bell in for her. / it's not on their website // Don't think so have texted and sent her to talk to Beep., RA 1/6/15</t>
  </si>
  <si>
    <t>Elizabeth Woods</t>
  </si>
  <si>
    <t>0468 961 623</t>
  </si>
  <si>
    <t>Planter - diplodocus - wants to see all colours</t>
  </si>
  <si>
    <t>Pls contact once full range is back</t>
  </si>
  <si>
    <t>range is back / will text sat 6/6 RA</t>
  </si>
  <si>
    <t>Sam Fox (girl)</t>
  </si>
  <si>
    <t>0408 587 251</t>
  </si>
  <si>
    <t>Subway Jacket Charcoal S</t>
  </si>
  <si>
    <t>Wondering if we'll get back this season</t>
  </si>
  <si>
    <t>No. Autonomy is sold out. Will text 6/6 RA</t>
  </si>
  <si>
    <t>Yasmine</t>
  </si>
  <si>
    <t>0450 047 193</t>
  </si>
  <si>
    <t>Cheer bomb scarf blue</t>
  </si>
  <si>
    <t>Call her when it comes in</t>
  </si>
  <si>
    <t xml:space="preserve">Called coming in today </t>
  </si>
  <si>
    <t>Francis</t>
  </si>
  <si>
    <t>0418 403 269</t>
  </si>
  <si>
    <t>Birds&amp;branches ring silver in Large size</t>
  </si>
  <si>
    <t>please let her know if we can get one in :)</t>
  </si>
  <si>
    <t>Next order is in Nov so no orders until mid oct RA texted 10/6/15 RA</t>
  </si>
  <si>
    <t>Virginia</t>
  </si>
  <si>
    <t>0421 841 269</t>
  </si>
  <si>
    <t xml:space="preserve">Mel Pop Big Plum Matt Black size 9 </t>
  </si>
  <si>
    <t>Not ordering anymore. Will text sat 6/6 RA</t>
  </si>
  <si>
    <t>Brooke Turvey</t>
  </si>
  <si>
    <t>O424754558</t>
  </si>
  <si>
    <t>Short Story White string lights (exchange)</t>
  </si>
  <si>
    <t xml:space="preserve">Custmer wanted product mailed to her address: 52 North Steyne Rd, Woodbine 2560 NSW (talked to Kaew about this) Please contact her about how long this would be (possibly tuesday?). </t>
  </si>
  <si>
    <t>short story have agreed to send out the lights directly to brooke - have texted her as well RA 10/6/15</t>
  </si>
  <si>
    <t>SAndy</t>
  </si>
  <si>
    <t>O418473242</t>
  </si>
  <si>
    <t>Giant riceroar cushion</t>
  </si>
  <si>
    <t>for Tuesday delivery please on 9/6/15</t>
  </si>
  <si>
    <t>Please write this is in the store needs as well next time. I didn't send one as we alreadyhave one in stock. RA</t>
  </si>
  <si>
    <t>Bret</t>
  </si>
  <si>
    <t>O405301013</t>
  </si>
  <si>
    <t>String lights - multicolour</t>
  </si>
  <si>
    <t>call when in</t>
  </si>
  <si>
    <t>phoned 22/6/15 - will pick up 22nd or 23rd JF</t>
  </si>
  <si>
    <t>15/06/2015</t>
  </si>
  <si>
    <t>Steve</t>
  </si>
  <si>
    <t>O403259328</t>
  </si>
  <si>
    <t>Autonomy Subway vest Charcoal size (L)</t>
  </si>
  <si>
    <t xml:space="preserve">Call when in, he needs it by this friday the 19th of June </t>
  </si>
  <si>
    <t>The charcoal is not avail, already contacted 15/6/2015</t>
  </si>
  <si>
    <t>22/06/2015</t>
  </si>
  <si>
    <t xml:space="preserve">Nicole Morgan </t>
  </si>
  <si>
    <t>O425323035__96265172</t>
  </si>
  <si>
    <t>Apple and Apricot Bird Singing Aroma diffusers 50% off (Exchange required due to a fualty chip on the customer's previous purchase 21/June/15)</t>
  </si>
  <si>
    <t xml:space="preserve">Pick-up Monday 29/June/2015. </t>
  </si>
  <si>
    <t>Called, coming in Monday 29th June 2015</t>
  </si>
  <si>
    <t>28/6/15</t>
  </si>
  <si>
    <t>Dino mug to replace her faulty one</t>
  </si>
  <si>
    <t xml:space="preserve">Deleting request since supplier has run out of stock! </t>
  </si>
  <si>
    <t>Debra</t>
  </si>
  <si>
    <t>0405 528 282</t>
  </si>
  <si>
    <t>Zuny panda paperweight</t>
  </si>
  <si>
    <t xml:space="preserve">Call and let her know if possible to get one in. </t>
  </si>
  <si>
    <t>Likely not - I don't think they do this</t>
  </si>
  <si>
    <t>Sheridan</t>
  </si>
  <si>
    <t>0435 292 092</t>
  </si>
  <si>
    <t>1 x snoop dogg/happy socks sz 41-46</t>
  </si>
  <si>
    <t>Call when they come in</t>
  </si>
  <si>
    <t>Maybe not? I think these were limited edition AW</t>
  </si>
  <si>
    <t>Mondrian scarf</t>
  </si>
  <si>
    <t xml:space="preserve">call when comes in </t>
  </si>
  <si>
    <t>called, left message JF 2/7/15</t>
  </si>
  <si>
    <t>Mel</t>
  </si>
  <si>
    <t>0468 320 285</t>
  </si>
  <si>
    <t>Dinosaur planters - wants to see full range</t>
  </si>
  <si>
    <t>Pls call when they're back - she's a florist so may want a few</t>
  </si>
  <si>
    <t>Called, left vm</t>
  </si>
  <si>
    <t>19/7/15</t>
  </si>
  <si>
    <t>Chantel and Elisha Benbow</t>
  </si>
  <si>
    <t>0432 352 308</t>
  </si>
  <si>
    <t>Canvas Watermelon Basket</t>
  </si>
  <si>
    <t>2x paid for already, please put aside and call them when in stock</t>
  </si>
  <si>
    <t>phoned - left message JF 20/7/15</t>
  </si>
  <si>
    <t>Martha Knox-Haly</t>
  </si>
  <si>
    <t>0450 349 971</t>
  </si>
  <si>
    <t>Bigmoon Purple Womens Tee S</t>
  </si>
  <si>
    <t>I know this is old but on off chance one is found at warehouse</t>
  </si>
  <si>
    <t>Put this in the wednesday delivery box - 3/8/15 ra // please txt or call when it arrives in Newtown.//wanted tee not hoodie. left message - cust called to say she doesnt want hoodie. JF</t>
  </si>
  <si>
    <t>Miao Sun</t>
  </si>
  <si>
    <t>0468 896 630</t>
  </si>
  <si>
    <t>Boheme Satchel - clip replacement</t>
  </si>
  <si>
    <t>Bought her friend who lives overseas a Boheme satchel from us a few months ago, the clips to secure the leather flap (NOT buttons) are broken. She was wondering if we could provide replacement clips to see if her friend could try fix it himself?</t>
  </si>
  <si>
    <t>i ahve one clip in the warehouse will ask paul for another // Texted cust thurs and sun 9th, Paul will send us two clips, it's an easy fix. Instore Monday 10th - have txted MIao that it's there - RA</t>
  </si>
  <si>
    <t>Jessica Roberts</t>
  </si>
  <si>
    <t>jessd_patches@yahoo.com.au</t>
  </si>
  <si>
    <t>Planter - Dipolodocus - White</t>
  </si>
  <si>
    <t>Pls contact when back in stock</t>
  </si>
  <si>
    <t>Emailed that we have one left and it's on hold for them - RA 9/3/15</t>
  </si>
  <si>
    <t xml:space="preserve">Rebecca </t>
  </si>
  <si>
    <t>0450 256 052</t>
  </si>
  <si>
    <t>1x revel in the wild cushion cover</t>
  </si>
  <si>
    <t>please let know if/when we will be getting these in</t>
  </si>
  <si>
    <t>not being reprinted. txted customer RA 3/8/15</t>
  </si>
  <si>
    <t>Jessica Zeck</t>
  </si>
  <si>
    <t>0422 468 496</t>
  </si>
  <si>
    <t>please call when in</t>
  </si>
  <si>
    <t>Texted and the already bought one at TGV ages ago 3/9/15</t>
  </si>
  <si>
    <t>15/7/15</t>
  </si>
  <si>
    <t>Allana</t>
  </si>
  <si>
    <t>Brushtail lamp and smal;l bunny lamp.</t>
  </si>
  <si>
    <t>call to let know when these will be back</t>
  </si>
  <si>
    <t>According to Kaew a while ago this will be close to Xmas I think AW // cust collected bunny lamp. still waiting on brushtail JF 6/8 / / / txted allana both lamps are on their way to newtown RA 9/3/15</t>
  </si>
  <si>
    <t>XL sale hoodie black tiger mens</t>
  </si>
  <si>
    <t>0416 311 713</t>
  </si>
  <si>
    <t>Cockatoo lamp + concrete plant holder in Mint</t>
  </si>
  <si>
    <t>Please put on hold with a note in the back on Monday. Will pick it up next weekend. Can pay over the phone if needed.</t>
  </si>
  <si>
    <t>on hold</t>
  </si>
  <si>
    <t>Rory</t>
  </si>
  <si>
    <t>0418 479 799</t>
  </si>
  <si>
    <t>Boheme camel packpack with pockets - torn zip - sending to paul will swap for a camel backpack without pockets if possible.</t>
  </si>
  <si>
    <t>Replacement bag delivered to Newtown. Rory txted RA 28/8/15</t>
  </si>
  <si>
    <t>Anthony</t>
  </si>
  <si>
    <t>0412 761 202</t>
  </si>
  <si>
    <t>Dinosaur pewter stapler</t>
  </si>
  <si>
    <t xml:space="preserve">Rosie texted instore - 10/8/15 </t>
  </si>
  <si>
    <t>15/8</t>
  </si>
  <si>
    <t>Sonya</t>
  </si>
  <si>
    <t>Cockatoo lamp</t>
  </si>
  <si>
    <t>layby - out the back above xl jumpers</t>
  </si>
  <si>
    <t>Should be in next week 15/8</t>
  </si>
  <si>
    <t>24/8/15</t>
  </si>
  <si>
    <t>Roxanne</t>
  </si>
  <si>
    <t>Whale Moon Cushion</t>
  </si>
  <si>
    <t>Bought one, would like another with cushion insert too.</t>
  </si>
  <si>
    <t>Called, should be in Thursday 27/8. Items are out the back</t>
  </si>
  <si>
    <t>26/8/15</t>
  </si>
  <si>
    <t>Susan</t>
  </si>
  <si>
    <t>0432 418 121</t>
  </si>
  <si>
    <t>7340071196831 - Sprinkles in large</t>
  </si>
  <si>
    <t>Let us know if we can get them in.</t>
  </si>
  <si>
    <t>No it's not possible to order more designs in once the season has started</t>
  </si>
  <si>
    <t>Emailed that we have one left and it's on hold for them - RA 9/3/15 // returned to floor</t>
  </si>
  <si>
    <t>Texted and the already bought one at TGV ages ago 3/9/15 // returned to floor</t>
  </si>
  <si>
    <t>According to Kaew a while ago this will be close to Xmas I think AW // cust collected bunny lamp. still waiting on brushtail JF 6/8 / / / txted allana both lamps are on their way to newtown RA 9/3/15 // returned to floor she hasn't come in /// She was in hospital! RA</t>
  </si>
  <si>
    <t>Shana</t>
  </si>
  <si>
    <t>0424 007 924</t>
  </si>
  <si>
    <t>Dirty hippie' long jodhs S-M relaxed</t>
  </si>
  <si>
    <t>Spoken to Kaew about this</t>
  </si>
  <si>
    <t>Taran Blyth</t>
  </si>
  <si>
    <t>0427 340 942 OR taran_blyth@hotmail.com</t>
  </si>
  <si>
    <t>Yellow Diplodocus planter</t>
  </si>
  <si>
    <t>not available until dec...</t>
  </si>
  <si>
    <t xml:space="preserve">Svenja Petry </t>
  </si>
  <si>
    <t xml:space="preserve">Boheme satchel-camel </t>
  </si>
  <si>
    <t>purchased on the 22 or 23/5/2015. Ordered in the satchel after wanting one with a clasp buckle rather than clip. The right clasp has broken and wants a repair/replacement (Talked to Rosie about this)</t>
  </si>
  <si>
    <t>Please call if any new info arises, and also when we receive the new replaced/repaired bag // bag sent to Newtown 14/9/15 texted Svenja RA</t>
  </si>
  <si>
    <t>13/9/15</t>
  </si>
  <si>
    <t>anita</t>
  </si>
  <si>
    <t>0430 077 700</t>
  </si>
  <si>
    <t>XL forest mens hoodie</t>
  </si>
  <si>
    <t>Sent from warehouse and texted RA 14/9 She will be by next weekend to have a look. // I've placed this in the layby area - JR</t>
  </si>
  <si>
    <t>19/9/15</t>
  </si>
  <si>
    <t>Caitlan</t>
  </si>
  <si>
    <t>0421 656 710</t>
  </si>
  <si>
    <t>Gorilla (Also sending new monkey as well)</t>
  </si>
  <si>
    <t>Txt monday afternoon. did anyone text?</t>
  </si>
  <si>
    <t>26/9/15</t>
  </si>
  <si>
    <t>Edward Gauw</t>
  </si>
  <si>
    <t>0414 696 919</t>
  </si>
  <si>
    <t>Mondriane scarf - are we getting any more?</t>
  </si>
  <si>
    <t>Needs it asap - partner bought him one and lost it</t>
  </si>
  <si>
    <t>no more orders this season. Have texted them to contact otto and spike. // RA 30/9/15</t>
  </si>
  <si>
    <t>Winsome Hall</t>
  </si>
  <si>
    <t>0431 644 171</t>
  </si>
  <si>
    <t>Zebra Raquel white womens tee S or M - if there's one floating around WH</t>
  </si>
  <si>
    <t>30/9/15</t>
  </si>
  <si>
    <t>Emily</t>
  </si>
  <si>
    <t>0411 984 140</t>
  </si>
  <si>
    <t>New lamp kit for Squirrel Lamp</t>
  </si>
  <si>
    <t>Have you met ms jones has a "new lamp kit"on the website... except they don't Have directed them to call HYMMJ directly as instructed by HYMMJ.</t>
  </si>
  <si>
    <t xml:space="preserve">Txted Emily with HYMMJ phone number. She ordered from them RA </t>
  </si>
  <si>
    <t>Midori</t>
  </si>
  <si>
    <t xml:space="preserve">Size 5 Black Matt Pitanga shoes </t>
  </si>
  <si>
    <t>Needs them before this Sunday as she's flying home</t>
  </si>
  <si>
    <t>Mike</t>
  </si>
  <si>
    <t>0428 255 257</t>
  </si>
  <si>
    <t>whale print lamp</t>
  </si>
  <si>
    <t>call or text when in on Monday</t>
  </si>
  <si>
    <t>texed wed 14/10</t>
  </si>
  <si>
    <t>17/09/15</t>
  </si>
  <si>
    <t>Heidrun Lohr</t>
  </si>
  <si>
    <t>0408 400 364</t>
  </si>
  <si>
    <t>would like one cockatoo lamp -  will pick up from newtown when in.</t>
  </si>
  <si>
    <t>Called will be in soon. 19/10 JR</t>
  </si>
  <si>
    <t>15/10/15</t>
  </si>
  <si>
    <t>Henrietta</t>
  </si>
  <si>
    <t>mel shoe black matt pianga in a 9 or 10</t>
  </si>
  <si>
    <t>call when in thanks</t>
  </si>
  <si>
    <t>left a voicemail</t>
  </si>
  <si>
    <t>17/10/15</t>
  </si>
  <si>
    <t>Serge</t>
  </si>
  <si>
    <t>Forever Fellow bone china mug</t>
  </si>
  <si>
    <t xml:space="preserve">pls let him know if we will be getting this in </t>
  </si>
  <si>
    <t>No. Gave him store credit. RA</t>
  </si>
  <si>
    <t>19.10.2015</t>
  </si>
  <si>
    <t>Lorna Tobin</t>
  </si>
  <si>
    <t xml:space="preserve">0411 416 740 </t>
  </si>
  <si>
    <t>XL wemon Moondawn watermelon</t>
  </si>
  <si>
    <t>please call whenever we get it in. If we are going to get them.</t>
  </si>
  <si>
    <t>called will be in soon. referred her to the website too. // called - she's in QLD but back in Syd in a couple of weeks. Will pick this up and a few others (hence not getting online - wants deal) // has been put aside out the back // returned to floor</t>
  </si>
  <si>
    <t>26/10/15</t>
  </si>
  <si>
    <t>Michael Reville</t>
  </si>
  <si>
    <t>0414 540 404</t>
  </si>
  <si>
    <t>Boheme Satchel repair - broken clip</t>
  </si>
  <si>
    <t>Maybe have a replacement part sent? I've popped the part that broke off in the daily bag. Shouldn't be too annoying to replace (needs to unscrew the broken part and rescrew the new one)</t>
  </si>
  <si>
    <t>Paul is sending one in the next delivery. hopefully in on Monday. RA 26/11/15 received part, texted customers and dropping part to newtown RA 30/11/15</t>
  </si>
  <si>
    <t>27/10/15</t>
  </si>
  <si>
    <t>Maryam</t>
  </si>
  <si>
    <t>403644375 or email mhabibullah@think.edu.au</t>
  </si>
  <si>
    <t>Metrobag satchel in forest</t>
  </si>
  <si>
    <t>pls call or email if and when you can get this in for Maryam :)</t>
  </si>
  <si>
    <t>Emailed 30/11/15 stock drop this arvo // Ra - is coming in to check it out.</t>
  </si>
  <si>
    <t>29/10/15</t>
  </si>
  <si>
    <t>Ruby Lucas</t>
  </si>
  <si>
    <t>0417 680 712</t>
  </si>
  <si>
    <t>Size 2 Buffalo Boys Shirt - preference for blue/yellow if possible</t>
  </si>
  <si>
    <t>PAID - needs by 15/11</t>
  </si>
  <si>
    <t>Customer called to check up 10/11, emailed Jill - she is sending it later this week. Should be here by Friday 13/11</t>
  </si>
  <si>
    <t>30/10/15</t>
  </si>
  <si>
    <t>Alicia</t>
  </si>
  <si>
    <t>daschund doorstop</t>
  </si>
  <si>
    <t xml:space="preserve">pls call once in </t>
  </si>
  <si>
    <t>Called, left VM AW // came in 5/11, on hold until Weds 11/11 // returned to floor AW</t>
  </si>
  <si>
    <t>30/10</t>
  </si>
  <si>
    <t>Cate Le Broq</t>
  </si>
  <si>
    <t>0407 257 334</t>
  </si>
  <si>
    <t>Robyn Ru Custom Order! Girls buffalo vest size 6, boys buffalo shirt size 8 photos sent to Jill/Bex</t>
  </si>
  <si>
    <t>PAID - needs by 10/11 at latest</t>
  </si>
  <si>
    <t>This has arrived, in hold section. Texted AW 7/11 AW</t>
  </si>
  <si>
    <t>31/10</t>
  </si>
  <si>
    <t>Susy</t>
  </si>
  <si>
    <t>0412 209 391</t>
  </si>
  <si>
    <t>Mel Sweetie Size 8</t>
  </si>
  <si>
    <t>Contact when back in</t>
  </si>
  <si>
    <t>Texted 3/11 AW // in hold section, she should be here on Saturday 7/11 AW</t>
  </si>
  <si>
    <t>31/10/15</t>
  </si>
  <si>
    <t>Vera Gu</t>
  </si>
  <si>
    <t>kids buffalo tank sz 4 (see pictures)</t>
  </si>
  <si>
    <t>paid in full - call when in</t>
  </si>
  <si>
    <t>Should be here by Friday 13/11 - texted AW // in hold section AW</t>
  </si>
  <si>
    <t>Rach</t>
  </si>
  <si>
    <t>0421 074 232</t>
  </si>
  <si>
    <t>Cup &amp; Spoon set Cat</t>
  </si>
  <si>
    <t>pls contact once in</t>
  </si>
  <si>
    <t>Veronika</t>
  </si>
  <si>
    <t>0408 777 991, veronika.tisher@hotmail.com</t>
  </si>
  <si>
    <t>Wanting to know details for where we get our wooden merch boxes if possible?</t>
  </si>
  <si>
    <t>no details available</t>
  </si>
  <si>
    <t>Joanna</t>
  </si>
  <si>
    <t>0424 189 356</t>
  </si>
  <si>
    <t>mel pop - sweetie - beige and gold. size 8</t>
  </si>
  <si>
    <t>Texted 10/11 - on hold, til Saturday AW // returned to floor</t>
  </si>
  <si>
    <t>14/11/15</t>
  </si>
  <si>
    <t>Jessica</t>
  </si>
  <si>
    <t>0481 294 799</t>
  </si>
  <si>
    <t>mel pop - pitanga - black matt size 6</t>
  </si>
  <si>
    <t>15/11/15</t>
  </si>
  <si>
    <t>Maria</t>
  </si>
  <si>
    <t>0468 332 330</t>
  </si>
  <si>
    <t>Octopus robert gordon milk bottle</t>
  </si>
  <si>
    <t>on order should arrive in less than a month. handmade in sydney. customer knows all this. please call/txt when it arrives!!!</t>
  </si>
  <si>
    <t>Checked</t>
  </si>
  <si>
    <t>Should arrive in Thursday's delivery / texted customer 30/11/15 ra // called, coming in Thurs or Friday this week AW 2/12</t>
  </si>
  <si>
    <t>28/11/15</t>
  </si>
  <si>
    <t>Ian</t>
  </si>
  <si>
    <t>0419 570 715</t>
  </si>
  <si>
    <t>felt hand puppet lion</t>
  </si>
  <si>
    <t>needs to be in monday delivery! JF - might exchange for fox hand puppet// pls send photo on arrival</t>
  </si>
  <si>
    <t>30/11/15</t>
  </si>
  <si>
    <t>Sarah Goodwin</t>
  </si>
  <si>
    <t>0431 376 101</t>
  </si>
  <si>
    <t>Koala christmas ornament</t>
  </si>
  <si>
    <t>Michelle Craven-Rook</t>
  </si>
  <si>
    <t>0410 628 278</t>
  </si>
  <si>
    <t>23/12/15</t>
  </si>
  <si>
    <t>Fox SS earring</t>
  </si>
  <si>
    <t>Will we get back? She lost one from her set so wants another set</t>
  </si>
  <si>
    <t>no we won't get back. please call thanks</t>
  </si>
  <si>
    <t>Wh + NT</t>
  </si>
  <si>
    <t>Rosie (Rosanna Asplet)</t>
  </si>
  <si>
    <t>Dominique</t>
  </si>
  <si>
    <t>0410 652 579</t>
  </si>
  <si>
    <t>Furry alpaca brown</t>
  </si>
  <si>
    <t>Getting them back in time for Xmas?</t>
  </si>
  <si>
    <t>not reordering / please call/txt</t>
  </si>
  <si>
    <t>45 - drive</t>
  </si>
  <si>
    <t>RA</t>
  </si>
  <si>
    <t>Connie Lin</t>
  </si>
  <si>
    <t>4 hrs 40 mins</t>
  </si>
  <si>
    <t>0414 514 238</t>
  </si>
  <si>
    <t>Rabbit pair mugs</t>
  </si>
  <si>
    <t>ra</t>
  </si>
  <si>
    <t>Pls call when we get new stock. Ask her to put a deposit down if she can't make it in store within a day. 20% deposit, she has said this is fine. Call me if any trouble AW</t>
  </si>
  <si>
    <t>paid in full - will pick up today 7/12/15 or by wednesday 9/12 JF</t>
  </si>
  <si>
    <t>Paul McLeod</t>
  </si>
  <si>
    <t>Alex (Alexander Weedon-Newstead)</t>
  </si>
  <si>
    <t>0402 004 711 / mcleod.pj@gmail.com</t>
  </si>
  <si>
    <t xml:space="preserve">2x Pashom Xmas felt trees - PAID </t>
  </si>
  <si>
    <t>arrived in newtown ra emailed</t>
  </si>
  <si>
    <t>Kathy</t>
  </si>
  <si>
    <t>no break changed from 30</t>
  </si>
  <si>
    <t>0419 828 222</t>
  </si>
  <si>
    <t>120cm blueberry rug</t>
  </si>
  <si>
    <t>pls let customer know ETA. told her she would have to pay in advance for the order (dont have any in stock atm)</t>
  </si>
  <si>
    <t>Loni Thompson</t>
  </si>
  <si>
    <t>0409 864 926 lonithompsondesign@gmail.com</t>
  </si>
  <si>
    <t>Size 28 zebra 80's shorts</t>
  </si>
  <si>
    <t>Ana (Anastasia Liolio)</t>
  </si>
  <si>
    <t>PAID FOR</t>
  </si>
  <si>
    <t>on order</t>
  </si>
  <si>
    <t>My</t>
  </si>
  <si>
    <t>0401 069 181</t>
  </si>
  <si>
    <t xml:space="preserve">size 28 zebra 80s leopard shorts </t>
  </si>
  <si>
    <t>no log out</t>
  </si>
  <si>
    <t>PAID FOR. NEED BY SUNDAY AT THE LATEST</t>
  </si>
  <si>
    <t>Andrew</t>
  </si>
  <si>
    <t>0413 694 770</t>
  </si>
  <si>
    <t>R2-D2 Mug</t>
  </si>
  <si>
    <t>PAID, will collect 10/12 or 11/12</t>
  </si>
  <si>
    <t>imogen</t>
  </si>
  <si>
    <t>Rina (Rina Takahashi)</t>
  </si>
  <si>
    <t>size 28 80s leopard shorts</t>
  </si>
  <si>
    <t>called, left msg JF 14/12 called back - would like to organise payment and delivery because doesnt live in sydney // paid, getting a friend to pick up</t>
  </si>
  <si>
    <t>no login</t>
  </si>
  <si>
    <t>Shehan</t>
  </si>
  <si>
    <t>0449 533 170</t>
  </si>
  <si>
    <t>Dachschund Bookends Black</t>
  </si>
  <si>
    <t>Pls call if they come back in by Christmas</t>
  </si>
  <si>
    <t>Sold out WEh</t>
  </si>
  <si>
    <t>13/12/2015</t>
  </si>
  <si>
    <t>katherine</t>
  </si>
  <si>
    <t>0432 441 152</t>
  </si>
  <si>
    <t>Whale print lamp</t>
  </si>
  <si>
    <t>Should be in on Monday 14/12/2015</t>
  </si>
  <si>
    <t>called - left msg JF 14/12</t>
  </si>
  <si>
    <t>Night packing</t>
  </si>
  <si>
    <t>15/12/15</t>
  </si>
  <si>
    <t>Frances</t>
  </si>
  <si>
    <t>0420 604 162</t>
  </si>
  <si>
    <t>24/12/15</t>
  </si>
  <si>
    <t>Cubebot micro black</t>
  </si>
  <si>
    <t>Pls call when in. Needs by Weds 16/12</t>
  </si>
  <si>
    <t>sold out (WH discrepancy) - customer notified</t>
  </si>
  <si>
    <t>20/12/15</t>
  </si>
  <si>
    <t>Clare</t>
  </si>
  <si>
    <t>0479 178 960</t>
  </si>
  <si>
    <t xml:space="preserve">2 x bottle openers </t>
  </si>
  <si>
    <t>free with 2 orbit keys - just needs to pick up. pls call when in</t>
  </si>
  <si>
    <t>arrived - called left msg JF 21/12/15</t>
  </si>
  <si>
    <t>The Perfect Gentleman bucketfeet in US 6 or 7</t>
  </si>
  <si>
    <t>Jess (Jessica Fogarty)</t>
  </si>
  <si>
    <t>Arrived, texted AW</t>
  </si>
  <si>
    <t>10//1/2016</t>
  </si>
  <si>
    <t>Fiona Branch</t>
  </si>
  <si>
    <t>0411 510 815</t>
  </si>
  <si>
    <t>8hrs 40 mins</t>
  </si>
  <si>
    <t>Pirate Beep Bike Bell</t>
  </si>
  <si>
    <t>Called and told her they would most likely be in sometime in late Feb but we are uncertain on time. RA // called, she is unsure 3/3 AW</t>
  </si>
  <si>
    <t>15/1/2016</t>
  </si>
  <si>
    <t>David Metters</t>
  </si>
  <si>
    <t>0420 382 090 // david.metters@outlook.com</t>
  </si>
  <si>
    <t>Knifebeard Navy Mens Tee L</t>
  </si>
  <si>
    <t>In case one gets exchanged/we get more in</t>
  </si>
  <si>
    <t>16/1/2016</t>
  </si>
  <si>
    <t>Stan</t>
  </si>
  <si>
    <t>Rel (Aurelien Pham)</t>
  </si>
  <si>
    <t>0415 439 060</t>
  </si>
  <si>
    <t>Rhino KYD</t>
  </si>
  <si>
    <t>If we get back? - Unknown RA</t>
  </si>
  <si>
    <t>19/1/16</t>
  </si>
  <si>
    <t>March</t>
  </si>
  <si>
    <t>0452 063 212</t>
  </si>
  <si>
    <t>Kitty Pair Mugs</t>
  </si>
  <si>
    <t>called - no answer 19/3/16. JF</t>
  </si>
  <si>
    <t>22/1/16</t>
  </si>
  <si>
    <t>daschund wooden puzzle</t>
  </si>
  <si>
    <t>When will they be back? unknown mark is ordering 11/2</t>
  </si>
  <si>
    <t>24/1/16</t>
  </si>
  <si>
    <t>Shannon</t>
  </si>
  <si>
    <t>0410 274 792</t>
  </si>
  <si>
    <t>Wild imagination timber lamp</t>
  </si>
  <si>
    <t>Call/txt  monday when arrives in delivery - wanted NIB/new in box // called, will be in today or tomorrow</t>
  </si>
  <si>
    <t>26/1/16</t>
  </si>
  <si>
    <t>Wendy</t>
  </si>
  <si>
    <t>0420 894 814</t>
  </si>
  <si>
    <t>felt elephant head</t>
  </si>
  <si>
    <t>please call when in JF</t>
  </si>
  <si>
    <t>27/1/16</t>
  </si>
  <si>
    <t>Cecilia</t>
  </si>
  <si>
    <t>0412 219 294</t>
  </si>
  <si>
    <t>Boheme Metro Backpack Grey w/ Pockets</t>
  </si>
  <si>
    <t xml:space="preserve">Pls message when in // called and put one on hold 9/2/16 JF </t>
  </si>
  <si>
    <t>Adam</t>
  </si>
  <si>
    <t>0417 465 118</t>
  </si>
  <si>
    <t>Said they should be in end of Feb RA</t>
  </si>
  <si>
    <t>Daniel Hawken</t>
  </si>
  <si>
    <t>0415 216 088</t>
  </si>
  <si>
    <t>Big eye owl lamp transfer from Chatswood</t>
  </si>
  <si>
    <t>26/12/2015</t>
  </si>
  <si>
    <t>Txted 11/2 about delay in getting it from Chatswood. Argh.// called and left message to say we would put it on hold for him 15/2/16</t>
  </si>
  <si>
    <t>Robin Notter</t>
  </si>
  <si>
    <t>moooovment@gmail.com</t>
  </si>
  <si>
    <t>Secrid slim wallet brown</t>
  </si>
  <si>
    <t>Bluetill says WH has 1? Very keen if there's one available - Sent email 15/2/16</t>
  </si>
  <si>
    <t>public holiday</t>
  </si>
  <si>
    <t>Marie Stevens</t>
  </si>
  <si>
    <t>0467 739 976</t>
  </si>
  <si>
    <t>Felt rug multicolour 1.5m if one turns up</t>
  </si>
  <si>
    <t>Will likely get 1.2 but just in case one is hiding somewhere</t>
  </si>
  <si>
    <t>Michelle Rodger</t>
  </si>
  <si>
    <t>0437 111 667</t>
  </si>
  <si>
    <t>New polar bear womens tee M</t>
  </si>
  <si>
    <t>Bit fussy, didn't like the old print but likes the new ones // called and txted 11/2 ra</t>
  </si>
  <si>
    <t>Neha Manandhar</t>
  </si>
  <si>
    <t>Mark Steven</t>
  </si>
  <si>
    <t>0412168626, m.steven@unsw.edu.au</t>
  </si>
  <si>
    <t>27/12/2015</t>
  </si>
  <si>
    <t>dropped in a tripod whale lamp for repair. He was wondering what the turn-around on it would be and I wasn't sure what to tell him. - called and left message JF 9/2 (replacement lamp is out the back) ///vic fixed the lamp. emailed Mark and lamp is coming back webnesday</t>
  </si>
  <si>
    <t>Cathy</t>
  </si>
  <si>
    <t>0481 504 657</t>
  </si>
  <si>
    <t>7hrs 40 mins</t>
  </si>
  <si>
    <t>Sydney Opera house nanoblocks</t>
  </si>
  <si>
    <t xml:space="preserve">on order should arrive soon.txted ra 11/2 </t>
  </si>
  <si>
    <t>Tina</t>
  </si>
  <si>
    <t>0468 583551</t>
  </si>
  <si>
    <t>Hippo Doorstop</t>
  </si>
  <si>
    <t>Picking up on Saturday. txted Ra 11/2</t>
  </si>
  <si>
    <t>Laura Prieto</t>
  </si>
  <si>
    <t>lauracamilap@hotmail.com</t>
  </si>
  <si>
    <t>Pisa Tower ki-gu-mi Wooden Art</t>
  </si>
  <si>
    <t xml:space="preserve">if new stock comes in, please email her </t>
  </si>
  <si>
    <t>16/2/16</t>
  </si>
  <si>
    <t>0422 011 828</t>
  </si>
  <si>
    <t>28/12/2015</t>
  </si>
  <si>
    <t>Navajo (archer) size 8 womens</t>
  </si>
  <si>
    <t>RA Called and Txted 17/2</t>
  </si>
  <si>
    <t>18/2/16</t>
  </si>
  <si>
    <t>Monica</t>
  </si>
  <si>
    <t>Julia (Julia Rich)</t>
  </si>
  <si>
    <t>0406 320 098</t>
  </si>
  <si>
    <t>The girl who made rainbows</t>
  </si>
  <si>
    <t>needs it by saturday 20th Feb / texted 19th ra</t>
  </si>
  <si>
    <t>26/2/16</t>
  </si>
  <si>
    <t>PUBLIC HOLIDAY</t>
  </si>
  <si>
    <t>Kitty pair mugs - call asap when in</t>
  </si>
  <si>
    <t>Called, should be in soon  AW 18/3</t>
  </si>
  <si>
    <t>28/2</t>
  </si>
  <si>
    <t>Larissa</t>
  </si>
  <si>
    <t>0412 871 231</t>
  </si>
  <si>
    <t>mel pop special II black gloss bow size 9</t>
  </si>
  <si>
    <t xml:space="preserve">called and left message 29/2/16 JF </t>
  </si>
  <si>
    <t>6 hrs 35 mins</t>
  </si>
  <si>
    <t xml:space="preserve">PUBLIC HOLIDAY - Started early, busy. </t>
  </si>
  <si>
    <t>Tuk</t>
  </si>
  <si>
    <t>0413 102 139</t>
  </si>
  <si>
    <t>29/12/2015</t>
  </si>
  <si>
    <t>ask thurs</t>
  </si>
  <si>
    <t>Red stripe 28 and Brushstroke 28 MUNS</t>
  </si>
  <si>
    <t>Can we add to next order? // Brushstroke ordered. Supplier is sold out of red stripe in 28 (and 32) - ok if TUK doesn't want them, we will sell. // Erica called 7/4</t>
  </si>
  <si>
    <t>Cate</t>
  </si>
  <si>
    <t>0400 708 311</t>
  </si>
  <si>
    <t>mr pigeon mens tee XL - Xs</t>
  </si>
  <si>
    <t>some are bacl from uk supplier // left vm 3/3 AW</t>
  </si>
  <si>
    <t>Lisa</t>
  </si>
  <si>
    <t>0419 270 188</t>
  </si>
  <si>
    <t>Called 20/3/16 ra PICKED UP 23/3</t>
  </si>
  <si>
    <t>8hrs 40</t>
  </si>
  <si>
    <t>Peter</t>
  </si>
  <si>
    <t>0419 124 531</t>
  </si>
  <si>
    <t>ask thur</t>
  </si>
  <si>
    <t>Fish Bear Racer</t>
  </si>
  <si>
    <t>Will we get back in? / on order 3/4 ra // left message 8/4</t>
  </si>
  <si>
    <t>Ray (Raymond Haber)</t>
  </si>
  <si>
    <t>Michelle</t>
  </si>
  <si>
    <t>azmichelle1213@gmail.com</t>
  </si>
  <si>
    <t>Buffalo kids shirt 2</t>
  </si>
  <si>
    <t>Emailing + calling Jill // emailed samples to customer 14/3 // emails don't seem to be going through - tried emailing from my personal account AW 21/3 // heard back, is happy with the sample shirt. Calling once arrives AW</t>
  </si>
  <si>
    <t>first closes ok 8:20pm</t>
  </si>
  <si>
    <t>Corinne Green</t>
  </si>
  <si>
    <t>0477 049 547</t>
  </si>
  <si>
    <t>30/12/2015</t>
  </si>
  <si>
    <t>Big eye owl lamp</t>
  </si>
  <si>
    <t>Big eye owl lamp should be instore April 15th - Have called Corinne 30/3/16 ra</t>
  </si>
  <si>
    <t>19/3</t>
  </si>
  <si>
    <t xml:space="preserve">2 hrs 40 mins </t>
  </si>
  <si>
    <t>Ting-Wei Wang</t>
  </si>
  <si>
    <t>0488 468 889</t>
  </si>
  <si>
    <t>Girly Things size 6</t>
  </si>
  <si>
    <t>please hold til Sunday 27th EOD if available</t>
  </si>
  <si>
    <t>20/03/16</t>
  </si>
  <si>
    <t>Julie</t>
  </si>
  <si>
    <t>0431 533 062</t>
  </si>
  <si>
    <t>Pink sack me donut cushion</t>
  </si>
  <si>
    <t>April late // Called 23/3 and Customer trying to find elsewhere</t>
  </si>
  <si>
    <t>23/3/2016</t>
  </si>
  <si>
    <t>Caitlin</t>
  </si>
  <si>
    <t>0434 631 040</t>
  </si>
  <si>
    <t>Size 6 stegosaurus grey kids tee</t>
  </si>
  <si>
    <t>Very last one being sent from warehouse thurs 24th</t>
  </si>
  <si>
    <t>8 hrs</t>
  </si>
  <si>
    <t>Dan Rodic</t>
  </si>
  <si>
    <t>Bucketfeet basic lace up in tan or black, size 12 (preferably 13, if available)</t>
  </si>
  <si>
    <t>Not possible, but knows this. Just in case left here.</t>
  </si>
  <si>
    <t>myeight18@gmail.com</t>
  </si>
  <si>
    <t>80s leopard 28 + sml white herring 28 - fairly regular customer who's really nice, any chance we can do one more order?</t>
  </si>
  <si>
    <t>Both are sold out at Supplier until next spring most likely - emailed Ra 13/4</t>
  </si>
  <si>
    <t>first closes ok 8:00pm</t>
  </si>
  <si>
    <t>Lingsi Lu</t>
  </si>
  <si>
    <t>31/12/2015</t>
  </si>
  <si>
    <t>0423 037 402 // lingsi.lu@gmail.com</t>
  </si>
  <si>
    <t>Boheme bag repair - 3/4 backpack grey</t>
  </si>
  <si>
    <t>Currently in alarm room. Previously had one replaced already for a fault so if we could get this fixed asap for the customer would be great. Zipper fault AW 8/4 -- will replace with the last one from WH if available 13/4 RA // New bag arrived for her 14/4 + called and left message AW</t>
  </si>
  <si>
    <t>18/4/16</t>
  </si>
  <si>
    <t>Sue McAlister</t>
  </si>
  <si>
    <t>9660 2182</t>
  </si>
  <si>
    <t>Llamarama curtain - wants new one</t>
  </si>
  <si>
    <t>ETA? If it's far off I'll call her and offer her display one for small discount AW</t>
  </si>
  <si>
    <t>Angela</t>
  </si>
  <si>
    <t>7 hrs 50 mins</t>
  </si>
  <si>
    <t>0401 356 958</t>
  </si>
  <si>
    <t>Tape measure ring silver</t>
  </si>
  <si>
    <t>Found last one in warheouse / sending today 21/4 16 ra // called, left one of those silly voice to text messages AW</t>
  </si>
  <si>
    <t>19/4/16</t>
  </si>
  <si>
    <t>Gauthier Renaud</t>
  </si>
  <si>
    <t>gauthier.renaud6@gmail.com</t>
  </si>
  <si>
    <t>Sailor Man Greytd mens tee - probably S or M?</t>
  </si>
  <si>
    <t>Please contact when we get restock // emailed 16/6 AW</t>
  </si>
  <si>
    <t>21/4/16</t>
  </si>
  <si>
    <t>Natasha</t>
  </si>
  <si>
    <t>0449 996 830</t>
  </si>
  <si>
    <t>Big Eye Owl lamp</t>
  </si>
  <si>
    <t>5 hrs 40 mins</t>
  </si>
  <si>
    <t xml:space="preserve">Would like to see full range as well once it's in AW // </t>
  </si>
  <si>
    <t>23/416</t>
  </si>
  <si>
    <t>0407 373 797 - captainmeowmix@hotmail.com</t>
  </si>
  <si>
    <t>Tightology tights Recital/Burgundy in Medium or Large. Phone or email to confirm availability would be nice, cheers :)</t>
  </si>
  <si>
    <t>25/4/16</t>
  </si>
  <si>
    <t>Sue Mcalister</t>
  </si>
  <si>
    <t>llamarama curtain (a new one)</t>
  </si>
  <si>
    <t>7 hrs 30 mins</t>
  </si>
  <si>
    <t>Pls call once in - should be Thurs 28/4 or thereabouts // been delayed in transit, called to let customer know 29/4 AW // called, will be in soon. 1 curtain on hold for them AW</t>
  </si>
  <si>
    <t>30/4/16</t>
  </si>
  <si>
    <t>Anneliese Scott</t>
  </si>
  <si>
    <t>0400 045 531</t>
  </si>
  <si>
    <t>pull chord lamps</t>
  </si>
  <si>
    <t>call when in // not reordering... // new colours coming later in the year</t>
  </si>
  <si>
    <t>7 hrs</t>
  </si>
  <si>
    <t>0418 239 776</t>
  </si>
  <si>
    <t>Fat baby bird lamp</t>
  </si>
  <si>
    <t>Pls call when new one in // called left message AW 5/5</t>
  </si>
  <si>
    <t>Inga</t>
  </si>
  <si>
    <t>0402 668 227 OR thelatvianlunchroom@hotmail.com</t>
  </si>
  <si>
    <t>replacement LED bulb for china lamp. Inga lives in adelaide and needs a bulb; would prefer to be contacted via email -- would appreciate if bulb could be sent out</t>
  </si>
  <si>
    <t>Emailed with link to HYMMJ AW 9/5 // awesome thanks Alex!</t>
  </si>
  <si>
    <t>ship in bottle mens shirt, M or L. please call if found</t>
  </si>
  <si>
    <t>Mimi</t>
  </si>
  <si>
    <t>0450 031 312</t>
  </si>
  <si>
    <t>bestest friends iphone 6 case</t>
  </si>
  <si>
    <t>Called and left voicemail and text 11/05 RA</t>
  </si>
  <si>
    <t>Jody</t>
  </si>
  <si>
    <t>0439 889 770</t>
  </si>
  <si>
    <t>Size 4 pandamachine kids sloppy - maybe give a free gift tag as well?</t>
  </si>
  <si>
    <t>Expecting to pick it up on Thurs 12th</t>
  </si>
  <si>
    <t>15/5/2016</t>
  </si>
  <si>
    <t>0414 5470 404</t>
  </si>
  <si>
    <t>replacement strap for forest satchel / looking for receipt</t>
  </si>
  <si>
    <t>Already had a button replaced. in the past</t>
  </si>
  <si>
    <t>18/5/16</t>
  </si>
  <si>
    <t>Silas</t>
  </si>
  <si>
    <t>0425 448 886</t>
  </si>
  <si>
    <t>2 x whale canvas baskets</t>
  </si>
  <si>
    <t>Please call when delivery arrives // called, baskets have been put aside in hold section AW 19/5</t>
  </si>
  <si>
    <t>20/5/16</t>
  </si>
  <si>
    <t>Luke</t>
  </si>
  <si>
    <t>0407 432 463</t>
  </si>
  <si>
    <t>New jewellery chain for his brass paper plane necklace - what to do?</t>
  </si>
  <si>
    <t>we have spare in a drawer. free to cust repair RA - Argh crap can't fine them in store or WH?? // pretty sure this guy came in and bought a new one. All good</t>
  </si>
  <si>
    <t>Sharon</t>
  </si>
  <si>
    <t>sharonbbach@gmail.com</t>
  </si>
  <si>
    <t>Raincoat Big City 3-4</t>
  </si>
  <si>
    <t>emailed 15/6/16 // returned to stock</t>
  </si>
  <si>
    <t>Linda</t>
  </si>
  <si>
    <t>0407 060 416</t>
  </si>
  <si>
    <t>Bike scarf blue/next batch of O&amp;S scarves</t>
  </si>
  <si>
    <t>Pls call her with an ETA - ordered but arrival unknown. // arrived, called, should be in on weekend AW 17/6 // returned to floor</t>
  </si>
  <si>
    <t>Alex (Alexander Weedon-Newstead</t>
  </si>
  <si>
    <t>16/6/16</t>
  </si>
  <si>
    <t>Marc Leong</t>
  </si>
  <si>
    <t>marc_j_leong@hotmail.com</t>
  </si>
  <si>
    <t>Bag Metro Backpack Grey w/ pockets</t>
  </si>
  <si>
    <t>Can we add to next order pls? And what would timeframe be for this? Customer super keen</t>
  </si>
  <si>
    <t>18/6/16</t>
  </si>
  <si>
    <t>Jennifer Greenaway</t>
  </si>
  <si>
    <t>5 hrs 20 mins</t>
  </si>
  <si>
    <t>0405 684 556</t>
  </si>
  <si>
    <t>last min customers and mopping</t>
  </si>
  <si>
    <t>Tightology Charcoal MT</t>
  </si>
  <si>
    <t>Looking to exchange</t>
  </si>
  <si>
    <t>PAYCYCLE</t>
  </si>
  <si>
    <t>23/6/16</t>
  </si>
  <si>
    <t>Jennifer Lew</t>
  </si>
  <si>
    <t>0407 432 013</t>
  </si>
  <si>
    <t>Replacement silver chain for small deer necklace</t>
  </si>
  <si>
    <t>24/6/16</t>
  </si>
  <si>
    <t>Landis</t>
  </si>
  <si>
    <t>0433 218 899 or LngLandis@gmail.com</t>
  </si>
  <si>
    <t>Baskkerville 4 Mens high tops size 8</t>
  </si>
  <si>
    <t>Emailed - should be coming Tuesday night w/ Kaew AW 27/6</t>
  </si>
  <si>
    <t>Alexander Weedon-Newstead</t>
  </si>
  <si>
    <t>25/6/16</t>
  </si>
  <si>
    <t>Laura</t>
  </si>
  <si>
    <t>0479 024 970</t>
  </si>
  <si>
    <t>Llamarama doormat - is it possible to order?</t>
  </si>
  <si>
    <t>26/6/16</t>
  </si>
  <si>
    <t>Kurt</t>
  </si>
  <si>
    <t>wolf mosaic navy mens M or L</t>
  </si>
  <si>
    <t>called 27/6/16 left msg JF</t>
  </si>
  <si>
    <t>24/11/16</t>
  </si>
  <si>
    <t>Hugh</t>
  </si>
  <si>
    <t>large zip up whalemoon Wallet/purse</t>
  </si>
  <si>
    <t>sold out // called</t>
  </si>
  <si>
    <t>Erica Englert</t>
  </si>
  <si>
    <t>26/11</t>
  </si>
  <si>
    <t>Janice</t>
  </si>
  <si>
    <t>No logout</t>
  </si>
  <si>
    <t>0434 253 998</t>
  </si>
  <si>
    <t>called, left one of the silly voice to text messages AW</t>
  </si>
  <si>
    <t>Helen Finch</t>
  </si>
  <si>
    <t>9519 4701</t>
  </si>
  <si>
    <t>Cat Monster Water bottle - Chats transfer</t>
  </si>
  <si>
    <t>called to let her know it is being transferred - phoned and left message to say we have it</t>
  </si>
  <si>
    <t>friday</t>
  </si>
  <si>
    <t>0402 848 714</t>
  </si>
  <si>
    <t>Licorice Navy Basic Top L</t>
  </si>
  <si>
    <t>Please call when in stock (Told them it may be in Monday but more than likely Thurs/Friday) -RP - phoned 7/12/16 - on hold, will pick up saturday 10/12 JF</t>
  </si>
  <si>
    <t>Paula</t>
  </si>
  <si>
    <t>0411 439 698</t>
  </si>
  <si>
    <t>Latte Mug Tangerine x4</t>
  </si>
  <si>
    <t>Please call when in stock (Told them it may be in Monday but more than likely Thurs/Friday) -RP - phoned and left message JF 7/12/16</t>
  </si>
  <si>
    <t>Anastasia Liolio</t>
  </si>
  <si>
    <t>5hrs 50 mins</t>
  </si>
  <si>
    <t>last shift</t>
  </si>
  <si>
    <t>0432 931 754</t>
  </si>
  <si>
    <t>Boat by beak offwhite womens xl</t>
  </si>
  <si>
    <t>hold indefinitely - offer for $10</t>
  </si>
  <si>
    <t>Fran Munro</t>
  </si>
  <si>
    <t>0418 862 978</t>
  </si>
  <si>
    <t>Barber at the Harbour' book</t>
  </si>
  <si>
    <t>fran and jenny have the same number?</t>
  </si>
  <si>
    <t>Bruce</t>
  </si>
  <si>
    <t>0419 674 794</t>
  </si>
  <si>
    <t>no sign in</t>
  </si>
  <si>
    <t>Odd Dog Out book</t>
  </si>
  <si>
    <t>not reorderingh</t>
  </si>
  <si>
    <t>10/12/</t>
  </si>
  <si>
    <t>Alana Mazuran</t>
  </si>
  <si>
    <t>0414 990 833</t>
  </si>
  <si>
    <t>41-46 Happy Socks Origami Box (and any matchingkids styles if possibl)- also has a bag out the back with sticekrs and 2 x possible kids socks matches</t>
  </si>
  <si>
    <t>getting sentfromChatswood - please call customer to let herknow when they'vearrived JF  -- box read y called alana left message RA20/12/16</t>
  </si>
  <si>
    <t>Anna</t>
  </si>
  <si>
    <t>0434 579 000</t>
  </si>
  <si>
    <t>blue birds tank S</t>
  </si>
  <si>
    <t>arrived 14/12 - phoned - left message - jf</t>
  </si>
  <si>
    <t>13/12/16</t>
  </si>
  <si>
    <t>Olga</t>
  </si>
  <si>
    <t>0418 258 845</t>
  </si>
  <si>
    <t>finalfrontier L mens</t>
  </si>
  <si>
    <t>WRONG NUMBER!! D:</t>
  </si>
  <si>
    <t>Jenny</t>
  </si>
  <si>
    <t>The barber at the Harbour book</t>
  </si>
  <si>
    <t>left a message</t>
  </si>
  <si>
    <t xml:space="preserve">Neha Manandhar </t>
  </si>
  <si>
    <t>20/12</t>
  </si>
  <si>
    <t xml:space="preserve">Basia </t>
  </si>
  <si>
    <t>plain whiteo clock watch face</t>
  </si>
  <si>
    <t>WH is sold out - can someone call // getting one sent overfrom Rhodes // arrived, called, sitting in hold section</t>
  </si>
  <si>
    <t>0402 213124</t>
  </si>
  <si>
    <t>Ma013 Mamer brown fox tights 3-4</t>
  </si>
  <si>
    <t>7hrs 20 mins</t>
  </si>
  <si>
    <t>paid in full - called - left msg jf // think this person picked up</t>
  </si>
  <si>
    <t>Rebecca</t>
  </si>
  <si>
    <t>0414 236 722</t>
  </si>
  <si>
    <t>the fish mens medium tee</t>
  </si>
  <si>
    <t>phoned-will pick up 22nd or 23rd jf</t>
  </si>
  <si>
    <t>20/12/16</t>
  </si>
  <si>
    <t>0408 248 249</t>
  </si>
  <si>
    <t>medium mens whales grey shirt - THIS IS PAID</t>
  </si>
  <si>
    <t>paid 3/4 tee deal RA called kaew to pack it for Wed delivery -called- willpick up tonight21/12 jf - collected</t>
  </si>
  <si>
    <t>Kamila</t>
  </si>
  <si>
    <t>0468 337 101</t>
  </si>
  <si>
    <t>early finish - Kaew ok</t>
  </si>
  <si>
    <t>large mens whales grey shirt</t>
  </si>
  <si>
    <t>should arrive wed night21/12in delivery - bought at TGV</t>
  </si>
  <si>
    <t>21/12</t>
  </si>
  <si>
    <t>3 x jack russel mugs</t>
  </si>
  <si>
    <t>22/12 should swing by today</t>
  </si>
  <si>
    <t>4hr 5min</t>
  </si>
  <si>
    <t>22/12/16</t>
  </si>
  <si>
    <t xml:space="preserve">last shift </t>
  </si>
  <si>
    <t>Paul</t>
  </si>
  <si>
    <t>0410317 090</t>
  </si>
  <si>
    <t>White bear houses shirt XL</t>
  </si>
  <si>
    <t>13/1/2016</t>
  </si>
  <si>
    <t>arrived AWpicketup</t>
  </si>
  <si>
    <t>23/12</t>
  </si>
  <si>
    <t>Fiona</t>
  </si>
  <si>
    <t>0412 954 573</t>
  </si>
  <si>
    <t>2 in 1 super shooter</t>
  </si>
  <si>
    <t>needs mid january // Ordered 3/1 / Has arrived and is heading to store 9/1 please call when arrives instore // called, will be in by end Jan///no one called?maybe customer request sticker fell off from WH? noticed we sold one on the14th which mightbe it. anyway left a message on the 18th of januaryRA</t>
  </si>
  <si>
    <t>14/1/2016</t>
  </si>
  <si>
    <t>George Carrard</t>
  </si>
  <si>
    <t>02 9579 3020</t>
  </si>
  <si>
    <r>
      <rPr>
        <rFont val="Arial"/>
        <b/>
        <strike/>
        <color theme="1"/>
        <sz val="10.0"/>
      </rPr>
      <t>Whales Grey Mens L</t>
    </r>
    <r>
      <rPr>
        <rFont val="Arial"/>
        <strike/>
        <color theme="1"/>
        <sz val="10.0"/>
      </rPr>
      <t xml:space="preserve"> (request made for TGV customer - check with TGV if they have gotten the shirt and handled the request before calling customer) </t>
    </r>
  </si>
  <si>
    <t>27/12</t>
  </si>
  <si>
    <t>Agathe</t>
  </si>
  <si>
    <t>8hrs 5 mins</t>
  </si>
  <si>
    <t>0429 535 996</t>
  </si>
  <si>
    <t>whalelaundry basket -New one not on display</t>
  </si>
  <si>
    <t xml:space="preserve">Called 3/1 to say we only have displays left and that there is an unknown delivery date / will take a while as the supplier is low in stock or sold out. She is ok to wait. </t>
  </si>
  <si>
    <t>Johanna</t>
  </si>
  <si>
    <t>0428 933 666</t>
  </si>
  <si>
    <t>whalemoon dusk kids tee (12-18months or 2-3yrs)</t>
  </si>
  <si>
    <t xml:space="preserve">called -put onhold 28/12 jf </t>
  </si>
  <si>
    <t>29/12</t>
  </si>
  <si>
    <t>Mateus Dimali</t>
  </si>
  <si>
    <t>0451 679 279</t>
  </si>
  <si>
    <t>Bucketfeet 'Baskerville' men's 9 (high-top brown)</t>
  </si>
  <si>
    <t>phoned, put on hold 30/12</t>
  </si>
  <si>
    <t>31/12</t>
  </si>
  <si>
    <t>Britt</t>
  </si>
  <si>
    <t>0481 056803</t>
  </si>
  <si>
    <t>Bucketfeet 'Archer' Women's 7</t>
  </si>
  <si>
    <t>sold out no morecoming in / called 3/1 and had already ordered them online RA</t>
  </si>
  <si>
    <t>16/1/16</t>
  </si>
  <si>
    <t>Jessica Fogarty</t>
  </si>
  <si>
    <t>late ppl +mop</t>
  </si>
  <si>
    <t>17/1/16</t>
  </si>
  <si>
    <t>6 hrs 40 mins</t>
  </si>
  <si>
    <t>18/1/2016</t>
  </si>
  <si>
    <t>18/1/16</t>
  </si>
  <si>
    <t>5hrs 10min</t>
  </si>
  <si>
    <t>20/1/16</t>
  </si>
  <si>
    <t>Lauren Marshall</t>
  </si>
  <si>
    <t>3hours 25mins</t>
  </si>
  <si>
    <t>Confused start time</t>
  </si>
  <si>
    <t>PAY</t>
  </si>
  <si>
    <t>CYCLE</t>
  </si>
  <si>
    <t>21/1/16</t>
  </si>
  <si>
    <t>23/1/16</t>
  </si>
  <si>
    <t>6hrs 10min</t>
  </si>
  <si>
    <t>Rel (Aurelien Gillfeather)</t>
  </si>
  <si>
    <t>7hrs 10 mins</t>
  </si>
  <si>
    <t>25/1/16</t>
  </si>
  <si>
    <t>5hrs 10</t>
  </si>
  <si>
    <t>WH</t>
  </si>
  <si>
    <t>25 min</t>
  </si>
  <si>
    <t>Public holiday</t>
  </si>
  <si>
    <t>Annual Leave HOL</t>
  </si>
  <si>
    <t>13/7/15</t>
  </si>
  <si>
    <t xml:space="preserve">Monday  </t>
  </si>
  <si>
    <t>6 hrs 25 mins</t>
  </si>
  <si>
    <t>16/7/15</t>
  </si>
  <si>
    <t>Lukas Ruziczka</t>
  </si>
  <si>
    <t>Trial shift</t>
  </si>
  <si>
    <t>20/7/15</t>
  </si>
  <si>
    <t>Rel Pham</t>
  </si>
  <si>
    <t>4hrs 10 mins</t>
  </si>
  <si>
    <t>28/1/16</t>
  </si>
  <si>
    <t>22/7/15</t>
  </si>
  <si>
    <t>4hrs 5 mins</t>
  </si>
  <si>
    <t>23/7/15</t>
  </si>
  <si>
    <t xml:space="preserve">Julia Rich </t>
  </si>
  <si>
    <t>26/7/15</t>
  </si>
  <si>
    <t>27/7/15</t>
  </si>
  <si>
    <t>7 hrs 20 mins</t>
  </si>
  <si>
    <t>29/1/16</t>
  </si>
  <si>
    <t>no logout</t>
  </si>
  <si>
    <t>30/1/16</t>
  </si>
  <si>
    <t>5hrs 50mins</t>
  </si>
  <si>
    <t>computer died 5 mins before close - couldn't close rec. or sign out</t>
  </si>
  <si>
    <t>31/1/16</t>
  </si>
  <si>
    <t>7hrs 10min</t>
  </si>
  <si>
    <t>arrived early to fixup till/close from yesterday/check comp. signed in to ento late - Mark here in the morning also, can confirm</t>
  </si>
  <si>
    <t>4hrs40 mins</t>
  </si>
  <si>
    <t>RosieAsplet</t>
  </si>
  <si>
    <t>6hrs 40 mins</t>
  </si>
  <si>
    <t>4 hrs 10 mins</t>
  </si>
  <si>
    <t>6hrs 40min</t>
  </si>
  <si>
    <t>13/1/2017</t>
  </si>
  <si>
    <t>8hrs 45 mins</t>
  </si>
  <si>
    <t>8hrs</t>
  </si>
  <si>
    <t>3 hrs 15 mins</t>
  </si>
  <si>
    <t>14/1/17</t>
  </si>
  <si>
    <t>5hrs</t>
  </si>
  <si>
    <t>7hr 10min</t>
  </si>
  <si>
    <t>Arrived on time / Signed in late to ento</t>
  </si>
  <si>
    <t>Yi YE</t>
  </si>
  <si>
    <t>15/1/17</t>
  </si>
  <si>
    <t>3hrs,10min</t>
  </si>
  <si>
    <t>16/1/17</t>
  </si>
  <si>
    <t>4hrs 40min</t>
  </si>
  <si>
    <t>Bucketfeet</t>
  </si>
  <si>
    <t>17/1/17</t>
  </si>
  <si>
    <t>in newtown in the morning</t>
  </si>
  <si>
    <t>18/1/17</t>
  </si>
  <si>
    <t>Donkey Products</t>
  </si>
  <si>
    <t>19/1/2017</t>
  </si>
  <si>
    <t>Miscellaneous Products</t>
  </si>
  <si>
    <t>19/1/17</t>
  </si>
  <si>
    <t>RRP</t>
  </si>
  <si>
    <t xml:space="preserve">Rosie Asplet </t>
  </si>
  <si>
    <t>Discount</t>
  </si>
  <si>
    <t>Selling Price</t>
  </si>
  <si>
    <t>8hrs 45mins</t>
  </si>
  <si>
    <t xml:space="preserve">Thursday </t>
  </si>
  <si>
    <t>Bad Panda (mens)</t>
  </si>
  <si>
    <t>6hrs 30mins</t>
  </si>
  <si>
    <t>20/1/17</t>
  </si>
  <si>
    <t>(was here at 12, late sign in as reg was in use AW)</t>
  </si>
  <si>
    <t>21/1/17</t>
  </si>
  <si>
    <t>Egg Warmers</t>
  </si>
  <si>
    <t xml:space="preserve">Anastasia </t>
  </si>
  <si>
    <t>5 hrs</t>
  </si>
  <si>
    <t>22/1/17</t>
  </si>
  <si>
    <t>23/1/17</t>
  </si>
  <si>
    <t>Raymond</t>
  </si>
  <si>
    <t>3hrs 5mins</t>
  </si>
  <si>
    <t>4hrs40min</t>
  </si>
  <si>
    <t>24/1/17</t>
  </si>
  <si>
    <t>Dylan &amp; Kendall - all items except mugs</t>
  </si>
  <si>
    <t>variable</t>
  </si>
  <si>
    <t>Buy 1 get 1 free</t>
  </si>
  <si>
    <t>3hrs40min</t>
  </si>
  <si>
    <t>2 for price of one - cheapest free</t>
  </si>
  <si>
    <t>checked :) JF</t>
  </si>
  <si>
    <t>Smokey (mens)</t>
  </si>
  <si>
    <t>25/1/17</t>
  </si>
  <si>
    <t xml:space="preserve">ra </t>
  </si>
  <si>
    <t>Wooden Baby Spoons</t>
  </si>
  <si>
    <t xml:space="preserve">no break - kaew closed </t>
  </si>
  <si>
    <t>26/1/17</t>
  </si>
  <si>
    <t>late shoppers - 1st solo close</t>
  </si>
  <si>
    <t>Le Petit Theatre finger puppets</t>
  </si>
  <si>
    <t>7 hrs 40 mins</t>
  </si>
  <si>
    <t>public holiday - quiet early close</t>
  </si>
  <si>
    <t>27/1/17</t>
  </si>
  <si>
    <t>3 hrs 20 mins</t>
  </si>
  <si>
    <t>2nd close w Rosie</t>
  </si>
  <si>
    <t>6hrs 20min</t>
  </si>
  <si>
    <t>28/1/17</t>
  </si>
  <si>
    <t>Annual leave</t>
  </si>
  <si>
    <t>Fuego (mens)</t>
  </si>
  <si>
    <t>Bucket Bib</t>
  </si>
  <si>
    <t>Wooden Jewellery Trees</t>
  </si>
  <si>
    <t>$45/$69</t>
  </si>
  <si>
    <t>$31.50/$48.30</t>
  </si>
  <si>
    <t>Patchwork (mens)</t>
  </si>
  <si>
    <t>7hrs 40min</t>
  </si>
  <si>
    <t>29/1/17</t>
  </si>
  <si>
    <t>30/1/17</t>
  </si>
  <si>
    <t>MDF Animal Wall Mounts (Rhino/Moose)</t>
  </si>
  <si>
    <t>31/1/17</t>
  </si>
  <si>
    <t>Pindou (mens)</t>
  </si>
  <si>
    <t>Joel Pearson</t>
  </si>
  <si>
    <t>Mel Pop</t>
  </si>
  <si>
    <t>3hrs 40mins</t>
  </si>
  <si>
    <t>13/2/2016</t>
  </si>
  <si>
    <t>GE Wire Baskets - Sml</t>
  </si>
  <si>
    <t>5 hrs 10 mins</t>
  </si>
  <si>
    <t>Austin (womens)</t>
  </si>
  <si>
    <t>3hrs 40 mins</t>
  </si>
  <si>
    <t>2 x 7 mins? ok</t>
  </si>
  <si>
    <t>GE Wire Baskets - Med</t>
  </si>
  <si>
    <t>14:00:00pm</t>
  </si>
  <si>
    <t>Patchwork (womens)</t>
  </si>
  <si>
    <t>had to mop, customers until 9:30</t>
  </si>
  <si>
    <t>Amora</t>
  </si>
  <si>
    <t>GE Wire Baskets - Lrg</t>
  </si>
  <si>
    <t>Roadtrip (womens)</t>
  </si>
  <si>
    <t>Marshmellow</t>
  </si>
  <si>
    <t>14/2/2016</t>
  </si>
  <si>
    <t>Melting Earth Letter Holder</t>
  </si>
  <si>
    <t>Jayson (womens)</t>
  </si>
  <si>
    <t>13:00:00pm</t>
  </si>
  <si>
    <t>Pop Heart Beige/Black</t>
  </si>
  <si>
    <t>3hrs</t>
  </si>
  <si>
    <t>15/2/2016</t>
  </si>
  <si>
    <t>Melting Earth Tape Dispenser</t>
  </si>
  <si>
    <t>7hrs 10 min</t>
  </si>
  <si>
    <t>Dots High (womens)</t>
  </si>
  <si>
    <t>Big Plum</t>
  </si>
  <si>
    <t>Melting Earth Card Holder</t>
  </si>
  <si>
    <t>Roadtrip High (womens)</t>
  </si>
  <si>
    <t>4hrs 20mins</t>
  </si>
  <si>
    <t>last minute browser, mopped</t>
  </si>
  <si>
    <t>Puro Puzzles</t>
  </si>
  <si>
    <t>16/2/2016</t>
  </si>
  <si>
    <t>Areaware</t>
  </si>
  <si>
    <t>3hrs 15min</t>
  </si>
  <si>
    <t>Noodoll Artist Sketchbooks</t>
  </si>
  <si>
    <t>17/2/2016</t>
  </si>
  <si>
    <t>Shoe the Bear (mens and womens)</t>
  </si>
  <si>
    <t>3.25hrs</t>
  </si>
  <si>
    <t>Sewing Kit Animals</t>
  </si>
  <si>
    <t>Prism Cork Screw</t>
  </si>
  <si>
    <t>wasn't paid for last week's payroll, told Kaew and Helen</t>
  </si>
  <si>
    <t>ok RA</t>
  </si>
  <si>
    <t>18/2/2016</t>
  </si>
  <si>
    <t>19/2/2016</t>
  </si>
  <si>
    <t>Tetris Ice Cube Trays</t>
  </si>
  <si>
    <t>All items</t>
  </si>
  <si>
    <t>5 hrs and 45 mins</t>
  </si>
  <si>
    <t>2 x 10 min breaks - sick</t>
  </si>
  <si>
    <t>19/2/16</t>
  </si>
  <si>
    <t>Radio Dock for iPhone</t>
  </si>
  <si>
    <t>1 hr and 15 mins</t>
  </si>
  <si>
    <t>Last min replacing Erica. Close 8pm ok w/ Kaew</t>
  </si>
  <si>
    <t>Checkers</t>
  </si>
  <si>
    <t>kaew</t>
  </si>
  <si>
    <t>20/2/16</t>
  </si>
  <si>
    <t>Memory Game</t>
  </si>
  <si>
    <t>MT Tote bags</t>
  </si>
  <si>
    <t>6hrs10min</t>
  </si>
  <si>
    <t>20/2/2016</t>
  </si>
  <si>
    <t>Suck UK</t>
  </si>
  <si>
    <t xml:space="preserve">7 hrs </t>
  </si>
  <si>
    <t>10 min</t>
  </si>
  <si>
    <t>Animal Flash Drives</t>
  </si>
  <si>
    <t>21/2/16</t>
  </si>
  <si>
    <t>21/2/2016</t>
  </si>
  <si>
    <t>Festive Lanterns</t>
  </si>
  <si>
    <t>Horse of Wax</t>
  </si>
  <si>
    <t>22/2/2016</t>
  </si>
  <si>
    <t>Stayed back for customers/EOD discrepancy</t>
  </si>
  <si>
    <t>Robot Lunchbox</t>
  </si>
  <si>
    <t>6hrs40 mins</t>
  </si>
  <si>
    <t>2 x 10 min breaks</t>
  </si>
  <si>
    <t>WH + NT</t>
  </si>
  <si>
    <t>22.02.2016</t>
  </si>
  <si>
    <t>Newtowm</t>
  </si>
  <si>
    <t>1hr 45mins</t>
  </si>
  <si>
    <t>Warehouse 9am to 1:15pm and Newtown 3pm to 7:40pm</t>
  </si>
  <si>
    <t>4hrs,5min</t>
  </si>
  <si>
    <t>23/2/16</t>
  </si>
  <si>
    <t>7hours 5 mins</t>
  </si>
  <si>
    <t>no staff cover to take break</t>
  </si>
  <si>
    <t>Dinosaur Cookie Cutters</t>
  </si>
  <si>
    <t>23.02.2016</t>
  </si>
  <si>
    <t>Mosaic Wolf</t>
  </si>
  <si>
    <t>Kitty Playhouse: Firetruck</t>
  </si>
  <si>
    <t>came early to fix delivery stock from yesterday, late customers and replace the tees</t>
  </si>
  <si>
    <t>24/02/2016</t>
  </si>
  <si>
    <t>My Big Suitcase</t>
  </si>
  <si>
    <t>problem cust - no break</t>
  </si>
  <si>
    <t>Infinity</t>
  </si>
  <si>
    <t>Mens shorts - all designs/sizes</t>
  </si>
  <si>
    <t>$39/$69</t>
  </si>
  <si>
    <t>$31.20/$55.20</t>
  </si>
  <si>
    <t>Apple Rabbit</t>
  </si>
  <si>
    <t>3hrs 10 mins</t>
  </si>
  <si>
    <t>25/2/2016</t>
  </si>
  <si>
    <t>MT Tablet/iPhone Cases</t>
  </si>
  <si>
    <t>MT Tyvek Wallets</t>
  </si>
  <si>
    <t>Shark Sing</t>
  </si>
  <si>
    <t>26/2/2016</t>
  </si>
  <si>
    <t>8.5 hrs</t>
  </si>
  <si>
    <t>MT Pencil Case Brown House</t>
  </si>
  <si>
    <t>6hrs 10 mins</t>
  </si>
  <si>
    <t>7hrs 45min</t>
  </si>
  <si>
    <t>5hrs10 mins</t>
  </si>
  <si>
    <t>27/2/2016</t>
  </si>
  <si>
    <t>13/2/17</t>
  </si>
  <si>
    <t>MT Art Prints (old style)</t>
  </si>
  <si>
    <t>7 hrs 15 mins</t>
  </si>
  <si>
    <t>14/2</t>
  </si>
  <si>
    <t>Tablet cases - both sizes</t>
  </si>
  <si>
    <t>28/2/2016</t>
  </si>
  <si>
    <t>2 for $39</t>
  </si>
  <si>
    <t>Felt Toy Black Cat/Cyclops</t>
  </si>
  <si>
    <t>14/2/17</t>
  </si>
  <si>
    <t>29/2/2016</t>
  </si>
  <si>
    <t>3hrs 35mins</t>
  </si>
  <si>
    <t>15/2/17</t>
  </si>
  <si>
    <t>trade fair set up</t>
  </si>
  <si>
    <t>iPhone 4 cases</t>
  </si>
  <si>
    <t>2 for $19</t>
  </si>
  <si>
    <t>Small (all designs)</t>
  </si>
  <si>
    <t>6.75 hrs</t>
  </si>
  <si>
    <t>4hrs 10min</t>
  </si>
  <si>
    <t>iPhone 6 cases - Polar Bear, Little Owl, Cat+Monster, Spioch, Bike Monster</t>
  </si>
  <si>
    <t>paycycle</t>
  </si>
  <si>
    <t>Medium (all designs)</t>
  </si>
  <si>
    <t>16/02/17</t>
  </si>
  <si>
    <t>7hrs 30mins</t>
  </si>
  <si>
    <t>Large (all designs)</t>
  </si>
  <si>
    <t>N.A</t>
  </si>
  <si>
    <t>Diffusers</t>
  </si>
  <si>
    <t>3hrs 10min</t>
  </si>
  <si>
    <t>trade fair</t>
  </si>
  <si>
    <t>17/2/17</t>
  </si>
  <si>
    <t xml:space="preserve"> Last minute customers, had to clean/count</t>
  </si>
  <si>
    <t>MT Art Prints (cork)</t>
  </si>
  <si>
    <t>Bird Singing Aroma - All</t>
  </si>
  <si>
    <t>18/2/17</t>
  </si>
  <si>
    <t>$29/$34</t>
  </si>
  <si>
    <t>5hrs10min</t>
  </si>
  <si>
    <t>$14.50/$17</t>
  </si>
  <si>
    <t>Magnet Diffusers</t>
  </si>
  <si>
    <t>7 hrs 35 mins</t>
  </si>
  <si>
    <t>5hrs 50min</t>
  </si>
  <si>
    <t>late customers</t>
  </si>
  <si>
    <t>19/2/17</t>
  </si>
  <si>
    <t xml:space="preserve">Sunday </t>
  </si>
  <si>
    <t>7.5hrs</t>
  </si>
  <si>
    <t>All designs</t>
  </si>
  <si>
    <t>2 for $19.95</t>
  </si>
  <si>
    <t>traffic</t>
  </si>
  <si>
    <t>Plant-its</t>
  </si>
  <si>
    <t>20/2/17</t>
  </si>
  <si>
    <t>21/2/17</t>
  </si>
  <si>
    <t>all good - sorry that i forgot</t>
  </si>
  <si>
    <t>3hrs 40min</t>
  </si>
  <si>
    <t>22/2/17</t>
  </si>
  <si>
    <t>23/2/17</t>
  </si>
  <si>
    <t>6hrs 20 mins</t>
  </si>
  <si>
    <t>24/2/17</t>
  </si>
  <si>
    <t>25/2/17</t>
  </si>
  <si>
    <t>2.30pm</t>
  </si>
  <si>
    <t>4.5hrs</t>
  </si>
  <si>
    <t>late (traffic); early finish</t>
  </si>
  <si>
    <t>Late customers</t>
  </si>
  <si>
    <t>26/2/2017</t>
  </si>
  <si>
    <t>4hrs 10</t>
  </si>
  <si>
    <t>26.02.2017</t>
  </si>
  <si>
    <t>Subnday</t>
  </si>
  <si>
    <t>Yi Ye</t>
  </si>
  <si>
    <t>27/2/2017</t>
  </si>
  <si>
    <t>27/2/17</t>
  </si>
  <si>
    <t>28/2/17</t>
  </si>
  <si>
    <t>3hrs 20 mins</t>
  </si>
  <si>
    <t>RH Early / RA leave early - Kaew ok</t>
  </si>
  <si>
    <t>3hrs 35min</t>
  </si>
  <si>
    <t>Late to work</t>
  </si>
  <si>
    <t>4 hrs 10min</t>
  </si>
  <si>
    <t>7.5 hrs</t>
  </si>
  <si>
    <t>Late to work (trains)</t>
  </si>
  <si>
    <t>5 min late (bus)</t>
  </si>
  <si>
    <t>6 hs 40mins</t>
  </si>
  <si>
    <t>13/3/16</t>
  </si>
  <si>
    <t>7hrs 20</t>
  </si>
  <si>
    <t>14/3/16</t>
  </si>
  <si>
    <t>4hrs 30min</t>
  </si>
  <si>
    <t>Arrived on time, signed in late to Ento</t>
  </si>
  <si>
    <t>3hrs 50min</t>
  </si>
  <si>
    <t>15/3/16</t>
  </si>
  <si>
    <t>Late, please change Ento -RA</t>
  </si>
  <si>
    <t>Tues</t>
  </si>
  <si>
    <t>16/3/16</t>
  </si>
  <si>
    <t>Wed</t>
  </si>
  <si>
    <t>3hrs 25 mins</t>
  </si>
  <si>
    <t>P</t>
  </si>
  <si>
    <t>A</t>
  </si>
  <si>
    <t>Y</t>
  </si>
  <si>
    <t>C</t>
  </si>
  <si>
    <t>E</t>
  </si>
  <si>
    <t>!</t>
  </si>
  <si>
    <t>17/3/16</t>
  </si>
  <si>
    <t>Thurs</t>
  </si>
  <si>
    <t>7hrs 25mins</t>
  </si>
  <si>
    <t>5 mins late because trains are on this earth to serve mainly as a torture device</t>
  </si>
  <si>
    <t>Thrusday</t>
  </si>
  <si>
    <t>17/03/16</t>
  </si>
  <si>
    <t>18/3/16</t>
  </si>
  <si>
    <t>Late customerZ</t>
  </si>
  <si>
    <t>19/3/16</t>
  </si>
  <si>
    <t>13/3/17</t>
  </si>
  <si>
    <t>early finish - physio appointment</t>
  </si>
  <si>
    <t>20/3/16</t>
  </si>
  <si>
    <t>Signed in late to Ento - arrived on time</t>
  </si>
  <si>
    <t>14/3/17</t>
  </si>
  <si>
    <t>6 hrs 55 mins</t>
  </si>
  <si>
    <t>back form lunch early as busy</t>
  </si>
  <si>
    <t>Erin Tibbetts</t>
  </si>
  <si>
    <t>3 hrs 10 min</t>
  </si>
  <si>
    <t>15/3/17</t>
  </si>
  <si>
    <t>21/3/16</t>
  </si>
  <si>
    <t>Tried to sign out when finished - ento time sheet wasnt working :S</t>
  </si>
  <si>
    <t>22/3/16</t>
  </si>
  <si>
    <t>16/3/17</t>
  </si>
  <si>
    <t>early finish Kaew approved</t>
  </si>
  <si>
    <t>Elias</t>
  </si>
  <si>
    <t>16/3/2017</t>
  </si>
  <si>
    <t>6hrs 5mins</t>
  </si>
  <si>
    <t>17/3/17</t>
  </si>
  <si>
    <t>trial shift</t>
  </si>
  <si>
    <t>18/3/17</t>
  </si>
  <si>
    <t>5hrs5 mins</t>
  </si>
  <si>
    <t>4hrs 5mins</t>
  </si>
  <si>
    <t>Alex ask for early start</t>
  </si>
  <si>
    <t>ra - PAID</t>
  </si>
  <si>
    <t>23/3//16</t>
  </si>
  <si>
    <t>9hrs 10 mins</t>
  </si>
  <si>
    <t>19/3/17</t>
  </si>
  <si>
    <t>23/3/16</t>
  </si>
  <si>
    <t>3hrs 15 min</t>
  </si>
  <si>
    <t>last minute customer</t>
  </si>
  <si>
    <t>24/3/16</t>
  </si>
  <si>
    <t>20/3/17</t>
  </si>
  <si>
    <t>7hrs 55 mins</t>
  </si>
  <si>
    <t>21/3/17</t>
  </si>
  <si>
    <t>GOOD FRIDAY</t>
  </si>
  <si>
    <t>CLOSED</t>
  </si>
  <si>
    <t>22/3/17</t>
  </si>
  <si>
    <t>26/3/16</t>
  </si>
  <si>
    <t>6hours 35mins</t>
  </si>
  <si>
    <t>23/3/17</t>
  </si>
  <si>
    <t xml:space="preserve">PH computer updating - couldnt sign in (called aw) </t>
  </si>
  <si>
    <t>27/3/16</t>
  </si>
  <si>
    <t>24/3/17</t>
  </si>
  <si>
    <t>Emma Bills</t>
  </si>
  <si>
    <t>29/3/16</t>
  </si>
  <si>
    <t>6hrs 35min</t>
  </si>
  <si>
    <t>5 minutes late</t>
  </si>
  <si>
    <t>25/3/17</t>
  </si>
  <si>
    <t>x</t>
  </si>
  <si>
    <t xml:space="preserve"> Emma Bills</t>
  </si>
  <si>
    <t>Womens tees</t>
  </si>
  <si>
    <t>tuesday</t>
  </si>
  <si>
    <t>3HRS 5MIN</t>
  </si>
  <si>
    <t>26/3/17</t>
  </si>
  <si>
    <t>Kids tees 30% off</t>
  </si>
  <si>
    <t>30/3/16</t>
  </si>
  <si>
    <t>Mens</t>
  </si>
  <si>
    <t>forgot to log into ento, logged 1:12</t>
  </si>
  <si>
    <t>27/3/17</t>
  </si>
  <si>
    <t>SALE Womens Sloppy</t>
  </si>
  <si>
    <t>SALE Mens Sloppy</t>
  </si>
  <si>
    <t>Fox</t>
  </si>
  <si>
    <t>White</t>
  </si>
  <si>
    <t>Signed in late on Ento - arrived on time</t>
  </si>
  <si>
    <t>28/3/17</t>
  </si>
  <si>
    <t>Offwhite</t>
  </si>
  <si>
    <t>Tree House</t>
  </si>
  <si>
    <t>FULL</t>
  </si>
  <si>
    <t>29/3/17</t>
  </si>
  <si>
    <t>PRICE</t>
  </si>
  <si>
    <t>Mr Serious</t>
  </si>
  <si>
    <t>Donkey House</t>
  </si>
  <si>
    <t>Tinas Ark</t>
  </si>
  <si>
    <t>30/3/17</t>
  </si>
  <si>
    <t xml:space="preserve">W Sloppy Joes </t>
  </si>
  <si>
    <t xml:space="preserve">M Sloppy Joes </t>
  </si>
  <si>
    <t>Call Forth $40</t>
  </si>
  <si>
    <t>Scuba guy</t>
  </si>
  <si>
    <t>V-neck/Crew neck</t>
  </si>
  <si>
    <t>Rainbow House</t>
  </si>
  <si>
    <t>31/3/17</t>
  </si>
  <si>
    <t>Deer House</t>
  </si>
  <si>
    <t>Cat Captain $35</t>
  </si>
  <si>
    <t>Hibike</t>
  </si>
  <si>
    <t>White/Light Blue</t>
  </si>
  <si>
    <t>Elephant Charcoal</t>
  </si>
  <si>
    <t>Sailor</t>
  </si>
  <si>
    <t>Pigeon $40 s/o</t>
  </si>
  <si>
    <t>Gumball $30</t>
  </si>
  <si>
    <t>Ice Cream</t>
  </si>
  <si>
    <t>White/Charcoal</t>
  </si>
  <si>
    <t>Free Yeti</t>
  </si>
  <si>
    <t>Watermelon</t>
  </si>
  <si>
    <t>Cat Captain</t>
  </si>
  <si>
    <t>Hamburger</t>
  </si>
  <si>
    <t>Forever my fellow $40 S/O</t>
  </si>
  <si>
    <t>Big hair s/o</t>
  </si>
  <si>
    <t>Hairdrop</t>
  </si>
  <si>
    <t>Inkblue</t>
  </si>
  <si>
    <t>Lightbulb</t>
  </si>
  <si>
    <t>Polar Bear</t>
  </si>
  <si>
    <t>Icecream $40</t>
  </si>
  <si>
    <t>Twist Girls $30</t>
  </si>
  <si>
    <t>Wolf</t>
  </si>
  <si>
    <t>Black</t>
  </si>
  <si>
    <t>Panda Blimp</t>
  </si>
  <si>
    <t>whales</t>
  </si>
  <si>
    <t>Spioch $40</t>
  </si>
  <si>
    <t>Twistgirl</t>
  </si>
  <si>
    <t>fetti pop</t>
  </si>
  <si>
    <t>Panda Logo $40</t>
  </si>
  <si>
    <t>PANDA LOGO SOLD OUT</t>
  </si>
  <si>
    <t>Shell</t>
  </si>
  <si>
    <t>Whale</t>
  </si>
  <si>
    <t>Charcoal</t>
  </si>
  <si>
    <t>jurassic</t>
  </si>
  <si>
    <t>Forever my Fellow S/O $40</t>
  </si>
  <si>
    <t>14:55:00 PM</t>
  </si>
  <si>
    <t>Bubble Chicken</t>
  </si>
  <si>
    <t>Nature Mask</t>
  </si>
  <si>
    <t>final frontier</t>
  </si>
  <si>
    <t>5 sale Sloppys</t>
  </si>
  <si>
    <t>3 sale sloppys</t>
  </si>
  <si>
    <t>Naturemask</t>
  </si>
  <si>
    <t>Bigmoon</t>
  </si>
  <si>
    <t xml:space="preserve"> last minute customers &amp; mop</t>
  </si>
  <si>
    <t>Purple</t>
  </si>
  <si>
    <t>ra.</t>
  </si>
  <si>
    <t>Bright green</t>
  </si>
  <si>
    <t>Mexican</t>
  </si>
  <si>
    <t>Davina Tang</t>
  </si>
  <si>
    <t>SALE Womens Hoodie</t>
  </si>
  <si>
    <t>SALE Mens Hoodies</t>
  </si>
  <si>
    <t>left early.sick.</t>
  </si>
  <si>
    <t>Gumball</t>
  </si>
  <si>
    <t>Grey</t>
  </si>
  <si>
    <t>Bubblechicken</t>
  </si>
  <si>
    <t>Training opening</t>
  </si>
  <si>
    <t>7 sloppys</t>
  </si>
  <si>
    <t>7 Sloppys</t>
  </si>
  <si>
    <t>Closed early w/ Alex's permission</t>
  </si>
  <si>
    <t>Newtown/Chatswood</t>
  </si>
  <si>
    <t>Greymarle</t>
  </si>
  <si>
    <t>White/Offwhite</t>
  </si>
  <si>
    <t>60 (45 travel + 15 break)</t>
  </si>
  <si>
    <t>Cat's trickery $40</t>
  </si>
  <si>
    <t>Shark $35</t>
  </si>
  <si>
    <t>Mr Pipe</t>
  </si>
  <si>
    <t>Forest $40</t>
  </si>
  <si>
    <t>Stegosaurus $35</t>
  </si>
  <si>
    <t>Lots of deliveries</t>
  </si>
  <si>
    <t>Roost $35</t>
  </si>
  <si>
    <t>Banking</t>
  </si>
  <si>
    <t>Arcade Deer</t>
  </si>
  <si>
    <t>Call forth the seeds added 15/1/17</t>
  </si>
  <si>
    <t>banking and admin</t>
  </si>
  <si>
    <t>Free Yet $35</t>
  </si>
  <si>
    <t>Mixtape$40</t>
  </si>
  <si>
    <t>Jigsaw</t>
  </si>
  <si>
    <t>Lightblue</t>
  </si>
  <si>
    <t>one size tees</t>
  </si>
  <si>
    <t>various</t>
  </si>
  <si>
    <t xml:space="preserve">W Hoodies </t>
  </si>
  <si>
    <t>M Hoodies</t>
  </si>
  <si>
    <t>Camera $30</t>
  </si>
  <si>
    <t>Smoking Dog</t>
  </si>
  <si>
    <t>5hrs 5min</t>
  </si>
  <si>
    <t>couple of minutes late bk from10 min brk sorry</t>
  </si>
  <si>
    <t>Zebra Finch s/0</t>
  </si>
  <si>
    <t>Octopus $40 s.o</t>
  </si>
  <si>
    <t>Bison</t>
  </si>
  <si>
    <t>Owltree Green</t>
  </si>
  <si>
    <r>
      <rPr>
        <rFont val="Verdana"/>
        <color rgb="FF000000"/>
        <sz val="10.0"/>
      </rPr>
      <t xml:space="preserve">Whalemoon </t>
    </r>
    <r>
      <rPr>
        <rFont val="Verdana"/>
        <color rgb="FFFF0000"/>
        <sz val="10.0"/>
      </rPr>
      <t>S/O?</t>
    </r>
  </si>
  <si>
    <t>Totem $35</t>
  </si>
  <si>
    <t>ra - alex check // yup all good</t>
  </si>
  <si>
    <r>
      <rPr>
        <rFont val="Verdana"/>
        <color theme="1"/>
      </rPr>
      <t>Fox moonstruck $40</t>
    </r>
    <r>
      <rPr>
        <rFont val="Verdana"/>
        <color rgb="FFFF0000"/>
      </rPr>
      <t xml:space="preserve"> S/O?</t>
    </r>
  </si>
  <si>
    <t>Bike Monster</t>
  </si>
  <si>
    <t>Owltree Red</t>
  </si>
  <si>
    <t>Smiley Tape $35 s/o</t>
  </si>
  <si>
    <t>7hrs 15 mins</t>
  </si>
  <si>
    <t>Zebra Finch</t>
  </si>
  <si>
    <t>went to the wrong store at the right time :| + was busy, stayed back 30</t>
  </si>
  <si>
    <t>Panda Machine S/O</t>
  </si>
  <si>
    <t>ra ok</t>
  </si>
  <si>
    <t>7 sale hoodies</t>
  </si>
  <si>
    <t>Kids Sweatshirts (12)</t>
  </si>
  <si>
    <t>Kids Hoodies (6)</t>
  </si>
  <si>
    <t>sick leave</t>
  </si>
  <si>
    <t>All 30% off</t>
  </si>
  <si>
    <t>5hrs 15mins</t>
  </si>
  <si>
    <t>Dreamstars purple</t>
  </si>
  <si>
    <t>6hrs 35mins</t>
  </si>
  <si>
    <t>FISH</t>
  </si>
  <si>
    <t>Cover Alex shift</t>
  </si>
  <si>
    <t>6 sale Hoodies</t>
  </si>
  <si>
    <t>Helicopter brightgreen</t>
  </si>
  <si>
    <t>Owltree Brightgreen</t>
  </si>
  <si>
    <t>Omnimal - Mens and Womens</t>
  </si>
  <si>
    <t>Moondawn</t>
  </si>
  <si>
    <t>FRIENDS OF THE bush</t>
  </si>
  <si>
    <t>Arrived on time - Musn't have entered Ento time clock correct :S</t>
  </si>
  <si>
    <t>wasearly/on time!</t>
  </si>
  <si>
    <t>Bison S/O</t>
  </si>
  <si>
    <t>Whale Charcoal S/O</t>
  </si>
  <si>
    <t>13/4</t>
  </si>
  <si>
    <t>5hours 15mins</t>
  </si>
  <si>
    <t>started early to help, busy</t>
  </si>
  <si>
    <t>Deerhouse womens (mens should already be on sale)</t>
  </si>
  <si>
    <t>Friends from the bush</t>
  </si>
  <si>
    <t>13/4/2016</t>
  </si>
  <si>
    <t>Late to work - train delays</t>
  </si>
  <si>
    <t>17:00?</t>
  </si>
  <si>
    <t>Mixtape Ochre</t>
  </si>
  <si>
    <t>17:45:00 PM</t>
  </si>
  <si>
    <t>Cats Trick S/O</t>
  </si>
  <si>
    <t>Call forth Seeds Womens Only</t>
  </si>
  <si>
    <t>13/4/17</t>
  </si>
  <si>
    <t>bear housestack</t>
  </si>
  <si>
    <t>4 hoodies</t>
  </si>
  <si>
    <t>5hrs15 mins</t>
  </si>
  <si>
    <t>Bear Moonstruck</t>
  </si>
  <si>
    <t>Owltree Watermelon S/O</t>
  </si>
  <si>
    <t>14/4/17</t>
  </si>
  <si>
    <t>Choices Mens and Womens</t>
  </si>
  <si>
    <t>Bike Zoo Grey Marle</t>
  </si>
  <si>
    <t>Good Friday</t>
  </si>
  <si>
    <t>15/4/17</t>
  </si>
  <si>
    <t>14/4/2016</t>
  </si>
  <si>
    <t>Pandamachine</t>
  </si>
  <si>
    <t>Helicopter Green S/O</t>
  </si>
  <si>
    <t>Robots Mens</t>
  </si>
  <si>
    <t>7 Hoodies</t>
  </si>
  <si>
    <t>7hrs 35mins</t>
  </si>
  <si>
    <t>Goose Moonstruck</t>
  </si>
  <si>
    <t>14/4/16</t>
  </si>
  <si>
    <t>Sharksing Grey TD</t>
  </si>
  <si>
    <t>mix tape womens offwhite</t>
  </si>
  <si>
    <t>closing training</t>
  </si>
  <si>
    <t>Totem Forest</t>
  </si>
  <si>
    <t>4hrs 45min</t>
  </si>
  <si>
    <t>2 Kids hoodies</t>
  </si>
  <si>
    <t>16/04</t>
  </si>
  <si>
    <t>Animalschool Brightgreen</t>
  </si>
  <si>
    <t>16/4/17</t>
  </si>
  <si>
    <t>Jumper check 11/6/17 ra</t>
  </si>
  <si>
    <t>15/4/16</t>
  </si>
  <si>
    <t>banking</t>
  </si>
  <si>
    <t>17/4/17</t>
  </si>
  <si>
    <t>Catdog GreyTD S/O</t>
  </si>
  <si>
    <t>Admin and Banking</t>
  </si>
  <si>
    <t>6 hours 40 mins</t>
  </si>
  <si>
    <t>17/4</t>
  </si>
  <si>
    <t>Undertree Watermelon</t>
  </si>
  <si>
    <t>Arrived on time - late sign into Ento // PH</t>
  </si>
  <si>
    <t>aw - on time</t>
  </si>
  <si>
    <t>18/4</t>
  </si>
  <si>
    <t>7hrs 40mins</t>
  </si>
  <si>
    <t>18/4/17</t>
  </si>
  <si>
    <t>Dreamstars Dusky</t>
  </si>
  <si>
    <t>19/4/17</t>
  </si>
  <si>
    <t>Whalemoon DuskyS/O</t>
  </si>
  <si>
    <t>Sleeping cat s/o</t>
  </si>
  <si>
    <r>
      <rPr>
        <rFont val="Verdana"/>
        <color rgb="FF000000"/>
      </rPr>
      <t>Mexican Watermelon</t>
    </r>
    <r>
      <rPr>
        <rFont val="Verdana"/>
        <color rgb="FFFF0000"/>
      </rPr>
      <t xml:space="preserve"> </t>
    </r>
  </si>
  <si>
    <t>late bus. skipped dinner but grabbed a snack</t>
  </si>
  <si>
    <r>
      <rPr>
        <rFont val="Verdana"/>
        <color rgb="FF000000"/>
      </rPr>
      <t>Cat Monster Raspberry</t>
    </r>
    <r>
      <rPr>
        <rFont val="Verdana"/>
        <color rgb="FFFF0000"/>
      </rPr>
      <t xml:space="preserve"> </t>
    </r>
  </si>
  <si>
    <t>20/4/2017</t>
  </si>
  <si>
    <r>
      <rPr>
        <rFont val="Verdana"/>
        <color rgb="FF000000"/>
      </rPr>
      <t xml:space="preserve">Forest charcoal </t>
    </r>
    <r>
      <rPr>
        <rFont val="Verdana"/>
        <color rgb="FFFF0000"/>
      </rPr>
      <t xml:space="preserve"> </t>
    </r>
  </si>
  <si>
    <r>
      <rPr>
        <rFont val="Verdana"/>
        <i/>
        <color rgb="FF000000"/>
      </rPr>
      <t>12 Kids Sweatshirts</t>
    </r>
    <r>
      <rPr>
        <rFont val="Verdana"/>
        <color rgb="FFFF0000"/>
      </rPr>
      <t xml:space="preserve"> </t>
    </r>
  </si>
  <si>
    <t>20.04.2017</t>
  </si>
  <si>
    <t>Cover for Alex</t>
  </si>
  <si>
    <t>20/04/17</t>
  </si>
  <si>
    <t>20/4/17</t>
  </si>
  <si>
    <t>partial cover shift</t>
  </si>
  <si>
    <t>21/4/17</t>
  </si>
  <si>
    <t>5hr 10mins</t>
  </si>
  <si>
    <t>2 breaks to rest leg</t>
  </si>
  <si>
    <t>22/4/17</t>
  </si>
  <si>
    <t>8hrs 20 mins</t>
  </si>
  <si>
    <t>early finish sick</t>
  </si>
  <si>
    <t>5hrs 20 mins</t>
  </si>
  <si>
    <t>20/4/16</t>
  </si>
  <si>
    <t>23/4/17</t>
  </si>
  <si>
    <t>6 hrs 20 mins</t>
  </si>
  <si>
    <t>Traffic Detour</t>
  </si>
  <si>
    <t xml:space="preserve">6hrs 40mins </t>
  </si>
  <si>
    <t>5hrs 10 mins</t>
  </si>
  <si>
    <t>7.5 hours</t>
  </si>
  <si>
    <t>24/4/17</t>
  </si>
  <si>
    <t>25/4/17</t>
  </si>
  <si>
    <t>6hrs 50minutes</t>
  </si>
  <si>
    <t>22/04/16</t>
  </si>
  <si>
    <t>banking, orders and admin</t>
  </si>
  <si>
    <t>26/4/17</t>
  </si>
  <si>
    <t>7hrs 50 mins</t>
  </si>
  <si>
    <t>23/4/16</t>
  </si>
  <si>
    <t>pay cycle</t>
  </si>
  <si>
    <t>23/04/16</t>
  </si>
  <si>
    <t>27/4/17</t>
  </si>
  <si>
    <t>24.04.2016</t>
  </si>
  <si>
    <t>28/4/17</t>
  </si>
  <si>
    <t>10;00</t>
  </si>
  <si>
    <t>25/4/2016</t>
  </si>
  <si>
    <t>29/4/17</t>
  </si>
  <si>
    <t>30/4/17</t>
  </si>
  <si>
    <t>late custs, EODfix up.</t>
  </si>
  <si>
    <t>1hr late :|</t>
  </si>
  <si>
    <t>3hours 15mins</t>
  </si>
  <si>
    <t>27/4/16</t>
  </si>
  <si>
    <t>fa</t>
  </si>
  <si>
    <t>Cover for Flo, signed in on time / Ento late</t>
  </si>
  <si>
    <t>27/04/16</t>
  </si>
  <si>
    <t>3hrs 08mins</t>
  </si>
  <si>
    <t>02.05.2017</t>
  </si>
  <si>
    <t>28/4/16</t>
  </si>
  <si>
    <t>03.05.2017</t>
  </si>
  <si>
    <t>late customers - monsterclub problem</t>
  </si>
  <si>
    <t>04.05.2017</t>
  </si>
  <si>
    <t>8.5 hours</t>
  </si>
  <si>
    <t>Admin</t>
  </si>
  <si>
    <t>05.05.2017</t>
  </si>
  <si>
    <t>Banking and admin</t>
  </si>
  <si>
    <t>Rosie checked but Ento needs to be checked or altered</t>
  </si>
  <si>
    <t>Traffic is the worst right now! // Agrood</t>
  </si>
  <si>
    <t>Alexander weedon-Newstead</t>
  </si>
  <si>
    <t>ra - added 15 from bluetill</t>
  </si>
  <si>
    <t>3hrs 15 mins</t>
  </si>
  <si>
    <t>Ciao Sydné! C U next Thurs guise!!</t>
  </si>
  <si>
    <t>13/5/16</t>
  </si>
  <si>
    <t>Rel Pham (Aurelien Pham)</t>
  </si>
  <si>
    <t>7 hours 40 mins</t>
  </si>
  <si>
    <t>14/5/16</t>
  </si>
  <si>
    <t xml:space="preserve">COMMUNICATION BOOK / NOTICES - Please initial once you have read </t>
  </si>
  <si>
    <t>6 hrs 40mins</t>
  </si>
  <si>
    <t>Nick</t>
  </si>
  <si>
    <t>Robert</t>
  </si>
  <si>
    <t>Xavier</t>
  </si>
  <si>
    <t>28/11/14</t>
  </si>
  <si>
    <t>Where has the ball of string for the t shift gift boxes gone? There was a massive one the other day... - AW (It's in there today 29/11 - dunno where it was - RM) - it's the perspex set of drawers bottom left drawer on the corner - RA</t>
  </si>
  <si>
    <t>08.05.2017</t>
  </si>
  <si>
    <t>15/5/16</t>
  </si>
  <si>
    <t>NC</t>
  </si>
  <si>
    <t>09.05.2017</t>
  </si>
  <si>
    <t>jr</t>
  </si>
  <si>
    <t>RM</t>
  </si>
  <si>
    <t>jf</t>
  </si>
  <si>
    <t>15/5/15</t>
  </si>
  <si>
    <t>28/11/2014</t>
  </si>
  <si>
    <t>Can we all just refresh our memories re. how the shirts go in the bags? i.e. label on the non-logo side of the bag with the tag facing up, ladies horizontal, mens vertical. Takes two seconds and makes it easier to see for the new guys and also to scan. NC - Thanks Nick! RA</t>
  </si>
  <si>
    <t>16/5/16</t>
  </si>
  <si>
    <t>I also reckon it's so much better and less cluttered if we use the unstackable hangers (the ones without the crossbar) first before using any of the others. They create clutter NC - You rule Nick! I agree with this. Prioritise using the unbarred hangers! RA</t>
  </si>
  <si>
    <t>yes! jf</t>
  </si>
  <si>
    <t>I moved the Front Row Society envelopes into the grassy drawer with the Boheme bags as they're not frequent sellers and more clutter at the counter we don't need NC - Perfect RA</t>
  </si>
  <si>
    <t>(skype meeting 9:30)</t>
  </si>
  <si>
    <t>16/05/16</t>
  </si>
  <si>
    <t xml:space="preserve">4hrs 20 mins </t>
  </si>
  <si>
    <t>closing + moping</t>
  </si>
  <si>
    <t>17/5/16</t>
  </si>
  <si>
    <t>I will be gradually cleaning up the back room over this week and next week so keep an eye out for where things are moved, I will try and keep this doc updated. At this stage only minor changes to the shelves - AW</t>
  </si>
  <si>
    <t>Last thing (I promise!) if the shop is quiet and other jobs are done have a look at the Product Knowledge database in google drive (shared among shops -&gt; shop manuals and training -&gt; product knowledge database) and feel free to add to it - we are looking to create a larger file with product info we can share - AW</t>
  </si>
  <si>
    <t xml:space="preserve">Tuesday </t>
  </si>
  <si>
    <t>closing</t>
  </si>
  <si>
    <t>29/11/2014</t>
  </si>
  <si>
    <t>I am super peeved at Bucket Feet this morning because the pair I bought gave me the world's worst blister on my left heel! So bad, it took ages to get here this morning. So - that's a sales note! Make sure people have iron feet for the sample pairs. RM</t>
  </si>
  <si>
    <t>I've moved the jeremyville toys in the storage room. Taking up too much space at the front desk. JR Good stuff! RA</t>
  </si>
  <si>
    <t>YAY rm</t>
  </si>
  <si>
    <t>19/5/16</t>
  </si>
  <si>
    <t>Daily Notes</t>
  </si>
  <si>
    <t>Exchanged a sale tee for size as just after they purchased it the intended recipient corrected the sizing. (20076351) NC</t>
  </si>
  <si>
    <t xml:space="preserve">Gift Vouchers 2000298 ($40) and 20000346 ($25) used but could not find either in the online system. 2000298 appears in the old voucher log accurately but 20000326 is there for the right amount - could have been a mistype? </t>
  </si>
  <si>
    <t>need Latte cups in tangerine and black. JF</t>
  </si>
  <si>
    <t>Customer came in with a faulty bottle light (won't turn off!) so I replaced it for him (#20078508). He had a receipt. :-) NC</t>
  </si>
  <si>
    <t>30/9/2014</t>
  </si>
  <si>
    <t>I tried logging in to the Cube cart gift voucher system under out login details, and it would not work. Is there an issue with it? I issued a 78.30 store credit today, but could not login to Cubecart, so I made notw of it on their receipt and told them it was imperitave that they bring it with them or they cannot redeem it, so they understand. // Mark Got back to me and said in future please make up a gift code number. we cn add these manually later. - i'll send Mark the transaction number off the receipt now. RA</t>
  </si>
  <si>
    <t>Nicole (0425 323 035) rang as she bought a Brainbow camera and the lens came off. She wants to know what glue he uses as she wants to fix it herself. I offered her a replacement, but she wants to fix it... so can we find out? Ugh. //yep onto it. Mark has asked Orrr nd will let me know. RA</t>
  </si>
  <si>
    <t>Please remind Mark that the fire extinguisher has expired. Contact Thomas on 0447066803 - JR // done twice thanks. RA</t>
  </si>
  <si>
    <t>21/5/16</t>
  </si>
  <si>
    <t>13/5/17</t>
  </si>
  <si>
    <t>21/05/16</t>
  </si>
  <si>
    <t>Hey guys. regarding Friday nights - Could we assess the ability to have two people on until close? There are not a great deal of sales at all, BUT there are thousands of browsers, and they are social groups of people who make a huge mess, especially as most have been drinking... so when you are trying to process new stock, look after customers, get things from the back AND keep the place clean it becomes a nightmare for one person. It may be worth looking at sales and either closing at 7 (before everyone gets really drunk), or having two people on until close. This is the case for Saturday nights as well, naturally.-RM</t>
  </si>
  <si>
    <t>Customer surname Hebbard paid off her layby for a med rainbow balloon and a sml red one. I could not find them out the back anywhere with her name on them so I had to take stock from the pile out back. If they are around, could we pls put them with the rest of the balloons as she has collected them already. Also, she has started a new lay by for a large green balloon, so could we get one in stock out back? Cheers! - RM // please palce green balloon in store needs and customer requests next time. RA</t>
  </si>
  <si>
    <t>Hi, Put a bunch mens singlets on sale for $20. have put 2 of each at the front and some in the sale sectio at back. extras are in a drawers in the alarm room. STYLES MOVED TO SALE: elephant / marilyn / hair drop / gumball / arcade deer.</t>
  </si>
  <si>
    <t>i found a broken ceramic animal - #56 - dinosaur in an egg shell. It comes out of its egg, Jurassic Park style - i've put it next to the ninja bunny under the desktop. JF</t>
  </si>
  <si>
    <t>I nicked the egg that the dinosaur fell out of to plant a teeny plant in. If you want it returned I'll bring it back, but my camelia seedling will be sad. The dinosaur doesn't seem to care.  -RM</t>
  </si>
  <si>
    <t>22/5/16</t>
  </si>
  <si>
    <t>15/10/2014</t>
  </si>
  <si>
    <t xml:space="preserve">made a transaction saying 'swap as it was damaged'. Incase you were wondering A customer brought it in and the chain was broken. Just thought it would be easier just to swap for a new one and we can get this one repaired. MR </t>
  </si>
  <si>
    <t>6hrs 50mins</t>
  </si>
  <si>
    <t>29/10/14</t>
  </si>
  <si>
    <t>Cash was under $16. Recounted this morning and fixed so there was the right amount in the till. However, can't find the reason why we're under -MR</t>
  </si>
  <si>
    <t>Raymond  Haber</t>
  </si>
  <si>
    <t>Cat captain Navy Men's shirt in sizes M/L/XL/XXL</t>
  </si>
  <si>
    <t>23/5/16</t>
  </si>
  <si>
    <t>Is the pair of Coatimandi (KYD0027) really $24.39? Seems like a very odd price when all the others are so round. NC</t>
  </si>
  <si>
    <t>6hrs10mins</t>
  </si>
  <si>
    <t>Noticed that quite a few of the GE canisters have scuff marks or paint missing on them? - AW</t>
  </si>
  <si>
    <t>18/11/2014</t>
  </si>
  <si>
    <t>(no close cover)</t>
  </si>
  <si>
    <t>Forgot to include voucher code in bizman transaction 20081029. Voucher has been exhausted anyhow - AW</t>
  </si>
  <si>
    <t>14/5/17</t>
  </si>
  <si>
    <t>Customer has returned a Metro bag for repair - his name is David and the contact number is 0418 792 438. Could we send it off to the supplier to have repaired and let him know a rough eta on it's return? It is a brown bag behind the counter. RM</t>
  </si>
  <si>
    <t>I gave a customer a refund on a Bear Tote bag (Recpt #20082236) as they came straight back in with it after making a big purchase - they had thought it was the same price as the smaller ones. I explained our normal policy but as they'd already spent a lot and were so nice and apologetic and loving the store I gave the refund. Nick</t>
  </si>
  <si>
    <t>need men's happy socks</t>
  </si>
  <si>
    <t>24/5/16</t>
  </si>
  <si>
    <t>customer Amber Rich came in and used 95.95 of her existing credit note - i accidentally pressed 'use' not realising it had selected the whole amount (201). I made Amber a new credit note voucher with the remaining amount = $105.05</t>
  </si>
  <si>
    <t>15/5/17</t>
  </si>
  <si>
    <t>We have put 2 types of kids tees on sale (magic wand, elephant green; $15), they are on the top rack closest to the counter - they are on sale as they use the old sizing system. They can still be included in the deal etc and will need to be replaced once sold as usual - AW -- ALSO just confirming that is it only the 4-6, 6-9 and 9-11 sized shirts. RA - How about the Panda Blimp ones? NC</t>
  </si>
  <si>
    <t>25/5/16</t>
  </si>
  <si>
    <t>3hrs  40mins</t>
  </si>
  <si>
    <t>We are coming to the end of our shirt gift boxes... please make these up but save them in the back for the last week before XMAS. RA - These are built and chilling on the new shelf next to the light switch</t>
  </si>
  <si>
    <t>16/5/17</t>
  </si>
  <si>
    <t>This week's Newsletter is in the staff newsletters folder and new roster is in the roster folder. NEWS: C:\Documents and Settings\Administrator\My Documents\Google Drive\Newtown &amp; warehouse\Staff Newsletters RA</t>
  </si>
  <si>
    <t>Saturday or Sunday or Monday. please Go through all the jewellery and make sure it is out! RA</t>
  </si>
  <si>
    <t>5hrs 10mins</t>
  </si>
  <si>
    <t>17/5/17</t>
  </si>
  <si>
    <t>26/5/16</t>
  </si>
  <si>
    <t>The sale stock has been moved to the back of the mens and womens regular racks, it looks like some new designs have been put on sale, so make sure to have a look through. Spares are in the regular storage I believe. RA - Heads up if you're not sure whether a design is on sale check the website! AW</t>
  </si>
  <si>
    <t>Loyfar pewter nailclippers and nailbrushes can be given away to nice customers around christmastime - RA</t>
  </si>
  <si>
    <t>2 hours 55mins</t>
  </si>
  <si>
    <t>18/5/17</t>
  </si>
  <si>
    <t>We have new mposnterthreads placemats!!! they are $8 - RA</t>
  </si>
  <si>
    <t>website monsterclub says only 300 points are required for a gift. Is this correct? - XAV - Will find out RA</t>
  </si>
  <si>
    <t>19/5/17</t>
  </si>
  <si>
    <t>Try not to security tag the wookie/zombie books if possible - the strength of the security tags is tending to cause damage to the books - AW</t>
  </si>
  <si>
    <t>27/5/16</t>
  </si>
  <si>
    <t>6 hrs 10mins</t>
  </si>
  <si>
    <t>Moved around some stuff in the back storage areas. Women's hoodies and sweaters (except for XL) are at the top of the stairs to the left. Men's S, M, L, XL Hoodies and sweaters have been shuffled the storage on the stairs area. // in the old women's hoodies area is the Dyland Kendall stuff and GE cannisters. In place of the men's hoodie's are popular items (feel free to move this stuff around, add, subtract from the area) bottom shelf is the overflow area for men's S,M,L tees that we will need approaching XMAS. call/skype, txt me if you can't find anything, feel free to move stuff around Alex and I aren't done yet! - RA</t>
  </si>
  <si>
    <t>20/5/17</t>
  </si>
  <si>
    <t>New items: Clown money bank. $49.95. // cartography hip flasks $54.95 // inflatable donuts $34.95 about 15 left till sold out for good. // Watermelon bags soon to be sold out till Dec 20th // Dinosaur mug on backorder may not be back before XMAS // RA</t>
  </si>
  <si>
    <t>If customers ask we can sell the wooden festive santas (the ones that come in packs of 8) individually for $4.95 each - put it through as a misc product - AW</t>
  </si>
  <si>
    <t>Stefano Ferrant</t>
  </si>
  <si>
    <t>Look out for new products Secrid wallets / have you met ms jones bone china lamps (same as TGV).</t>
  </si>
  <si>
    <t>28/5/16</t>
  </si>
  <si>
    <t>5hours 10min</t>
  </si>
  <si>
    <t>Please leave the Christmas lights and short story lights on the left-hand display on when closing at night. Simply detach the main light from the left-hand powerboard and leave the plugs labelled 'short story lights' and 'xmas lights' attached. Conversely, please plug in the other lights at the powerboard in the morning. - AW</t>
  </si>
  <si>
    <t>21/5/17</t>
  </si>
  <si>
    <t>FYI the tote bag designs that are on sale (for $22) are: horse of wax, apple rabbit, infinity and wolf mosaic. When we get deliveries please correct the prices on the tags - AW</t>
  </si>
  <si>
    <t>late shoppers // no logout doh!</t>
  </si>
  <si>
    <t>Just a reminder to only leave empty swell boxes on the floor - all spare should be out the back - AW</t>
  </si>
  <si>
    <t>29/5/16</t>
  </si>
  <si>
    <t>22/5/17</t>
  </si>
  <si>
    <t>Newsletter 12/12/14 - https://drive.google.com/a/monsterthreads.com.au/?tab=mo#folders/0B8PFCVXk3lnPd21IbnIxc1pfUk0</t>
  </si>
  <si>
    <t>EFTPOS settlement problem. Calling Helpdesk till 7pm grr</t>
  </si>
  <si>
    <t>OK SO WRAPPING SITUATION. Stuff around this is flexible. If we are too busy we can explain that we can't wrap now but if they could come back in 20 or 30 minutes. We have Sml, Med Lrg polkadot bags for $2 (cost price) barcodes on counter. No t shirt boxes left! You can offer customers some of our free monsterthreads paper to take home.</t>
  </si>
  <si>
    <t>30/5/16</t>
  </si>
  <si>
    <t>13/12/2014</t>
  </si>
  <si>
    <t>Mens sale tees are now in the t-shirt overflow area Rosie made out the back so we can keep the drawers relatively organised. Please remember to keep replacing them too! - AW</t>
  </si>
  <si>
    <t>30/5/2016</t>
  </si>
  <si>
    <t>Buy 1 get 1 free jewllery DOES include the brass earrings on the jewellery trees above the cabinet - AW</t>
  </si>
  <si>
    <t>4 hrs 20 mins</t>
  </si>
  <si>
    <t>14/12/14</t>
  </si>
  <si>
    <t>MENS TEE STYLES ON SALE: see to the left and down! RA</t>
  </si>
  <si>
    <t>23/5/2017</t>
  </si>
  <si>
    <t>15/12/2014</t>
  </si>
  <si>
    <t>General rule re monsterclub: if its busy there's no need to offer it to customers - just try to get through transactions! If they ask specifically maybe get them to sign the form slightly to the side so they don't hold the line up - AW</t>
  </si>
  <si>
    <t>31/5/16</t>
  </si>
  <si>
    <t>RuchikaRawat</t>
  </si>
  <si>
    <t>Check out the milk carton and canvas jewlelery bags we got for little things! RA</t>
  </si>
  <si>
    <t>3 hrs 5 mins</t>
  </si>
  <si>
    <t>15/12/14</t>
  </si>
  <si>
    <t>Ipad music has frozen - unplugged - you will need to pulg in to use again XAV - The music does this, just make sure we're all turning the mini computer off/to sleep every night - AW</t>
  </si>
  <si>
    <t>24/5/2017</t>
  </si>
  <si>
    <t>16/12/14</t>
  </si>
  <si>
    <t>stayed later</t>
  </si>
  <si>
    <t>New monsterthreads melamine plates $15, mugs $10 and water bottles $39.95 // the plates turnt out great and are in the kids area. extra on the lower plates shelf! The mugs are sometimes upside down in the box but the decription and barcode are on the bottom. Water bottles sometimes have a strange faint mark from the image application process. these are easily wiped away by a cloth. Extra stock is stored with the swell bottles in the popular items area. Barcodes are on the bottom of the boxes. Advise customers that it's good to wash before use. Please alarm the boxes. RA</t>
  </si>
  <si>
    <t>24/5/17</t>
  </si>
  <si>
    <t>2 hrs 30 mins</t>
  </si>
  <si>
    <t>17/12/14</t>
  </si>
  <si>
    <t>keeping daily bag on top of till so it doesnt get lost in the xmas shenanigans. JF - similarly I think it could be handier if we kept the plastic MT bags behind us and leave some paper MT bags under the counter for easy access? Thoughts?  - AW - sounds great JF</t>
  </si>
  <si>
    <t>Nerwtown</t>
  </si>
  <si>
    <t>25/5/17</t>
  </si>
  <si>
    <t>Lets make sure we're not throwing out display boxes and stuffing! Might set up a little area of display boxes out the back... AW // Sounds great! RA</t>
  </si>
  <si>
    <t>Try not to overstock the shelves too much (eg loqi bags) as it doesn't look as good and if there's too much product out it can be hard to track if things go missing - AW</t>
  </si>
  <si>
    <t>26/5/17</t>
  </si>
  <si>
    <t>6 hours 50 mins</t>
  </si>
  <si>
    <t>There is a small collection of Noodoll sketch books and Tote bags coming in. These are samples so there is one of each and all are under MISC! - RA</t>
  </si>
  <si>
    <t>27/5/17</t>
  </si>
  <si>
    <t>We have some xmas gift bags (cream and green paper) they are $4.95 at the moment. we will drop the price 2 days before Xmas to $2.95. on the wall behind the counter extras are near the oclocks. RA</t>
  </si>
  <si>
    <t>DISPLAY BOXES: They are now located under iphone case shelf out the back, if you have any more please pop them there so we can find them if necessary - please don't throw them out! AW</t>
  </si>
  <si>
    <t>8hrs 10 mins</t>
  </si>
  <si>
    <t>40 mins close</t>
  </si>
  <si>
    <t>ok</t>
  </si>
  <si>
    <t>Feel free to pop 4 of certain popular designs up on the racks (if different sizes are available) although maybe lean more towards mens as womens racks are already pretty full - AW</t>
  </si>
  <si>
    <t>28/5/17</t>
  </si>
  <si>
    <t>Will we be promoting our final charity amount for cat protection society on the fb page? XAV - not sure, fb isn't high priority atm unfortunately. Also not looking to promote our wrapping ability too much without a wrapping station - AW not sure - RA</t>
  </si>
  <si>
    <t>early leave Kaew's okay</t>
  </si>
  <si>
    <t>29/5/17</t>
  </si>
  <si>
    <t>There are 3 playlists to choose from. regular official, traditional christmas, indie XMAS. feel free to toggle. RA</t>
  </si>
  <si>
    <t>the deal with wrapping so far from the weekend so far according to kaew is that we are discouraging it. offer people paper to take home or an hour wait. RA</t>
  </si>
  <si>
    <t>swapped with Lauren, kaew ok</t>
  </si>
  <si>
    <t>30/5/17</t>
  </si>
  <si>
    <t>Please be careful of putting multiples of the same size/design out! General rule is 3 of each design in different sizes (preferably S, M, L as they are biggest sellers). If not available then just put the sizes we have out. Since its busy time 4 different sizes of popular designs is fine as long as the racks aren't too packed - AW</t>
  </si>
  <si>
    <t>6hrs 35 mins</t>
  </si>
  <si>
    <t>went to wrong store, no break</t>
  </si>
  <si>
    <t>21/12/14</t>
  </si>
  <si>
    <t>Skype deatils are in reference, but yeah there does seem to be a problem with logging on with a microsoft account. dang! I checked updates and everything - RA</t>
  </si>
  <si>
    <t>31/5/17</t>
  </si>
  <si>
    <t>delayed</t>
  </si>
  <si>
    <t>The 9am to 5:30pm slot won't be filled today as there is a lot of do in warehouse and three should be ok for most of the day. please call if it gets super busy or if it's not possible to take breaks and kaew will pop over for a few hours! RA - Numbers wise we're fine, internet is being annoying though. Bluetill can't be accessed - AW</t>
  </si>
  <si>
    <t>22/12/2014</t>
  </si>
  <si>
    <t>Monday crew - please check your timesheets, I entered them but best you guys check to make sure all correct - AW</t>
  </si>
  <si>
    <t>27/12/2014</t>
  </si>
  <si>
    <t>3 hrs 40 mins</t>
  </si>
  <si>
    <t>Customer called to complain about a Kitty Tea for One set which was broken upon opening and hadn't been checked by staff at time of purchase. I explained that we normally do this but that we had been extremely busy over Christmas and perhaps that's why this was forgotten. Suggested she make contact through the website, and she suggested we check all our other stock for any other broken sets, not wanting to make too big an issue out of it. And thed moral of thed estoy NC - thanks for handling that so perfectly Nick! RA</t>
  </si>
  <si>
    <t>X</t>
  </si>
  <si>
    <t>7 hrs 25 mins</t>
  </si>
  <si>
    <t>where have the extra mens XXL tees moved to? :) JF -- i had a look and I am not sure... but perhaps they have been consolidated into the offical drawer - RA cool - have noticed also some mens XXL have been making their way into the XL drawer (just a heads up to all of us to dooooble check the double X ;) ) JF</t>
  </si>
  <si>
    <t>28/12/14</t>
  </si>
  <si>
    <t>mens overflow tees is nowwwww. mens sale tees and zuny animals (doorstops and bookends) - in keeping with this i have taken the mens sale tees out of the drawer and moved them into the box out there. JF</t>
  </si>
  <si>
    <t>29/12/14</t>
  </si>
  <si>
    <t>Skype is down and Newtown's sales data isn't making it to bluetill. Mark has been working on fixing the computer with James after I installed a nasty virus trying to "fix" skype, but for the moment we have data work around for Bluetill.
Every Morning please open the following Data Uploader program. If I am in the warehouse I can ghost/logmein and turn it on for you or call Mark and he can do it. - RA
If you want to give it a go the pathway is:
C: &gt; POSDATA &gt; Release &gt; DataUploader.exe</t>
  </si>
  <si>
    <t>La8e customaz</t>
  </si>
  <si>
    <t>no need to list/scan delivery items until after new year - rosie</t>
  </si>
  <si>
    <t>half of alex shift -  add shift to ento</t>
  </si>
  <si>
    <t>xmas display in the window to stay until after new year - rosie</t>
  </si>
  <si>
    <t>30/12/2014</t>
  </si>
  <si>
    <t>Hey all, following christmas we'll be looking to gradually stocktake pretty much everything in store so if you find any discrepancies please pop them in stock discrepancies and we'll keep an eye on it for when we get to it - AW</t>
  </si>
  <si>
    <t>Racks are back to normal. 3 shirts out if they are available. No doubles please, even on last sizes. 4 out only if they are very popular and only if they are in the top front facing shirt display section. - please label the tag if shirts are the last size. - RA</t>
  </si>
  <si>
    <t>If one of the $10 sales tees is missing a barcode or tag just put it under MISC and write "sale tee" - RA</t>
  </si>
  <si>
    <t>4 hours 10 mins</t>
  </si>
  <si>
    <t>Rosie Ratatat</t>
  </si>
  <si>
    <t>Emma bills</t>
  </si>
  <si>
    <t>Thurdsay</t>
  </si>
  <si>
    <t>c</t>
  </si>
  <si>
    <t>ENTO FIX</t>
  </si>
  <si>
    <t>KP</t>
  </si>
  <si>
    <t>last shift everrrrrr!</t>
  </si>
  <si>
    <t>break?</t>
  </si>
  <si>
    <t>7- break?</t>
  </si>
  <si>
    <t>halp- she stayed til 5  JF - Thanks.</t>
  </si>
  <si>
    <t>6hrs10 mins</t>
  </si>
  <si>
    <t>late Customers</t>
  </si>
  <si>
    <t>4hrs 55mins</t>
  </si>
  <si>
    <t>5 mins late then ento decided to be cool and not log me on till 10:10</t>
  </si>
  <si>
    <t>13/6/2016</t>
  </si>
  <si>
    <t>public holidays</t>
  </si>
  <si>
    <t>13/62016</t>
  </si>
  <si>
    <t>14/6/16</t>
  </si>
  <si>
    <t>15/6/16</t>
  </si>
  <si>
    <t>17/6/16</t>
  </si>
  <si>
    <t>early finish Alex ok</t>
  </si>
  <si>
    <t>19/6/16</t>
  </si>
  <si>
    <t>6hrs 50 mins</t>
  </si>
  <si>
    <t>19/06/16</t>
  </si>
  <si>
    <t>PH late customers see BT</t>
  </si>
  <si>
    <t>20/6/16</t>
  </si>
  <si>
    <t>Public Holiday</t>
  </si>
  <si>
    <t>13/6/2017</t>
  </si>
  <si>
    <t>20/06/16</t>
  </si>
  <si>
    <t>i found a new bunny light out the back and a spare - chucked one in the front window and have put one out on the floor. JF</t>
  </si>
  <si>
    <t>nice!</t>
  </si>
  <si>
    <t>14/6/17</t>
  </si>
  <si>
    <t>Has anyone seen the bluetooth scanner instructions? They appear to have gone missing over christmas.... AW</t>
  </si>
  <si>
    <t>21/6/16</t>
  </si>
  <si>
    <t>Update on bin situation: since the glass back doors are now permanently locked we have a bin that lives outside the back glass doors and has a lock on it. Keys are the little ones marked 'bins' on the jewellery keys. With regard to putting rubbish out it is probably best this is done when two people are on as we'll have to go around the block to get to them. If the bin needs emptying before then or at the end of the shift maybe just leave it out back until two people are on? Bin day is still Tuesday as well - AW - Sounds great RA</t>
  </si>
  <si>
    <t>21/06/2015</t>
  </si>
  <si>
    <t>Late customers(closed at 8) last cust transacton 7:30 bluetill rec 7:54</t>
  </si>
  <si>
    <t>Morning Rosie! Check out the dark brown secrid wallet and see what you think. I thought the leather looked a bit too creased and have let Kaew know but thought your opinion would be good. Also Xavier created a credit note using the old system yesterday - only noticed when I cashed up - do you mind porting it over to the new system for us? // Yep it's pretty creased, sent kaew a text, have created duplicate credit note in new system with a note to delete old one when used. has the credite note reference 20000374 from BM. Other details: Mark Young voucher no: SFMFMCCm - RA</t>
  </si>
  <si>
    <t>15/6/17</t>
  </si>
  <si>
    <t>3hrs 5 mins</t>
  </si>
  <si>
    <t>22/6/16</t>
  </si>
  <si>
    <t>nope</t>
  </si>
  <si>
    <t>22/06/16</t>
  </si>
  <si>
    <t>16/6/17</t>
  </si>
  <si>
    <t>6hrs 40 mins?</t>
  </si>
  <si>
    <t>no start log.no 30 min breakfromlogs?</t>
  </si>
  <si>
    <t>spent some time unpopping the dents in the multi-coloured lights at the front - can be done pretty easily with a safety pin. might be better to do this more often than not because the more dented they get, the harder they are to get back into shape. also they get pretty dusty - easy to get this off with sticky tape. (y) JF -  Thanks for leaving this note! RA</t>
  </si>
  <si>
    <t>check</t>
  </si>
  <si>
    <t>You da best</t>
  </si>
  <si>
    <t>3hrs 10mins?</t>
  </si>
  <si>
    <t>Libby (0404058090) lives in Katoomba - purchased tee in wrong size (Hipster animals mens white XL) needs Large (unavailable) - will find a replacement style - but wants to know if we can receive the Tee by post and send the replacement back. JF -- Yep Ra (Will txt her adn let know she can exchange via warehouse and needs to include a reply paid envelope.)</t>
  </si>
  <si>
    <t>17/6/2017</t>
  </si>
  <si>
    <t>I have added opening data uploader as an extra step to start of day checklist. Please remember to check and make sure its on during the day so that bluetill works! - AW</t>
  </si>
  <si>
    <t>5 hours</t>
  </si>
  <si>
    <t>FYI there is a list of which designs are on sale if you scroll a little lower on this page - AW</t>
  </si>
  <si>
    <t>17/6/17</t>
  </si>
  <si>
    <t>Mel pop shoes are now in front of the women's singlets with boxes up the back next to the bacl door.</t>
  </si>
  <si>
    <t>23/06/16</t>
  </si>
  <si>
    <t>Wow Alex you're right that mobile scanner is sweet. You can use like the regular store, cept you can wander around to anywhere instore! RA</t>
  </si>
  <si>
    <t>18/6/17</t>
  </si>
  <si>
    <t xml:space="preserve">The new wire baskets in the front window are: S $44.95 / M $49.95 / L $59.95 we will create the item and send new barcodes Mon/tue. RA </t>
  </si>
  <si>
    <t>Kp</t>
  </si>
  <si>
    <t>18/6/2017</t>
  </si>
  <si>
    <t>Free yet mens and womens tees are now on sale too. RA</t>
  </si>
  <si>
    <t>27/6/16</t>
  </si>
  <si>
    <t>3hours</t>
  </si>
  <si>
    <t>19/6/2017</t>
  </si>
  <si>
    <t xml:space="preserve">If anyone is looking for cleaning projects this week. All the display shelving and stock needs a really thorough clean/wipe down if you could work your way through all areas. please list completed areas so staff don't double up! please start with the wooden shelving such as the kids area and opposite main shelving. RA. kids shelving area all done - include softies section. JF </t>
  </si>
  <si>
    <t>29/6/16</t>
  </si>
  <si>
    <t>19/6/17</t>
  </si>
  <si>
    <t>We will not be sending more sale shirts until thurs/fri as we need to change the pricing to $15 to be in line with TGV. on Wednesday I will black out the $10 and put a sale sticker over with $15. - RA</t>
  </si>
  <si>
    <t>NO BREAK</t>
  </si>
  <si>
    <t>30/6/16</t>
  </si>
  <si>
    <t>Until has had a price increase to bring in the new year. Following is a summary of it: Loqi bags now $14.95; Duck/bat pegs now $4.95; Pencil touch screen stylus now $17.95; Jack rabbit headphone jack now $17.95; Pirate bottle opener/corkscrew now $24.95; WOW speakers now $99.95; Bunny lamp now $129.95; Markmats now $49.95. Bottle Lights $24.95. Signage has been changed to reflect this - RA/AW</t>
  </si>
  <si>
    <t>4hrs 35mins</t>
  </si>
  <si>
    <t>5 minutes late to shift</t>
  </si>
  <si>
    <t>In regards to above price increases: Kaew has said it is ok to sell the products at their previous price IF the customer specifically asks for it (ie they are aware the price has changed) for the remainder of January. This excludes the bunny lamp - its is now and forever $129.95! - AW</t>
  </si>
  <si>
    <t>20/6/2017</t>
  </si>
  <si>
    <t>13/1/2015</t>
  </si>
  <si>
    <t>I've vacuumed and wiped the bottom half of the wooden shelves opposite to the counter (where the mugs and MT bottles are). Didn't have it in me to do the top half. JR - That's great! Thanks Julia! RA. the top part of that shelving area is now done JF</t>
  </si>
  <si>
    <t>amazing</t>
  </si>
  <si>
    <t>Reminder that the autonomy singlets/blue jack pocket scoop shirts are only 30% off. I understand that TGV had similar items for cheaper but that is so that they move quicker there. Here we're keeping them at 30% off - AW</t>
  </si>
  <si>
    <t>21/6/17</t>
  </si>
  <si>
    <t>Moved the Mel shoes to the flamingo corner. All men's bucketfeet are now under the Lalaland scarves. Womens shoe the bear also moved to back - JR - Looks great! RA</t>
  </si>
  <si>
    <t>Sales tees are going up to $15 from Wednesday 14/1. Signage has been changed to reflect this - AW</t>
  </si>
  <si>
    <t>Most/all of the sale tees have had their descriptions altered to have "SALE" in front of them and prices changes to $15 in Bizmanager.</t>
  </si>
  <si>
    <t>Wow the shirt drawers looks great! RA - this was Julia!</t>
  </si>
  <si>
    <t>15/1/15</t>
  </si>
  <si>
    <t>Vaccumed grass and made a new front display. I can't imagine it'll stay that neat through out the weekend but if it looks messy just freshen it up. Thanks!! :) - JR - awesomeee RA</t>
  </si>
  <si>
    <t>newtown</t>
  </si>
  <si>
    <t>Spare masque clothing is in the tub with autonomy out the back - AW</t>
  </si>
  <si>
    <t>22/6/17</t>
  </si>
  <si>
    <t>6.5 hours</t>
  </si>
  <si>
    <t>Friday jobs: GO TO BANK (DONE) consolidate sales tees into their respective tubs in the alarm room (IMPOSSIBLE) , the dust/wipe down rest of wooden shelving (teapots/display mug area) (DONE) , clean KYD display (DONE) , dust down the shelves with pantone mugs/boxes with boheme satchels. Don't feel you need to do all of this! Just ideas in case you're stuck for ideas :) - thanks guys you're amazing - AW</t>
  </si>
  <si>
    <t>Hey guys, a customer (Ellen) was sold a mis-matched pair of bucket feet - one size 9 and one size 10 in the Jayson. her friend who also bought a pair has the receipt. I have pulled out the box with the corresponding mis-matched sizes. Ellen is going to come in during the week and get the right ones. i have put the box out the back. JF</t>
  </si>
  <si>
    <t>22.6.17</t>
  </si>
  <si>
    <t>17/1/2015</t>
  </si>
  <si>
    <t>Jobs this week - initial when its been done : make new below-counter display on Thurs/Fri (current one looks great but I don't think people want happy sock undies :() AW, dust shelving with pantone mugs/boheme satchels DONE JF, clean glassware (eg oval oak, chemical flasks) AW, clean up out the back, dust iphone cases on display, vaccuum behind shelving (may have to move it) AW/JF</t>
  </si>
  <si>
    <t>We have spiffy new monsterclub forms that actually look official! There's a few next to the magnets on display and spares are behind silver jewellery cabinet - AW -- These are from the old Monsterclub but will do. please remember to write the amount spent! RA</t>
  </si>
  <si>
    <t>23/6/17</t>
  </si>
  <si>
    <t>23.6.17</t>
  </si>
  <si>
    <t>20/1/15</t>
  </si>
  <si>
    <t>Ellen has picked up her mismatched shoesies - AW</t>
  </si>
  <si>
    <t>24/6/2017</t>
  </si>
  <si>
    <t>For Thursday - Alex call Lori see customer requests; robert gordon stocktake</t>
  </si>
  <si>
    <t>21/1/15</t>
  </si>
  <si>
    <t>Hey Jess, the landlord is sending in an engineer who will pop in Friday from 10 - 12pm to measure some things in the back. tall stocky guy, friendly! - RA no one showed up! JF</t>
  </si>
  <si>
    <t>Bean Around Town have left a workplace rewards card, it's near the monitor. There is a free coffee and $5 on it. I am up for putting purchases on it but don't want free things so feel free to use / battle it out with everyone else. First in best dressed? - RA</t>
  </si>
  <si>
    <t xml:space="preserve">cool! I'll take it. </t>
  </si>
  <si>
    <t>24/6/17</t>
  </si>
  <si>
    <t>jf - someone else can have the free one</t>
  </si>
  <si>
    <t>All top shelves and tops of the change rooms dusted and stationary drawers cleaned out - XAV</t>
  </si>
  <si>
    <t>here on time - ento didnt log me in the first time. logged in through bizman on time though. ento is incorrect</t>
  </si>
  <si>
    <t>aw - stationary looks great!</t>
  </si>
  <si>
    <t>25/6/17</t>
  </si>
  <si>
    <t>22/1/15</t>
  </si>
  <si>
    <t>i think we are all assuming that when there are only 2 of a shirt out at the end of the racks that those are the only 2 available - have often found a third size by looking up the design on Bizman. going to put O2S on shirts where there actually are Only 2 Sizes :) JF</t>
  </si>
  <si>
    <t>Great!</t>
  </si>
  <si>
    <t>23/1/15</t>
  </si>
  <si>
    <t>4hrs 10mins</t>
  </si>
  <si>
    <t>changed the display wrapping paper/poster at the front cause the other one was looking a bit sad (ripped). I booked the new one out as a display - hope this is cool. ive rolled up the old one and put it under the counter - could probably still use it as free wrapping paper? JF</t>
  </si>
  <si>
    <t>great!</t>
  </si>
  <si>
    <t>28/6/16</t>
  </si>
  <si>
    <t>26/6/17</t>
  </si>
  <si>
    <t xml:space="preserve"> JOBS! please initial when done: vacuum/dust all skirting boards // dust iphone cases on display (JF 23/1) // Vacuum the alarm room and give a little tidy (JF 23/1)// vaccuum the bathroom and back store room (top level of storeroom might be hard and is ok to stop at end of lino) // quick check of the back storage area (can be done daily even) and give a little tidy (welcome to move things around if you like, just post change on here!) // Tidy the boxes and bubble wrap behind the counter, cut some of the bubble wrap up into smaller ready to use pieces JF (23/1) // Tidy the Dylan Kendal and GE ceramics area // dust and wipe down the white shelves opposite the change rooms. JF (23/1) // Dust the front display every day or second day JF (23/1) // Move around some of the tee designs on the men's and women's rack - maybe change 2 of the primary front facing designs. Feel free to move designs on the top and bottom racks around. RA (maybe i'll post in the "cleaning" tab in future?) // </t>
  </si>
  <si>
    <t>Reminder for Rosie: wash dyson filter sat/sun - vacuum may be out of action for a day.</t>
  </si>
  <si>
    <t>bubble wrap has been organised and cut into different sized strips in the top drawer behind the counter. small peices are at the top and larger pieces are folded at the back/bottom of the drawer. there are some small boxes at the front of the drawer too. JF</t>
  </si>
  <si>
    <t>ooh</t>
  </si>
  <si>
    <t>Wedneday</t>
  </si>
  <si>
    <t>oh yes baby</t>
  </si>
  <si>
    <t>niceeee aw</t>
  </si>
  <si>
    <t>7hrs 25 mins</t>
  </si>
  <si>
    <t>Rosie asked merchandising air conditioning vent above counter side - AW</t>
  </si>
  <si>
    <t>27/6/2017</t>
  </si>
  <si>
    <t>We have 6 new front row society designs - if a merchandising ace can think of a different way to display them (maybe in right side window with the other display one?) feel free to grab them and display them differently. In the meantime 3 designs are hanging behind us and 3 designs are still in the drawer so we don't get too cluttered. If a customer expresses interest in the scarves feel free to show those ones off too - they're marked 'new' - AW</t>
  </si>
  <si>
    <t>24/1/15</t>
  </si>
  <si>
    <t>Hey Folks just a guideline when discounting, the tees really can't go below $10 as that's the cost price of them. So even if it's on sale for $15 and has a fault it can't go below $10 / ideally if possible try get in contact with me or Alex about further discounts on sale items. RA</t>
  </si>
  <si>
    <t>28/6/17</t>
  </si>
  <si>
    <t>Watered life in a bubble 24/1/15 -- It's hot and we have the air con running too so a little drink of water every 1 or 2 days in Jan and Feb might be good - RA I// I've added this to start/end day - AW Awesome Ra!</t>
  </si>
  <si>
    <t>jf -good idea</t>
  </si>
  <si>
    <t>24/1/2015</t>
  </si>
  <si>
    <t>The cleaning tab has been updated with jobs to be done daily/weekly/fortnightly/monthly - please check to make sure the shop is staying clean! Any questions let one of us know. Also if you think we've missed anything please let us know (text/email/leave a communication for us!) - AW</t>
  </si>
  <si>
    <t>29/6/17</t>
  </si>
  <si>
    <t>Hey guys if you replace KYD display and the box it came out of is empty please put it with the spare boxes to the left so the perspex drawers don't get too full! AW</t>
  </si>
  <si>
    <t>Heya folks no need to replace kids jumpers if there is already 1 out while it's so hot. So new number of kids jumpers out is 1 (But it's ok if there are 2 at the moment, no need to fold up, just don;t replace) RA</t>
  </si>
  <si>
    <t>27.1.15</t>
  </si>
  <si>
    <t>Restocked sales tees today XAV</t>
  </si>
  <si>
    <t>Ra</t>
  </si>
  <si>
    <t>27/1/15</t>
  </si>
  <si>
    <t>30/6/17</t>
  </si>
  <si>
    <t>Will make a new display on my Thursday shift - Julia</t>
  </si>
  <si>
    <t>8hrs 15min</t>
  </si>
  <si>
    <t>started early to supervise Paula opening - unable to sign in til 10</t>
  </si>
  <si>
    <t>29/1/15</t>
  </si>
  <si>
    <t xml:space="preserve">Hey Alex/Rosie! I want to get this oclock green face but there's no price and I need one of you guys to be the witness to my purchase. :) Let me know! - Julia </t>
  </si>
  <si>
    <t>30/6/2017</t>
  </si>
  <si>
    <t>Can I suggest updating the chalkboard by next week. I'll email Mark and see what he suggests - JR</t>
  </si>
  <si>
    <t>6hrs 50</t>
  </si>
  <si>
    <t>30/1/15</t>
  </si>
  <si>
    <t>how do we feel about watering the life in a bubble in the front window every day while its sunny? just cause its looking a little dry JF - Yup do it</t>
  </si>
  <si>
    <t>sign in at 10.00 - on phone to mark before then doing eofy stuff</t>
  </si>
  <si>
    <t>Rosie is touring through NZ with her band for the next couple of weeks so if you have any queries please contact myself (my phone works again!), Florence or Kaew. Our numbers are in the usual places :) AW</t>
  </si>
  <si>
    <t>Since we're looking for new staff if someone drops off their resume it'd be great if you could take a few notes on what they're like (esp. whether they're local/traveller, polite, charistmatic etc). If they seem really good let Rosie/me/Kaew know! AW</t>
  </si>
  <si>
    <t>Last thing: I'm trialling a new tab in the daily file entitled 'holds/layby's'. If a customer layby's or puts something on hold, please pop they're details in there. Don't worry about contact date (Rosie and I can work that out/explain to you properly) but date of return is when it should go back on floor. For layby's this will be shown on the receipt. For holds, its the max number of days we can hold an item for. Reference: monsterthreads product/product we have lots of 3-5 days; popular items 1-2 days unless otherwise noted.</t>
  </si>
  <si>
    <t>sounds good!</t>
  </si>
  <si>
    <t>Sick - ray covering from 3pm</t>
  </si>
  <si>
    <t>Added a kids jumper list to the bottom left of this page - AW</t>
  </si>
  <si>
    <t>3.5hours</t>
  </si>
  <si>
    <t>We've got the okay to start checking stock with deliveries again. If anyone needs a refresher on how to do this: receive the file in BM, go to bluetill -&gt; received item summary -&gt; tick newtown and make sure today's date is inputted -&gt; hit excel export for our delivery -&gt; open in excel -&gt; delete columns except SKU, item description, Qty -&gt; highlight all items in excel -&gt; scan all delivery items in SKU column -&gt; go to 'data' then 'sort' then sort all items by SKU to check whether quantities are correct -&gt; if incorrect let Rosie or I know to fix quantities</t>
  </si>
  <si>
    <t>6.5hrs</t>
  </si>
  <si>
    <t>for the life in a bubbles (cause the ones at the back arent getting any natural light and some of them are starting to look pretty sad) - we could put one on display in the front window (in its box) and rotate them every day or every second day? JF</t>
  </si>
  <si>
    <t>jr yes please, poor bubs</t>
  </si>
  <si>
    <t>aw - good idea</t>
  </si>
  <si>
    <t>Noticed a problem with the credit note making system - you have to round up or down to the nearest $5 or $10? anyway - this means people are returning stuff and getting a voucher worth more. Can be fixed by deducting the amount after the credit is created - but the customer ends up with a note saying like $60 instead of $59.45 (which they have). can create problems. is there a chance we can change this feature in the gift voucher page? JF // we've noticed this as well - sent Mark a reminder message -AW</t>
  </si>
  <si>
    <t>Reprinting layby receipts: for some reason layby receipts are showing up at the bottom of the day's transactions so that's where you'll find them in reprint/edit. You can usually tell because it'll have customer details and the transaction number will start with the letter L - AW</t>
  </si>
  <si>
    <t>late finish - cleaning</t>
  </si>
  <si>
    <t>have a customer request for melissa shoes that aren't in stock at the warehouse - please let her know if we can get them in JF - I don't think we're ordering more but will check with Kaew AW // we will have more but not ordering same type I don't think. Kaew will check anyway - AW</t>
  </si>
  <si>
    <t>No break</t>
  </si>
  <si>
    <t>Ento signed me in late - arrived on time - late customers</t>
  </si>
  <si>
    <t>Please remember to mark sale tote bags for their reduced price! Customers are getting confused between which ones are on sale or not. Reference: sale ones are wolfmosaic black, Horse of wax inkblue, Infinity Natural &amp; Apple rabbit Red -AW</t>
  </si>
  <si>
    <t>8:45 close/paint floor/~9pmish leave</t>
  </si>
  <si>
    <t>Once upon a time kids wear is now 30% off - AW</t>
  </si>
  <si>
    <t>`</t>
  </si>
  <si>
    <t>Please don't throw out the spare barcodes stuck to the box behind the keyboard - they're for the fabric roses in the window and will need to be stuck back on after Valentine's day - AW</t>
  </si>
  <si>
    <t>14/2/15</t>
  </si>
  <si>
    <t>cleaned out back and toilet cupboard/sink area - XAV</t>
  </si>
  <si>
    <t>5hrs 40min</t>
  </si>
  <si>
    <t>16/2/15</t>
  </si>
  <si>
    <t>The price increases continue - the white plastic stegosaurus and t rex are now $36.95. As before can sell them at previous price for the rest of the month if customers ask</t>
  </si>
  <si>
    <t>Reminder for when putting tees back into bags - please fold along the original creases, barcode facing out on the non-logo side of the bag! The barcode and size should be clear, otherwise makes it really hard to scan/stocktake without taking the tee outta the bag!</t>
  </si>
  <si>
    <t>18/2/15</t>
  </si>
  <si>
    <t>Heya! if it's slow and you run out of tasks to do, please pick 2 -3 products and do some reading about them and add info to the product info tab. Also check the weekly/fortnightly/monthly list of cleaning jobs too! - Ra</t>
  </si>
  <si>
    <t>5hrs 40</t>
  </si>
  <si>
    <t>ee</t>
  </si>
  <si>
    <t>19/2/15</t>
  </si>
  <si>
    <t>Hi 6 designs in the Mel pop shoes coming in Thursday!!! just heard RA -- Maybe they can live where the shoes the bear used to be near the jewellery cabinets - RA</t>
  </si>
  <si>
    <t>New Mel pop shoes are where Shoe the bear used to be! Extra sizes/boxes can be found where Mel pop shoes used to be or in the alarm room! Try to familiarise yourself with the designs/colours if you can :) AW</t>
  </si>
  <si>
    <t>20/2/15</t>
  </si>
  <si>
    <t>Cleaned up GE canister area and shuffled some DK stuff around - medium bowls are now on the floor (either side of spare water bottles) and extras are out the back between robert gordon and hanna tins. Spare canisters should correspond to the labelled boxes under music computer</t>
  </si>
  <si>
    <t>jf - YESSS</t>
  </si>
  <si>
    <t>22/2/15</t>
  </si>
  <si>
    <t>Some info about mel pop shoes http://www.melpop.com.au/about/about-us/   different/complimentary info on here too. http://www.melpop.com.au/about/mel-brazil/</t>
  </si>
  <si>
    <t>Heya kaew is calling someone to look into the air con in the near future but in the mean time. I think the pump that removes all water collected in the air con appears to be working only part of the time and we have a bucket near the rugs that collects overflow. if possible please check this bucket every few hours it gets quite full quite quickly! RA</t>
  </si>
  <si>
    <t>13/7/16</t>
  </si>
  <si>
    <t>23/2/15</t>
  </si>
  <si>
    <t>5pm appointment leave early</t>
  </si>
  <si>
    <t>Having increasing problems with the hooks holding up the metro backpacks at the front - one fell off last week and i came in this morning to find one hook at the top had come loose and the bag had fallen into the front display - breaking another hook on the way and making another bag fall into the display. JF - Mark and Kaew popped by so i mentioned it to Kaew :) JF</t>
  </si>
  <si>
    <t>24/2/15</t>
  </si>
  <si>
    <t>put out the rest of the sale jumpers that were hiding out the back JF</t>
  </si>
  <si>
    <t>4hrs 20 mins</t>
  </si>
  <si>
    <t>14/7/16</t>
  </si>
  <si>
    <t>EE</t>
  </si>
  <si>
    <t>nm</t>
  </si>
  <si>
    <t>25/2/15</t>
  </si>
  <si>
    <t>Thursday and Friday - Please put the autonomy jackets at the front of the men's rack when they arrive. // Also please swap the hoodies and singlets for winter on both the mens and women's side. Place the men's monsterthreads hoodies behind the autonomy ones, we want to push the jackets.  leave the kids for the moment. RA dunnit (waiting on Autonomy Jackets in delivery) JF</t>
  </si>
  <si>
    <t>Please put some multicolour string lights on hold for Charlotte (customer request) when they come in. She will pick up on Sunday. JF</t>
  </si>
  <si>
    <t>15/7/16</t>
  </si>
  <si>
    <t>26/5/15</t>
  </si>
  <si>
    <t>Hey hey - Muki from Bean round Town was looking to grab a patterned jug - not sure what our policy is with local businesses - especially cause they in particular look after us so just thought i'd run it past you guys  JF // official policy is that local business doesn't get a discount. I think it was 5% discount for friends but that is an old policy as well. i think there can always be exceptions so ask kaew or me directly. RA</t>
  </si>
  <si>
    <t xml:space="preserve">Newtown </t>
  </si>
  <si>
    <t>6 hours 10 MINS</t>
  </si>
  <si>
    <t>here at 3pm. counter busy-signed in 3 mins late on deputy.</t>
  </si>
  <si>
    <t>FYI since autonomy jackets aren't barcoded by size: the jackets are M, L, XL and the jumpers are S, M, L, XL. If they're not on the rack then spares are out the back. This also means if we sell one please put on store needs what size you sold so we can get it back in! AW</t>
  </si>
  <si>
    <t>PCC/RA</t>
  </si>
  <si>
    <t>16/7/16</t>
  </si>
  <si>
    <t>Paula C-C</t>
  </si>
  <si>
    <t>New product alert! We have two LED dino lamps that have just come in by LumiCo; made with polypropelene and requires some assembly. LED bulbs are non-replaceable but last 25,000 hours (equivalent of 2.8 years if you left it on constantly!) - $59.95. Stegosaurus in the front window and T-rex up the back with the other lamps; spares in the alarm room</t>
  </si>
  <si>
    <t>8hrs 15 mins</t>
  </si>
  <si>
    <t>stayed back a little to anylise till discrepancy</t>
  </si>
  <si>
    <t>early finish alex ok</t>
  </si>
  <si>
    <t>New product alert! Handmade necklaces from Melbourne by Marzrian (a Melbourne artist and scientist! Likes to focus on biodiversity and everyday life). They look like mini terrariums in bottles, located beneath the front counter and look really cool! The mushroom and astronaut ones even glow in the dark! Range from $25-$35; spares in the misc jewellery perspex box</t>
  </si>
  <si>
    <t>17/7/16</t>
  </si>
  <si>
    <t>For consolidation purposes there are only 2 of each style of the Happy socks briefs out - spares are in a drawer in the lights room. JF</t>
  </si>
  <si>
    <t>Men's Happy socks are in a box out the back because there are way too many to fit into the drawer. The happy socks drawer is only women's at the moment. JF</t>
  </si>
  <si>
    <t>3 hrs</t>
  </si>
  <si>
    <t>18/7/16</t>
  </si>
  <si>
    <t>It looks like the fluro light near the bathroom is on the way out. For the moment leave the back room light on all the time so we can get around. thanks RA'</t>
  </si>
  <si>
    <t>managed to get into deputy at 6pm</t>
  </si>
  <si>
    <t>NEW PRODUCTS! New happy socks designs, undies designs in mens, gift boxes in the kids, watch out for a couple of new price points. Snoop dog collabs are $19.95. The athletic socks are $24.95. /// new boheme bags hanging in the left window $124.95 and $134.95</t>
  </si>
  <si>
    <t>monday</t>
  </si>
  <si>
    <t>mark is going to drill in some hooks for the boheme bags in the front window yay!</t>
  </si>
  <si>
    <t>19/7/16</t>
  </si>
  <si>
    <t>New product alert! Got some stud earrings and brass/copper bangles by lovehate! Quite cute and affordable, studs are $30 while bangles are $47.95. They're beneath the counter</t>
  </si>
  <si>
    <t>ra but check</t>
  </si>
  <si>
    <t>20/7/16</t>
  </si>
  <si>
    <t>Restock! Swell bottles are back with one new design (sailboat) next to MT pencil cases (extras are in the back storage area middle shelving unit, secont shelf from the top). Also Autostaplers are back. I know we had some trouble with them before but the supplier is on to it and should be fine now. Located to the right of the GE canisters</t>
  </si>
  <si>
    <t>hey Alex! The Markmat for Meg Derbidd is in the holds area awaiting transfer! It has been taken out of the system. RA</t>
  </si>
  <si>
    <t>Arrived on time - logged into deputy late - stayed back to help Paula with close and cleaning</t>
  </si>
  <si>
    <t>!!</t>
  </si>
  <si>
    <t>The stegosaurus LED lamps have been taken off the floor temporarily as there may be a fault with them. RA</t>
  </si>
  <si>
    <t>r</t>
  </si>
  <si>
    <t>21/7/16</t>
  </si>
  <si>
    <t>Kaew made two great new displays in the front window! please leave the LAMPS ON at night. We're currently picking up bulbs for the round wood lamps (into the woods and whale lamp) but these lamps will be only on at night when in the front window. // In the Happy socks window please check it every so often and fix as it's easy for customers to disturb the shoes and they may fall down/over. RA</t>
  </si>
  <si>
    <t>Since a few of the boheme bags don't fit on the floor if a customer shows interest please let them know that other colours/types are available - AW</t>
  </si>
  <si>
    <t>22/7/16</t>
  </si>
  <si>
    <t>chucked up some music suggestions JF</t>
  </si>
  <si>
    <t>23/7/16</t>
  </si>
  <si>
    <t>13/07/2017</t>
  </si>
  <si>
    <t>A swell bottle was stolen today so I've started security tagging the little slip of paper inside the bottles. Just a heads up to demagnetise these before selling them</t>
  </si>
  <si>
    <t>6 hrs 50 mins</t>
  </si>
  <si>
    <t>Stayed back 20 mins</t>
  </si>
  <si>
    <t>We have the fluro light replacement but had trouble putting it back in the socket. mark will have a look at it during his tuesday night shift! RA</t>
  </si>
  <si>
    <t>14/7/2017</t>
  </si>
  <si>
    <t>24/7/16</t>
  </si>
  <si>
    <t>The new "In the woods" and "whale" timber table lamps take 9w E14 (screw) bulbs. The lamps will come with bulbs as we are buying some. The front window has the equivalent 9w eco halogen variety of bulb these are a bit brighter and larger. The Whale lamp in the back has the smaller 9w incandescent. Customers might be curious about these options. We will be putting the 9w incandescent bulbs into take away lamps. RA I sold a whale lamp and took the incandescent bulb out of the display and gave it to the cust. with their lamp, figured this'd be ok considering we will be getting more bulbs for the lamps/customers :) JF</t>
  </si>
  <si>
    <t>14/07/2017</t>
  </si>
  <si>
    <t>restocked racks of sales tees XAV</t>
  </si>
  <si>
    <t xml:space="preserve">please go by these hours for payroll </t>
  </si>
  <si>
    <t>ra  ok</t>
  </si>
  <si>
    <t>15/7/2017</t>
  </si>
  <si>
    <t>hiiii. Just looking for Monday's list of scanned items from delivery! If possible please check it against this document: C:\Documents and Settings\Administrator\My Documents\Google Drive\Shared among shops\Newtown &amp; warehouse\Delivery Stock Check\March 2015</t>
  </si>
  <si>
    <t>halp!</t>
  </si>
  <si>
    <t>25/7/16</t>
  </si>
  <si>
    <t>has this been done?</t>
  </si>
  <si>
    <t>15/07/2017</t>
  </si>
  <si>
    <t>Voucher WAwhGFvC exhausted total amount of $25.72 @11:16am today. The description is incorrect, already informed Kaew. Also sold a small card: moonwithoutstars MT design ($4.95) put it through under MISC Product (NM) -- Thanks for leaving the MISC description Neha, helps a lot, you're amazing!!! RA</t>
  </si>
  <si>
    <t>fixed - aw</t>
  </si>
  <si>
    <t xml:space="preserve">Paula recommended to finish early as not busy :) </t>
  </si>
  <si>
    <t>keeping an eye on wages, PCC / RA</t>
  </si>
  <si>
    <t>there is a ceramic cup that has broken mysteriously (see left of counter)</t>
  </si>
  <si>
    <t>skype meeting 9:30</t>
  </si>
  <si>
    <t>15/3/15</t>
  </si>
  <si>
    <t>16/7/17</t>
  </si>
  <si>
    <t>Monday - please put the camel metro backpack out when it arrives in the delivery. Pillow/stuffing is in the back room on the microwave</t>
  </si>
  <si>
    <t>Jeremy will be picking up 6 of the white robert gordon milk bottles small $4.95 - please call from the store phone when the delivery arrives, or tell me and i'll contact him - RA</t>
  </si>
  <si>
    <t>26/7/16</t>
  </si>
  <si>
    <t>was scheduled12:30 - 15:30 but had car trouble</t>
  </si>
  <si>
    <t>Also I can't seem to find the pack of mark mat textas to send one to TGV abd replace newtown ones... These seem to never be in stock with the supplier. We can jsut use regular kids textas. RA</t>
  </si>
  <si>
    <t>17/7/17</t>
  </si>
  <si>
    <t>BM reconcile 11:10am / RA changed  previous entry.</t>
  </si>
  <si>
    <t>16/3/15</t>
  </si>
  <si>
    <t>Ha a customer - Dilber - come in and ask us to order in a metrobag backpack. pls let her know if we can get it in for her. JF // paul just got back to me, Boheme has no plans to make the trekker design anymore. Contacting her now. RA</t>
  </si>
  <si>
    <t>RA no close deputy log sorry.</t>
  </si>
  <si>
    <t>A regular weekend customer didn't want to leave his details but had a question about the knitted tree stump in the front window. // Seletti don't make them anymore so we can't order the small or larger size and he can 20% off it if he likes as we are running these out. RA</t>
  </si>
  <si>
    <t>Arrived on time - late sign into Ento because register busy</t>
  </si>
  <si>
    <t>18/3/15</t>
  </si>
  <si>
    <t>(deputy) PCC / RA</t>
  </si>
  <si>
    <t>27/7/16</t>
  </si>
  <si>
    <t>18/7/17</t>
  </si>
  <si>
    <t xml:space="preserve">We had a customer contact us with some news about a bag that she’d had repaired by us, and handled thru the store. She was letting us know that she wasn’t happy about a few other issues with the bag – so we’ve decided to swap the bag for her – she had only praise for the Newtown store staff! Her name Is Cecilie Knowles – we’ll have a bag marked for her in your next shipment that should dispatch 17/03 – would it be ok for you to get it to Newtown this week? She’s planning to pick it up this Sunday. She’ll drop off her bag that we’re replacing, and we’ll get it from the warehouse another time. Please let me know if any issues from your side. Thanks.   Kind regards, Paul  ///// this will be dropped instore thurs/fri </t>
  </si>
  <si>
    <t>Thursday - a special reqest exchange bag is coming in the delivery - it's a camel "rugged" style from Boheme. I have already Texted Dilber it will be available from 5pm Thursday but would be great if you could give her a call on the store phone or let me know and i'll contact her! RA</t>
  </si>
  <si>
    <t xml:space="preserve">6 hrs 40 mins </t>
  </si>
  <si>
    <t>Ra filled in from BM logs please check alter PCC and kaew</t>
  </si>
  <si>
    <t>check Deputy</t>
  </si>
  <si>
    <t>19/03/2015</t>
  </si>
  <si>
    <t>3hrs 10mins</t>
  </si>
  <si>
    <t>Bifold wallet vintage tan&amp;black damaged. Purchased on 09/03/2015 exchanged and put as faulty confirmed by Kaew (NM). - Sorted, AW</t>
  </si>
  <si>
    <t>forgot to sign out of shift on deputy - edited time manually</t>
  </si>
  <si>
    <t>28/7/16</t>
  </si>
  <si>
    <t>19/7/17</t>
  </si>
  <si>
    <t>10:08:00 AM traffic</t>
  </si>
  <si>
    <t>19/03/15</t>
  </si>
  <si>
    <t>Customer: Lara (0435-168-535) called to hold an "Into the woods" table lamp value of $129 till the 27/03/15. I called the galleries and was advised to get a holding deposit ($50) for the product. As my dealings with Lara was over the phone and I am unsure how to process this deposit, I was wondering if the next manager (Alex?) on shift could process this? I left Lara a message informing her of this and that she might get a call tomorrow around lunchtime. NM /// i'll text her spoke with kaew. hold without deposit will be ok, we have just ordered a bunch more. RA</t>
  </si>
  <si>
    <t>29/7/16</t>
  </si>
  <si>
    <t xml:space="preserve">Customer: Trevor Parkee (0409-719-265) damaged buckle on a boheme blue trekker back pack. Took photos of the damaged buckle and sent it to Rosie, he didn't want to leave the bag as he uses it quite often. </t>
  </si>
  <si>
    <t>20/7/</t>
  </si>
  <si>
    <t>thanks!. ra</t>
  </si>
  <si>
    <t>29/7/2016</t>
  </si>
  <si>
    <t>20/03/2015</t>
  </si>
  <si>
    <t>Hi all, can we make sure we are checking the delivery off and saving the file in the right spot? It should be saved in Google drive -&gt; Shared among shops -&gt; Newtown and Warehouse -&gt; Delivery stock check -&gt; March 2015. There are a lot missing from this month! Let Rosie or myself know if you have any questions. AW</t>
  </si>
  <si>
    <t>20/7/17</t>
  </si>
  <si>
    <t>thanks Alex ra</t>
  </si>
  <si>
    <t>30/7/16</t>
  </si>
  <si>
    <t>ok but check w/pcc n deputy?</t>
  </si>
  <si>
    <t>21/03/2015</t>
  </si>
  <si>
    <t>21/7/17</t>
  </si>
  <si>
    <t>Customer: Steve (0412-467-036) wanted a T-REX LED lamp($59.95) (for the design), completely fine if it does not do its purpose. Keen on purchasing it regardless, called Kaew and she said she will look into it and contact (newtown store) back by Monday 23/03/15 (NM).</t>
  </si>
  <si>
    <t>thanks ra</t>
  </si>
  <si>
    <t>check w/ pcc/deputy for lunch</t>
  </si>
  <si>
    <t>22/3/2015</t>
  </si>
  <si>
    <t>Items coming in the Monsterthreads late April shipment from Thailand: KYD Ceramic Animals, Shirt restocks (eg: Whalemoon)as well as new designs in mens women's and kids and a small number of Jumpers. // iPhone 6 phone cases will be coming soon too. Maybe Early-Mid May but no 100% solid info. RA</t>
  </si>
  <si>
    <t>22/7/17</t>
  </si>
  <si>
    <t>Please remember to check shoe sizes are the same when putting them back in the box - was exchanging a pair of shoes and almost gave the lady an odd pair of 37s/38s because they had been put in the same box JF</t>
  </si>
  <si>
    <t>Selected Mens and womens hoodies and sweaters put on sale for $40 near the Happy socks. List of sale hoodies can be found on the bottom left of this screen. RA</t>
  </si>
  <si>
    <t>31/7/16</t>
  </si>
  <si>
    <t>ra no lunch log bm</t>
  </si>
  <si>
    <t>23/3/15</t>
  </si>
  <si>
    <t>too many mens sales tees out - tricky to move hangers to see stock. put away doubles XAV</t>
  </si>
  <si>
    <t>late customers see sales / giant shoe mess :O</t>
  </si>
  <si>
    <t>24/5/15</t>
  </si>
  <si>
    <t>23/7/17</t>
  </si>
  <si>
    <t>Just a reminder not to switch off the light on the front right hand display - there is a timer attached to it so it's timed to go off later in the night :) JF</t>
  </si>
  <si>
    <t>Please can everyone keep an eye on the aircon bucket out the back? Close to overflowing a few times. thanks XAV</t>
  </si>
  <si>
    <t>24/7/17</t>
  </si>
  <si>
    <t>The window washer popped by on wednesday and then left suddenly. i took the money out in preparation. please use this Thursday if he pops by or put it under the coins in the till please for next week. RA</t>
  </si>
  <si>
    <t>We have some new autonomy beanies, subway vests and jackets now at the front of the mens rack. The subway vests and jackets are pretty pricey so i've popped a daily count into the start and end of day to keep track of them. thanks everyone! RA</t>
  </si>
  <si>
    <t>Cecile has picked up her bag - RA</t>
  </si>
  <si>
    <t>26/3/25</t>
  </si>
  <si>
    <t>Wendy will be popping in Friday to buy the display bunting - danitas fairies from lalalland as this is being discontinued by lalaland. Please charge her 30% off as it has been on display for some time. You can discount to 40% if there is something very wrong with it? RA</t>
  </si>
  <si>
    <t>no Bm close log</t>
  </si>
  <si>
    <t>need deputy</t>
  </si>
  <si>
    <t>25/7/17</t>
  </si>
  <si>
    <t>tues</t>
  </si>
  <si>
    <t>27/3/2015</t>
  </si>
  <si>
    <t>Please start double checking that pairs of shoes are the same size when getting them out of the box and when putting them back in - we've had a few instances of them being mismatched recently, including a pair of mels that have been sold with wrong sizes - AW</t>
  </si>
  <si>
    <t>26/7/17</t>
  </si>
  <si>
    <t>Tightology tights are back with new packaging! Currently hanging from the stick above the left side window display (looking outward), spares in the happy socks drawer! AW</t>
  </si>
  <si>
    <t>28/3/2015</t>
  </si>
  <si>
    <t>2 hrs 40mins</t>
  </si>
  <si>
    <t>Hi all, just a heads up we've had a customer complain about the water bottles. Specifically, she has concerns over the deoderizer packet that is in each of them (she thought it was silica gel though I didn't realise it was deoderizer when she came in and spoke to me). If she (her name is Jennifer), or any other customers come in with issues about this please let them know it is deoderizer and is NOT HARMFUL. While I think its our expectation that customers will wash the bottles before use (as you would when you buy a new cup, plate etc), clearly some customers don't actively do this. When you sell water bottles please remind customers to wash it before use and that there is deoderizer in there. In the meantime I will remove the packets from the water bottles in case this customer comes back as she's threatened to go through them all, however, without the deoderizer they'll likely smell really badly of rubber AW</t>
  </si>
  <si>
    <t>27/7/17</t>
  </si>
  <si>
    <t>jr omg what a freak</t>
  </si>
  <si>
    <t>went to TGV store at 4pm by mistake</t>
  </si>
  <si>
    <t>Morning Rosie! Remind me to chat to you about the above once I get in today AW</t>
  </si>
  <si>
    <t>6hours 10min</t>
  </si>
  <si>
    <t>28/03/2015</t>
  </si>
  <si>
    <t>left early - sick - AW approve</t>
  </si>
  <si>
    <t>Sold a kids spunky brusier vest!!! (NM)</t>
  </si>
  <si>
    <t>28/7/17</t>
  </si>
  <si>
    <t xml:space="preserve">Newtwon </t>
  </si>
  <si>
    <t>Hi! check out the new otto and spike scarves and beanies in the front window and on the cactus, no extra stock for the new stuff at the moment (Only 6 in the window as it was blocking a lot of light. Maybe 5 woudl be better too?). Also the ECD canvas foldable bags a lot like the uashamama in use. the ECD bags are located next to the uashamama with extra stock under astroturf island with the boheme bags. RA</t>
  </si>
  <si>
    <t>30/3/15</t>
  </si>
  <si>
    <t>Spliv (the artist of the Camera Spliv tee) came in to check out her shirt (woo) - what a celebritee JF</t>
  </si>
  <si>
    <t>29/7/17</t>
  </si>
  <si>
    <t>Hey Jess, do you mind checking to see how the display MT water bottles smell on the inside? If they don't smell too rubbery can I get you to take the deoderiser out of all the ones on the floor and put them aside when you get a chance? Just in case this annoying customer comes back... - Alex - Will do! JF // Thanks heaps</t>
  </si>
  <si>
    <t>New hoodies and sweaters are in stock! Zebra finch in the hoodie and animal school, cat captain and forever my fellow in the sweaters - mens and womens. // There is a new Sake cup set in box, cat notebook and magnetic cat holder thing (barcodes coming) all from Concept Japan. New kids backpacks and wallets from Little frenchy/Coq En Pate - RA</t>
  </si>
  <si>
    <t>had a guy in who is after the key bird necklace in silver - none at the warehouse or TGV - but took down his details anyway. pls let him know if we can get it JF //  silver shoudl be finished and on it's way in 2 weeks am getting Kaew to check if it's in the order. RA</t>
  </si>
  <si>
    <t>30/7/17</t>
  </si>
  <si>
    <t>I found the code for the black cat magnet tray thing ($9.95 on the shelf next to the nanoblocks) - to sell, copy and paste this into the yellow section on Bizman: 4527749145572 JF //  thanks Jess, I just printed the barcodes too! RA</t>
  </si>
  <si>
    <t>Dana from Until was just magic and made a list of some of the unavailable stock (from items that I asked for, not everything) // LOQI Shopping Bag - Ana Seixas Cactus - LOQI items due 6 May
LOQI Shopping Bag - Ana Seixas Cats
LOQI Shopping Bag - Cool People Lumberjack
LOQI Shopping Bag - Cool People Snake Lady
LOQI Shopping Bag - Museum - Women's Haori
LOQI Shopping Bag - Museum - Wall Hanging
LOQI Shopping Bag - Museum - Vincent Van Gogh
LOQI Shopping Bag - Museum - Gerhard Richter
LOQI Shopping Bag - Museum - Hokusai Fuji
Suck UK - Legless Corkscrew - no eta yet
Pantone Bone China Mug - Blossom Pink - discontinued - new range due late July
S'well Insulated Bottle 500ml - Wood Teakwood - due August
Areaware Bottle Opener - Walnut/Black - no ETA yet
Areaware Cubebot Micro - Ninja Black - due mid June
Areawrae Cubebot Small - Ninja Black - due mid June
S'well Insulated Bottle 500ml - Stone Peridot - discontinued - (new colours coming soon)
Modern Twist - Kids Marker Pens - due late April</t>
  </si>
  <si>
    <t>31/7/17</t>
  </si>
  <si>
    <t>This was in last week's weekly mail but reminder to please log out of shifts - especially when closing! We need to able to tell when the shops as closed via bluetill and this is how we do it. Will be keeping an eye on this AW</t>
  </si>
  <si>
    <t>31/07/2017</t>
  </si>
  <si>
    <t>4.5 hours</t>
  </si>
  <si>
    <t>With the MT water bottles and deoderiser situation - please remove the deoderiser from all water bottles that come in with deliveries. Thanks AW</t>
  </si>
  <si>
    <t>31/07/17</t>
  </si>
  <si>
    <t>no sign out // Alex on shift ok</t>
  </si>
  <si>
    <t>If anyone finds mercedes car keys: Tom 0426 509 595</t>
  </si>
  <si>
    <t>Ariane Durkin - 0435 241 708 - Bought the Seraform pepper millat christmas - has a crack in it along the side. She has her proof of purchase in a credit card statement. I told her i'd let you guys know and that she should bring it back in. JF</t>
  </si>
  <si>
    <t>8hrs 40mins</t>
  </si>
  <si>
    <t>Sharksing womens hoodies are now on sale $40 - only L size left AW</t>
  </si>
  <si>
    <t>Forgot to log break in deputy - took a 35 minute lunch break as I was the only staff member on but only one 10min</t>
  </si>
  <si>
    <t>Hi i moved the mismatched shoes into the holds/layby area! RA</t>
  </si>
  <si>
    <t>hey Folks just a reminder to price items ( that don't have price signs ) when unpacking the delivery RA</t>
  </si>
  <si>
    <t>13/4/15</t>
  </si>
  <si>
    <t>Rearranged the KYD and moved the numbers to the new spots - just wasn't alot going on in the middle shelves and loads at the bottom. also noticed a zebra had the wrong tag - its KYD0004 and it had the tag for KYD0011 - which showed it to be $11 instead of $29. lets keep a look out :) JF</t>
  </si>
  <si>
    <t>Long story short - the glass door of the cabinet closest to the counter fell off and nearly hit a lady who was looking at jewellery. I managed to get it back on - but be careful. JF / / / heya I had a look at the hinges and the screws were very loose so i've tightened them and it appears solid, but still a great idea to be cautious around it! Also tightened the other cabinets but they were still ok, not loose (The construction on the other two is different as it has a silicone cushion so shouldn;t have the same problem i hope). RA</t>
  </si>
  <si>
    <t>Moved the shoe the bear shoes (womens) to the back from storage area for quicker access. JR</t>
  </si>
  <si>
    <t>Logged into BM at 10:56am and ENTO at 11:44 forgot about ittt changed Start of day.</t>
  </si>
  <si>
    <t>aw thanks!</t>
  </si>
  <si>
    <t>Added some extra music suggestions for next drop - AW</t>
  </si>
  <si>
    <t>6 hrs 10 mins</t>
  </si>
  <si>
    <t>RESTOCKS SO FAR: Basically all the KYD's ever, Whalemoon womens tee (yay!), bestest friends womens tee (yay!), knifebeard mens tee (yay!), dreamstars navy (yay!) pandamachine mens hoodies (yay!), forever fellow/little owl/fox forest cushion covers</t>
  </si>
  <si>
    <t>YAY</t>
  </si>
  <si>
    <t>18/4/15</t>
  </si>
  <si>
    <t>Diffusers that are priced $28 (tall leafy ones) and don't have barcodes are called 'another of green diffuser' in the system. SKU OOP0002 for the amberwood (all we have) JF</t>
  </si>
  <si>
    <t>Some the tees from the recent drop don't have the best details and some of the colours are a bit washed out. If a customer asks for a discount on one of these that's totally fine - use your discretion as to how much to discount - I'd recommend 10% for noticeable but not too bad, 30% if really bad. Remember that if they get the tee in conjunction with buy 3 get 1 free the discounted one will be free... AW</t>
  </si>
  <si>
    <t>19/4/15</t>
  </si>
  <si>
    <t>Reminder not to security sticker the 'how to speak...' books as it damages the covers</t>
  </si>
  <si>
    <t>3.5hrs</t>
  </si>
  <si>
    <t>forgot to log onto Ento. Last minute customers who wouldn't leave D:</t>
  </si>
  <si>
    <t>Also reminder to make sure jumpers go back on the floor after sold! We only have space for one per design so its really important that if you sell the display you replace asap!</t>
  </si>
  <si>
    <t>4 hours 40mins</t>
  </si>
  <si>
    <t>Added counting store money time to WH time.</t>
  </si>
  <si>
    <t>20/4/15</t>
  </si>
  <si>
    <t xml:space="preserve">stocktake </t>
  </si>
  <si>
    <t>Mens sharksing and vinyl owl and womens pandamachine hoodies now added to sale rack AW</t>
  </si>
  <si>
    <t>Forgot to discount a hoody on a large purchase today :( if a lady comes in (it was the men's vinyl owl in small) please refund her the $19. She paid on mastercard. sorry! JF</t>
  </si>
  <si>
    <t>BM reconcile log</t>
  </si>
  <si>
    <t>10.8.2017</t>
  </si>
  <si>
    <t xml:space="preserve">Sian Torres Agudo </t>
  </si>
  <si>
    <t>Naomi Oakley</t>
  </si>
  <si>
    <t>Put out our spare horse scarf (pink polka dot one at the back) - had a note attached saying to mark down 40% because it is marked. have done that. JF</t>
  </si>
  <si>
    <t xml:space="preserve">Logged onto Bizman at 9:50 / Deputy 10:42 </t>
  </si>
  <si>
    <t>21/4/15</t>
  </si>
  <si>
    <t>re-merched the shirts and jumpers - for the sake of hangers and space - only 1 of each singlet is out -same with the sale shorts. Spare shorts are out the back in a cardboard box that says 'men's pants'. JF // Perfect thanks! RA</t>
  </si>
  <si>
    <t>Hiya, so the cloud hangers are a bit confusing with the $12.50 price tag. So i've taken 5 shirts off the rack / Maria just dropped me some more hangers. Maybe keep shirts off the cloud hangers for the moment RA</t>
  </si>
  <si>
    <t>23/4/15</t>
  </si>
  <si>
    <t>We have 2 discrepancies with the delivery today where we recived an extra plush toy and none of another style. I don't know how to fix this. // Sorted AW</t>
  </si>
  <si>
    <t>25/4/15</t>
  </si>
  <si>
    <t>Hey all please be extra careful to price items as they come in the delivery, some customers are getting irritated that there aren't prices on some items AW</t>
  </si>
  <si>
    <t>late shopperz</t>
  </si>
  <si>
    <t>13/8/16</t>
  </si>
  <si>
    <t>Hey Rosie I upped the RO pts of polar bear jumpers as they were selling really well and we ran out of a couple of sizes real quickly //  cool thanks</t>
  </si>
  <si>
    <t>ruchika accidentally logged out of my account for a bit. fixed at the end of day</t>
  </si>
  <si>
    <t>12.08.2017</t>
  </si>
  <si>
    <t>26/4/15</t>
  </si>
  <si>
    <t>the leak above the kyd instore appears to be small and intermittent. just a leave  a bucket below it when the store is closed at night and check in the morning/take bucket away. RA</t>
  </si>
  <si>
    <t>Where did the kids chalk go? Probably right in front of me? RA // Not sure! I'll check out the back</t>
  </si>
  <si>
    <t>a minute late on deputy but signed in on Bizman at 10am.</t>
  </si>
  <si>
    <t>May roster is out - on desktop and in google drive AW</t>
  </si>
  <si>
    <t>14/8/16</t>
  </si>
  <si>
    <t xml:space="preserve">7hrs 20mins </t>
  </si>
  <si>
    <t>ARGH-late due to train delays. (didn't take break). last shift :'(</t>
  </si>
  <si>
    <t>Heads up to keep an eye out on dodgy people and thieves. Found a security tag on one of the autonomy jumpers that someone had attempted to burn off (wouldn't have worked, but point remains) AW</t>
  </si>
  <si>
    <t>Arrived on time - Deputy glitched out (refer to bizman)</t>
  </si>
  <si>
    <t>28/4/15</t>
  </si>
  <si>
    <t>13/8/17</t>
  </si>
  <si>
    <t>15/8/2016</t>
  </si>
  <si>
    <t>Found a couple of things in a jewellery drawer that werent out = inc. small paper plane necklace charm (put this together with pliers and spare chain), brass jigsaw earrings, silver cube earrings.JF</t>
  </si>
  <si>
    <t>Noticed with the pink Bandjo cat canister we have that the plastic seal is faulty/not quite right. not sure what to do about that JF</t>
  </si>
  <si>
    <t>6.5hours</t>
  </si>
  <si>
    <t>29/4/15</t>
  </si>
  <si>
    <t>Any ideas for a monther's day display? // socks/mugs/scarves?</t>
  </si>
  <si>
    <t>14/8/17</t>
  </si>
  <si>
    <t>Mistook last tuesdays shift for this one; 30mins late</t>
  </si>
  <si>
    <t>30/4/2015</t>
  </si>
  <si>
    <t>A clown bank will come in the friday delivery. put one aside for customer denise. paper work to attach is under the screen. it is paid for already. RA</t>
  </si>
  <si>
    <t>15/8/16</t>
  </si>
  <si>
    <t>If anyone has time could they update the list of hoodies and sweaters to include new stock / what we have left? maybe i'll print the list out so we can walk over and check everything is out? i've been finding it a bit difficult to check and keeps getting pushed off my todo list - RA // Done this AW</t>
  </si>
  <si>
    <t>14.08.2017</t>
  </si>
  <si>
    <t>16/8/16</t>
  </si>
  <si>
    <t>4.40h</t>
  </si>
  <si>
    <t>Re: bandjo cat canister above - there are spares out the back so maybe sell those first? If there's an issue with the seal you can offer a discount for it (in the range or 10%-30% depending on how bad it is) AW</t>
  </si>
  <si>
    <t>7hours 10 mins</t>
  </si>
  <si>
    <t>15.08.2017</t>
  </si>
  <si>
    <t>iPhone 6 cases are in! They're in the usual spot, still $19 and look great! Now with matt finish and non-slippery to the touch so we don't go dropping our phone too often. Julia's new design is there too! Also a few more new happy sock designs have touched down, keep an eye out for them - AW</t>
  </si>
  <si>
    <t>jr - yiew!!</t>
  </si>
  <si>
    <t xml:space="preserve"> nm</t>
  </si>
  <si>
    <t>please label the incoming Cats trickery Tote bags in the delivery with $29 / The original label says $39 which is incorrect. //  the item scans correctly at $29 though!</t>
  </si>
  <si>
    <t>15/8/17</t>
  </si>
  <si>
    <t>16/8/17</t>
  </si>
  <si>
    <t>17/8/16</t>
  </si>
  <si>
    <t>Wedesday</t>
  </si>
  <si>
    <t>There's some newspaper next to the desk that can be used for cleaning glass. it leaves less fibres than paper towel but whatever you prefer - Rosie</t>
  </si>
  <si>
    <t>17/8/17</t>
  </si>
  <si>
    <t>cust. (Rachel 0401 529 297) came in w faulty pair of Melissa gumboots in Khaki sz9 - bought on 13/4/15 - sole of the right heel has detached and the tabs at the back of each boot have fallen off. I replaced them for her - hoping this is a one off issue. JF</t>
  </si>
  <si>
    <t>ra - yikes</t>
  </si>
  <si>
    <t>aw thanks</t>
  </si>
  <si>
    <t>Heya, we got a bunch of sweet new planters in from White Moose. We have Triceratops, Diplodocus and a french bulldog. Available in 9 Colours... You don't have to put all the colours our of each. Just make sure that each colour is out in something. // We bought a million cactuses to go in them but they don't fit. so fake plants will be coming soon. http://www.whitemoose.com.au/planters.html - RA</t>
  </si>
  <si>
    <t>18/8/17</t>
  </si>
  <si>
    <t>18/8/16</t>
  </si>
  <si>
    <t>Left early w/ Kaew's permission</t>
  </si>
  <si>
    <t>10hrs 10 mins</t>
  </si>
  <si>
    <t>Hey all, there's a barcode discrepancy with the mens Knifebeard navy and Whalemoon charcoal tees. I'm going through adjusting them now but please double check you are scanning the right item if a customer purchases one. If it is scanning incorrectly just use the f2 find function and search the item manually - AW</t>
  </si>
  <si>
    <t>18/8/2017</t>
  </si>
  <si>
    <t>Strainer missing from the display kitty teapot &gt;:-( JF</t>
  </si>
  <si>
    <t>18/8/2016</t>
  </si>
  <si>
    <t>THURSDAY</t>
  </si>
  <si>
    <t xml:space="preserve">5 Min Late Due To Traffic! Sorry :(( </t>
  </si>
  <si>
    <t>cleaned up the stationary drawer - spare eftpos rolls now kept behind the phone :) JF</t>
  </si>
  <si>
    <t>6 hours and 10 mins</t>
  </si>
  <si>
    <t>19/8/17</t>
  </si>
  <si>
    <t>Zebra KYD incorrectly priced as $11 again. please double check prices! JF</t>
  </si>
  <si>
    <t>19/8/2016</t>
  </si>
  <si>
    <t>Monday put iPhone 4 cases on sale as Buy one get one free - effective Monday 18th May - RA - 4/4s only</t>
  </si>
  <si>
    <t>clocked onto ento 10 mins late, sorry!</t>
  </si>
  <si>
    <t>14/5</t>
  </si>
  <si>
    <t>We've noticed that some of the MT waterbottles are leaking a bit. Mark has bought some extra seals which should be in Friday's delivery - please pop them on all water bottles currently in stock. Good chance to remove the tea satchels as well. From now on please double check all water bottles that come in deliveries for seals and to take the tea dessicant out. - AW // took the tea dessicant out - not sure where to put the seal? inside the lid or at the bottom of the steel mouth part? JF</t>
  </si>
  <si>
    <t>.ra</t>
  </si>
  <si>
    <t>20/8/17</t>
  </si>
  <si>
    <t>Elephant+bird charcoal mens hoodie now on sale - only L left!</t>
  </si>
  <si>
    <t>19/8/16</t>
  </si>
  <si>
    <t>15/5</t>
  </si>
  <si>
    <t>21/8/17</t>
  </si>
  <si>
    <t>20/8/16</t>
  </si>
  <si>
    <t>Can i suggest astroturf for the bottom of the cabinets instead of the black velvet? think itd make things look better :) JF</t>
  </si>
  <si>
    <t>Great idea. Will send some mon if some in WH RA</t>
  </si>
  <si>
    <t>aw - will check with Rosie</t>
  </si>
  <si>
    <t>21.08.2017</t>
  </si>
  <si>
    <t>16/5</t>
  </si>
  <si>
    <t>Womens S vinyl owl hoodie and mens XL catdog jumper now on sale - last sizes!</t>
  </si>
  <si>
    <t>The womens small coloured tee draw is a bit dodgy - please be careful opening and closing it</t>
  </si>
  <si>
    <t>22/8/17</t>
  </si>
  <si>
    <t>17/5/15</t>
  </si>
  <si>
    <t>Hey folks apparently there is a guy going round to every shop claiming that he was in the day before and paid with a $50 or $100 and was only given $10 change. So heads up folks! Also a serial shopfliter is back hitting Newtown hard, will have a description soon I hope. All i have is peroxide blonde small thin frame, female. RA</t>
  </si>
  <si>
    <t>21/8/16</t>
  </si>
  <si>
    <t>18/5/15</t>
  </si>
  <si>
    <t>Cork wall hangings and ipad cases all buy 1 get 1 free</t>
  </si>
  <si>
    <t>23/8/17</t>
  </si>
  <si>
    <t>all styles of metro backpacks/bags are out now - also all cushions are together up the back JF</t>
  </si>
  <si>
    <t>20/5/2015</t>
  </si>
  <si>
    <t>Early finish w/ Kaew's permission</t>
  </si>
  <si>
    <t>hey! I exchanged one of the sale items for another sale jumper. I know we don't do exchanges on sale items but the customer claimed we gave her the wrong jumper. She had proof of purchase on her bank details and receipt. She also described all the staff so it led me to believe her. Jumper was also in new condition. I know I'm pushing it, hope it's ok! - ju // No worries Julia, looks like you handled it perfectly :) AW</t>
  </si>
  <si>
    <t>24/8/17</t>
  </si>
  <si>
    <t>22/8/16</t>
  </si>
  <si>
    <t>20/05/2015</t>
  </si>
  <si>
    <t>vac is having trouble charging btw. It glitched out on Monday and Neha mentioned it wasn't charged. // double checked it plugged in - sometimes it falls out of the socket a bit so looks like its charging but isn't actually AW</t>
  </si>
  <si>
    <t>21/5/15</t>
  </si>
  <si>
    <t>7hours 10min</t>
  </si>
  <si>
    <t>Womens Mosaic Wolf Navy hoodie moved to sale! Only L left! AW</t>
  </si>
  <si>
    <t>25.08.2017</t>
  </si>
  <si>
    <t>forgot about ento :( - too busy to take a break</t>
  </si>
  <si>
    <t>No new products this week though we now have more succulent plants for the colourful planters! They are also for sale, not just display. $11.50 each AW</t>
  </si>
  <si>
    <t>25/08/2017</t>
  </si>
  <si>
    <t>Restocks! Defy jewellery is back with restocks of lots of designs, some which we haven't seen in close to a year! Check out the jewellery branch, silver and wood cabinets for exact ones. Some spare kept in the perspex drawers behind counter - AW</t>
  </si>
  <si>
    <t>26/8/17</t>
  </si>
  <si>
    <t>23/8/16</t>
  </si>
  <si>
    <t>22/5/15</t>
  </si>
  <si>
    <t>26/8/2017</t>
  </si>
  <si>
    <t>Hey all, we had an autonomy jacket stolen on Thursday. Just a reminder to keep an eye out for strange looking customers and to keep wandering around the store. Keep in mind the info Rosie has left us above - AW</t>
  </si>
  <si>
    <t xml:space="preserve">accidentally logged out after break - dumbo! </t>
  </si>
  <si>
    <t>Loqi museum collection bags are BACK! But they've gone up in price (just museum ones) to $17.95 :( they are on the top rack of the stand facing us at the counter. Note there are 4 designs - AW</t>
  </si>
  <si>
    <t>23/5/15</t>
  </si>
  <si>
    <t>Arrived on time, had some troubles with deputy - accidentally logged out of deputy instead of starting break because I am smrt</t>
  </si>
  <si>
    <t>Morning Rosie! Did we send the rest of the Autonomy sleeveless hoodies back to WH? Can't for the life of me remember where we put them AW // Also what do you think about sticking a few security tags on each of the autonomy jackets? Seems to be working for Spunky items at TGV! // Also do you think we could get a standardised timeframe for Boheme repairs? I feel like its hard to be consistent and know what's acceptable/not acceptable.</t>
  </si>
  <si>
    <t>will get back to you.</t>
  </si>
  <si>
    <t>27/8/17</t>
  </si>
  <si>
    <t>24/8/16</t>
  </si>
  <si>
    <t>unwell 40 + 20 min break</t>
  </si>
  <si>
    <t>1.5 hr crossover</t>
  </si>
  <si>
    <t>In response to above: i can't see anymore of the sleeveless hoodies, maybe we sold them?! It says we have 3 and 6 in the system tho hmm. // Sticking multiple security tags on super expensive items sounds like a great idea and will ask kaew if we can place 2 on items worth more then $120? // I don't believe we can get a standardized repair time from Paul, but will ask again. I've also asked him if there are things we can look out for to predict time away or eligibility but Paul says he likes to do it on a case by case when it gets to him. best I can do is get a quote for the individual bag. but that often blows out or is quicker.Paul has been very generous with his time on repairs but I find the repair process time consuming and am not a fan of selling these bags in Newtown and am pushing to pull them from the Newtown store. RA</t>
  </si>
  <si>
    <t>28/8/17</t>
  </si>
  <si>
    <t xml:space="preserve">jf - beginning to have a crisis of conscience selling them with the amount of repairs that seem to be needed :/ </t>
  </si>
  <si>
    <t>4hrs 15mins</t>
  </si>
  <si>
    <t>Hi guys, a few items of slow-moving stock has been discounted. Please wander around when you get the chance to check out what's now on sale! AW</t>
  </si>
  <si>
    <t>late customer</t>
  </si>
  <si>
    <t>25/8/16</t>
  </si>
  <si>
    <t>28.08.2017</t>
  </si>
  <si>
    <t>omg did someone buy the hat with the naked ladies all over it!?!?! JF</t>
  </si>
  <si>
    <t>lol</t>
  </si>
  <si>
    <t>yas!</t>
  </si>
  <si>
    <t>omg</t>
  </si>
  <si>
    <t>29/8/2017</t>
  </si>
  <si>
    <t xml:space="preserve">our collection of toys on the computer be like: https://ablythgreen.files.wordpress.com/2013/03/broken-toys.jpg </t>
  </si>
  <si>
    <t>totes</t>
  </si>
  <si>
    <t>6hr 10 mins</t>
  </si>
  <si>
    <t>Have made price lists for all jewellery in the full priced cabinets (for our convenience) - on a piece of cardboard under the cabinet. The Silver cabinet sheet is double sided - so turn it over if you can't find what you're looking for :) JF</t>
  </si>
  <si>
    <t>26/8/16</t>
  </si>
  <si>
    <t>30/8/17</t>
  </si>
  <si>
    <t>Jewellery Qs - are the brass crane earrings and the brass bird in cage earrings on sale? also 1 nicolas ring in the wooden cabinet is priced $49 and says it is part of a set? JF</t>
  </si>
  <si>
    <t>Not on sale . Will look into NG ring</t>
  </si>
  <si>
    <t>swapped shift with erica</t>
  </si>
  <si>
    <t>27/05/2015</t>
  </si>
  <si>
    <t>27/8/16</t>
  </si>
  <si>
    <t>There are no more small monstertheads paper bags in warehouse // So it's possible we may only have the large ones for the next month. kaew is trying to get some printed locally. RA</t>
  </si>
  <si>
    <t>29/5/2015</t>
  </si>
  <si>
    <t>Alex W - The guy who wants to return the pants rang again, wanting to speak to the owners... ee</t>
  </si>
  <si>
    <t>Placed the training manual above the cash register btw. - JR</t>
  </si>
  <si>
    <t>28/8/16</t>
  </si>
  <si>
    <t>31.08.2017</t>
  </si>
  <si>
    <t>3hrs 8 mins</t>
  </si>
  <si>
    <t>30/5/15</t>
  </si>
  <si>
    <t>Customer - Mark - will be picking up a Whale lamp - already paid in full on 31/5/15. it is in the Holds area :) JF</t>
  </si>
  <si>
    <t>opened store at 10:05 (super late public transport!!) deputy took further few more minutes to sign in super slow will stay back extra 5mins to make up the mins lost</t>
  </si>
  <si>
    <t>29/8/16</t>
  </si>
  <si>
    <t>31/8/17</t>
  </si>
  <si>
    <t>31/5/15</t>
  </si>
  <si>
    <t>There is a very large silver tree stump ring for a customer request in the silver ring box if bobbi comes in - RA //She came in 4/6/15 and bought it NM</t>
  </si>
  <si>
    <t>01.09.2017</t>
  </si>
  <si>
    <t>30/8/16</t>
  </si>
  <si>
    <t>Ariana came to pick up her bag btw. Just in case anyone was trying to find it. - jr</t>
  </si>
  <si>
    <t>WH refill</t>
  </si>
  <si>
    <t>Hey all, we're outta tissue paper for wrapping delicate items. We still have stacks of bubble wrap and I've left some thick paper next to the bin we can use in the meantime - AW</t>
  </si>
  <si>
    <t>31/8/16</t>
  </si>
  <si>
    <t>02.09.2017</t>
  </si>
  <si>
    <t>27/6/15</t>
  </si>
  <si>
    <t>This week we're gonna trial a new plan for the life in a bubbles - when closing, please pop all of them in the front window (where there's space) and turn the security gates off. When opening, please turn the security gates on and pop the life in a bubbles in their spots - AW</t>
  </si>
  <si>
    <t>yy</t>
  </si>
  <si>
    <t>Reminder that we only need to security tag items that are $20 or above. Smaller items don't need to be tagged AW</t>
  </si>
  <si>
    <t>7hrs?</t>
  </si>
  <si>
    <t>Started early because it was busy and this place is all I know. ;_;</t>
  </si>
  <si>
    <t>Following autonomy jumpers now 30% off: Collins jackets, Quilted Bombers, Subway Jackets, Navy/Tan Subway vest (last one), Thornton Knit, Shaded knit. The others may follow - will confirm with Kaew</t>
  </si>
  <si>
    <t>Busy no lunch - kaew display late cust</t>
  </si>
  <si>
    <t>30/6/15</t>
  </si>
  <si>
    <t>Moved squirrel and rabbit lamp into other window (fluffy critters and dino's...i dunno) anyway, pls switch on the powerboard in the arvo's around 4 and leave on. the into the woods lamp in the other window is still on a timer. :) JF</t>
  </si>
  <si>
    <t>04.09.2017</t>
  </si>
  <si>
    <t>LATE CUSTOMER</t>
  </si>
  <si>
    <t>Heads up - with dummy tags you need to use the silver pins to keep it secure. The white ones are for actual security tags only</t>
  </si>
  <si>
    <t>Please double check whether hoodies are mens or womens before popping them on display. Had a few confused customers</t>
  </si>
  <si>
    <t>07.09.2017</t>
  </si>
  <si>
    <t>5hrs 5 mins</t>
  </si>
  <si>
    <t>A lady bought a womens mosaicwolf hoodie on sale and I'm 90% sure she thought it was a mens one - if she comes in to exchange please let her do so, just let her know the mens one isn't supposed to be on sale so she will need to pay the $19 difference AW</t>
  </si>
  <si>
    <t>need to leave early today - Kaew's approval</t>
  </si>
  <si>
    <t>4 hrs 55 mins</t>
  </si>
  <si>
    <t>Trackwork - Train issues</t>
  </si>
  <si>
    <t>We are currently out of magnetic stickers, please keep an extra-vigilant eye out and when the stickers come in, please go through and barcode everything that needs it :) JF</t>
  </si>
  <si>
    <t>Signed in late to Ento</t>
  </si>
  <si>
    <t>IMPORTANT: Thursday staff please make sure you give Vic the large brown bag behind the counter that contains the 2 cushion covers and coaster. They are for a customer order that needs to go back to the warehouse :) JF</t>
  </si>
  <si>
    <t xml:space="preserve">Can I suggest we alter the orbit key stand and put elastic across the product so they are taught and stop falling? I'll make a suggestion to Mark but I wanted to get some feedback first. If I'm doing a terrible job at explaining let me know. - JR </t>
  </si>
  <si>
    <t>aw - I get what you're saying. Might fiddle with it</t>
  </si>
  <si>
    <t>06.09.2016</t>
  </si>
  <si>
    <t>21/7/15</t>
  </si>
  <si>
    <t>Hi guys! Can't find a couple of things, so I've popped them in the stock discrepancies LM</t>
  </si>
  <si>
    <t>3hrs10mins</t>
  </si>
  <si>
    <t>Hi, sorry that I was showing a customer some of the scarfs behind the counter. I took them off the roof and I'm not tall enough to hang them back on the roof. Please hang them back if anyone can reach. =p Thanks!!!! - Yi</t>
  </si>
  <si>
    <t>a customer was looking at a dreess and she was pulling to hard that the top button pop out. I havent put it through the system yet. It's in a bag just on the floor behind the counter. Please check, Thanks!!! - Yi</t>
  </si>
  <si>
    <t>07.09.2016</t>
  </si>
  <si>
    <t>3 hours 10 mins</t>
  </si>
  <si>
    <t>Please do not barcode the books with magnetic stickers. JF</t>
  </si>
  <si>
    <t>Just in case! A customer called Kerim bought a Autonomy jacket and he has been told very clearly that he cannot return the jacket if it is slightly damaged since it's already on sale. If he tries to swindle you, now you know! He was also given a 35% discount instead for the slight tearing in the lining. - JR</t>
  </si>
  <si>
    <t>We're running super low on bags. If you sell tees from the drawer please hold on to the ziplock bags as we won't be getting more bags until August I believe!</t>
  </si>
  <si>
    <t>Late customer</t>
  </si>
  <si>
    <t>13/09/17</t>
  </si>
  <si>
    <t>The rest of the autonomy jackets/jumpers are on sale 30%!</t>
  </si>
  <si>
    <t>13/9/17</t>
  </si>
  <si>
    <t>09.09.2016</t>
  </si>
  <si>
    <t>I've updated the jumper checklist with kids jumpers!</t>
  </si>
  <si>
    <t>YAY NEW COMPUTER -   We are still playing music from the back computer too (new amplifier has been installed). everything else should be in the same place on here but if you have any questions, call me! JF</t>
  </si>
  <si>
    <t>sorry, was slow on the ento sign in</t>
  </si>
  <si>
    <t>The LED candles and vacuum cleaner are now plugged in out the back next to the computer :) JF</t>
  </si>
  <si>
    <t>14/9/17</t>
  </si>
  <si>
    <t>covering jess</t>
  </si>
  <si>
    <t>Fuego style bucket feet are now 50% off JF</t>
  </si>
  <si>
    <t>Delivery</t>
  </si>
  <si>
    <t>17/7/15</t>
  </si>
  <si>
    <t>sale tees and singlets have swapped places due to overpopulation. So sale tees are now kept in what were the singlet drawers - men's sale tees in the men's singlet drawers and womens sale tees in the women's singlet drawers. JF</t>
  </si>
  <si>
    <t>late customers left store late</t>
  </si>
  <si>
    <t>18/7/15</t>
  </si>
  <si>
    <t>reminder: check stock discrepancies w Alex</t>
  </si>
  <si>
    <t>New bucket feet styles in! all are in the alarm/lights in. NOTE the black basic and brown basic lace ups are $99, but the others are the standard $89.95 JF</t>
  </si>
  <si>
    <t>15/9/17</t>
  </si>
  <si>
    <t>5hr</t>
  </si>
  <si>
    <t>Jess: whale moon womens tee L says 2 but I can't find? Might needs stocktake AW// will do asap JF</t>
  </si>
  <si>
    <t>can't find our dinosaur stapler! where is the spare? or is this a stock discrepancy? JF</t>
  </si>
  <si>
    <t>Hi Jess, counted 21 not 20 for the atonomy jackets. I checked the stock list recieved today but I couldn't find it recieved. Can you please check for me? Ta. Lauren// had one returned and forgot to add it to the e.o.d count. My bad! JF</t>
  </si>
  <si>
    <t>16/9/17</t>
  </si>
  <si>
    <t>13/9/16</t>
  </si>
  <si>
    <t>17/9/17</t>
  </si>
  <si>
    <t>Morning Jess, There was a customer called Cristina. She bought the silver butterfly ring from us 2 years ago. One of the wings of the butterfly is kinda bending or breaking. She was wondering if we can take it back to the artist and fix it. She said she doesn't mind paying for it to be fixed. Please give her a call on 0487265682, let her know if it's possible or not. Thanks!!! =]  - Yi</t>
  </si>
  <si>
    <t>jf - emailed Kaew</t>
  </si>
  <si>
    <t>yi</t>
  </si>
  <si>
    <t>Please check if we have more of Plush Toy T99500 Riceroar. In the system it says we have 2. - Yi</t>
  </si>
  <si>
    <t>jf - fixed!</t>
  </si>
  <si>
    <t>14/9/16</t>
  </si>
  <si>
    <t>18/9/17</t>
  </si>
  <si>
    <t>During deliveries: before you put items away you MUST double check that the item is on display. I will be keeping an eye on this. Also, if an item sells make sure you put a spare one on display. If no spare, put it in store needs, don't just leave it AW</t>
  </si>
  <si>
    <t>there are 2 cockatoo lamps out the back on hold for Sonya, she has paid 30% of the total for both at the TGV, she needs to pay the remaining when she comes in. Discount the total by 30% and put through as SONYA DEPOSIT PAID JF</t>
  </si>
  <si>
    <t>when security tagging items please put the pin through a seam so as not to damage the fabric. This goes for the scarves too - please find an opening in the stitching to put the pin through. JF</t>
  </si>
  <si>
    <t>19/9/17</t>
  </si>
  <si>
    <t>15/9/16</t>
  </si>
  <si>
    <t>20/9/17</t>
  </si>
  <si>
    <t>please don't put full price singlets on black sale hangers. JF</t>
  </si>
  <si>
    <t xml:space="preserve">Once again no need to security tag items under $20 (eg mustachifiers) except for the round animal coinpurses. </t>
  </si>
  <si>
    <t>late bus :\</t>
  </si>
  <si>
    <t>45 w drive</t>
  </si>
  <si>
    <t>forgot newtown log - 4pm</t>
  </si>
  <si>
    <t>21.09.2017</t>
  </si>
  <si>
    <t>Please make sure you are putting stock back in the correct places. there have been a lot of women's hoodies in the men's section and tees in the wrong size drawers. JF</t>
  </si>
  <si>
    <t>16/9/16</t>
  </si>
  <si>
    <t>16/9/2016</t>
  </si>
  <si>
    <t>24/7/15</t>
  </si>
  <si>
    <t>Just an FYI that the jumpers have been cleaned up out the back/decluttered. Please pay attention to the new women's system/signage. There is also a separate box for men's sale Jumpers. JF</t>
  </si>
  <si>
    <t>holy jebus that looks amazing</t>
  </si>
  <si>
    <t>21/9/17</t>
  </si>
  <si>
    <t>17/9/2016</t>
  </si>
  <si>
    <t>If possible I think try to use the kids tee bags or jumper bags for daily bags until the next batch of paper bags arrive? AW</t>
  </si>
  <si>
    <t>22/09/17</t>
  </si>
  <si>
    <t>Late</t>
  </si>
  <si>
    <t>23/09/17</t>
  </si>
  <si>
    <t>New chai bath brew to go with our traditional milk bath brew by page 33!</t>
  </si>
  <si>
    <t>7hrs 17 mins</t>
  </si>
  <si>
    <t>Late bus</t>
  </si>
  <si>
    <t>23/9/17</t>
  </si>
  <si>
    <t>Aloha! I made a little sign and demo gift bag (spotty). I thought it would be great to get rid of some of these, as I figure they will be pretty much pure profit. Don't have to keep up, I'll see if it works well today :) thanks Lauren</t>
  </si>
  <si>
    <t>That's great!</t>
  </si>
  <si>
    <t>jf Cute!!</t>
  </si>
  <si>
    <t>18/9/2016</t>
  </si>
  <si>
    <t>yi  Awesome!</t>
  </si>
  <si>
    <t>24/9/17</t>
  </si>
  <si>
    <t>Hey Jess, recieved stock yesterday, one discrepancy popped up for a Silver Tape Necklace (?) can you please double check. Have highlighted in the inventory excel. Thanks, Lauren.</t>
  </si>
  <si>
    <t>25/9/17</t>
  </si>
  <si>
    <t>Faulty stock that has been booked out as faulty through BizMan needs to go in the daily bag, or if it doesnt fit, in the bucket with the daily bags in the lights room JF</t>
  </si>
  <si>
    <t>19/9/2016</t>
  </si>
  <si>
    <t>Vacuum should be working now - don't think it was plugged in and charging properly before JF            If the vacuun seems not strong, probably coz the MAX button is not on. Just press it. =) -Yi</t>
  </si>
  <si>
    <t>26/9/17</t>
  </si>
  <si>
    <t>28/7/15</t>
  </si>
  <si>
    <t>27/09/2017</t>
  </si>
  <si>
    <t>Hi, I put the tee bags and the jewlery bags in a box on top of the wrapping paper. If you need anything just pull the box out a little. ^_^  - Yî</t>
  </si>
  <si>
    <t>late cust</t>
  </si>
  <si>
    <t>20/9/16</t>
  </si>
  <si>
    <t>Andrea - 0402 696 431 - wants to exchange a sale print (large size) for a smaller one. Got the OK from Kaew - We will exchange the print and credit note the customer the difference. Tried calling the customer and didn't get an answer or a machine to leave a message - just in case she calls back JF</t>
  </si>
  <si>
    <t>28/09/2017</t>
  </si>
  <si>
    <t>20/9/2016</t>
  </si>
  <si>
    <t>30/7/15</t>
  </si>
  <si>
    <t>Hey what's happening with that charity box out the back? Should we give em a ring-a-ding? JR</t>
  </si>
  <si>
    <t>ra - oh no!</t>
  </si>
  <si>
    <t>will check with Mark</t>
  </si>
  <si>
    <t>3 hrs 10 mins</t>
  </si>
  <si>
    <t>Left early - Rosie covering</t>
  </si>
  <si>
    <t>28/9/17</t>
  </si>
  <si>
    <t>The police have given us a replacement USB for future CCV TV footage. It's in the drawers under the counter. JR</t>
  </si>
  <si>
    <t>6.5HOURS</t>
  </si>
  <si>
    <t>drove straight to NT heavy traffic</t>
  </si>
  <si>
    <t>21/9/2106</t>
  </si>
  <si>
    <t>Hey Jess, I put in the store needs that we need another cockatoo lamp. When you receive it on Friday please put it at the back along with the docket taped on the comp. Thank you! JR</t>
  </si>
  <si>
    <t>ra - the supplier was out of these when i left, might still be?</t>
  </si>
  <si>
    <t xml:space="preserve">all good, it's sorted. </t>
  </si>
  <si>
    <t>what docket?</t>
  </si>
  <si>
    <t>4 hrs 50 mins</t>
  </si>
  <si>
    <t>21/9/2016</t>
  </si>
  <si>
    <t>31/7/15</t>
  </si>
  <si>
    <t>All price tags are changed for some items. Please check before put it through. There is a paper next to the computer has the details too. - YY // Jess has updated prices in bizman!</t>
  </si>
  <si>
    <t>29/09/17</t>
  </si>
  <si>
    <t>22/9/2016</t>
  </si>
  <si>
    <t xml:space="preserve">hey, just some stock question: 1. Mr Pigeon Charcoal Mens Tee S in the system says we have1, but i cant find it anywhere. Please double check. . Thanks! - Yi// awesome, thanks Yi, please put in the stock discrepancies tab next time :) JF
</t>
  </si>
  <si>
    <t>30/09/17</t>
  </si>
  <si>
    <t xml:space="preserve">jf </t>
  </si>
  <si>
    <t>22/9/16</t>
  </si>
  <si>
    <t>Paul Walker</t>
  </si>
  <si>
    <t>hey~ we probably need to buy some paper towel please~ ^_^ // Thanks Yi! Please pop this in store needs for future thanks! :)</t>
  </si>
  <si>
    <t>This will be covered in depth at the meeting but please be extra vigilant about thefts and security in the store. We've had a number of incidents of theft or attempted theft in the last month so we need to be extra careful. Be wary of people hanging around the front of the store or people taking many items of clothing into the change rooms - its better to be extra careful than not</t>
  </si>
  <si>
    <t>30/09/2017</t>
  </si>
  <si>
    <t>A woman  called Brenda will be coming in a week or two about exchanging a t-shirt she bought from the markets. This has been approved  by Kaew, no credit note can be given though, just exhange. Heads up, this lady is piiiiicky! - JR</t>
  </si>
  <si>
    <t>late due to BUSESSS</t>
  </si>
  <si>
    <t>23/9/16</t>
  </si>
  <si>
    <t>home early - sick</t>
  </si>
  <si>
    <t>Free movie passes for the movie Iris from Dendy if anyone wants them! - JR</t>
  </si>
  <si>
    <t>replacing end of Alex's shift</t>
  </si>
  <si>
    <t>Hey! Moved the jumpers and sale tees to their own tab. - JR</t>
  </si>
  <si>
    <t>23/9/2016</t>
  </si>
  <si>
    <t>noice</t>
  </si>
  <si>
    <t>24/9/16</t>
  </si>
  <si>
    <t>KYD labels up to date, label maker refilled. Please make sure to write "set of 2" or "pair" so we stop getting lonely animals. :'(</t>
  </si>
  <si>
    <t>busy at close and stayed open while working out EFTPOS. loggged out at door close,</t>
  </si>
  <si>
    <t>For Monday: Sending Cockatoo lamp and Mint concrete holders for a customer order instead of taking off floor. Holly is picking them up next weekend and can pay over phone if needed. Please attach note near computer. Details also in customer request if needed. Ra  /// there is also a dinosaur stapler coming in for a customer requst on Monday</t>
  </si>
  <si>
    <t>Alex sick - cover</t>
  </si>
  <si>
    <t>jr coolio</t>
  </si>
  <si>
    <t>Please pop the whalemoon cushion out when we get an insert</t>
  </si>
  <si>
    <t>26/9/16</t>
  </si>
  <si>
    <t>25/9/2016</t>
  </si>
  <si>
    <t>Please use plastic bags sparingly. I couldn't find any out the back, but maybe someone else should look too?  Not many left in warehouse either. RA</t>
  </si>
  <si>
    <t>we've already used the ones from out the back D:</t>
  </si>
  <si>
    <t>3 hours 5 mins</t>
  </si>
  <si>
    <t>There is a big shipment coming at the end of august. I needa find out what's in it, but so far i know lots of KYD will be arriving. RA</t>
  </si>
  <si>
    <t>ooohhhhh</t>
  </si>
  <si>
    <t>Also i'll be washing the vacuum filter on Sunday morning so the filter will most likely be drying in the bathroom Monday. RA</t>
  </si>
  <si>
    <t>Stock discrepancies with the soto jodhs, couldn't work out which was which to place in stock disc folder. One pair is also missing a swing tag. JR</t>
  </si>
  <si>
    <t>26/9/2016</t>
  </si>
  <si>
    <t>jf - fixed / swing tag in store needs</t>
  </si>
  <si>
    <t>06.10.2017</t>
  </si>
  <si>
    <t>Hey! I sold the last pair of the black HK shoe the bar shoes, size 37. Couldn't find in the system so I put it through as a misc product at the 209 dollar and put as 50% off as labelled. Tried to find in the system again, but still no luck. Can someone see if they can adjust for me please :) thanks, Lauren (couldnt find box either?) // I put this through today (11/8/15) - they're called uncle boot black :) totally understandable that you wouldnt know that (especially if theres not a box!) what you did was perf given the circumstances. JF</t>
  </si>
  <si>
    <t>27/9/16</t>
  </si>
  <si>
    <t xml:space="preserve">6hrs 10 mins </t>
  </si>
  <si>
    <t xml:space="preserve">Cockatoo lamp and mint planter in lay-by section ready for Holly to pay/pick up. </t>
  </si>
  <si>
    <t>28/9/16</t>
  </si>
  <si>
    <t>Cut up a whole pile of bubble wrap for the KYD's.Can be found in top draw to the left of the computer. :) LM</t>
  </si>
  <si>
    <t>jr - I put your initials in the "cleaning"tab so you can be credited for this task. :)</t>
  </si>
  <si>
    <t>rad!</t>
  </si>
  <si>
    <t>We have no extra supply of Monsterthreads plastic bags, so if people could refrain from using them for EOD bags and cash bags. please use the excess plastic in the drawers to the left when standing at the counter. please close these up with sticky tape to avoid the contents escaping. - RA</t>
  </si>
  <si>
    <t>doubled up shift records</t>
  </si>
  <si>
    <t>28/9/2016</t>
  </si>
  <si>
    <t>WEdnesday</t>
  </si>
  <si>
    <t>forgot to logout on bizman :(. logged out on ento though :) // all good AW</t>
  </si>
  <si>
    <t>Mark put a timer in the scarf window display so the lamps turn on themselves. So there are no lights to turn on in the front windows of a morning. RA</t>
  </si>
  <si>
    <t>8.10.2017</t>
  </si>
  <si>
    <t>13/8/2015</t>
  </si>
  <si>
    <t>Sonya came in for the two cockatoo lamps today - She had already paid 30% of the total price and she mentioned mark allowed another 10% of the total price so i just put them in and put a 40% off the total and left a note and also included the reciept in the end of day bag with a note also. thanks erica xx</t>
  </si>
  <si>
    <t>CYC</t>
  </si>
  <si>
    <t>LE!</t>
  </si>
  <si>
    <t>PAYCYCLE!</t>
  </si>
  <si>
    <t xml:space="preserve">Couple of stock discrepencies on Thursday, highlighted in the sheet. </t>
  </si>
  <si>
    <t>29/9/16</t>
  </si>
  <si>
    <t>leave early cover Yi TGV</t>
  </si>
  <si>
    <t>If we're low on some stationary (eg tape) please double check out the back, there is heaps there and its likely we have spares. If not there then leave it in store needs so we can pick it up AW</t>
  </si>
  <si>
    <t>We've moved the charging station for the tea lights to the area left of the otto and spike scarves at the front //  problems with powerboards in back.</t>
  </si>
  <si>
    <t>Angelique Cianci</t>
  </si>
  <si>
    <t>16/8</t>
  </si>
  <si>
    <t>The iPad is now connected to the internet and you can run itunes radio off it! // Passcode 1981 // search and add artists or just use the chill and beats1 playlists and others already there.</t>
  </si>
  <si>
    <t>30/9/16</t>
  </si>
  <si>
    <t>http://www.whistleout.com.au/MobilePhones/Guides/How-to-use-iTunes-radio</t>
  </si>
  <si>
    <t>30/9/2016</t>
  </si>
  <si>
    <t>Macquarie</t>
  </si>
  <si>
    <t>Wednes</t>
  </si>
  <si>
    <t>Traffic, computer updating itself :|</t>
  </si>
  <si>
    <t>13/10/17</t>
  </si>
  <si>
    <t>17/8</t>
  </si>
  <si>
    <t>Mens navy wolfmosaic hoodies moved to sale section // only XL left</t>
  </si>
  <si>
    <t>18/8/15</t>
  </si>
  <si>
    <t>the mugs are organised in styles :) please keep them together - keeping in mind that 'wolves are tender'and 'deer house' both look white so you'll have to check le label. JF</t>
  </si>
  <si>
    <t>14.10.2017</t>
  </si>
  <si>
    <t xml:space="preserve">5 hrs </t>
  </si>
  <si>
    <t>19/8/15</t>
  </si>
  <si>
    <t>15/10/17</t>
  </si>
  <si>
    <t>Some of the new happy socks have arrived. // bucket bib is now 30% off // All the old season Mel shoes instore have been put on sale at 20% off and moved down the back. There will be new Mel's instore on Thursday.</t>
  </si>
  <si>
    <t>4 hours</t>
  </si>
  <si>
    <t>16/10/17</t>
  </si>
  <si>
    <t>Rosis Asplet</t>
  </si>
  <si>
    <t>Batteries have been replaced in the stapler. RA</t>
  </si>
  <si>
    <t>22/8/15</t>
  </si>
  <si>
    <t>Hey folks, in preparation for the new tees that are coming in, we've folded away a bunch of the 4th and 5th sizes that are out. Please try to keep only 3 sizes out right now. Popular prints that sit on the very front of display can have 4 out. RA</t>
  </si>
  <si>
    <t>Anthony Griego</t>
  </si>
  <si>
    <t>23/8/15</t>
  </si>
  <si>
    <t>heads up monday night! I washed the vacuum filter Sunday and will be doing this every one or two weeks. The filter needs to be placed back in the dyson when dry before use. also we have swapped our dyson with the warehouse one. Let Rosie know if there are any issues. Ra</t>
  </si>
  <si>
    <t>Rhodes</t>
  </si>
  <si>
    <t>17/10/2017</t>
  </si>
  <si>
    <t>8 hrs 10 mins</t>
  </si>
  <si>
    <t>Hi all! I have made some small signs to hang on the jumpers advising customers that more sizes are available. I feel as though we are missing out on some great sales because customers are not aware, and we at times miss the chance to inform them due to serving other customers etc. I just don't want to miss a sale opportunity :) thanks, Lauren.</t>
  </si>
  <si>
    <t>17.10.2017</t>
  </si>
  <si>
    <t>8hrs 5mins</t>
  </si>
  <si>
    <t>Could somebody go through the sales tees to make sure they're all out on Tuesday or Wednesday please? Thanks :) // DONE JF</t>
  </si>
  <si>
    <t>18/10</t>
  </si>
  <si>
    <t>lm - sorry! I didn't do these on Monday :(</t>
  </si>
  <si>
    <t>Hey all! We have a stack of new monsterthreads items including new pocket tin, canisters, placemats, purses and wallets!! Check ém out :)  they're still $8 AW</t>
  </si>
  <si>
    <t>30?</t>
  </si>
  <si>
    <t>7.5?</t>
  </si>
  <si>
    <t>3hrs 25mins</t>
  </si>
  <si>
    <t>25/8/15</t>
  </si>
  <si>
    <t>Late boi</t>
  </si>
  <si>
    <t>moved stuff around to fit new stock in the kids area - not sure how the socks next to the sand is going to go but lets see! Also spare scarves (for rotation) are in the drawer where the spares are kept. JF</t>
  </si>
  <si>
    <t>19.10.2017</t>
  </si>
  <si>
    <t>25/8</t>
  </si>
  <si>
    <t>Yo, I found a scarf in the drawer that wasn't in a plastic bag - has a couple of holes in it. i've chucked it in a plastic bag on top of the wrapping stuff for inspection/decisions :) JF</t>
  </si>
  <si>
    <t>19/10/17</t>
  </si>
  <si>
    <t>Hey folks in the middle of rearranging stuff in the back but: MT tins are with the Tinco $8 tins under the grass display. // MT canisters are where the popular items shelf is jsut through the back, no extra mouse mats or placemats in storage at the moment. We also had some new wooden kids items come in late last night. puzzles at the front of store, wooden trucks and cars, pinball machines. // also some iphone 4 noodoll and samsung 3 stuff we're getting rid of at 50% off</t>
  </si>
  <si>
    <t>20/10/2017</t>
  </si>
  <si>
    <t>Hi, I didn't have any time to arrange the back, could someone please mark all the sales jumpers in the box out back to $40 cheers, RA // DONE JF</t>
  </si>
  <si>
    <t>20/10/17</t>
  </si>
  <si>
    <t>we dont need to put the seals on the bottles anymore ee &amp; ra</t>
  </si>
  <si>
    <t>ra - no access to ento</t>
  </si>
  <si>
    <t>21/10</t>
  </si>
  <si>
    <t>there are 2 charity boxes out the box for 2 different schools. who gets which box doesnt matter. should come in today or tomorrow to pick up :) jf and ee</t>
  </si>
  <si>
    <t>27/8/15</t>
  </si>
  <si>
    <t>maria sick</t>
  </si>
  <si>
    <t>something was setting off the gates - making for some interesting customer interactions... went through and removed all the magnetic strips. please dont put them in the front window :) seems they set off the gates even if youve beeped them. JF</t>
  </si>
  <si>
    <t>i just put some in the temporarily(sun) - will remove wed</t>
  </si>
  <si>
    <t>finish early - no break/quiet</t>
  </si>
  <si>
    <t>28/8</t>
  </si>
  <si>
    <t>Hi all, new deal for the placemats - buy 4 get 1 free (just like the coasters!). Could someone please make up a sign to put on display for them? Thanks :) AW   -  done by lauren :) ee</t>
  </si>
  <si>
    <t>3hrs 25min</t>
  </si>
  <si>
    <t>22/10/17</t>
  </si>
  <si>
    <t>Rory's replacement bag is in the holds area.</t>
  </si>
  <si>
    <t>missed 1st train, got off wrong station and walked, brain is not well :( from 20 mins early to 20 mins late WAH</t>
  </si>
  <si>
    <t>28/8/15</t>
  </si>
  <si>
    <t>Hey! Can we put the cat playhouse on sale at all? It's been sitting there untouched. Thanks! Lauren</t>
  </si>
  <si>
    <t>checking with Kaew</t>
  </si>
  <si>
    <t>23/10/17</t>
  </si>
  <si>
    <t>i put the cannister care slips in most of the casnnisters but need to pop them in 12 more - have asked for more slips - exciting stuff! ee</t>
  </si>
  <si>
    <t>23.10.2017</t>
  </si>
  <si>
    <t>13/10/16</t>
  </si>
  <si>
    <t>8 hours</t>
  </si>
  <si>
    <t>29/8</t>
  </si>
  <si>
    <t>Firetruck cat playhouse now 30% off!</t>
  </si>
  <si>
    <t>24/10/17</t>
  </si>
  <si>
    <t>awe</t>
  </si>
  <si>
    <t>The stringlights in the front window are out (broken) I think. I've left em out for display purposes but happy to take them down if we aren't ordering again?</t>
  </si>
  <si>
    <t>ah i see</t>
  </si>
  <si>
    <t>26.10.2017</t>
  </si>
  <si>
    <t>Guys please  make sure you empty the dyson after EVERY vacuum, this one can't handle too much dust and will conk out if it's not emptired regularly!</t>
  </si>
  <si>
    <t>Yes please everyone!</t>
  </si>
  <si>
    <t>Hey Rosie, Lauren and I did some rearranging today (homewares and kids sections) - feel free to change it back if it doesn't look like its working</t>
  </si>
  <si>
    <t>looks great thanks! ra</t>
  </si>
  <si>
    <t>14/10/16</t>
  </si>
  <si>
    <t>26/10/17</t>
  </si>
  <si>
    <t>Please put the bestest friends pillow out when inserts arrive. RA</t>
  </si>
  <si>
    <t>27/10</t>
  </si>
  <si>
    <t>30/8/15</t>
  </si>
  <si>
    <t>Mark has left some kitten polish instore. Please use this on the outside of the Monsterthreads tins when they come in delivery. just a small dollop on a tissue, coat and buff it out. It significantly reduces the uneven polish surface on them at the moment. RA</t>
  </si>
  <si>
    <t>kitten polish?</t>
  </si>
  <si>
    <t>lm, poor cats</t>
  </si>
  <si>
    <t>Saturday?</t>
  </si>
  <si>
    <t>2 packets of each ka-gu-mi out. extras are underneath the display - RA</t>
  </si>
  <si>
    <t>29/10/17</t>
  </si>
  <si>
    <t>15/10/16</t>
  </si>
  <si>
    <t>The temp fathers day window display makes it hard to access the security gates power point. So no putting the life in the bubble in the window at night until it moves.should be early this week. ra</t>
  </si>
  <si>
    <t>30/10/17</t>
  </si>
  <si>
    <t>31/8/15</t>
  </si>
  <si>
    <t>30.10.2017</t>
  </si>
  <si>
    <t>Hi All! I have changed around the area at the till. I found there was a little too much clutter, so I organised it to make it less messy. Rosie/Alex, please feel free to change anything back. Gave everything a good scrub too. FYI, I noticed a tonne of coffee stains everywhere, especially on the phone which had food crumbs on it too (gross). Please be careful when drinking etc :) LM</t>
  </si>
  <si>
    <t>Thanks heaps! looks great!</t>
  </si>
  <si>
    <t>Jess Fogarty</t>
  </si>
  <si>
    <t>timesheets werent filled in on monday and not sure how many hours Jen worked. I guessed Tony's one but will ask him today - FLO 31.10</t>
  </si>
  <si>
    <t>Happy pills* are in bottom storage bucket in set where milk carton gift boxes are</t>
  </si>
  <si>
    <t>Anthony Greigo</t>
  </si>
  <si>
    <t>31.10.2017</t>
  </si>
  <si>
    <t>Due to the low Aussie dollar the fabric animals have had a price rise - Small keyring deers, rabbits and squirrels are now $16.95; medium keyring deer, rabbits and squirrels are $24.95; Large rabbits, deer and squirrels are $34.95; and pillow mushrooms are $69.95. I am confirming the keyring sheep and owls with Kaew AW</t>
  </si>
  <si>
    <t>16/10/16</t>
  </si>
  <si>
    <t>Good news everyone! The shipping container is here so we will have a stack of new stuff trickling into stores. Also, we finally have small paper bags back again /// No newsletter until early next week!</t>
  </si>
  <si>
    <t>31/10/2017</t>
  </si>
  <si>
    <t>rosie asplet</t>
  </si>
  <si>
    <t>17/10/16</t>
  </si>
  <si>
    <t xml:space="preserve">
UPDATED Because of the discolouration and wear that can occur with the lighter coloured iPhone 6 cases. We are putting most of the light ones on sale at 50% off.
Updated: 5  Designs:Polar Bear / Bike Monster / Cat Monster / SPioch / little owl
Please mention that they might mark easier than the darker cases. Talk to customers about it instore/before purchasing.- RA</t>
  </si>
  <si>
    <t>NEW TEES ammended: Mens shirt drawers fixed. Mens (L) 2 colours placed in whites drawer due to large capacity of this size/NM</t>
  </si>
  <si>
    <t>Hi Rosie, there's something up with the barcodes of the Messenger womens tees - two entries for womens XL and none for XS /// It's XS changed instore, will change/check WH on thurs. // XS is actually 66 / wolf and girl XL is 71</t>
  </si>
  <si>
    <t>18/10/16</t>
  </si>
  <si>
    <t>I repeat, please empty the vacuum after EVERY USE. Shouldn't have to write this twice in one week. AW</t>
  </si>
  <si>
    <t>ra (no open BM log - 10.07 bm reconcile log)</t>
  </si>
  <si>
    <t>Following the lead of Bex and TGV with all VM-ing. Trialling all similar products and grouping them together, seems to work well with the TGV store. We'll reassess in a month and see what the feedback is. Canisters: to prevent them from moving around too much, offer to get a new item. - JR</t>
  </si>
  <si>
    <t>Can I start logging my hours in the Warehouse sheet from Next Paycycle?</t>
  </si>
  <si>
    <t>3hrs 15mins</t>
  </si>
  <si>
    <t>03.11.2017</t>
  </si>
  <si>
    <t>Women's XL overflow in L draws. Keep them on the right side of the drawer if possible. JR</t>
  </si>
  <si>
    <t>19/10/16</t>
  </si>
  <si>
    <t>15 total Swell and MT water bottles, keep counting when doing the rounds for obvious reasons - thanks</t>
  </si>
  <si>
    <t>4.11.2017</t>
  </si>
  <si>
    <t>The Robot white mens tee - is a relaxed fit and is a little wider. RA</t>
  </si>
  <si>
    <t>Hey Rosie, do you know where the medium size red dot gift bag is? // I have a feeling the stock levels are off. // all the stock I know about is together under counter left. Will stocktake. RA</t>
  </si>
  <si>
    <t>20/10/16</t>
  </si>
  <si>
    <t>6hrs 15 mins</t>
  </si>
  <si>
    <t>late customers. forgot to log out until 9:55 on deputy</t>
  </si>
  <si>
    <t>List of store lights sheet to switch on for new staff can be found on the desktop // and in google drive in the Newtown store folder. ra</t>
  </si>
  <si>
    <t>Aurelien 'Orwellian' Pham</t>
  </si>
  <si>
    <t>Heya Rosie/Alex. Just wondering if the plastic plates are microwave safe? Had a customer ask but wasn't sure? Thanks! LM // they are not! Dishwasher safe and shatter resistant but not microwave safe AW</t>
  </si>
  <si>
    <t>lm - thanks!</t>
  </si>
  <si>
    <t>Ya boy back ( ͡° ͜ʖ ͡°)</t>
  </si>
  <si>
    <t xml:space="preserve">Hi All! I was wondering if anyone would be keen on organising a get together outside of work? A couple of cheeky beverages, friendly banter etc. Neha and myself were thinking of Young Henry's one night? There's also a bunch of Fringe Festival events this month which would be awesome to see! Plays, comedians, workshops etc. Lemme know, I can shoot out an email with the details :) LM </t>
  </si>
  <si>
    <t>All that sounds great Lauren!</t>
  </si>
  <si>
    <t>21/10/16</t>
  </si>
  <si>
    <t>Sounds cool! I'm totally swamped for the next 5 weeks though (lol kill me)</t>
  </si>
  <si>
    <t>I'm down! Young Henry's closes at like 7 though. I'll pop something in this week's mail</t>
  </si>
  <si>
    <t>jf this sounds like fun!</t>
  </si>
  <si>
    <t>im in! im free wed thurs nightsX</t>
  </si>
  <si>
    <t>YES! Craft beer week is coming up too!</t>
  </si>
  <si>
    <t>06.11.2017</t>
  </si>
  <si>
    <t>21/10/2016</t>
  </si>
  <si>
    <t>Delta womens bucketfeet are $99.95 as they came in the recent delivery and falling Aus $</t>
  </si>
  <si>
    <t>13.9.13</t>
  </si>
  <si>
    <t>22/10/2016</t>
  </si>
  <si>
    <t>Please put out the whalemoon cushion when inserts arrive in the delivery Monday RA</t>
  </si>
  <si>
    <t>Sorry burnt my hand for breakfast ha ha wahhhh</t>
  </si>
  <si>
    <t>14/9/15</t>
  </si>
  <si>
    <t>Hey Rosie/Alex, I merched a new window display. Please change anything you dont like. Thanks! LM</t>
  </si>
  <si>
    <t>ruling thanks!</t>
  </si>
  <si>
    <t>15/9</t>
  </si>
  <si>
    <t>Moved all mens shoes together out the back. Please label with sale stickers and group sale shoes together to avoid confusion. JR</t>
  </si>
  <si>
    <t>great idea</t>
  </si>
  <si>
    <t>Please look through all drawers opposite counter (under ceramics), I've rearranged some things for easier access. JR</t>
  </si>
  <si>
    <t>awesome</t>
  </si>
  <si>
    <t>Spare Zuny BAGS are in the light room and small Zunies are grouped in store room. Please keep all the Zuny bags that are on display in the drawer to avoid confusion. JR</t>
  </si>
  <si>
    <t>23/10/2016</t>
  </si>
  <si>
    <t>16/9</t>
  </si>
  <si>
    <t>No more kitty pair mugs until late oct RA</t>
  </si>
  <si>
    <t>Hi all, let's give the remerchandising a bit of a rest for a while unless really necessary. Its getting really tough to track where items are on display. Same goes for moving things around in storage - we have new staff and its only going to confuse them if we keep moving things around.</t>
  </si>
  <si>
    <t>24/10/16</t>
  </si>
  <si>
    <t>21/9/15</t>
  </si>
  <si>
    <t>We'll be stocking a small seclection of short story earrings. There will also be some new items from ECD coming in soon. Laundry baskets, totes, canvas planters, coin purses. Lights.</t>
  </si>
  <si>
    <t>4hrs 15 mins</t>
  </si>
  <si>
    <t>New stock came in today! Short Story earing can be located in the "silver"cabinet with their double ups in a box next to the spare KYD's ontop of the drawers. LM</t>
  </si>
  <si>
    <t>25/10/16</t>
  </si>
  <si>
    <t>Hi All! Julia and Myself (lauren) moved some goodies around the store to see if they will move better and due to seasonal change. The window now displays some Zuny stock and the Melissa shoes. If you need to replace one of the Melissa shoes if selling that size, please replace with the RIGHT side foot shoe. The coloured canisters are now located back on the front table. The scarfs are now displayed on the stand with the beanies, with spares in the same drawer as usual. Shippon, Egglings are back on the middle island :) thanks! Lauren</t>
  </si>
  <si>
    <t>aw - looks great!</t>
  </si>
  <si>
    <t>LM</t>
  </si>
  <si>
    <t>Momots have been moving slow so now you can "Buy 3 momots and get the 4th Free"  </t>
  </si>
  <si>
    <t>made a sign but it's pretty pathetic. may need another.</t>
  </si>
  <si>
    <t>26/10/16</t>
  </si>
  <si>
    <t xml:space="preserve">Jess and I cleared up the drawers w/ tin pockets and have moved the happy pills there. Spare jewellery bags and milk boxes are in the bottom plastic drawer now. </t>
  </si>
  <si>
    <t>10 mins</t>
  </si>
  <si>
    <t>Small reminder, zuny bags for display zunies are in the drawers under stationary, new zunies are in the "quick storage"out the back (includes big and sml) and spare bags (doubles) are in the lights room. Thank you! :)</t>
  </si>
  <si>
    <t>al</t>
  </si>
  <si>
    <t>23/9/15</t>
  </si>
  <si>
    <t>ON SALE: Noodoll Artist Sketchbook 30% off // Robot Lunchbox 20% off // Egg Warmers 30% off // Areaware cork screws 30% off // Puro Puzzles 30% off // Wooden Baby Spoons 20% off. // GE wire baskets 30% off</t>
  </si>
  <si>
    <t>27/10/16</t>
  </si>
  <si>
    <t>Bucketfeet. selected styles on sale at 30% off. Womens bucketfeet: 
Patchwork: size 7 left
Roadtrip: size 7 and 8 left
Jayson: size 7 and 8 left
Austin: Size 5, 7 and 10 left
Roadtrip High: size 8 left
Dot Hi: Size 7 left</t>
  </si>
  <si>
    <t>No break, busy. Stayed open late with kaew for post NT fest people and doing ladder things</t>
  </si>
  <si>
    <t>13/11</t>
  </si>
  <si>
    <t>6 hours 10 mins</t>
  </si>
  <si>
    <t>Bucketfeet mens styles on sale at 30% off. Patchwork: Size 9 left 30% off
Pindou: Size 8 and 9 left 30% off</t>
  </si>
  <si>
    <t>28/10/16</t>
  </si>
  <si>
    <t>6 hours 35 mins</t>
  </si>
  <si>
    <t>29/10/16</t>
  </si>
  <si>
    <t>24/09/15</t>
  </si>
  <si>
    <t>hi there were quite a few products that are priced over $20 without security stickers on them, shippon, egglings, bottleusb lights and magnetic animal fridge key station thingys, so i put them on :) erica</t>
  </si>
  <si>
    <t>thanks, ra</t>
  </si>
  <si>
    <t>thanks Erica!</t>
  </si>
  <si>
    <t>14/11/17</t>
  </si>
  <si>
    <t>Re: Erica's concerns about tagging and pricing. I think a lot of miscommunication is happening with that, mainly because TGV store tags the stock that way. Managers; maybe make a tab and list items to stop this confusion. Please relay this list to Flo so we're all on the same page. It's causing a lot of unneccessary and silly tension between staff. - JR</t>
  </si>
  <si>
    <t>Will speak to florence</t>
  </si>
  <si>
    <t>15/11</t>
  </si>
  <si>
    <t>Will speak to Rosie</t>
  </si>
  <si>
    <t>May I also recommend a current "sale" list too? Again it'll stop confusion and miscommunication. JR</t>
  </si>
  <si>
    <t>15/11/17</t>
  </si>
  <si>
    <t>Any chance the women's SML drawer can be fixed? JR</t>
  </si>
  <si>
    <t>vic?</t>
  </si>
  <si>
    <t>16/11</t>
  </si>
  <si>
    <t>Spunky bruiser shirt and dress may need to be moved to TGV. The haven't moved for over a year. JR</t>
  </si>
  <si>
    <t>17/11</t>
  </si>
  <si>
    <t>Went to TGV by accident :( :[</t>
  </si>
  <si>
    <t>25/9/15</t>
  </si>
  <si>
    <t>Hi All, recieved in a new tripod oil burner located on the middle island table. Also new Green Tea flavour for the Bath Brews, located in the same spot. Thanks. LM</t>
  </si>
  <si>
    <t>Looks great</t>
  </si>
  <si>
    <t>Hey gang, to the guys that have been merchandising and moving things around in storage, it's really looking fantastic! Thanks for your great work :)</t>
  </si>
  <si>
    <t>19/11/17</t>
  </si>
  <si>
    <t>20/11/17</t>
  </si>
  <si>
    <t>Re: security tagging - the general rule for Newtown (may be different at TGV) is for all items that are $20 or above, they should be tagged in some way. This includes the stickies, the pin tags or a dummy tag if close to the front of the shop. Tag should be visible to deter thieves and so we can easily see when selling the items (eg next to barcode). Exceptions to the rule are: Round animal coin purses (should be tagged), MT tees/singlets, shoes, display items (check with other staff). If in doubt, check with other staff or put a tag on in a visible location - use your discretion</t>
  </si>
  <si>
    <t>20.11.2017</t>
  </si>
  <si>
    <t>6 hrs and 10 min</t>
  </si>
  <si>
    <t>For a full list of sale items please see the 'Sale items' tab. Sale tees, jumpers and jewellery not included!</t>
  </si>
  <si>
    <t>4hrs 40 mins</t>
  </si>
  <si>
    <t>regular mens and womens singlets have been moved to the front of store racks. please make sure there are 2 of each design out (where [possible). ra</t>
  </si>
  <si>
    <t>i went to the right store!</t>
  </si>
  <si>
    <t>Rosie, has Kaew gotten back you about putting any additional women's t-shirts on sale? Did we ask about more tote bags going on sale too? JR</t>
  </si>
  <si>
    <t>23/11/17</t>
  </si>
  <si>
    <t>7hrs 40 min</t>
  </si>
  <si>
    <t>we can put sharksing on sale RA</t>
  </si>
  <si>
    <t>Rosie ASplet</t>
  </si>
  <si>
    <t>24/11/17</t>
  </si>
  <si>
    <t>Hi, would someone be able to change the price of all the sharksing tote bags to $22? aand add it to the sale tab in this document? They're able to be put on sale. Hopefully mroe can go onsale after Christmas. RA</t>
  </si>
  <si>
    <t>Prices adjusted aw</t>
  </si>
  <si>
    <t>Done! al</t>
  </si>
  <si>
    <t>left early, kaew ok</t>
  </si>
  <si>
    <t>Trying out the mens sales hoodies in the back area. Maybe isn't working so well tho? RA</t>
  </si>
  <si>
    <t>aw - looks good</t>
  </si>
  <si>
    <t>25/11/17</t>
  </si>
  <si>
    <t>had some trouble doublechecking cashup; all good in the end though</t>
  </si>
  <si>
    <t>Hi all! Recieved some new goodies in today! Mister Moss, hanging succulents. Small $45 Large $75. I have hung some up in the window, but waiting on some more S hooks so we can hang the remaining for display. For now, I have placed the remaining stock on the island table, just so we can have all plant styles on show. Take some time to read the label, as it mentions care instructions :) Also the Unicorn Jewellery plate $32.95 located ontop of the Silver cabinet. There is a spare onE out back on the shelves. Thanks! Lauren</t>
  </si>
  <si>
    <t>Quiet so took longer break</t>
  </si>
  <si>
    <t>a guy dropped off a weird kids book he wants us to stock... i referred him to the website but he insisted on leaving it here (creepy vibes mate) - its behind the counter. JF</t>
  </si>
  <si>
    <t>26/11/17</t>
  </si>
  <si>
    <t>hehe ee</t>
  </si>
  <si>
    <t>Arrived on time - Late sign into Ento</t>
  </si>
  <si>
    <t>We have a new products called Mister Moss... looks like they need to be sbmerged in water for 10 mins once a week. I'll take care of that on Wednesdays - RA  http://www.mister-moss.com/#!shop/c1hnt  They can live indoors or outdoors (not in direct sunlight.) The bags for the ones in the front window are in the holds area.</t>
  </si>
  <si>
    <t>27/11/17</t>
  </si>
  <si>
    <t>We have a brand new dyson! Ra</t>
  </si>
  <si>
    <t>best news ever</t>
  </si>
  <si>
    <t>Just a small FYI, the iPhone 6 cases will still fit the new iPhone 6s. LM</t>
  </si>
  <si>
    <t>28/11/17</t>
  </si>
  <si>
    <t>5hrs 15min</t>
  </si>
  <si>
    <t>Milk carton boxes are in the plastic tub left side of the register btw. Been noticing we keep ordering them in the deliveries but we're drowning in them. :S - jr</t>
  </si>
  <si>
    <t>29.11.2017</t>
  </si>
  <si>
    <t>29/11/17</t>
  </si>
  <si>
    <t>Have you met Ms Jones dropped some new vases, cups, bowls and spoons they are in the front window. With some spares in the back in front of the stationary shelves in the back. RA</t>
  </si>
  <si>
    <t>30/11/17</t>
  </si>
  <si>
    <t>Dylan kendall cups in boxes have been moved to next to the other dylan kendal boxes. Yellow and blue mesh baskets are now under the tote bags in bags. sale sale saleeee.</t>
  </si>
  <si>
    <t>30.11.2017</t>
  </si>
  <si>
    <t>14/10/15</t>
  </si>
  <si>
    <t>7hrs 5 mins</t>
  </si>
  <si>
    <t>Mister moss's have been given a tall drink of water... The big ones in the window are just inbags for overnight .. PLEASE TAKE THE BAGS OFF THURSDAY MORNING. beware of water spilling outta the bags - RA I know they look so so ugly, but didn't wanna leave it to others to put back up. Next week i'll take them down in the morning and they'll be ready to go up closer to close on Wed.</t>
  </si>
  <si>
    <t xml:space="preserve">We have been inundated with a lot of large stock that has boxed ready to go items in the back... Next time I am in (wednesday) I will rearrange and make some more room for these items and try to group them all together. !! RA </t>
  </si>
  <si>
    <t>13/11/16</t>
  </si>
  <si>
    <t>Had time mixed up - came late, sorry</t>
  </si>
  <si>
    <t>14/11/16</t>
  </si>
  <si>
    <t>15/11/16</t>
  </si>
  <si>
    <t>Hey, I had a customer showing me an email about a sale? I had a look at it and I have no clue what it's about. Can we have a memo sent out for staff to know when sales are/sent out to customers? Thanks! Lauren // Hey L, sorry if that's confusing. Just treat the online store and shops as different worlds. I'll clarify that the sale means online only next time. If you want to stay up to date with the mail outs though, they're posted on the FB page regularly. Usually mail outs reflect what's happening in the stores. - JR</t>
  </si>
  <si>
    <t>yea totally / will put in newsletter</t>
  </si>
  <si>
    <t>19/10/2015</t>
  </si>
  <si>
    <t>New carboard seat in storage room FYI. Yiew! No more floor sitting. JR</t>
  </si>
  <si>
    <t>16/11/16</t>
  </si>
  <si>
    <t>Wolf mosaic jumper mens needs a new shwing tag. JR</t>
  </si>
  <si>
    <t>thurs</t>
  </si>
  <si>
    <t>17/11/16</t>
  </si>
  <si>
    <t>Hey can we print out a size guide for the happy socks underwear? Just realised it's written nowhere. There's one on their website. JR</t>
  </si>
  <si>
    <t>will look into this</t>
  </si>
  <si>
    <t>thanks</t>
  </si>
  <si>
    <t>Hey guys, sorry I didn't have time to mope tonight. Was doing stock till 18:40 and was surving customer for Tees. I only did vac, SORRY!!! -YI</t>
  </si>
  <si>
    <t>no prob</t>
  </si>
  <si>
    <t>how could you? jks. al</t>
  </si>
  <si>
    <t>20/10</t>
  </si>
  <si>
    <t>Hi gang, re the happy sock undie size guide above - I've saved it on the desktop if you wanna check it out :)</t>
  </si>
  <si>
    <t>Covering Shift</t>
  </si>
  <si>
    <t>Apologies for the bin bag size, IGA ran out of the large ones sorry</t>
  </si>
  <si>
    <t>18/11/16</t>
  </si>
  <si>
    <t>hey Folks I moved a few things around the back storage area. please take a look when you have a co-worker on as well. The AM Balloons are underneath the felt rugs // All Boxed lamps and Have you get Ms Jones Vases live on the top two shelves to the left of the felt rugs // The last shelf on the left (opposite felt rugs) is where all packaging from display items is to live. This was the case before but I removed the balloon so all the shelves are now for this purpose. Please do not place any in box items ready for sale there. RA</t>
  </si>
  <si>
    <t>2nd 10 break went too long sorry!</t>
  </si>
  <si>
    <t>7 hrs 45 mins</t>
  </si>
  <si>
    <t>Some of the Mister Moss Plants have been badly damaged. I've got Mark's Dad Vic on the case of two unsellable ones. But just to be conscious of customers touching the plants and maybe remake a "do not touch"sign if the one I made isn't working. RA</t>
  </si>
  <si>
    <t>22/10</t>
  </si>
  <si>
    <t>Sorting out back</t>
  </si>
  <si>
    <t>I've moved a few things around out the back and a couple of things in store to accommodate new stock. Lemme know what you think! AW</t>
  </si>
  <si>
    <t>sweet!</t>
  </si>
  <si>
    <t>19/11/16</t>
  </si>
  <si>
    <t>great</t>
  </si>
  <si>
    <t>NEW/RESTOCKED ITEMS! Inflatable donuts are back! $36.95. Inflatable watermelon ball $18.95, Flamingo/watermelon/cactus cake candles $16.95. Located under DK</t>
  </si>
  <si>
    <t>23/10/15</t>
  </si>
  <si>
    <t>On my opens ive noticed some cheeky moths flying about the store -  they might eat the tees!what do we do about it?</t>
  </si>
  <si>
    <t>hmm...</t>
  </si>
  <si>
    <t>A few moths should be ok. But will ask.</t>
  </si>
  <si>
    <t xml:space="preserve">lol ew </t>
  </si>
  <si>
    <t>20/11/16</t>
  </si>
  <si>
    <t>24/10/15</t>
  </si>
  <si>
    <t>Hey folks, i'll be trying to call staff on shift until next wed about staff social / staff meetings and whether they should happen together, separately // Sunday? Tuesdays? / Meeting venue, store, bar That kinda thing. rethinking November 1st. That way we can meet the Chatswood staff too! RA</t>
  </si>
  <si>
    <t>oh cool!</t>
  </si>
  <si>
    <t>Mens XS shirts are now in the tub beneath mens singlets in light room. Womens XL overflow shirts now in the tub beneath womens singlets in the same room! AW</t>
  </si>
  <si>
    <t>5hrs 45min</t>
  </si>
  <si>
    <t>21/11/16</t>
  </si>
  <si>
    <t>If a tall ginger dude comes in asking for a discount on an arcade deer singlet he bought, he is entitled to one. $15 refund or credit AW</t>
  </si>
  <si>
    <t>25/10/15</t>
  </si>
  <si>
    <t>Please put the little owl cushion out on Monday when we get more pillows in the delivery // please also put out the medium bird vase - into the window , i placed the sticks into larger vase. RA</t>
  </si>
  <si>
    <t>For Monday morn: Sunday after official close was chaos. sold a bunch of shirts which have been replaced, and fixed the racks and displays as best as i could (all checked around 5pm) might still be some strange things in strange places around the shop. RA</t>
  </si>
  <si>
    <t>no worries!</t>
  </si>
  <si>
    <t>22/11/16</t>
  </si>
  <si>
    <t>Hey! May I suggest we put a few things on sale? Seems like these things barely move. Cupcake Pans, Paper Straws, The bottle vases,  LM</t>
  </si>
  <si>
    <t>spoken to Kaew abt this, I think after Xmas?</t>
  </si>
  <si>
    <t>The great after xmas sale!</t>
  </si>
  <si>
    <t>Donna  0410 537 853 // Will be coming in in the next week or so to exchange TWO (uncomfortable) pairs of bucketfeet for store credit. Mark has approved this. Please take the shoes out of the system as I want to inspect them. Mark has said they can get a credit note for however much they spent on the Bucketfeet. To use instore / Not online, But I don't think that will be an issue. RA</t>
  </si>
  <si>
    <t>23/11</t>
  </si>
  <si>
    <t>7hrs 35 mins</t>
  </si>
  <si>
    <t>23/11/16</t>
  </si>
  <si>
    <t>Hi all, just in regards to Spunky (as the competition is starting soon and we are trying to push them over Nov/Dec): we can do custom orders if the customer would like. They pay upfront in FULL (put through as MISC product), take their details as well as what garment/size/basic preferences (eg. colour or if they'd like to replicate an existing one in store, maybe take a photo on the store iPad + send via email) and put in store needs. Best to give Bex a call just to double check fabrics etc and in case there are extra costs for custom sizing etc. ALTERNATIVELY you can direct the customer straight to Bex's store - this is recommended if the customer is unsure or wants very specific things (size/garment etc). However, it will only count to your tally if they do a custom order through you, not if you direct customers to the Spunky store. Any questions at all please ask/call myself or Rosie. Don't forget to check out the Spunky website for their ethos etc: http://sotosmith.com/</t>
  </si>
  <si>
    <t>Heads up the small canistate canisters are under 2 prices - $14.95 (same as GE) for the base colours, $16.95 for the ones with our prints</t>
  </si>
  <si>
    <t>I've finally got hangouts on my phone, so I should reply from now on if you contact me via there. Alternatively you can always call :) AW</t>
  </si>
  <si>
    <t>:)</t>
  </si>
  <si>
    <t>coolio!</t>
  </si>
  <si>
    <t>I have double tagged some of the new Spunky stuff that has come in so please check when you're selling them! Give the item a little shake and listen out for a rattle if not sure</t>
  </si>
  <si>
    <t>Heads up that the large colouring books are all different prices and different publishers!</t>
  </si>
  <si>
    <t>Spares of the My2socks are in the loqi storage drawer beneath DK display</t>
  </si>
  <si>
    <t>25/11/16</t>
  </si>
  <si>
    <t>Hey all, I've added a spunky competition tab to the daily file. Please record any spunky sales you make in November in that sheet. Also please reprint the receipts of each sale and put aside for managers to collect (make sure your name is on the receipt)</t>
  </si>
  <si>
    <t>New/restocked products! Underwater cameras (require film, available from newsagencies) $26.95, Felt ball garland from Felt Carnival (display above counter) $24.95, pastel coloured felt coasters, Bloomingville tea cups/plates ranging from $12.95 for individual cups to $29.95 for the plate/cup set</t>
  </si>
  <si>
    <t>6 hrs 50 min</t>
  </si>
  <si>
    <t>Stayed back 20min for customers and close.</t>
  </si>
  <si>
    <t>26/11/16</t>
  </si>
  <si>
    <t>New Melissa shoes! 'Lily Pilly' thongs $39.95 in black/light pink and grey/hot pink. 'Special' sandals in transparant white or black $54.95</t>
  </si>
  <si>
    <t>6 hrs</t>
  </si>
  <si>
    <t>Restocks!! As you will have probably noticed, Noodoll is back in stock in a big way. More sizes than before - mini $35, small $45, medium $65 and large $110. Also Noodoll gadget holders - $35, a few different designs. Pashom felt handmade items are also back - backpacks ($39.95), hand puppets ($29.95), woodland garland ($29.95), cute kids purses ($19.95) and finger puppets ($9.95)</t>
  </si>
  <si>
    <t>A little bit about Noodoll: designed in London, made in Taiwan. All softie designs pass the UK safety grades to be for babies, so they are safe for Newborns. Machine washable, which is handy for kids who will get them a bit grubby. We exclusively stock them in Australia, so customers will struggle to find them anywhere else unless they order directly from Noodoll</t>
  </si>
  <si>
    <t>7hr 15min</t>
  </si>
  <si>
    <t>27/11/16</t>
  </si>
  <si>
    <t>More restocks: We have the Sagaform wine ($64.95, the fat one) and wine/water carafes ($49.95, slimmer one) back to go alongside the oil/vinegar holders and the salt/pepper holders. They are in the middle of astroturf island. // Lilowyn jewellery is back! Pizza slice earrings/burger studs/burger dangle earrings/donut earrings - in the wooden jewellery cabinet // Also we finally have colouring pencils by Lalaland! Located just in front of the colouring books $9.95</t>
  </si>
  <si>
    <t>8 hours 10 mins</t>
  </si>
  <si>
    <t>28/11/16</t>
  </si>
  <si>
    <t>There is a photo on the desktop of the noodoll display in case it gets messed up and you need to put them back in their spots. Also, just to make sure they're all out there are: 4 minis, 14 smalls, 3 mediums and 2 larges - p.s. double check they're security tagged coz they're vulnerable at the front of the shop</t>
  </si>
  <si>
    <t>early finish due to football game</t>
  </si>
  <si>
    <t>28/11/2016</t>
  </si>
  <si>
    <t>FYI gift bag red dots is $2, not $2.95. If the rrp comes up at $2.95 in the system just put it through as $2</t>
  </si>
  <si>
    <t>Hey folks, spare noodolls are on one of the shelves to the right of the womens hoodies // also current theory on the dying plants is over watering, so we are going to bypass care instructions and just give them a light spray with the life in a bubble schedule. Ra</t>
  </si>
  <si>
    <t>29/11/16</t>
  </si>
  <si>
    <t>Job for someone this week: give all the little bowls/plates etc in the mulga-side front window a wipe down</t>
  </si>
  <si>
    <t>Customers and busy before close</t>
  </si>
  <si>
    <t>lm - i'll do it!</t>
  </si>
  <si>
    <t>Lauren you rock -al</t>
  </si>
  <si>
    <t>Rushika R</t>
  </si>
  <si>
    <t>Xmas decorations have started coming in! Please see the white tree where the mens happy socks undies were! A range of fairtrade felt santas/trees/snowpeople, garland (which is actually at the counter) and hanging ornaments, as well as lalaland wooden ornaments and ornament cards. 2016 Lalaland calendars are also in - they are on the card rack</t>
  </si>
  <si>
    <t>30/11/16</t>
  </si>
  <si>
    <t>The door for the cloer of the two changerooms is currently outta action - there is a sign but please direct people towards using the othger one</t>
  </si>
  <si>
    <t>The other xmas garland decorations on display at the counter can be found in the draw with the pocket tins etc.</t>
  </si>
  <si>
    <t>Thursday crew: when the delivery comes, please the big cactus to the delivery guys to take back to warehouse (if they're in a rush it can wait). Also the following needs replacing: red leather stitched orbitkey, blue cloud laundry bag</t>
  </si>
  <si>
    <t>There should be two custom Robyn Ru orders coming on Friday (possibly Thurs). Please give Vera and Ruby a call once they arrive - I've told them that you'll call once they're in. Contact details in the customer requests AW</t>
  </si>
  <si>
    <t>Hi all, from now on when you take a Robyn Ru or Spunky custom order, please give Jill (Robyn) or Bex (Spunky) a call (number on the monitor) and let them know what size/garment it is and when it needs to be ready by. For any other details (eg. photos to base off an existing item), let me know and I'll email them directly. Probably best to keep putting their details in customer requests as well so we have it all there. As always any questions please call or hangouts me AW</t>
  </si>
  <si>
    <t>Shift cover for Julia</t>
  </si>
  <si>
    <t>We got some really cool new stock in guys! Cat and dog paper lampshades above the ki-gu-mi in the kids section. $34.95 for the cat, $39.95 for the dog. Please explain to customers that they are lampshades and are designed to hold a lightbulb. Spares out the back // Also got some really cool pull-cord LED lights by Sunnylife. They take 3 AAA batteries to use (need a screwdriver to open the battery slot) - on display at the back with the lamps, spares next to the pinball machine. Super easy to use and can be used for a variety of things! $18.95</t>
  </si>
  <si>
    <t xml:space="preserve"> Erica Englert</t>
  </si>
  <si>
    <t>Once labelmaker tape comes in, if you could make a pricetag for the paper lamps and replace my crummy contact number for Jill on the monitor that would be rad :)</t>
  </si>
  <si>
    <t>jf (doneskies)</t>
  </si>
  <si>
    <t>13/11/15</t>
  </si>
  <si>
    <t>box with spare hooks and instructions etc for giant Happy Socks christmas tree is out the back :) JF</t>
  </si>
  <si>
    <t>There are 2 t shirts stuck under the Mens Medium Tshirt drawers :( one is our last medium in Forest charcoal. can someone please fish them out? i tried but cant JF</t>
  </si>
  <si>
    <t>Done. ra</t>
  </si>
  <si>
    <t>:</t>
  </si>
  <si>
    <t xml:space="preserve">I bought a pair of socks today and forgot to do it when there was a witness around! i've put my receipt on the counter so you can see i paid thye right amount. sorry about that JF </t>
  </si>
  <si>
    <t>no wuckas, thanks for leaving receipt</t>
  </si>
  <si>
    <t>Where are the rest of the muns board shorts? RA Shorts info. Handmade in Sydney from vintage fabrics. http://www.glebemarkets.com.au/stallholders/listing/muns-vintage</t>
  </si>
  <si>
    <t>Mark Mamrot</t>
  </si>
  <si>
    <t>There is a bag next tot he bin behind the counter - please give this to Vic when he drops the delivery. Ra</t>
  </si>
  <si>
    <t>done!</t>
  </si>
  <si>
    <t>Sold black muns board shorts can't find extras. please put one out and delete this message when done! RA</t>
  </si>
  <si>
    <t>solved! they're out the back in the little closet room</t>
  </si>
  <si>
    <t>20/11</t>
  </si>
  <si>
    <t>A couple of new items: gold and rubber planter sets of three ($39.95), spares out the back and come with boxes // Lalaland melamine plate sets of four which are STAR WARS THEMED!! $39.95 as well, feature yoda, chewbacca, darth vader and c-3po // both items located at front of astroturf island</t>
  </si>
  <si>
    <t>Hey all, what do people think of the small happy socks tree in the window? Does the smaller one or bigger one look better?</t>
  </si>
  <si>
    <t>ra - smaller but dislike both!</t>
  </si>
  <si>
    <t>ditto w/ rosie</t>
  </si>
  <si>
    <t>bigger=better</t>
  </si>
  <si>
    <t>lm - super chunky. Dunno.</t>
  </si>
  <si>
    <t>late customers/mopping/discrepancy :|</t>
  </si>
  <si>
    <t>nm- smaller</t>
  </si>
  <si>
    <t>Bigger was cooler but smaller is more accessible? So either or I guess.</t>
  </si>
  <si>
    <t>Hi all, no need to sign in and out when going to the bathroom for December</t>
  </si>
  <si>
    <t>Kaew Pongpaet</t>
  </si>
  <si>
    <t>30/11</t>
  </si>
  <si>
    <t>Hi all, if we ever need spare change and the bank is closed (i.e. at night/weekends) there is spare change in the perspex box labelled 'Alex?'. Feel free to use this but remember to take out whatever you put into the till (i.e. if you use $50 worth of $2 coins, take a $50 note out and put back in the perspex box). If the bank is open and it's not busy try to go to the bank over using this money though</t>
  </si>
  <si>
    <t>NO MORE SCANNING DELIVERIES UNTIL AFTER XMAS</t>
  </si>
  <si>
    <t>6hrs 55min</t>
  </si>
  <si>
    <t>Arrived late</t>
  </si>
  <si>
    <t>yus</t>
  </si>
  <si>
    <t>We have spare colours for the boheme bags if customers are interested - in the drawer under astroturf island. Not enough display space for them atm</t>
  </si>
  <si>
    <t>Hi guys, just a reminder that the security gates shouldn't be turned off at all. If they are going off randomly it means there's an active security tag nearby to it</t>
  </si>
  <si>
    <t>Spare boheme bags are in the alarm room above the drawers because there's not enough space in the astroturf drawer</t>
  </si>
  <si>
    <t>6hrs 30min</t>
  </si>
  <si>
    <t>Heads up we are out of dotty gift bags in large! Also warehouse is out of the canvas jewellery bags in L so what we've got left is it!</t>
  </si>
  <si>
    <t>Orbitkey price increase! Leather is now $44.95, Elastomer $34.95. Slightly offset by decrease in price of accessories: 8gb $19.95, 32gb $34.95, bottle opener $7.50. If customers get a set (orbitkey with usb), it works out cheaper than before! AW</t>
  </si>
  <si>
    <t>4hrs 20min</t>
  </si>
  <si>
    <t>Monsterthreads gift boxes are finally here! Designed by Julia! They are $1 each but feel free to give them away to customers who make big purchases or are being difficult - scan them out as 100% discount.</t>
  </si>
  <si>
    <t>yiew!</t>
  </si>
  <si>
    <t>O clock gear has moved to the space beneath the computer (where the modem is). The new gift boxes are now in the cabinet where the o clock stuff was under the glass counter. Spare (unmade) gift boxes are behind the bin with the x-large carry bags</t>
  </si>
  <si>
    <t>New products! We have our own dino planters - pink triceratops, mint brachiosaurus, blue tyrannosaurus. Better detailed than the previous ones - $29.95 // handmade wooden memo holder animals ($29.95), robot coin bank ($69.95), robot bookend ($74.95) // more noodoll characters - riceroar and ricequirrel, along with riceroar gadget holders (which have moved to kids section) // new furry animals where MT cushions were (lots of sizes/designs) // MT thermoses in forest friends and treehouse design - $29.95 // new iphone 6 cases</t>
  </si>
  <si>
    <t>Monsterclub customer (high maintenance, long story) used $10 voucher early. please process as used on 9/12/15. voucher code = WApJ2sjH    customer email = susank.hansen@gmail.com JF</t>
  </si>
  <si>
    <t>this has been exhausted</t>
  </si>
  <si>
    <t>Following changes in TGV - robert gorson straws and cupcake holders are now 30% off // fern diffusers ($25.00) are now buy one get one free (Another kind of green diffusers $28 also included)</t>
  </si>
  <si>
    <t>I noticed a lot of stock and storage has changed around the shops. Looks great, everyone take a little moment during your shift to have a look around and get familiar - RA</t>
  </si>
  <si>
    <t>Star wars mugs - i made a little identification key sign thing - last 3 numbers from the barcode correspond to the name. Sign is to the left of the mugs in the back.</t>
  </si>
  <si>
    <t>On the right side of the monitor there are a few more barcodes - feel free to scan these if you can't find the barcode for the new gift boxes or if you want to sign in an out! Should be easier!</t>
  </si>
  <si>
    <t>Hi all, no more lovehate earrings will be coming in. Got some more short story ones coming in instead</t>
  </si>
  <si>
    <t>More Bike Bells will be in by the end of the week hopefully! :) LM</t>
  </si>
  <si>
    <t>7hrs35mins</t>
  </si>
  <si>
    <t>Customer called Mark Steven dropped back a whale lamp that was faulty - theres a replacement on hold out the back. please give it to him if he comes back in.JF</t>
  </si>
  <si>
    <t>started early, bit busy</t>
  </si>
  <si>
    <t>we have new Boheme bag designs - $149.00 for the Adventurer style (which has 2 straps and a clip over the front pocket) and $159.00 for the rugged style (1 buckle and 2 front pockets). They have drawstrings, not zips, and both have laptop sleeves. there are a couple of spares of the old styles in the alarm room JF</t>
  </si>
  <si>
    <t>20/1</t>
  </si>
  <si>
    <t>On Thurs 8/1 a customer was given a free pair of bucketfeet instead of 50% off. On the off chance they come back to pay please charge then $44.98 and then give them a free MT plate (or similar MT item) to say thanks for coming back</t>
  </si>
  <si>
    <t>rh</t>
  </si>
  <si>
    <t>lr</t>
  </si>
  <si>
    <t>There is a whale print lamp in the hold section for a lady, surname Kowalski. She bought one previously that is faulty, when she comes in please give her the new one - already taken out of system</t>
  </si>
  <si>
    <t>Women's happy sock undie/sock gift boxes now 30% off. Doesn't include individual undies //  the happy socks adult's tights are also 30% off</t>
  </si>
  <si>
    <t xml:space="preserve">SKU for the fuzzy brown rabbit figurines (without barcodes) = 9339483028487 (description is Rabbits single 16cm Brw lrg) </t>
  </si>
  <si>
    <t>16/1/16?</t>
  </si>
  <si>
    <t>7hrs 20 min</t>
  </si>
  <si>
    <t>Late customers / stayed back to vac</t>
  </si>
  <si>
    <t>found 2 empty hangers on the racks first thing this morning - 1 on the womens side (think flying leaves M was taken) and the one on the mens side was in between the robots S and XXL. I can't find a record of selling them yesterday.  counted stock of the mediums in both designs and we are missing one of each.</t>
  </si>
  <si>
    <t>Thanks heaps ra</t>
  </si>
  <si>
    <t xml:space="preserve">police called and said they found Monsterthreads Items Someone stole . They will bring them to the store tomorrow </t>
  </si>
  <si>
    <t>ra / no sign of the police./ called station and without an event number they can't help me out</t>
  </si>
  <si>
    <t>internet explorer has been pinned to task bar for bluetill / iBluetill automatic homepage. Just select "MTAdmin"from login</t>
  </si>
  <si>
    <t>31/1</t>
  </si>
  <si>
    <t>bluetill wasn't working for me today in chrome. but it did work in explorer if people are having problems // Also laid 4 live catch rodent traps in the back - txt or hangouts me if you need more info - also found a hole in the ground i'm leaving open for the moment.- Rosie</t>
  </si>
  <si>
    <t>Alexander Weedon-newstead</t>
  </si>
  <si>
    <t>Stayed back store busy</t>
  </si>
  <si>
    <t>Robert Klaiber will be dropping sale labels some time in the next two weeks. kaew will pay him .</t>
  </si>
  <si>
    <t>28/1</t>
  </si>
  <si>
    <t>Following the evidence of mice we will be putting traps through the back to get rid of them. Also, no open food is to be left anywhere in store. If any is found, bin it straight away and try to make sure we don't leave any spare packaging throughout the store. If you eat out the back, make sure you clean up - if you leave crumbs, give the area a quick vacuum. Mark has been quite strict about this - we don't want mice in the store</t>
  </si>
  <si>
    <t>We have a new folder to save BM backups in! When you close BM, click on 'Google drive' from the left set of options, then double click 'Newtown Backup'. Select the month we are in and hit save! Should be fairly simple - any questions ask meeeeeee AW</t>
  </si>
  <si>
    <t>30/1</t>
  </si>
  <si>
    <t>We have a bunch of Secrid leaflets that we can give customers! Not much information is written there but it may help in explaining the products. They're sitting behind the motorised display - feel free to give away to interested customers</t>
  </si>
  <si>
    <t>7hrs 50min</t>
  </si>
  <si>
    <t>The wrapping paper we have currently is all we have left for the near future so please use it sparingly</t>
  </si>
  <si>
    <t>14/12/16</t>
  </si>
  <si>
    <t>Orbitkey deal is finished. No more free bottle openers</t>
  </si>
  <si>
    <t>CynthiaPham</t>
  </si>
  <si>
    <t>Trying out keeping cleaning products under the desk with carry bags and gift boxes. move back if annoying. Assembled gift boxes are also being stored in the bottom drawer under the $3.95 wrapping paper. RA</t>
  </si>
  <si>
    <t>Finished early - goes to NT</t>
  </si>
  <si>
    <t>as i approached the pinball toy today i noticed the ball was gone.:( ee</t>
  </si>
  <si>
    <t>Bluetill is working in Chrome again! WOOP WOOP</t>
  </si>
  <si>
    <t>happy valentines from bluetill</t>
  </si>
  <si>
    <t>15/12/16</t>
  </si>
  <si>
    <t>ribbon cuttings left over from v day are in a plastic bag in the drawer with the milk carton gift boxes. maybe we should try reuse them?</t>
  </si>
  <si>
    <t>yep</t>
  </si>
  <si>
    <t>we have lots of spare happy socks in the drawers under the main shelving. 41-46 are kept in the first drawer and 36-40 are in the drawer after the Loqi bags.</t>
  </si>
  <si>
    <t>18:00 PM</t>
  </si>
  <si>
    <t>.lr</t>
  </si>
  <si>
    <t>Warehouse is sold out of all milk carton gift boxes. the ones in store are the last.</t>
  </si>
  <si>
    <t>7hrs40 mins</t>
  </si>
  <si>
    <t>Lauren is a genius and discovered that pinball comes with two balls. So the second one is out RA</t>
  </si>
  <si>
    <t>16/12/16</t>
  </si>
  <si>
    <t>I AM THE SMARTEST MAN ALIVE</t>
  </si>
  <si>
    <t>22/2/16</t>
  </si>
  <si>
    <t xml:space="preserve">couldnt find the spare balloon fish toothpick holder and the doggy thimble (sold from sale cabinet). anyone know where these are? </t>
  </si>
  <si>
    <t>16/12/2016</t>
  </si>
  <si>
    <t xml:space="preserve">Have put out. They are out back on shelf next to womens hoodie </t>
  </si>
  <si>
    <t>Sale tees are now $20 instead of $15. Rainbow house, donkey house and infinity womens tee prints have been added to sale section</t>
  </si>
  <si>
    <t>4hrs 40 min</t>
  </si>
  <si>
    <t>Quiet left 20 min early</t>
  </si>
  <si>
    <t>Hey guys, I've updated the below chart of jobs to do during weekdays. If it's quiet, please keep going with the tasks listed in the 'cleaning' tab of this file</t>
  </si>
  <si>
    <t>17/12/16</t>
  </si>
  <si>
    <t xml:space="preserve">The plastic bag drawer has been organised - now we have bags for different bags... there's a misc. small bags bag, a cash bags(kids tee bags) bag, and spare bags bag. please put bags in their bag. bag bag baggity bag bag </t>
  </si>
  <si>
    <t>Lovely!</t>
  </si>
  <si>
    <t>A bug has been found in the new shopfront site (where we do gift vouchers/monsterclub) so for the next few weeks please use the old shopfront website - it is in the bookmarks bar under 'Old shopfront'. Will let you know once we revert back to the new system</t>
  </si>
  <si>
    <t>We received a bunch of old tees back from a UK wholesaler so we have a stack more mens sale tees and a mini restock of some old full priced favourites. We have also run out of hangers so we will have extra sizes in many of the sale tees now - please make sure you check for extra sizes if customers ask</t>
  </si>
  <si>
    <t>9hrs 40mins</t>
  </si>
  <si>
    <t>stayed back 1hr, it was heckers!!</t>
  </si>
  <si>
    <t>Spare milk carton gift boxes have been found! Currently living in the bottom right cabinet with cleaning stuffzzzzz</t>
  </si>
  <si>
    <t>18/12/16</t>
  </si>
  <si>
    <t>New cute erasers from Japan have dropped! They're called Iwako and the sets are $9.95. Made from high quality plastic, they are also recyclable and fit together like a puzzle! Check em out next to the little colouring books</t>
  </si>
  <si>
    <t>stayed back</t>
  </si>
  <si>
    <t>rosie Asplet</t>
  </si>
  <si>
    <t>All iphone 6 cases except whalemoon and hamburger are now 50% off. Little owl, forest friends and bestest friends iphone 5 cases are now also 50% off. This is because we are starting production on a new set of iphone cases that should be more resistant to wear and tear. I think it's good practise to explain to customers the reason for the discount if they ask - Mark reckons this sort of wording is good: On sale as we are replacing with a new case which is more durable and easier to clean. Print on the current case tends to wear out relatively quickly on the sides of the case - mostly after knocking the case around a bit and rubbing against hard or abrasive surfaces. Whalemoon and hamburger are exempt because they're already made using a different method which should be resistant to wear and tear</t>
  </si>
  <si>
    <t>19/12/16</t>
  </si>
  <si>
    <t>Lotsa new products this week! New secrid wallets are in the display - the 'recycled' and 'matt' editions $119.95; nanoblock unicorns and golden retrievers, ECD canvas baskets (dino and whale), new MT jumpers and new autonomy 'arrow' button up shirt and jackets!</t>
  </si>
  <si>
    <t>AlexWeedon-Newstead</t>
  </si>
  <si>
    <t>19/12/17</t>
  </si>
  <si>
    <t>Wolfmosaic inkblue mens jumper moved to sale - only xl left</t>
  </si>
  <si>
    <t>Cynthia Pham</t>
  </si>
  <si>
    <t>We have new easter themed happy socks gift boxes! $49.95 - there is one in the window and two with the other happy sock gift boxes; include 3 pairs of socks. Also got some baby's 'once a year books' which are very nicely presented. $59.95, found in the kids section</t>
  </si>
  <si>
    <t>19/12/18</t>
  </si>
  <si>
    <t>Where Are Those Shoes?</t>
  </si>
  <si>
    <t>1hr</t>
  </si>
  <si>
    <t>9hrs 10min</t>
  </si>
  <si>
    <t>FYI according to their website I THINK the recycled style secrid wallets are vegan... It says "This type of European leather is fully recycled vegetable tanned leather that becomes more personal with use." Head here for more info on the other leathers: https://www.secrid.com/en/leather-wallets/</t>
  </si>
  <si>
    <t>more bags of MT bags under the clear drawers :)</t>
  </si>
  <si>
    <t>14/3</t>
  </si>
  <si>
    <t>Has anybody seen the green Melpop shoes w/ bow (sale ones) in size 7? BM says we have one but I can't find. Might've been put on hold?</t>
  </si>
  <si>
    <t>nope sorry</t>
  </si>
  <si>
    <t>Men's XS</t>
  </si>
  <si>
    <t>LIGHT ROOM</t>
  </si>
  <si>
    <t>15/3</t>
  </si>
  <si>
    <t>Happy socks easter gift boxes down to $49.95 in line with Happy socks website (and give it's three pairs of socks)</t>
  </si>
  <si>
    <t>Moved the noodoll zip cases next to the iphone cases</t>
  </si>
  <si>
    <t>BUCKETFEET</t>
  </si>
  <si>
    <t>17/3</t>
  </si>
  <si>
    <t>We have a great new easter display featuring new products by Danica designs - Llamarama! They are made in India and purchases go towards 'Education without borders'. Products include: curtain ($99.95), hamper ($59.95), Linen cosmetics bag ($39) and pencil case ($29), tote bag ($34.95), zipper pouch ($34.95) and two types of mug ($14.95 for smaller, $15.95 for larger). Spare mugs above the felt items, spares of other products are in a box on the shelf beneath spare noodolls out the bag (next to womens XL jumpers)</t>
  </si>
  <si>
    <t>SHOE THE BEAR</t>
  </si>
  <si>
    <t>HEADS UP! I have put security tags on the actual baby blankets - if you sell one, please make sure you open it up and remove the tag</t>
  </si>
  <si>
    <t>We got a mini restock of the new mens tee prints (whalemoon on navy, jackal red etc) so we have those designs in all sizes again. Also one new design - whale chart on grey marle</t>
  </si>
  <si>
    <t>24/3</t>
  </si>
  <si>
    <t>Super big delivery came in today. Restocks of Ki gu mi, as well as a number of old tee and jumper designs, many of which are now on sale. Otto and Spike has dropped with some great looking scarves and we have a number of Spunky items for the Spunky competition which officially starts as of Easter Saturday. Good luck to all!</t>
  </si>
  <si>
    <t>Archer/Navajo</t>
  </si>
  <si>
    <t>Hey all, with regard to the Spunky competition, please reprint all receipts for spunky sales and pop them in the bag labelled 'Spunky comp' hanging from the hook where the jewellery keys are. I'll do up a spreadsheet a la last time sometime next5 week</t>
  </si>
  <si>
    <t>Light room (long wall)</t>
  </si>
  <si>
    <t>27/3</t>
  </si>
  <si>
    <t>5,6,7,8,8,10</t>
  </si>
  <si>
    <t>Hey folks, keep an eye out for a sale list coming in. Lots of the sale hoodies are going back to full price as we now have FULL/More sizes due to UK wholesalers stock coming back in. RA</t>
  </si>
  <si>
    <t>Beneath tote bags at back of store</t>
  </si>
  <si>
    <t>I think maybe one of the mens happy socks boxes - the mustardy one - has a womens sock in it? - anyone know anything about this? looks like we sold the womens box. .. it's probs been liek this for ages and i'm only just noticing. ra</t>
  </si>
  <si>
    <t>mustardy one?</t>
  </si>
  <si>
    <t>MESA SUNSET</t>
  </si>
  <si>
    <t>Sale hoody/sloppy list so far: Sale :
Big Hair Offwhite mens jumpers
twisted girl Offwhite mens jumpers
Bookshelf navy Mens/Womens Hoodies
Big Moon womens hoodies
Hibike whit/grey Mens/Womens jumpers/hoodies
Donkey house womens hoodies
gumball mens hoodies/jumpers
Fox Moonstruckgrey mens/womens hoodie
Tiger Charcoal mens hoodies/jumpers
Shell Grey mens hoodies/jumpers
Mr.pipe GreyTD mens jumpers
Wolfmosaic GreyTD mens jumpers
Infinity Ochre mens/womens jumpers</t>
  </si>
  <si>
    <t>Updated the jumper counts for start/end day including the returned designs. Sharksing mens no longer on sale</t>
  </si>
  <si>
    <t>Archer/Navajo (High)</t>
  </si>
  <si>
    <t>Out the back</t>
  </si>
  <si>
    <t>6,7,8,9,10</t>
  </si>
  <si>
    <t>Made a new sheet with a full list of sale tees and jumpers. There's another older one - I'll fiddle with that on Thursday to update it too</t>
  </si>
  <si>
    <t>Austin</t>
  </si>
  <si>
    <t>22/12/15</t>
  </si>
  <si>
    <t>5,5,6,7,8,9,10</t>
  </si>
  <si>
    <t>7hrs 20mins</t>
  </si>
  <si>
    <t>Barca</t>
  </si>
  <si>
    <t>Light room (back)</t>
  </si>
  <si>
    <t>6,7,8,9</t>
  </si>
  <si>
    <t>ARCHER</t>
  </si>
  <si>
    <t>Cynthia</t>
  </si>
  <si>
    <t>Maybe we should start a count for the secrid wallets too? LM</t>
  </si>
  <si>
    <t>5hrs20 mins</t>
  </si>
  <si>
    <t>Delta</t>
  </si>
  <si>
    <t>agree with rosie</t>
  </si>
  <si>
    <t>5,7,8,10</t>
  </si>
  <si>
    <t>If the secrid is displayed on the counter instead of under glass then the count would be very important. But might be ok ATM unless standardising procedure between store helps.</t>
  </si>
  <si>
    <t>COOOOOOLbeans</t>
  </si>
  <si>
    <t>swapped shifts with Ray. ento wasn't updated couldn't login for 40mins</t>
  </si>
  <si>
    <t>Dots</t>
  </si>
  <si>
    <t>7,7,7,9,9,10</t>
  </si>
  <si>
    <t>Added a list of full price mens/womens jumpers for the start/end day checklist</t>
  </si>
  <si>
    <t>O</t>
  </si>
  <si>
    <t>thanks!</t>
  </si>
  <si>
    <t>Dots (High)</t>
  </si>
  <si>
    <t>5,6,7,8,9,10</t>
  </si>
  <si>
    <t>N</t>
  </si>
  <si>
    <t>AUSTIN</t>
  </si>
  <si>
    <t xml:space="preserve">I'm planning on clearing out a bunch of spare zuny bags we have lying around. Just in case anyone wants one I'll leave them behind the counter - feel free to help yourself. I'm using a small one to hold coasters. I'll throw them out next Thursday. </t>
  </si>
  <si>
    <t>Maybe send to warehouse Thursday?</t>
  </si>
  <si>
    <t>SAFE</t>
  </si>
  <si>
    <t>9hrs 40min</t>
  </si>
  <si>
    <t>Came on time - Ento loading slow -did not take second half hour break</t>
  </si>
  <si>
    <t>Jayson Atienza</t>
  </si>
  <si>
    <t>6,7,7,8,9,10</t>
  </si>
  <si>
    <t>Got a few new Autonomy knit jumpers and beanies in for winter. Knits are over near autonomy jacket (to be added to start/end day counts) and beanies are on the cactus at the back of the store. Spare knits with other autonomy, spare beanies in the front row scarf drawer for the moment (feel free to move)</t>
  </si>
  <si>
    <t>G</t>
  </si>
  <si>
    <t>Mesa Sunset</t>
  </si>
  <si>
    <t>5,6,8,9,10</t>
  </si>
  <si>
    <t>Spare otto &amp; spike scarves are being stored in the top right drawer in alarm room</t>
  </si>
  <si>
    <t>Patchwork</t>
  </si>
  <si>
    <t>W</t>
  </si>
  <si>
    <t>PATCHWORK</t>
  </si>
  <si>
    <t>Erica and I assembled one of the new giant Ki gu mi's for the front window. Feel free to move it around if you can think of a better spot for it!</t>
  </si>
  <si>
    <t>Roadtrip</t>
  </si>
  <si>
    <t>7,8,9,10</t>
  </si>
  <si>
    <t>24/12/16</t>
  </si>
  <si>
    <t>Switched the zuny bags into the top-right alarm room drawer and moved otto and spike to the right-most drawer under the nanoblocks!</t>
  </si>
  <si>
    <t>24/12</t>
  </si>
  <si>
    <t>I declare that every one of you is a major cool cat.</t>
  </si>
  <si>
    <t>yew</t>
  </si>
  <si>
    <t>jf - meow</t>
  </si>
  <si>
    <t>24/12/2016</t>
  </si>
  <si>
    <t>We received a large delivery of new front row society scarves, they won't all fit on the display so please rotate. You can also pull them out of the drawer for customers to go through (in packets) RA</t>
  </si>
  <si>
    <t>new otto and spike beanies are on the tree at the back - if someone could maybe pop them in the window that be sick (didnt have time to merchandise sorry!). there is also stock in the first changeroom from yesterdays delivery which needs to be put away out the back</t>
  </si>
  <si>
    <t>done done</t>
  </si>
  <si>
    <t>Archer (Navajo)</t>
  </si>
  <si>
    <t>Beneath cushions</t>
  </si>
  <si>
    <t>8,8,9,10,11,12</t>
  </si>
  <si>
    <t>Heads up red leather orbitkeys (with &amp; without stitching) are being discontinued by us // Chai bath brew is also being discontinued by Page 33</t>
  </si>
  <si>
    <t>JASON ATIENZA</t>
  </si>
  <si>
    <t>please read clarifications for spunky and Autonomy counting in start + End of day</t>
  </si>
  <si>
    <t>thanks rosie</t>
  </si>
  <si>
    <t>9,10</t>
  </si>
  <si>
    <t>Merry Xmas</t>
  </si>
  <si>
    <t>Bad Panda</t>
  </si>
  <si>
    <t>SALE</t>
  </si>
  <si>
    <t>8,9,10,11,12</t>
  </si>
  <si>
    <t>One new product this week - baby tights/bibs by Mickey and Rose! Come in two designs (Arrow &amp; Raccoon), in 6 different sizes ranging from 3-6m to 2 years (for tights). $39 for tights, $17 for bibs. Located at top of kids rack with spares in the top drawer under sale jewellery - feel free to move</t>
  </si>
  <si>
    <t>looks great thanks alex</t>
  </si>
  <si>
    <t>New shopfront is back up and working (along with website). Use the shopfront button on the bookmarks bar for a shortcuttttt</t>
  </si>
  <si>
    <t>10min</t>
  </si>
  <si>
    <t>8,9,10,10,11,12</t>
  </si>
  <si>
    <t>7hrs 20min</t>
  </si>
  <si>
    <t>pubic holiday</t>
  </si>
  <si>
    <t>15/4</t>
  </si>
  <si>
    <t>Check out our rad new Otto and Spike stand that is only slightly built wrong (not by us) yeah!!!!</t>
  </si>
  <si>
    <t>16/4</t>
  </si>
  <si>
    <t>17:30 PM</t>
  </si>
  <si>
    <t>DOTS</t>
  </si>
  <si>
    <t>Lady bought sale bucketfeet as a present and asked really nicely if she can exchange them if they don't fit the person . talked to Rosie and allowed her to exchange within 3 weeks. (note on the receipt: Exchange allowed Lukas/Rosie)</t>
  </si>
  <si>
    <t>5hrs 30min</t>
  </si>
  <si>
    <t>Exchanges, very busy, stayed back public holiday</t>
  </si>
  <si>
    <t>DELTA</t>
  </si>
  <si>
    <t>28/12</t>
  </si>
  <si>
    <t>BARCA</t>
  </si>
  <si>
    <t>ROADTRIP</t>
  </si>
  <si>
    <t>Price increase on the Briche scarf by Otto&amp;Spike up to $105 (still cheaper than rrp which is $110). Reason is cost of production and the introduction of angora wool - more info here: https://en.wikipedia.org/wiki/Angora_wool</t>
  </si>
  <si>
    <t>False Denim</t>
  </si>
  <si>
    <t>Momots</t>
  </si>
  <si>
    <t>Hey Folks, just two sizes out in each print for the singlets - it's still looking a bit full but hopefully we'll sell out of some. RA</t>
  </si>
  <si>
    <t>8,9,10,11,11</t>
  </si>
  <si>
    <t>Update on spunky comp re layby's. A layby sale will count as a sale towards your overall total of sales for the comp, however, the value of the sale will be however much the customer puts on the layby by the end of the competition. Eg customer layby's X item and pays $50 towards it. This counts as 1 sale but only $50 towards your total unless they put more on layby by the end of the sale period. Any questions let me know AW</t>
  </si>
  <si>
    <t>Firestein (High)</t>
  </si>
  <si>
    <t>8,10,11,12,13</t>
  </si>
  <si>
    <t>We got some old jewellery back from the wholesalers which is also on sale - not enough room in the cabinet so they're on the tree with sale stickers on them. Still buy 1 get 1 free</t>
  </si>
  <si>
    <t>Fuego</t>
  </si>
  <si>
    <t>Hey guys, please just leave Newtown Spunky sales in this file for the moment - Florence and I will collate after the competition but it's less confusing for me if I just tick things off for Newtown. I believe Florence is getting everyone to reprint the receipts of Spunky sales over there but double check with her</t>
  </si>
  <si>
    <t>BACK</t>
  </si>
  <si>
    <t>We got some more old jumpers back today. Since we're running out of space we can't put every size of each sale jumper design out - please offer other sizes if customer would like them</t>
  </si>
  <si>
    <t>8,9,10,11,12,12</t>
  </si>
  <si>
    <t>29/4</t>
  </si>
  <si>
    <t>2x 10 min breaks</t>
  </si>
  <si>
    <t>Morning Saturday crew! Just a heads up a lady called Gina may come in before I start wanting to exchange some sale bucketfeet for Mel shoes (that are on hold out the back). This has been okay-ed. Any questions message or call me AW</t>
  </si>
  <si>
    <t>9 only</t>
  </si>
  <si>
    <t>Pindou</t>
  </si>
  <si>
    <t>Hi all, where have all the MT gift boxes gone?</t>
  </si>
  <si>
    <t>On store needs. BM says we have 20+ but no idea where?</t>
  </si>
  <si>
    <t>8,9,10,11</t>
  </si>
  <si>
    <t>not sure, they're not under the glass counter behind cleaning stuff? please ask for some in store needs.</t>
  </si>
  <si>
    <t>Accidentally hit 30 min break on Ento, did not take a 30 min break</t>
  </si>
  <si>
    <t>aw - sorted</t>
  </si>
  <si>
    <t>The Shplinton</t>
  </si>
  <si>
    <t>30/12/16</t>
  </si>
  <si>
    <t>8,9,9,10,11</t>
  </si>
  <si>
    <t>lady coming in with a large shirt in the next few days. please give her a full cash refund for it. It is sort of aw awkward exchange involving someone leaving the country. Write ""exchange"in fron of the description. RA</t>
  </si>
  <si>
    <t>okies</t>
  </si>
  <si>
    <t>Smokey</t>
  </si>
  <si>
    <t>call me if it gets confusing</t>
  </si>
  <si>
    <t>Stayed back busy</t>
  </si>
  <si>
    <t>9,10,11,12</t>
  </si>
  <si>
    <t>rh-RESOLVED</t>
  </si>
  <si>
    <t>30/12</t>
  </si>
  <si>
    <t>Untitled</t>
  </si>
  <si>
    <t>Hi all, I've popped the Australian Consumer Law poster pdf on the desktop for you guys to refer to if you need to - just summarises when we have to offer refunds etc etc</t>
  </si>
  <si>
    <t>8,9,10</t>
  </si>
  <si>
    <t>cool! THanks!</t>
  </si>
  <si>
    <t>rp</t>
  </si>
  <si>
    <t>Got some super cute hand painted clay necklaces from Thailand, as well as some new brass necklace designs - currently chilling in the 'wood' jewellery cabinet</t>
  </si>
  <si>
    <t>5hrs 20mins</t>
  </si>
  <si>
    <t>busy evening with late customers</t>
  </si>
  <si>
    <t>I've begun tidying up the back space to make it clearer where everything is stored and whatnot. When you get the chance with 2 people on check it out and see what you think!</t>
  </si>
  <si>
    <t>8hrs 30min</t>
  </si>
  <si>
    <t>i think its neato</t>
  </si>
  <si>
    <t>rh - looks great!</t>
  </si>
  <si>
    <t>Bit of info about the new necklaces: the clay ones have 3 layers of acrylic to prevent easy breakages. Handpainted in Thailand. Water resistant. More coming later in the year. Brass necklaces: made in Thailand by a small independent brand (not defy or brass mafia who do our other brass jewellery)</t>
  </si>
  <si>
    <t>Happy New Year!</t>
  </si>
  <si>
    <t>pair of tightology tights next to the counter are damaged - we put them on sale but it looks like they've been made full price again. I had a customer comment on their condition again today - not sure what should be done with them :)</t>
  </si>
  <si>
    <t>sale I think</t>
  </si>
  <si>
    <t>We are running especially low on the small monsterthreads paperbags (and regular bags) please use sparingly. large jewellery bags are sold out in warehouse.</t>
  </si>
  <si>
    <t>aw - added to weekly mail too</t>
  </si>
  <si>
    <t>Hey guys, when putting items in the front windows please double triple check that they don't have security tags on them. We just managed to stop the gates from going off at random and now they're going off again</t>
  </si>
  <si>
    <t>Sian Agudo</t>
  </si>
  <si>
    <t>Masque and MT shorts are now 50% off // only one pair of each colour on display at a time</t>
  </si>
  <si>
    <t>New products! We now have peropons (like shippons, but tongues instead of tails) which are $24.95. Just dog clover and cat strawberry for now. They are the "Gene Simmons of the ceramic animal plant pot world" according to the internet. We also got some groovy new loqi designs!</t>
  </si>
  <si>
    <t>Rosanna Asplet</t>
  </si>
  <si>
    <t>Hey folks can people try using the jumper or kids tee plastic bags for the daily bag and keeping the zip lock ones for customers - there is a bag of marked / pre-used zip lock bags that would be ok to use too in the bag drawer too. // also if you can try not to use the paper bags or zip lock bags for faulty products being sent back to warehouse. Thanks - RA</t>
  </si>
  <si>
    <t>The woouf bean bags are hard to find in te system. The donut ÿummy" is $250 and Burger $190 / supplier ïWorld Australia" - they are in the front window and will probably get a lot of price checks - RA</t>
  </si>
  <si>
    <t>Late custo</t>
  </si>
  <si>
    <t>Some jerk stole the spare packet of seeds and instructions out of one of the egglings (seriously wtf?) so I'm taping them all shut AW</t>
  </si>
  <si>
    <t xml:space="preserve">How bizarre. </t>
  </si>
  <si>
    <t>New products! We have received a bunch of new books hanging out in the kids sections - personal favourites are 'where's the wookie' and 'food fortunes!' Also got some groovy kids raincoats (hanging on the branch front left window) and hats! Hats are one size/only 1; spare raincoats are out the back with the autonomy gear</t>
  </si>
  <si>
    <t>i love food fortunes! indecisive eater!</t>
  </si>
  <si>
    <t>5hrs 45 mins</t>
  </si>
  <si>
    <t>New tees/mini restock! Mens: Pandamachine charcoal, Animal school black, Panda live charcoal &amp; Robots white. Womens: Szuska Charcoal. All these tees except for panda live mens are now $38 too. Increased production costs.</t>
  </si>
  <si>
    <t>a customer accidentally knocked over the orbit key stand and broke it today - the broken pieces are in a plastic bag on top of the plastic drawers (to your left). it was pretty dramatic! the stand is currently secured with bluetac.... JF</t>
  </si>
  <si>
    <t>Can't find?</t>
  </si>
  <si>
    <t>Hey guys, I've noticed that if the computer isn't turned off correctly at night, the screen goes funny the next morning. Please make sure it's turned off correctly before leaving - often this will mean hitting 'shut down anyway' when it says google drive isn't finished closing - that's totally fine. If you come in to work and screen is funny just reset the computer and it'll be sweet</t>
  </si>
  <si>
    <t>Thanks!</t>
  </si>
  <si>
    <t>Some jumper designs have been moved to the sale section! Mens: the roost, stegosaurus, mixtape and cameraspliv. Womens: the roost, bike monster and cameraspliv. Also womens totem and unisex cat captain sloppy are now $49.95 but are staying in the full price section</t>
  </si>
  <si>
    <t>New noodolls have hit stores! Quite a big range of new ones that are super cute. A few price changes as well: smalls are now $29.95, medium still $45 though furry ones are $49.95. Large still $65 though furry ones are $69.95!</t>
  </si>
  <si>
    <t>Got some super groovy kids pirate-themed toys by AM (the guys who do the scale balloons). They're located in the kids section under wooderful stuff! Also some new kids socks/tights designed in Aus (made in Korea) by Ma Mar - currently hanging in front of counter/spares with the tightology spares</t>
  </si>
  <si>
    <t>Old stock being put on sale: kids cloud hangers 30%, paper lampshades 20%, WOW speakers 30%, Marquee lights 30%, Felt giraffe head 20%, Solar jar 20%, Ghost Light 30%. Essential oil burner can also be sold at 20% off - not advertising but feel free to offer</t>
  </si>
  <si>
    <t>Monsterthreads is looking to eventually get out of Oclock. I have pulled them from Newtown. They will still be available in the Melbourne Stores. QV and Centreway will still be selling them and if customers specifically ask for anything we will still have stock at warehouse. That can be sent in special request. ra</t>
  </si>
  <si>
    <t>I am experiecing difficulty settling the EFTPOS on Sunday night. Calling helpdesk now. If anyone else experiences problems let me know. because it's a bit complicated and someone has to call merchant help desk RA</t>
  </si>
  <si>
    <t>FYI, there currently should be: 4 mini noodolls, 19 regular noodolls, 6 large noodolls and 2 giant noodolls. Total = 31</t>
  </si>
  <si>
    <t>I've updated the jumper checklist/sale jumper tab with the new sale jumpers. Please double check this if you're in doubt at all. Also super handy for working out which hoodies need to go out when opening/closing!</t>
  </si>
  <si>
    <t>Hi all, as I said in weekly mail, there's been quite a few things going missing lately. Please please stay vigilant about thieves. Let me know if you'd like tips on how to spot them etc. Best way to deter thieves is making sure you're active instore and greeting everyone that comes in!</t>
  </si>
  <si>
    <t>Yellow set of jewellery keys now have a sale key again</t>
  </si>
  <si>
    <t>FYI: beanbags in window don't come with beans. When selling please sell from back, let customers know target or big w will have beans for sale. You can sell display if you have to but try not to</t>
  </si>
  <si>
    <t>We have a small range of bucketfeet samples on sale - prices as marked. Only come in mens size 9 (EU 42). The left foot is in a box next to daily bag box in alarm room. If staff would like to purchase you can buy for cost price $30</t>
  </si>
  <si>
    <t>Noo Noodoll products! We have a selection of greeting cards ($5.95), bookmark cards ($7.95) and pocketbooks ($6.95), many of which match the Noodolls! Cards on the card rack, pocketbooks currently up the front with the Noodolls</t>
  </si>
  <si>
    <t>Old 2015 timesheet</t>
  </si>
  <si>
    <t xml:space="preserve">Woah so many notices! Sorry guys! We have started running a competition for customers on the Otto &amp; Spike products. If a customers spends $100 or more including at least one O&amp;S item, they can go in the draw to win an O&amp;S gift pack! We have 3 to give away, drawing one every 2 weeks! First giveaway is running from Sat 11/6- Fri 24/6, second from Sat 25/6-Fri 8/7. Just get them to fill in one of the little O&amp;S giveaway slips and pop it in the red box of fun! gift pack is a scarf, beanie AND gloves! WOAH! </t>
  </si>
  <si>
    <t>2nd giveaway! If a customer spends $25 or more on nanoblocks they get a free gift (located in the brown bag behind the counter). There wasn't much space for the poster so please let customers know this :)</t>
  </si>
  <si>
    <t>FYI there is a new iphone designed called the 5E - it is exactly the same shape as the 5 and 5S so our iPhone cases will fit these! // Whoop its actually called an SE lol</t>
  </si>
  <si>
    <t>wow</t>
  </si>
  <si>
    <t>New shirts have arrived! There's a bunch in mens, womens and kids. Some are $38 but most are $35. Also the drawers are now super full so please take care not to squish the shirts as you open/close the drawers. Thanks! // btw macrobber kids tees are now up to $28 (to mirror adults)</t>
  </si>
  <si>
    <t>rp - 'dank</t>
  </si>
  <si>
    <t>26/12/2014</t>
  </si>
  <si>
    <t>Scanner scanned a couple of things incorrectly today - might need to keep an eye on this.19/6/16 JF</t>
  </si>
  <si>
    <t>TOTAL HOURS</t>
  </si>
  <si>
    <t>Kids display umbrella has a slight tear in it - probs shouldn't sell it? JF found the holes - they are along the spokes if you want to check them out</t>
  </si>
  <si>
    <t>30 mins</t>
  </si>
  <si>
    <t>27/12/2012</t>
  </si>
  <si>
    <t>thursday</t>
  </si>
  <si>
    <t>pat</t>
  </si>
  <si>
    <t>someone chucked a bunch of copies of 'Fashion Journal' outside our door, was going to chuck them or something but realised they have a Happy Socks plug in them - have put them next to the counter for our hipster customers. JF</t>
  </si>
  <si>
    <t>uhh use for cleaning methinks</t>
  </si>
  <si>
    <t>where have all the scent testers gone from the wooden tray? noticed this morning they weren't there</t>
  </si>
  <si>
    <t>They're all outdated. Moved to back</t>
  </si>
  <si>
    <t>28/12/2012</t>
  </si>
  <si>
    <t>28/12/2014</t>
  </si>
  <si>
    <t>sam</t>
  </si>
  <si>
    <t>29/12/2012</t>
  </si>
  <si>
    <t>saturday</t>
  </si>
  <si>
    <t>Pat</t>
  </si>
  <si>
    <t>last Newtown Shift</t>
  </si>
  <si>
    <t>Ruba</t>
  </si>
  <si>
    <t>29/12/2014</t>
  </si>
  <si>
    <t>30/12/2012</t>
  </si>
  <si>
    <t>sunday</t>
  </si>
  <si>
    <t>rosie</t>
  </si>
  <si>
    <t>31/12/2012</t>
  </si>
  <si>
    <t>ruba</t>
  </si>
  <si>
    <t>wednesday</t>
  </si>
  <si>
    <t>30/12/14</t>
  </si>
  <si>
    <t>nick</t>
  </si>
  <si>
    <t>31/12/2014</t>
  </si>
  <si>
    <t>Mop / no mid shift today / Sick call in</t>
  </si>
  <si>
    <t>15 mins</t>
  </si>
  <si>
    <t>SAm</t>
  </si>
  <si>
    <t>Pay Period</t>
  </si>
  <si>
    <t>Florence</t>
  </si>
  <si>
    <t>sophie</t>
  </si>
  <si>
    <t>Sam</t>
  </si>
  <si>
    <t>11.01.2013</t>
  </si>
  <si>
    <t>Sophie</t>
  </si>
  <si>
    <t>13/1/2013</t>
  </si>
  <si>
    <t>14/1/2013</t>
  </si>
  <si>
    <t>15/01/13</t>
  </si>
  <si>
    <t>16/1/2013</t>
  </si>
  <si>
    <t>Wednesdat</t>
  </si>
  <si>
    <t>17.01.2013</t>
  </si>
  <si>
    <t>THursday</t>
  </si>
  <si>
    <t>17/01/13</t>
  </si>
  <si>
    <t>18/1/2013</t>
  </si>
  <si>
    <t>18/01/2013</t>
  </si>
  <si>
    <t>19/01/2013</t>
  </si>
  <si>
    <t>19/01.2013</t>
  </si>
  <si>
    <t>20/01/2013</t>
  </si>
  <si>
    <t>21/01/2013</t>
  </si>
  <si>
    <t>22/01/13</t>
  </si>
  <si>
    <t>tuesaday</t>
  </si>
  <si>
    <t>23/01/2013</t>
  </si>
  <si>
    <t>Pay period</t>
  </si>
  <si>
    <t>24.01.2013</t>
  </si>
  <si>
    <t>24/01/2013</t>
  </si>
  <si>
    <t>25.01.2013</t>
  </si>
  <si>
    <t>25/01/2013</t>
  </si>
  <si>
    <t>26/1/2013</t>
  </si>
  <si>
    <t>26/01/2013</t>
  </si>
  <si>
    <t>27/01/2013</t>
  </si>
  <si>
    <t>28/01/2013</t>
  </si>
  <si>
    <t>30/01/2013</t>
  </si>
  <si>
    <t>27/1/2013</t>
  </si>
  <si>
    <t>29/01/2013</t>
  </si>
  <si>
    <t>31.01.2013</t>
  </si>
  <si>
    <t>6hrs 24mins</t>
  </si>
  <si>
    <t>31/01/2012</t>
  </si>
  <si>
    <t>14/1/2015</t>
  </si>
  <si>
    <t>5.02.2013</t>
  </si>
  <si>
    <t>15/1/2015</t>
  </si>
  <si>
    <t>8hrs and 15mins</t>
  </si>
  <si>
    <t>PAY PERIOD</t>
  </si>
  <si>
    <t>16/1/2015</t>
  </si>
  <si>
    <t>16/1/12015</t>
  </si>
  <si>
    <t>No sign in, arrived at 1</t>
  </si>
  <si>
    <t>17/1/15</t>
  </si>
  <si>
    <t>12.02.2013</t>
  </si>
  <si>
    <t>late customers/cashup issues</t>
  </si>
  <si>
    <t>18/1/15</t>
  </si>
  <si>
    <t>13/2/2013</t>
  </si>
  <si>
    <t>14/2/2013</t>
  </si>
  <si>
    <t>19/1/2015</t>
  </si>
  <si>
    <t>15/2/2013</t>
  </si>
  <si>
    <t>16/02/2013</t>
  </si>
  <si>
    <t>4hrs 25 mins</t>
  </si>
  <si>
    <t>stayed back to mop etc.</t>
  </si>
  <si>
    <t>18/02/2013</t>
  </si>
  <si>
    <t>19/02/13</t>
  </si>
  <si>
    <t>20/1/2015</t>
  </si>
  <si>
    <t>35 min break (30 min break + went to police station to drop off lost keys)</t>
  </si>
  <si>
    <t>20.02.2013</t>
  </si>
  <si>
    <t>21/1/2015</t>
  </si>
  <si>
    <t>21/2/2013</t>
  </si>
  <si>
    <t>4h 25 mins</t>
  </si>
  <si>
    <t>sorry checked this paycycle late - all correct though AW</t>
  </si>
  <si>
    <t>22/1/2015</t>
  </si>
  <si>
    <t>22/2/2013</t>
  </si>
  <si>
    <t>2x 15 min breaks</t>
  </si>
  <si>
    <t>22/2/13</t>
  </si>
  <si>
    <t>fridah</t>
  </si>
  <si>
    <t>23/1/2015</t>
  </si>
  <si>
    <t>23/2/2013</t>
  </si>
  <si>
    <t>late customers/mop/cashup issues</t>
  </si>
  <si>
    <t>24/2/2013</t>
  </si>
  <si>
    <t>Simon</t>
  </si>
  <si>
    <t>25/2/2013</t>
  </si>
  <si>
    <t>27/2/2013</t>
  </si>
  <si>
    <t>25/1/15</t>
  </si>
  <si>
    <t>26/02/13</t>
  </si>
  <si>
    <t>26/1/15</t>
  </si>
  <si>
    <t>28/2/2013</t>
  </si>
  <si>
    <t>public holiday / late customers</t>
  </si>
  <si>
    <t>28/02/13</t>
  </si>
  <si>
    <t>28/1/15</t>
  </si>
  <si>
    <t>Neha</t>
  </si>
  <si>
    <t>4hr 20 mins</t>
  </si>
  <si>
    <t>tuesdat</t>
  </si>
  <si>
    <t>simon</t>
  </si>
  <si>
    <t>mop/customers/cashup</t>
  </si>
  <si>
    <t>Thusday</t>
  </si>
  <si>
    <t>30/1/2015</t>
  </si>
  <si>
    <t>Home early sick</t>
  </si>
  <si>
    <t>31/1/15</t>
  </si>
  <si>
    <t>13/3/2013</t>
  </si>
  <si>
    <t>14/03/2013</t>
  </si>
  <si>
    <t>15/03/13</t>
  </si>
  <si>
    <t>15/03/2013</t>
  </si>
  <si>
    <t>16/03/13</t>
  </si>
  <si>
    <t>17/03/13</t>
  </si>
  <si>
    <t>18/03/13</t>
  </si>
  <si>
    <t>19.03.2013</t>
  </si>
  <si>
    <t>20/03/2013</t>
  </si>
  <si>
    <t>21/03/2013</t>
  </si>
  <si>
    <t>stayed late helping with delivery</t>
  </si>
  <si>
    <t>22/03/2013</t>
  </si>
  <si>
    <t>22/03/13</t>
  </si>
  <si>
    <t>23/03/2013</t>
  </si>
  <si>
    <t>cashup issues</t>
  </si>
  <si>
    <t>24/03/2013</t>
  </si>
  <si>
    <t>25/03/2013</t>
  </si>
  <si>
    <t>26/03/2013</t>
  </si>
  <si>
    <t>27/03/2013</t>
  </si>
  <si>
    <t>28/03/2013</t>
  </si>
  <si>
    <t>28.03.2013</t>
  </si>
  <si>
    <t>30/3/2013</t>
  </si>
  <si>
    <t>30/03/2013</t>
  </si>
  <si>
    <t>31/3/2013</t>
  </si>
  <si>
    <t>31/03/13</t>
  </si>
  <si>
    <t>Just a reminder to be using the computer for work-related activities only. I know it's been quiet recently but there's plenty of cleaning tasks to work on, as well as merchandising tasks to do. If you're really stuck for things to do, message me and I'll let you know or use the computer to search product info AW</t>
  </si>
  <si>
    <t>New Sailor Man jumpers have arrived! They are now $64.95 and sadly the factory didn't quite get the specs right on them. They are quite long and slim for womens and have slim necks/hips. Overall the sleeves are quite slim too. Any feedback please pass back to me as we would like to evaluate them</t>
  </si>
  <si>
    <t>public hol</t>
  </si>
  <si>
    <t>more of a dress that would suit a very skinny short person</t>
  </si>
  <si>
    <t>1.04.2013</t>
  </si>
  <si>
    <t>We got a lotta new cute ceramics by Have you met miss jones! They are on the far corner of astroturf island next to the diffusers. Spares are in the lamps section out the back and there are some spare boxes with foam set aside for people buying multiple/large ones. Note that we will be updating one of the window displays next week to incorporate these ceramics too!</t>
  </si>
  <si>
    <t>We got new kids umbrellas today! They are $39.95 and have parts that change colour when it gets wet. They are in the kids section, so please mention to customers if they are interested (in addition to Bandjo ones)</t>
  </si>
  <si>
    <t xml:space="preserve">Covering for Sam </t>
  </si>
  <si>
    <t>Mark and Kaew late delivery and merchandising</t>
  </si>
  <si>
    <t>4.04.2013</t>
  </si>
  <si>
    <t>Hey, i found 2 empty boxes of the Firestein B Mid up the back, stacked normally with the other shoes... Theres another box for the display so I'm not sure where these have gone unless someone stole both pairs out of the boxes.JF</t>
  </si>
  <si>
    <t>Jess sick - replacement shift</t>
  </si>
  <si>
    <t>Kaew brought some stock over yesterday evening - 2 pairs of baskerville men's shoes for a customer request (not sure what size he wants - which ever he doesnt take we will send back to the WH) they are behind the counter, owl eye lamps and restocks of canvas baskets</t>
  </si>
  <si>
    <t>SH</t>
  </si>
  <si>
    <t>13/2/15</t>
  </si>
  <si>
    <t>Hi all, it appears someone has stolen two pairs of bucketfeet shoes from the back of the store. Please, again, be extra mindful of customers coming through. If they are looking around the back, be sure to approach/greet them. Customers shouldn't ever be going through the shoe boxes at the back without our supervision. I've also security tagged all the high tops at the back now</t>
  </si>
  <si>
    <t>We are on temporary internet for the time being - it is a prepaid plan so please use sparingly (i.e. only when necessary). If you need to track previous sales you can use Bizmanager to do this - go to: 'Reports' in the top left, 'Sales reports', 'By items for inventory refill'. Then hit the details option and sort the table by invoice number to track the most recent sales.</t>
  </si>
  <si>
    <t>rp - internet 'fixed' 10/7/16 - seems to work but did experience a few dropouts in the morning</t>
  </si>
  <si>
    <t xml:space="preserve">Moved to sale: Boatbybeak mens jumpers ($40), ECD canvas planters (30% off), silicon mugs (buy 1 get 1 free) </t>
  </si>
  <si>
    <t>We are running another round fo the O&amp;S competition. Will start today (7/7) and draw it Monday 1/8</t>
  </si>
  <si>
    <t>Customer</t>
  </si>
  <si>
    <t>What</t>
  </si>
  <si>
    <t>Status</t>
  </si>
  <si>
    <t>We have 2 multicolour felt ball rugs (120cm and 150cm) that are 80% off. They don't fully flatten when unravelled (although you could probably flatten it out over time). They are marked as 80% and are sitting above the womens shirts // these have both been sold! Yeowwww!</t>
  </si>
  <si>
    <t>15/2/15</t>
  </si>
  <si>
    <t>06.04.2013</t>
  </si>
  <si>
    <t xml:space="preserve">Simon </t>
  </si>
  <si>
    <t>9 hours and 20 mins</t>
  </si>
  <si>
    <t>Hi all, as we can't trust this computer to turn on again (long story), please put it in sleep mode at the end of the dayd. In addition, when closing bizman at the end of the day, please detach the scanner USB port and insert the USB labelled 'MARK', then save the bizman backup on to the USB in the 'BM backups' folder. Any questions message me :)</t>
  </si>
  <si>
    <t>late customers ugh</t>
  </si>
  <si>
    <t>Computer update: I believe it's now safe to have it turn off/restart it. However, please please please make sure you save the BM backup every night in the right spot. Simply saving to desktop is not good enough - if this computer stops working we need access to that on google drive. Any questions LET ME KNOWWWWW!</t>
  </si>
  <si>
    <t>19/9/2013</t>
  </si>
  <si>
    <t>Justbabyfavs - no name given,</t>
  </si>
  <si>
    <t>Bought a cubebot - broke right away. Mark authorised return. 0</t>
  </si>
  <si>
    <t>New</t>
  </si>
  <si>
    <t>Waiting for customer to swap in newtown..</t>
  </si>
  <si>
    <t>13/7</t>
  </si>
  <si>
    <t>It's time to clear off the MelPop shoes - they are all now 30% off!</t>
  </si>
  <si>
    <t>22/9/2013</t>
  </si>
  <si>
    <t xml:space="preserve">Sharksing XS mens shirt - customer claimed there was yellowing. </t>
  </si>
  <si>
    <t>Exchanged and damaged item taken out of system - kaew and Rosie</t>
  </si>
  <si>
    <t>14/7</t>
  </si>
  <si>
    <t>11.04.2013</t>
  </si>
  <si>
    <t>Computer update: this computer is crap. If it turns off and you can't get it working please use manual receipts (located in the stationary tubs) until it works again. If it does conk out you'll have to go card sales only. Also if this happen let me/Mark know so we're aware. Thanks!</t>
  </si>
  <si>
    <t>Discount for spider man momot as kid came in with $22.05 in mostly 50 cemt coins</t>
  </si>
  <si>
    <t>kaew and rosie</t>
  </si>
  <si>
    <t>17/2/15</t>
  </si>
  <si>
    <t>25/9/2013</t>
  </si>
  <si>
    <t>6hrs 45 mins</t>
  </si>
  <si>
    <t>Nanblock Big Ben - unwanted gift</t>
  </si>
  <si>
    <t>Fresh update: we got a new computer YEWWWW it's touch screen and actually work and is generally way better weeowoowowowowow!</t>
  </si>
  <si>
    <t>took a credit note - Rosie and Sophie</t>
  </si>
  <si>
    <t xml:space="preserve">Frog Nail Clippers- Faulty Item- Won't clip nails. </t>
  </si>
  <si>
    <t>Refund Cash $25</t>
  </si>
  <si>
    <t>12.4.2013</t>
  </si>
  <si>
    <t>found another empty box of bucketfeet up the back - i've put the bpx next to the counter (on the left) JF</t>
  </si>
  <si>
    <t>N/a</t>
  </si>
  <si>
    <t>10% to  close sale. Big blooming green tea diffuser</t>
  </si>
  <si>
    <t>6/102013</t>
  </si>
  <si>
    <t>13/04/2013</t>
  </si>
  <si>
    <t>Slow day</t>
  </si>
  <si>
    <t>na</t>
  </si>
  <si>
    <t>20% mens tee. last size panda robot, they found on the sale rack? to close sale and get rid of them!</t>
  </si>
  <si>
    <t>We made a slight error in the price of the donut and burger beanbags. Burger is $99.95 and Donut is $129.95. Still don't include the beans when you sell them</t>
  </si>
  <si>
    <t>Borrowed Silver spider necklace and puzzle ring for photshoot. to return wedneday</t>
  </si>
  <si>
    <t xml:space="preserve">Ok by kaew. </t>
  </si>
  <si>
    <t>13.04.2013</t>
  </si>
  <si>
    <t>22/1/2014</t>
  </si>
  <si>
    <t>Chenille Skirt Size 2 ordered by customer Nancy Herrot 0432 408 821</t>
  </si>
  <si>
    <t>Guys we have a 3rd pair of mens Bucketfeet in the last few weeks that has been stolen. Please double triple check with all customers that are hanging around that area and looking at the shoes whether they need help and to make sure they aren't stealing any more. We are now security tagging one of each pair of shoes that is stored at the back of the store</t>
  </si>
  <si>
    <t>14/4/2013</t>
  </si>
  <si>
    <t>Pick up by 6th Feb 2014</t>
  </si>
  <si>
    <t>no name given</t>
  </si>
  <si>
    <t>15/4/2013</t>
  </si>
  <si>
    <t>Probo customer delay</t>
  </si>
  <si>
    <t xml:space="preserve">Purchased 150cm felt ball rug (blueberry) and was told they could return it if it wasn't right. Said it was too small so wanted a refund. After explaining our policy they insisted, quoting Consumer Affairs and so forth. Called Flo, then Kaew, refund given in cash (paid on EFTPOS). </t>
  </si>
  <si>
    <t>We have more beanbags! We have a cupcake, fries, chocolate donut and a globe - they are being stored in the Muns room out the back until we get more beans. Please offer to customers if they are interested in the beanbags.</t>
  </si>
  <si>
    <t>15/03/2014</t>
  </si>
  <si>
    <t xml:space="preserve">Purchased a Reindeer wine rack but came straight back to return as they thought it was a Moose. I explained our no returns policy but they were insistent on a refund and seeing as it was only just purchase I gave them a cash refund - (transaction 20065792) Originally paid on Amex but requested cash. </t>
  </si>
  <si>
    <t>24/03/2014</t>
  </si>
  <si>
    <t>Liam/Henny</t>
  </si>
  <si>
    <t>19/7</t>
  </si>
  <si>
    <t>Purchased oclock watch with medium sage band, band was faulty as broke near notch almost straight away, checked with Flo and explained that as it was faulty we can exchange - awaiting transfer from TGV store as we don't have any left. Have taken faulty band and put it aside. Once arrives please call 0404 445 350 - AW</t>
  </si>
  <si>
    <t>Autonomy jumper/jackets/vests all now 30% off. We want them goooooone by end of winter</t>
  </si>
  <si>
    <t>16/04/2013</t>
  </si>
  <si>
    <t>17/04/2013</t>
  </si>
  <si>
    <t>21/7</t>
  </si>
  <si>
    <t>Newown</t>
  </si>
  <si>
    <t>Hi all, a few things. 1) The area behind the counter is getting too cluttered - please hold off storing things here as much as possible. Having a few things is fine but be way of moderation. 2) If there is something special happening with an item (on hold, faulty, stolen, whatever) please label it - there's no use just putting it aside and leaving it without a note. Additionally, let us know if its been taken out of the BM or not (if necessary). 3) Please be wary of leaving notes for me regarding things I'm not aware of - eg. transfers, customer issues etc etc. Usually these sorts of things can be resolved on the spot by messaging me on Hangouts. If there is something that I need to address, try to let me know beforehand rather than leaving notes for me for when I come in next as it can be really hard to work out what needs to be done without context. 4) Remember we can all use this communication book, not just me. Better to leave notes here with extra detail than try and cram everything into a bit of receipt paper. Thanks AW</t>
  </si>
  <si>
    <t>18/04/2013</t>
  </si>
  <si>
    <t>jp</t>
  </si>
  <si>
    <t>mop/cashup</t>
  </si>
  <si>
    <t>covering Flo extra 15mins</t>
  </si>
  <si>
    <t>20/02/2015</t>
  </si>
  <si>
    <t>Momots now 30% off</t>
  </si>
  <si>
    <t>18.04.2013`</t>
  </si>
  <si>
    <t>florence late</t>
  </si>
  <si>
    <t>19.04.2013</t>
  </si>
  <si>
    <t>Hi, just a heads up to be careful of the way you phrase the availability of sizes. We had a couple who bought a jumper on the pretense that we would have other sizes to exchange for if they wanted. Turns out we don't have the sizes available and they weren't very happy. Just make sure that if you make that statement, you're sure we have other sizes available so you can manage customer expectations. This can mean checking warehouse stock - if you're not sure how to do it, let me know and I will show you</t>
  </si>
  <si>
    <t>21/2/15</t>
  </si>
  <si>
    <t>20.04.2013</t>
  </si>
  <si>
    <t xml:space="preserve">I overcharged Elisabeth Bowden 0431 704 270 for 2 silicon mugs when they were buy one get one free - she is a return customer from manly and will be back in the following weeks. please give her $12 cash. or take the money off a purchase please. Call if not sure. - Rosie </t>
  </si>
  <si>
    <t>early finish with Kaew's permission</t>
  </si>
  <si>
    <t>21/2/2015</t>
  </si>
  <si>
    <t>20/04/2013</t>
  </si>
  <si>
    <t>21/4/2013</t>
  </si>
  <si>
    <t>60 mins</t>
  </si>
  <si>
    <r>
      <rPr>
        <rFont val="Verdana"/>
        <color theme="1"/>
      </rPr>
      <t xml:space="preserve">Do the hustle!: </t>
    </r>
    <r>
      <rPr>
        <rFont val="Verdana"/>
        <b/>
        <color theme="1"/>
      </rPr>
      <t>1)</t>
    </r>
    <r>
      <rPr>
        <rFont val="Verdana"/>
        <color theme="1"/>
      </rPr>
      <t xml:space="preserve"> moved the eftpos machine to the other side of computer for the sake of ergonomics; easier for customers/staff to access/tap, but can be moved back if need be </t>
    </r>
    <r>
      <rPr>
        <rFont val="Verdana"/>
        <b/>
        <color theme="1"/>
      </rPr>
      <t>2)</t>
    </r>
    <r>
      <rPr>
        <rFont val="Verdana"/>
        <color theme="1"/>
      </rPr>
      <t xml:space="preserve"> consolidated cash bags, jumper bags and recycled daily bags in 2nd drawer (next to b1g1fcabinet) </t>
    </r>
    <r>
      <rPr>
        <rFont val="Verdana"/>
        <b/>
        <color theme="1"/>
      </rPr>
      <t>3)</t>
    </r>
    <r>
      <rPr>
        <rFont val="Verdana"/>
        <color theme="1"/>
      </rPr>
      <t xml:space="preserve"> placed nanoblocks into top drawer beneath computer (where o'clocks used to be) to alleviate clutter. </t>
    </r>
    <r>
      <rPr>
        <rFont val="Verdana"/>
        <b/>
        <color theme="1"/>
      </rPr>
      <t>4)</t>
    </r>
    <r>
      <rPr>
        <rFont val="Verdana"/>
        <color theme="1"/>
      </rPr>
      <t xml:space="preserve"> KYD boxes are in the 2nd drawer beneath the computer. Cheers, Ray</t>
    </r>
  </si>
  <si>
    <t>This is amazing!</t>
  </si>
  <si>
    <t>21.4.2013</t>
  </si>
  <si>
    <t>22/4/2013</t>
  </si>
  <si>
    <t>27/7/2016</t>
  </si>
  <si>
    <t>Please don't price the moon and dino kaleidoscopes. It damages the surface. please price displays. RA</t>
  </si>
  <si>
    <t>23/4/2013</t>
  </si>
  <si>
    <t>24/42013</t>
  </si>
  <si>
    <t>please have a look at ENTO in the bookmarks bar//Just a heads up to make sure you log out of Ento when you are done using it - it will keep you logged in by default (from what I've seen) -rp</t>
  </si>
  <si>
    <t>good point Rel</t>
  </si>
  <si>
    <t>24.04.2013</t>
  </si>
  <si>
    <t>25/04/2013</t>
  </si>
  <si>
    <t>New products! Rabbit/Squirrel Zuny - come in paperweight ($59.95) and bookend ($99.95); new Swell designs; furry animal face backpacks ($69.95) and wall mounts ($140); ban.do bags; and Polar Bear jumpers are now back in stock!</t>
  </si>
  <si>
    <t>Hey guys, if you offer our wrapping paper for free (eg. big purchase etc) make sure you still take it out of our system (100% discount, explain reason in desc.). Otherwise our system won't restock it and we're left without certain designs!</t>
  </si>
  <si>
    <t>26.04.2013</t>
  </si>
  <si>
    <t>6.5 hrs</t>
  </si>
  <si>
    <t>Stacks of new products have landed guys! Won't go through them all, please check out the weekly mail for most info. Have a look around the store to see where everything is located and familiarise yourself with the products. We also have new gift voucher cards that go with the gift vouchers which you can present to customers. // Also new ribbon is on its way</t>
  </si>
  <si>
    <t>27/04/13</t>
  </si>
  <si>
    <t>Date added</t>
  </si>
  <si>
    <t>Email:</t>
  </si>
  <si>
    <t>Morning Alex. 1) Someone bought the barca shoes  SKU: 819842017301 &amp; the discount tag was damaged -- couldn't  see the markdown but sold as 30% off. 2) hope you like the spring chalk. 3) had painfully slow last minute customers this evening, preventing me from being able to mop, so tonights close did take longer than normal. Cheers Ray</t>
  </si>
  <si>
    <t>27.04.13</t>
  </si>
  <si>
    <t>Looks great, thanks Ray</t>
  </si>
  <si>
    <t>Store</t>
  </si>
  <si>
    <t>this is compulsory thanks</t>
  </si>
  <si>
    <t>caitlin-may@hotmail.com</t>
  </si>
  <si>
    <t>28/04/2013</t>
  </si>
  <si>
    <t>natalie.zagaglia95@hotmail.com</t>
  </si>
  <si>
    <t>g.herve@live.fr</t>
  </si>
  <si>
    <t>Re: new products - there are a couple of issues with certain products. Some of the Skate Zoo luggage tags have the wrong barcode - these have been blacked out, new barcodes are on their way. Character city greeting cards have all been printed with the wrong barcode. Not 100% sure what to do about this - the current ones have all had barcodes blacked out but doesn't look the best. Open to ideas. For the moment, anyhow, there is a barcode on the monitor you can scan instead</t>
  </si>
  <si>
    <t>linettesalb@gmail.com</t>
  </si>
  <si>
    <t>fatima.doud@hotmail.com</t>
  </si>
  <si>
    <t>28.04.2013</t>
  </si>
  <si>
    <t>jesskajs@gmail.com</t>
  </si>
  <si>
    <t>26/2/15</t>
  </si>
  <si>
    <t>brookemmason@gmail.com</t>
  </si>
  <si>
    <t>shanebob10@hotmail.com</t>
  </si>
  <si>
    <t>29/04/2013</t>
  </si>
  <si>
    <t>ednagrigoriou@hotmail.com</t>
  </si>
  <si>
    <t>anna.nguyen@gmail.com</t>
  </si>
  <si>
    <t>As we have a stack of greeting card designs now, we have an overflow in the top drawer under the sale jewellery cabinet on the right hand side. Please restock these as necessary.</t>
  </si>
  <si>
    <t>leeannestillman@yahoo.com</t>
  </si>
  <si>
    <t>30/04/2013</t>
  </si>
  <si>
    <t>ailischapman@hotmail.com</t>
  </si>
  <si>
    <t>tweetybirdoz@hotmail.com</t>
  </si>
  <si>
    <t>Aw</t>
  </si>
  <si>
    <t>jasmin.chiara@gmail.com</t>
  </si>
  <si>
    <t>constantly618@hotmail.com</t>
  </si>
  <si>
    <t>audreysoeng@gmail.com</t>
  </si>
  <si>
    <t>We have a new Happy Socks giveaway going for the undies. If anybody buys a pair of undies, they get a free pair of socks to go with it. The free pair is NOT to be scanned (simply given away) and can only be swapped for another pair that is part of the giveaway (i.e. not on the rack). Spare undies and giveaway socks are in the astroturf drawer. Unfortunately there is only one design that is 36-40, the rest is 41-46. But free socks! If possible try to hold on to the string as we can use it for other things in future. String is in the bottom left clear plastic drawer (with jewellery)</t>
  </si>
  <si>
    <t>jy1310@hotmail.com</t>
  </si>
  <si>
    <t>mary@gmail.com</t>
  </si>
  <si>
    <t>lisa.ao@hotmail.com</t>
  </si>
  <si>
    <t>Soph coming in early (shanks!)</t>
  </si>
  <si>
    <t>harper.aletia@gmail.com</t>
  </si>
  <si>
    <t>Random new product alert! We have porcelain dog mugs in 4 different designs - $19.95 // no box // spares out the back // located next to Bandjo porcelain mugs</t>
  </si>
  <si>
    <t>tessadunkin@live.com.au</t>
  </si>
  <si>
    <t>declan@gmail.net.au</t>
  </si>
  <si>
    <t>moey_10@hotmail.com</t>
  </si>
  <si>
    <t>caiitus@hotmail.com</t>
  </si>
  <si>
    <t>3.05.2013</t>
  </si>
  <si>
    <t>27/2/15</t>
  </si>
  <si>
    <t>jorad2000cn@gmail.com</t>
  </si>
  <si>
    <t>I will be away in Brisbane from Monday 15/8-Wednesday 24/8. In the meantime, please keep up the tasks in the cleaning tab. There is a list of jobs under this communications section based on each day as well. If you have any questions or issues while I'm gone you can still contact me via phone, hangouts or email.</t>
  </si>
  <si>
    <t>amanda.kunafi@hotmail.com</t>
  </si>
  <si>
    <t>swapped with Sam</t>
  </si>
  <si>
    <t>kdotgrounds@gmail.com</t>
  </si>
  <si>
    <t>turrise.hannah2@gmail.com</t>
  </si>
  <si>
    <t>charotte.zorro@hotmail.com</t>
  </si>
  <si>
    <t>spandas.lui@hotmail.com</t>
  </si>
  <si>
    <t>jordan_dusk@gmail.com</t>
  </si>
  <si>
    <t>4.05.2013</t>
  </si>
  <si>
    <t>clintonthemove@gmail.com</t>
  </si>
  <si>
    <t>Only counted 15 Autonomy items, in their usual spot beneath the mens hoodies and jumpers; not sure if some have been moved (as things have since last week) or if I'm to include the items that are 30% off (It equals 19 if I include the jackets next to the mens spunkys...?) Cheers Ray</t>
  </si>
  <si>
    <t>Yup includes ones at back of rack thanks</t>
  </si>
  <si>
    <t>28/2/15</t>
  </si>
  <si>
    <t>moonlightvision@hotmail.fr</t>
  </si>
  <si>
    <t>yes please include the 4 sale items at the back of the mens rack</t>
  </si>
  <si>
    <t>herdaisychain@hotmail.com</t>
  </si>
  <si>
    <t>sebshi_11@hotmail.com</t>
  </si>
  <si>
    <t>rh - cheers guys</t>
  </si>
  <si>
    <t>seb@superocho.com.au</t>
  </si>
  <si>
    <t>kylie_smyth@hotmail.com</t>
  </si>
  <si>
    <t>rp - pretty sure that includes the 4 jackets and all autonomy winter wear (jackets, sweaters, cardigans etc.) are 30% off for the time being</t>
  </si>
  <si>
    <t>harriettremain@hotmail.com</t>
  </si>
  <si>
    <t>Newtwn</t>
  </si>
  <si>
    <t>erinlgbenjamin@gmail.com</t>
  </si>
  <si>
    <t>Heads up we have a nice girl called Naomi coming in for a trial this friday from 10-12. Kaew will be here to conduct it - just giving you a heads up. AW</t>
  </si>
  <si>
    <t>kitchener.sara66@gmail.com</t>
  </si>
  <si>
    <t>cjs1822@gmail.com</t>
  </si>
  <si>
    <t>sharon.everson@gmail.com</t>
  </si>
  <si>
    <t>Sunady</t>
  </si>
  <si>
    <t>einsof@hotmail.com</t>
  </si>
  <si>
    <t>morenalazzarini@alice.it</t>
  </si>
  <si>
    <t>twohoots1@tpg.com.au</t>
  </si>
  <si>
    <t>All the extra monter threads wallets are in the back next to star wars mugs</t>
  </si>
  <si>
    <t>jemima.thepuddleduck@hotmail.com</t>
  </si>
  <si>
    <t>liam.webb@live.com</t>
  </si>
  <si>
    <t>gabe.marzano@hotmail.com</t>
  </si>
  <si>
    <t>e.reaken@gmail.com</t>
  </si>
  <si>
    <t>agould7211@gmail.com</t>
  </si>
  <si>
    <t>evandom05@gmail.com</t>
  </si>
  <si>
    <t>Hi all, a customer named Victoria may come in with a shirt that she is looking to get a fix for - I know the shirt is a small but I'm not 100% sure on design. Please give her a new one of whatever tee it is (scan it out as 100% discount and write 'victoria exchange') AW // turns out its a 'croco' sale design. Mark tells me that Kaew has put one away already</t>
  </si>
  <si>
    <t>Sh</t>
  </si>
  <si>
    <t>thepeninsulavoice@gmail.com</t>
  </si>
  <si>
    <t>zinasmagic@gmail.com</t>
  </si>
  <si>
    <t>jenglana98@gmail.com</t>
  </si>
  <si>
    <t>antamackey98@hotmail.com</t>
  </si>
  <si>
    <t>amackey98@gmail.com</t>
  </si>
  <si>
    <t>india.sykes@gmail.com</t>
  </si>
  <si>
    <t>Thursday!!! - happy socks will be in to install a window display - call kaew if you have any questions. They would like to use the giant ladder in the back, please push whats on display to the back of the platform where it was befpre. // ALSO Jenni from have you met ms jones will be by before 5pm to pick up 3 boxes of display items from the lamp display. the first box is near the ipad the other two are near the muns short door. All are labelled. ra</t>
  </si>
  <si>
    <t>moh.666@bigpob.com.au</t>
  </si>
  <si>
    <t>paul@bennettcreative.com.au</t>
  </si>
  <si>
    <t>julesjones@bigpond.com</t>
  </si>
  <si>
    <t>Covered for Nick</t>
  </si>
  <si>
    <t>andria_24@hotmail.com</t>
  </si>
  <si>
    <t>frankgomez@me.com</t>
  </si>
  <si>
    <t>jeremy.nicholas@gmail.com</t>
  </si>
  <si>
    <t>10 mins late</t>
  </si>
  <si>
    <t>kate.aliza@me.com</t>
  </si>
  <si>
    <t>tiffanyewalker@gmail.com</t>
  </si>
  <si>
    <t>John (0141818887) bought some faulty bubble lights and will come in somewtime early next week to exchange them. he wanted to just get extra bulbs but i said it would be easier to exchange the whole product as we cannot source the bulbs seperately. ee (he was a strange customer) just a heads up.</t>
  </si>
  <si>
    <t>aparnajacob@gmail.com</t>
  </si>
  <si>
    <t>rhyanclapham@gmail.com</t>
  </si>
  <si>
    <t>imey.x@hotmail.com</t>
  </si>
  <si>
    <t>It comes with a small number of extra bulbs. but sounds like a good course of action as these were likely used up.</t>
  </si>
  <si>
    <t>lynchbet@bigpond.net</t>
  </si>
  <si>
    <t>kimyooshin4@hotmail.com</t>
  </si>
  <si>
    <t>aleishacaesar@hotmail.com</t>
  </si>
  <si>
    <t>assanera.bowles@hotmail.com</t>
  </si>
  <si>
    <t>jane.m.mcloughlin@yahoo.com</t>
  </si>
  <si>
    <t>8hrs 50 mins</t>
  </si>
  <si>
    <t>Zuny paperweights (other than the new squirrel and rabbit) are now $44.95. Two new designs on their way next week as well - lion and stegosaurus. These will be $49.95</t>
  </si>
  <si>
    <t>pobsap22@yahoo.com</t>
  </si>
  <si>
    <t>beesmail@yahoo.com</t>
  </si>
  <si>
    <t>customers stayed back late</t>
  </si>
  <si>
    <t>susie.m@hotmail.com</t>
  </si>
  <si>
    <t>ellen-towers@hotmail.com</t>
  </si>
  <si>
    <t>tim.toohey@hotmail.com</t>
  </si>
  <si>
    <t>carliaplin@hotmail.co.uk</t>
  </si>
  <si>
    <t xml:space="preserve">Lots of fantastic remerchandising over the few days and last week, including a sweet new window display! I would recommend floating around the store and reacquainting yourself with the location of different products, particularly homewares and diffusers. Also we have a new secrid stand (and count added to start/end day) - about half our designs fit on it, the rest are still under the counter. We are security tagging the ones on the stand - tags on the leaflets inside please. As always, keep an eye on these as I feel they are quite vulnerable in Newtown </t>
  </si>
  <si>
    <t>bellalicious98@gmail.com</t>
  </si>
  <si>
    <t>acdc-yianni@hotmail.com</t>
  </si>
  <si>
    <t>annie.louise.92@hotmail.com</t>
  </si>
  <si>
    <t>13/5/2013</t>
  </si>
  <si>
    <t>jody.wheethouse.92@hotmail.com</t>
  </si>
  <si>
    <t>Forgot to mention - quite a lot of sale jewellery is now outside the cabinets on the shelving next to the counter. Try to keep an eye on it as best as possible!</t>
  </si>
  <si>
    <t>phillip.raponi@gmail.com</t>
  </si>
  <si>
    <t>14/05/2013</t>
  </si>
  <si>
    <t>alice.orourke@gmail.com</t>
  </si>
  <si>
    <t>taylor@bigpond.com</t>
  </si>
  <si>
    <t>jarrod.j.flood@gmail.com</t>
  </si>
  <si>
    <t>vivienne.greer@hotmail.com</t>
  </si>
  <si>
    <t>15/5/2013</t>
  </si>
  <si>
    <t>Quiet</t>
  </si>
  <si>
    <t>gundam4709@gmail.com</t>
  </si>
  <si>
    <t>Re: secrid wallets on the stand, I have realised that security stickering them on the leaflet doesn't work as the card protector is resistant to RFID, which means it won't set the security gates off (also proves it works!). Instead, I'm putting stickers on the bits of card in the pockets of the mini wallets. Please be aware of beeping all security tags on these when selling displays AW</t>
  </si>
  <si>
    <t>timo@hotmail.com</t>
  </si>
  <si>
    <t>lol oh no. ra</t>
  </si>
  <si>
    <t>james.florence@gmail.com</t>
  </si>
  <si>
    <t>16/05/13</t>
  </si>
  <si>
    <t>creittu@gmail.com</t>
  </si>
  <si>
    <t>lisa.k.pont@gmail.com</t>
  </si>
  <si>
    <t>irawan@hotmail.com</t>
  </si>
  <si>
    <t>joy_zhang_993@hotmail.com</t>
  </si>
  <si>
    <t>New deal! Buy 3 get 4th free on Monsterthreads greeting cards!</t>
  </si>
  <si>
    <t>alexandra.fm@hotmail.com</t>
  </si>
  <si>
    <t>16.05.2013</t>
  </si>
  <si>
    <t>earlsqurillson@gmail.com</t>
  </si>
  <si>
    <t>emily.carvalho@live.com.au</t>
  </si>
  <si>
    <t>jordanling01@gmail.com</t>
  </si>
  <si>
    <t>All good Helen thank you!</t>
  </si>
  <si>
    <t>chris_hayes@live.com</t>
  </si>
  <si>
    <t>jaubertin84@gmail.com</t>
  </si>
  <si>
    <t>17/05/2013</t>
  </si>
  <si>
    <t>can someone put one of the OCEAN message in a bottles out for me - RA? I couldn;t find the extra stock - there should be 5 somewhere. Please write where you find them? I thought they lived under astro turf island. Hope i just missed them - RA</t>
  </si>
  <si>
    <t>tashryan@live.com.au</t>
  </si>
  <si>
    <t>rose_bud@live.com.au</t>
  </si>
  <si>
    <t>pd.mcghie@gmail.com</t>
  </si>
  <si>
    <t>Had a PM appointment</t>
  </si>
  <si>
    <t>rococo778@gmail.com</t>
  </si>
  <si>
    <t>rp - they are in the astroturf draw - in the back left corner</t>
  </si>
  <si>
    <t>17/05/13</t>
  </si>
  <si>
    <t>cunt.matyy456@ymail.com</t>
  </si>
  <si>
    <t>sean_g99@hotmail.com</t>
  </si>
  <si>
    <t>jj_2098@hotmail.com</t>
  </si>
  <si>
    <t>Zuny bags have been put into order: mounted zuny's are in a plastic monsterthreads on top, paperweights are on the side facing the door, larger sizes are on the side in front of the wall. Cheers everyone - R</t>
  </si>
  <si>
    <t>danielho89@gmail.com</t>
  </si>
  <si>
    <t>early start for sammo</t>
  </si>
  <si>
    <t>jennifag.kha@gmail.com</t>
  </si>
  <si>
    <t>18.05.2013</t>
  </si>
  <si>
    <t>fionascotece@gmail.com</t>
  </si>
  <si>
    <t>jyo.raj5@gmail.com</t>
  </si>
  <si>
    <t>thanks -rp</t>
  </si>
  <si>
    <t>orri@live.com.au</t>
  </si>
  <si>
    <t>jenny1017@hotmail.com</t>
  </si>
  <si>
    <t>missawaiwai@gmail.com</t>
  </si>
  <si>
    <r>
      <rPr>
        <rFont val="Verdana"/>
        <strike/>
        <color theme="1"/>
      </rPr>
      <t>Excess happy socks recieved today are in a box near the cupboard in the back (beside the box of folded boxes)</t>
    </r>
    <r>
      <rPr>
        <rFont val="Verdana"/>
        <strike val="0"/>
        <color theme="1"/>
      </rPr>
      <t xml:space="preserve"> They are in the draw under the wine carafe (furthest draw on the left)</t>
    </r>
  </si>
  <si>
    <t>ameliajudge@bigpond.com</t>
  </si>
  <si>
    <t>mz_bova@hotmail.com</t>
  </si>
  <si>
    <t>19/5/2013</t>
  </si>
  <si>
    <t>mattandmel09@exemail.com.au</t>
  </si>
  <si>
    <t>entered</t>
  </si>
  <si>
    <t>Hi theres extra stuffing for thew canvas bags in the storeroom where the muns are kept ee thanks</t>
  </si>
  <si>
    <t>isaacmhr@gmail.com</t>
  </si>
  <si>
    <t>20/5/2013</t>
  </si>
  <si>
    <t>melissajanecuthbertson@gmail.com</t>
  </si>
  <si>
    <t>karenprof@hotmail.com</t>
  </si>
  <si>
    <t>georgiaknott@ymail.com</t>
  </si>
  <si>
    <t>kongsiyi@hotmail.com</t>
  </si>
  <si>
    <t>20.05.2013</t>
  </si>
  <si>
    <t>eve-hope@hotmail.com</t>
  </si>
  <si>
    <t>Hey guys, we've moved some stuff on the astroturf island - there's a whole new line of 'Gentlemen's Hardware' stuff in time for father's day. Next to the bath brews, please try and keep an eye out because it's easy to pocket, I've put security stickers/tags on everything but you never know. -rp</t>
  </si>
  <si>
    <t>ang31@hotmail.com</t>
  </si>
  <si>
    <t>coolcatsclaire@gmail.com</t>
  </si>
  <si>
    <t>Warehouse work</t>
  </si>
  <si>
    <t>cameronrobertsguitar@gmail.com</t>
  </si>
  <si>
    <t>21/05/13</t>
  </si>
  <si>
    <t>dunc0101@flinders.edu.au</t>
  </si>
  <si>
    <t>carmengrady@hotmail.com</t>
  </si>
  <si>
    <t>n.sieber@yoohoo.com</t>
  </si>
  <si>
    <t>annestaude@hotmail.com</t>
  </si>
  <si>
    <t>Whoops! I accidentally put through a gift voucher that was not going to be valid until the 8/9/16. Could whoever is working on that day please process this voucher on the day? "GCMEXI42" Thank you!! - JR</t>
  </si>
  <si>
    <t>tessmarkus@gmail.com</t>
  </si>
  <si>
    <t>replacing Julia / late cust</t>
  </si>
  <si>
    <t>22/5/2013</t>
  </si>
  <si>
    <t>st-koch@web.de</t>
  </si>
  <si>
    <t>qbechu@hotmail.com</t>
  </si>
  <si>
    <t>cp93@hotmail.com</t>
  </si>
  <si>
    <t>tina52792324@yahoo.com.tw</t>
  </si>
  <si>
    <t>23.05.2013</t>
  </si>
  <si>
    <t>tan@gmail.com</t>
  </si>
  <si>
    <t>rp - DONE 8/9</t>
  </si>
  <si>
    <t>electravonfw@yahoo.com.au</t>
  </si>
  <si>
    <t>chloe0116@gmail.com</t>
  </si>
  <si>
    <t>Hey guys, joel and I found a lot of doubles and some times triples of sizes with the t-shirts. Just make sure to restock the correct size. Makes it easier for all staff especially on Sundays when it tends to be busy first thing in the morning. I know it was intense on Saturday but just be mindful. Thank you! JR</t>
  </si>
  <si>
    <t>ina.tschepella@googlemail.com</t>
  </si>
  <si>
    <t>23/05/2013</t>
  </si>
  <si>
    <t>erin.caitlin@live.com</t>
  </si>
  <si>
    <t>naitsands@gmail.com</t>
  </si>
  <si>
    <t>geoffparker@hotmail.com</t>
  </si>
  <si>
    <t>24/05/2013</t>
  </si>
  <si>
    <t>schmirke@gmail.com</t>
  </si>
  <si>
    <t>Fridat</t>
  </si>
  <si>
    <t>rochelle@naturalresults.com.au</t>
  </si>
  <si>
    <t>Noodoll stolen and found outside in the alley, returned by handsome stranger. Noodoll is with daily bags; will need to be returned/cleaned. JP+JR</t>
  </si>
  <si>
    <t>benrichardjudi.pownall@hotmail.com</t>
  </si>
  <si>
    <t>zeac@live.com</t>
  </si>
  <si>
    <t>flynntadgh2@gmail.com</t>
  </si>
  <si>
    <t>sus.dang@gmail.com</t>
  </si>
  <si>
    <t>jopappr@gmail.com</t>
  </si>
  <si>
    <t>Hey guys we have another change docket - I've put it in the bottom drawer under the till (where the receipt booklets and cords are) -RP</t>
  </si>
  <si>
    <t>ashleigh.k.t@hotmail.com</t>
  </si>
  <si>
    <t>sydneysoames@yahoo.com.au</t>
  </si>
  <si>
    <t>25.05.2013</t>
  </si>
  <si>
    <t>rebacceajwhittingtn@gmail.com</t>
  </si>
  <si>
    <t>luke.antony.jonkergouw@hotmail.com</t>
  </si>
  <si>
    <t>We are currently choc a bloc (bloc?) with Happy Socks, I've put a box out the back which has Happy Socks underwear/briefs+the giveaway socks, as well as two bags (one with 36-40s and another with 41-46s) On top of that the draw under the wine carafe is full of happy socks, maybe we should move them all back to the box ? -RP</t>
  </si>
  <si>
    <t>9 hours 35 mins</t>
  </si>
  <si>
    <t>early finish but cashup issues</t>
  </si>
  <si>
    <t>nazanin.beyzaie@gmail.com</t>
  </si>
  <si>
    <t>Late late customerrrssssss</t>
  </si>
  <si>
    <t>johnnu.kh@gmail.com</t>
  </si>
  <si>
    <t>26/5/2013</t>
  </si>
  <si>
    <t>jperrry@gmail.com</t>
  </si>
  <si>
    <t>alexanderdally@hotmail.com</t>
  </si>
  <si>
    <t>monika.grace@gmail.com</t>
  </si>
  <si>
    <t>27/5/2013</t>
  </si>
  <si>
    <t>rosie_niven@hotmail.com</t>
  </si>
  <si>
    <t>hey folks, i found an empty kakkoi speaker box this morning... Maybe there was on a display... but I couldn't. let me know if anyone sees it. i've taken it outta the system. The sales area can be a bit hard to see at times, so could have been taken during a busy period. Along with the noodoll and window graffiti incidients, i'd say we are possibly in the middle of another potential wave of shoplifting events that happen every so often. i know everyone is already onto shoplifters but just keep your eyeballs extra peeled this month. RA</t>
  </si>
  <si>
    <t>sohailsez@hotmail.com</t>
  </si>
  <si>
    <t>jessica.neeley3@gmail.com</t>
  </si>
  <si>
    <t>7hrs 10</t>
  </si>
  <si>
    <t>alex.gohari@optusnet.com.au</t>
  </si>
  <si>
    <t>28/5/2013</t>
  </si>
  <si>
    <t>robertjelliot@hotmail.com</t>
  </si>
  <si>
    <t>sarahpettitt@mail.com</t>
  </si>
  <si>
    <t>noodoll checklist numbers: 2 big clouds // 6 large noodolls $60ish // 20 regular medium noodolls $40ish // 5 small fruit n veg $29.95</t>
  </si>
  <si>
    <t>clair.low@gmail.com</t>
  </si>
  <si>
    <t>gwyneth@exemail.com.au</t>
  </si>
  <si>
    <t>29/5/2013</t>
  </si>
  <si>
    <t>carlyjaneyoung@gmail.com</t>
  </si>
  <si>
    <t>busy store; no logout</t>
  </si>
  <si>
    <t>ellice@hotmail.com</t>
  </si>
  <si>
    <t>joycyhsu@hotmail.com</t>
  </si>
  <si>
    <t>eleanor313@hotmail.com</t>
  </si>
  <si>
    <t>***Hey folks, just to clarify about login/logout stuff. It's everything you did before: (Bizmanager logins start, end and breaks) that hasn't changed. But we are adding start and finish Ento logs. RA ***</t>
  </si>
  <si>
    <t>tiffany212@y7mail.com</t>
  </si>
  <si>
    <t>End of Pay Cycle</t>
  </si>
  <si>
    <t>fcordeaux@hotmail.com</t>
  </si>
  <si>
    <t>annie.archie@hotmail.com</t>
  </si>
  <si>
    <t>30/05/2013</t>
  </si>
  <si>
    <t>georgia.henry@optus.com</t>
  </si>
  <si>
    <t>amelia.arnold@ugconnect.edu.au</t>
  </si>
  <si>
    <t>Moved all the limited size men's tees to back of rack to keep consistent with TGV. JR</t>
  </si>
  <si>
    <t>iamrichardbrook@gmail.com</t>
  </si>
  <si>
    <t>elctravonfw@yahoo.com</t>
  </si>
  <si>
    <t>jessssdon@hotmail.com</t>
  </si>
  <si>
    <t>trentjackthomas@live.com</t>
  </si>
  <si>
    <t>jessicabrereton14@gmail.com</t>
  </si>
  <si>
    <t>Customers stayed in late</t>
  </si>
  <si>
    <t>13/3/13</t>
  </si>
  <si>
    <t>31/05/2013</t>
  </si>
  <si>
    <t>janet@bmpainting.net.au</t>
  </si>
  <si>
    <t>bonnieLB@gmail.com</t>
  </si>
  <si>
    <t>stevie69_m@hotmail.com</t>
  </si>
  <si>
    <t>Amended sale items to match TGV - sunny life candles - 30% off / animal pegs - 30% off / purple and yellow house pencil holder - 20%off - JR</t>
  </si>
  <si>
    <t>chachi_kotiro@live.vom</t>
  </si>
  <si>
    <t>31/05/13</t>
  </si>
  <si>
    <t>jase94@hotmail.com</t>
  </si>
  <si>
    <t>jasmina.lustec@hotmail.com</t>
  </si>
  <si>
    <t>check?</t>
  </si>
  <si>
    <t>mark@sellparker.com.au</t>
  </si>
  <si>
    <t>please pop the skater bottle in the front window when it arrives. i moved the last one to the back display. RA</t>
  </si>
  <si>
    <t>moffats_erko@optusnet.com.au</t>
  </si>
  <si>
    <t>changing RO for this</t>
  </si>
  <si>
    <t>white/bella@hotmail.com</t>
  </si>
  <si>
    <t xml:space="preserve">WH
</t>
  </si>
  <si>
    <t>nathancoiera@hotmail.com</t>
  </si>
  <si>
    <t>early start with kaew</t>
  </si>
  <si>
    <t>louisell_bennett@hotmail.com</t>
  </si>
  <si>
    <t>didn't receive in delivery</t>
  </si>
  <si>
    <t>andreaalabiso@alice.it</t>
  </si>
  <si>
    <t>1.06.2013</t>
  </si>
  <si>
    <t>azzurra.giardinieri@hotmail.com</t>
  </si>
  <si>
    <t>okipuresquik@hotmail.com</t>
  </si>
  <si>
    <t>leomotta_3@hotmail.com</t>
  </si>
  <si>
    <t>13/3/2015</t>
  </si>
  <si>
    <t>erins4210587@hotmail.com</t>
  </si>
  <si>
    <t>XVE0CULR please take this gift voucher out of the system on the 14th of September - Approved to use by tourists leaving country Sat night. // delte when completed</t>
  </si>
  <si>
    <t>memily@gmail.com</t>
  </si>
  <si>
    <t>amanda.dillon@lexus.com.au</t>
  </si>
  <si>
    <t>sal007nug@aol.com</t>
  </si>
  <si>
    <t>nataliecox8@gmail.com</t>
  </si>
  <si>
    <t>14/3/2015</t>
  </si>
  <si>
    <t>happy socks are now split between 3 drawers under the homewares, please go have a look at it. // Women's singlets have been consolidated into one drawer// The icecream socks and mamer kids socks have been moved to drawers underneath the planters on the other side of the counter.</t>
  </si>
  <si>
    <t>4.06.2013</t>
  </si>
  <si>
    <t>this is awesome!</t>
  </si>
  <si>
    <t>adrienne66@bigpond.com</t>
  </si>
  <si>
    <t>nedmcphie@gmail.com</t>
  </si>
  <si>
    <t>marrisali06@gmail.com</t>
  </si>
  <si>
    <t>replacing sam</t>
  </si>
  <si>
    <t>rp - its beautiful</t>
  </si>
  <si>
    <t>RR</t>
  </si>
  <si>
    <t>jutathan@gmail.com</t>
  </si>
  <si>
    <t>14/9</t>
  </si>
  <si>
    <t>iceblade_lanxi@tom.com</t>
  </si>
  <si>
    <t>Possible shoplifting of watermelon loqi bag (4260317650121) - Found 7 (5 on display, 2 in drawer) - Bizman says there are 8. Happened around 18:10 whilst I was assisting another customer. Blonde woman, denim jacket and glasses, she had it in her hands whilst walking around - did not see it in her hands as she left but she may have pocketed it. Hopefully this is a stock discrepancy / the 8th is somewhere else in the store. -RP</t>
  </si>
  <si>
    <t>Heya, just checked this - all good. Thanks heaps for the detail Rel!</t>
  </si>
  <si>
    <t>pvalentine000@gmail.com</t>
  </si>
  <si>
    <t>kateburton985@hotmail.com</t>
  </si>
  <si>
    <t>i found two different watermelon loqi bags left around the shop-! ee</t>
  </si>
  <si>
    <t>maretich@gmail.com</t>
  </si>
  <si>
    <t>Thank you guys - huge relief</t>
  </si>
  <si>
    <t>late mop/replace stock</t>
  </si>
  <si>
    <t>taragallopbrennan@yahoo.com.au</t>
  </si>
  <si>
    <t>15/3/2015</t>
  </si>
  <si>
    <t>kimberly.morris91@gmail.com</t>
  </si>
  <si>
    <t>Lotsa new stock - check the front table. it's all on there... no extras for a lot of the stock. but on the first two shelves on the back next to the hoodies if you want to check when stuff is sold. except for the sunny life tote bags - hanging with other totes - extras out back next to pinball and AM balloons. in a plastic drawer. i hung one outta the drawer so it;s easy to find. RA -- if you have trouble scanning the glass tumblers put your hand inside to provide a background to scan the barcode against</t>
  </si>
  <si>
    <t>onin2358@gmail.com</t>
  </si>
  <si>
    <t>lyndaslife@gmail.com</t>
  </si>
  <si>
    <t>late late customers</t>
  </si>
  <si>
    <t>07.06.2013</t>
  </si>
  <si>
    <t>kirsty.henrichs@tomago.com.au</t>
  </si>
  <si>
    <t>tegan.seymour@hotmail.com</t>
  </si>
  <si>
    <t>joshua.gresham@studentmail.newcastle.edu.au</t>
  </si>
  <si>
    <t>joc26@bigpond.com</t>
  </si>
  <si>
    <t>Moved a few bits and pieces around: canister condensed on astroturf island, gents hardware moved next to MT pencil cases, noodolls moved back to astroturf island</t>
  </si>
  <si>
    <t>16/3/2015</t>
  </si>
  <si>
    <t>taraelizabethmary@hotmail.com</t>
  </si>
  <si>
    <t>col74782@hotmail.com</t>
  </si>
  <si>
    <t>brie.amber@gmail.com</t>
  </si>
  <si>
    <t>ekhermans@hotmail.com</t>
  </si>
  <si>
    <t>Sale jumpers have been moved to the back of mens/womens tee racks and middle rack is now full of sale shirts - we got a stack back from NZ closing. FYI, using TGV hangers for middle rack to supplement black hangers (also they hold the tees better than the black ones)</t>
  </si>
  <si>
    <t>slavelle7@hotmail.com</t>
  </si>
  <si>
    <t>thelulhams@optusnet.com.au</t>
  </si>
  <si>
    <t>4hr 15 mins</t>
  </si>
  <si>
    <t>hollinichols@bigpond.com</t>
  </si>
  <si>
    <t xml:space="preserve">late customer </t>
  </si>
  <si>
    <t>lalibear@gmail.com</t>
  </si>
  <si>
    <t>Suspected theft of Deszczowiec Mens Tee White M (MT-TM0851). Found an empty hanger between S and L, Bizman says there are two, but I found only one in the drawer. Noticed around 7pm, no known suspect. - JP</t>
  </si>
  <si>
    <t>17/3/2015</t>
  </si>
  <si>
    <t>tgc.hardy@gmail.com</t>
  </si>
  <si>
    <t>frapecori@gmail.com</t>
  </si>
  <si>
    <t>daisyirisgrace@yahoo.com</t>
  </si>
  <si>
    <t>torchqoode@hotmail.com</t>
  </si>
  <si>
    <t>mel shoes have been moved outta alarm room and are all together underneath the iphones. + Bucketfeet are organised with odds and ends to the right of each section (in the cupboard opposite the register, plus the bucketfeet near the change rooms)</t>
  </si>
  <si>
    <t>isaacrei89@gmail.com</t>
  </si>
  <si>
    <t>nikkicatalano@gmail.com</t>
  </si>
  <si>
    <t>4hr 10  mins</t>
  </si>
  <si>
    <t>patriciaadorable@live.com</t>
  </si>
  <si>
    <t>nicoleeguibani@live.com</t>
  </si>
  <si>
    <t>18/3/2015</t>
  </si>
  <si>
    <t>17/9/16</t>
  </si>
  <si>
    <t>hagar.gal1@hotmail.com</t>
  </si>
  <si>
    <t>our bike bell display bell is broken. Ray had a look to see if it could be fixed but we don't know whats wrong with it :( have put it in the daily bag</t>
  </si>
  <si>
    <t>liuchang@live.com.au</t>
  </si>
  <si>
    <t xml:space="preserve">one of the plastic cogs are broken. </t>
  </si>
  <si>
    <t>4:50 - 5 delivering rug etc</t>
  </si>
  <si>
    <t>chelseamelvin5@gmail.com</t>
  </si>
  <si>
    <t>13/06/13</t>
  </si>
  <si>
    <t>keanudesousa@gmail.com</t>
  </si>
  <si>
    <t>lachienyst@gmail.com</t>
  </si>
  <si>
    <t>early to help out mark/kaew</t>
  </si>
  <si>
    <t>19/9/16</t>
  </si>
  <si>
    <t>anna@zein.dk</t>
  </si>
  <si>
    <t>4Hrs 10 mins</t>
  </si>
  <si>
    <t>Hey guys, totally minor thing but I think try to use TGV hangers just for the middle sale shirts and stick to using our hangers for our full priced shirts. I know they look similar, but the TGV hangers are only temporarily here (I believe). Let me know if you'd like me to clarify which is which</t>
  </si>
  <si>
    <t>claire1987liuriu@gmail.com</t>
  </si>
  <si>
    <t>aadunn@bigpond.com.au</t>
  </si>
  <si>
    <t>iamrabbitoh@gmail.com</t>
  </si>
  <si>
    <t>14/06/13</t>
  </si>
  <si>
    <t>gavinlaar@gmail.com</t>
  </si>
  <si>
    <t>star1020@nate.com</t>
  </si>
  <si>
    <t>JANE PURCHASED TW0 IN MY HEART BOOK AND SHE WILL BUY ONE MORE ON WEDNESDAY 28/9/2016 SO I HAVE PUT IT ON HOLD FOR HER IN THE BACK</t>
  </si>
  <si>
    <t>aw - I've moved to hold section</t>
  </si>
  <si>
    <t>adelereid@optusnet.com.au</t>
  </si>
  <si>
    <t>14.06.13</t>
  </si>
  <si>
    <t>paramonday@hotmail.com</t>
  </si>
  <si>
    <t>thereareotherwaysofknowing@yahoo.com</t>
  </si>
  <si>
    <t>l.cutcliffe@hotmail.com.co.uk</t>
  </si>
  <si>
    <t>15/06/13</t>
  </si>
  <si>
    <t>kjayy5@hotmail.com</t>
  </si>
  <si>
    <t>New products: New ECD canvas coin purses/laundry baskets, including a new smaller size in the baskets ($19.95). 150cm round towels by sunnylife ($49.95), comes in flamingo, watermelon and cactus designs - currently on display at the front next to canvas baskets, spares next to noodoll boxes out the back // new david bowie colouring book $19.99</t>
  </si>
  <si>
    <t>sophiecutcliffe@live.com</t>
  </si>
  <si>
    <t>19/3/2015</t>
  </si>
  <si>
    <t>16/6/2013</t>
  </si>
  <si>
    <t>princess-me@hotmail.com</t>
  </si>
  <si>
    <t>peter.toms@live.com.au</t>
  </si>
  <si>
    <t>last day for a while</t>
  </si>
  <si>
    <t>vincent.leonard.tj@gmail.com</t>
  </si>
  <si>
    <t>17/6/2013</t>
  </si>
  <si>
    <t>New Noodoll display - if you need to sell one of the display Noodolls in the house - please remove it from the front cardboard windows. Not the back of the cardboard house. // Also there is a picture of the cushion pillow display near the mens tees - so it's easy to rearrange pillows after customers have moved items. Picture file is called "Pillow Display"</t>
  </si>
  <si>
    <t>palgunaidbgs@yahoo.com</t>
  </si>
  <si>
    <t>im bad with math..is that right? // fixed aw // Thanks Alex! RA</t>
  </si>
  <si>
    <t>chloe.michele@hotmail.com</t>
  </si>
  <si>
    <t>18/06/2013</t>
  </si>
  <si>
    <t>20/3/2015</t>
  </si>
  <si>
    <t>jasbuglefonz888@gmail.com</t>
  </si>
  <si>
    <t>19/6/2013</t>
  </si>
  <si>
    <t>BRASS SALE: There is no strict sale on the brass jewellery but some of the items are very old and you are welcome to offer a discount to customers of up to 50% (for unpopular designs) aiming at 20% or 30% for most would be great. - The Newer shiny brass necklaces on the short chain with barcode starting with GRKM are NOT included. --- so just repeating flexible discounting allowed on old brass to get them outta the store. Ask Rosie, alex or kaew if you are unsure about a piece. RA</t>
  </si>
  <si>
    <t>Finish early- Kaew finish shift</t>
  </si>
  <si>
    <t>dondarno@hotmail.com</t>
  </si>
  <si>
    <t>20/06/13</t>
  </si>
  <si>
    <t>bradley.bow@live.com.au</t>
  </si>
  <si>
    <t>8:40 close + cashup</t>
  </si>
  <si>
    <t>tomtom77@live.co.uk</t>
  </si>
  <si>
    <t>shift swap with sophie</t>
  </si>
  <si>
    <t>nina.k.kirk@gmail.com</t>
  </si>
  <si>
    <t xml:space="preserve">please don't tag the watermelon cooler bag or any other soft plastics with the sticky alarms - please use the hook security - it reacts with the plastic and is permanently sticky </t>
  </si>
  <si>
    <t>20/6/2013</t>
  </si>
  <si>
    <t>lucyclark01@yahoo.com.au</t>
  </si>
  <si>
    <t>shift swap with pat</t>
  </si>
  <si>
    <t>easlexv_@hotmail.com</t>
  </si>
  <si>
    <t>21/3/2015</t>
  </si>
  <si>
    <t>21/06/2013</t>
  </si>
  <si>
    <t>cjsoulman@gmail.com</t>
  </si>
  <si>
    <t>matt@gosfodpc.com.au</t>
  </si>
  <si>
    <r>
      <rPr>
        <rFont val="Verdana"/>
        <color theme="1"/>
      </rPr>
      <t xml:space="preserve">All stock has been checked and scanned. There are 3 boxes in the back which need to be put out. I didn't get time to put everything out. </t>
    </r>
    <r>
      <rPr>
        <rFont val="Verdana"/>
        <b/>
        <color theme="1"/>
      </rPr>
      <t xml:space="preserve"> NEW ITEM- Kids beach ball (I have put one each on the window) Baby bottle (One in the kids section)</t>
    </r>
  </si>
  <si>
    <t>eliza_fan0210@hotmail.com</t>
  </si>
  <si>
    <t>correct :) thanks! JF</t>
  </si>
  <si>
    <t>watson.michael@live.com.au</t>
  </si>
  <si>
    <t>21/6/2013</t>
  </si>
  <si>
    <t>rodrkgo.junior.ramirez@gmail.com</t>
  </si>
  <si>
    <t>miralobue@hotmail.com</t>
  </si>
  <si>
    <t>samuelmartin@iprimus.com.au</t>
  </si>
  <si>
    <t>22.06.2013</t>
  </si>
  <si>
    <t>late customers grr</t>
  </si>
  <si>
    <t>seepetite@hotmail.com</t>
  </si>
  <si>
    <t>Hi all, some notices: 1) Wild adventure coasters were apparently supposed to go on sale with other products with the same design so we are pulling them until those products arrive. We still have 5 in stock, which are being stored in the spare gent's hardware perspex box - if customers specifically ask for these we can sell them. 2) We are relabelling some of the older mens tee designs is 'shorter fit' stickers. "Basically the shorter fit tees are a good fit for guys up to average height or guys who don't like longer fits. Taller guys can still buy these, but may be better off buying a size up. The new tees seem to be ok length wise for most guys. Also, with all the new tees, as they are prewashed, they tend to give a little when worn, so they are usually ok to buy a touch tighter than usual. (if someone feels they are between sizes and worried about shrinkage)."</t>
  </si>
  <si>
    <t>sarahsnarayn@gmail.com</t>
  </si>
  <si>
    <t>porange.zj@gmail.com</t>
  </si>
  <si>
    <t>22/06/13</t>
  </si>
  <si>
    <t>lisabdow@yahoo.com</t>
  </si>
  <si>
    <t>welsh.boy@virgin.net</t>
  </si>
  <si>
    <t>Late cust + mop day</t>
  </si>
  <si>
    <t>23/06/13</t>
  </si>
  <si>
    <t>curious_georgio@hotmail.com</t>
  </si>
  <si>
    <t>Thursday/Friday crew - pls make sure the spare boxes and tall white tube are returned to warehouse as the back is starting to get cluttered. Thanks</t>
  </si>
  <si>
    <t>micheleflury@hotmail.com</t>
  </si>
  <si>
    <t>23/3/2015</t>
  </si>
  <si>
    <t>mengzike@hotmail.com</t>
  </si>
  <si>
    <t>24/6/2013</t>
  </si>
  <si>
    <t>fionamccawley@hotmail.com</t>
  </si>
  <si>
    <t>Roger purchased nicolas earrings(cat print) for his wife on 2/9/2016 and it broke after wearing only a few times.Alex authorised an exchange for him.Roger will come in this week to pick up a new pair of earings. Roger- 0412480475
 - Ruch</t>
  </si>
  <si>
    <t>georgia-kennedy@hotmail.com</t>
  </si>
  <si>
    <t>25/06/2013</t>
  </si>
  <si>
    <t>aw - thanks all</t>
  </si>
  <si>
    <t>hippyleader@hotmail.com</t>
  </si>
  <si>
    <t>yuzzy2002@gmail.com</t>
  </si>
  <si>
    <t>done</t>
  </si>
  <si>
    <t>26/6/2013</t>
  </si>
  <si>
    <t>jeppe.fogh@hotmail.com</t>
  </si>
  <si>
    <t>lars_joern@hotmail.com</t>
  </si>
  <si>
    <t>Customer came in to exchange a large Call forth the seeds CH Mens tee L to a XL size. We gave her a XL by mistake. Sorry. She might come back to exchange it again.RP,RR</t>
  </si>
  <si>
    <t>:-)</t>
  </si>
  <si>
    <t>tuzzygal@live.com</t>
  </si>
  <si>
    <t>New pay cycle</t>
  </si>
  <si>
    <t>kelhandley@me.com</t>
  </si>
  <si>
    <t>ninapirola@gmail.com</t>
  </si>
  <si>
    <t>27/06/13</t>
  </si>
  <si>
    <t>no close log!</t>
  </si>
  <si>
    <t>jorgewind@hotmail.com</t>
  </si>
  <si>
    <t>24/3/2015</t>
  </si>
  <si>
    <t>menzhu.taylor@gmail.com</t>
  </si>
  <si>
    <t>Brass NL GO Rhino Beetle in the brass drawer is faulty - no clasp. It's a necklace made for pinheads or a small small child. jr</t>
  </si>
  <si>
    <t>emilykatebristow@gmail.com</t>
  </si>
  <si>
    <t>27/6/2013</t>
  </si>
  <si>
    <t>letile@amadeus.com</t>
  </si>
  <si>
    <t>cleanhardt@amadeus.com</t>
  </si>
  <si>
    <t>keow1197@hotmail.com</t>
  </si>
  <si>
    <t>28/06/2013</t>
  </si>
  <si>
    <t>miaartemis@hotmail.com</t>
  </si>
  <si>
    <t xml:space="preserve">A lady called Lynn Cooper may come in over the weekend to buy some vanilla barista mini bottles. Her items are in the hold/layby section. She said she wants the black bottles now though... after ordering in the white ones. Yayyyy - jr </t>
  </si>
  <si>
    <t>sasha.evansrorris@education.gov.nsw.au</t>
  </si>
  <si>
    <t>frieza_bite@hotmail.com</t>
  </si>
  <si>
    <t xml:space="preserve">Shift swapped with Sam. </t>
  </si>
  <si>
    <t>kendalkeid@gmail.com</t>
  </si>
  <si>
    <t>28/6/2013</t>
  </si>
  <si>
    <t>25/3/2015</t>
  </si>
  <si>
    <t>nancbaartleett@gmail.com</t>
  </si>
  <si>
    <t>yuji@gmail.com</t>
  </si>
  <si>
    <t>Hi Jessica , I couldnt find Tail Wagger Mug Boston Terrier in the back. Could you please replace it as we sold one today. We have two according to bizman. Thank You- RR</t>
  </si>
  <si>
    <t>li-song1983@hotmail.com</t>
  </si>
  <si>
    <t>29/06/2013</t>
  </si>
  <si>
    <t>cecilia bag problem</t>
  </si>
  <si>
    <t>albertogarzoli@hotmail.com</t>
  </si>
  <si>
    <t>athleticsbrat@hotmail.com</t>
  </si>
  <si>
    <t>bejayvandy@live.comm</t>
  </si>
  <si>
    <t>29/06/13</t>
  </si>
  <si>
    <t>rvaldivia7770@gmail.com</t>
  </si>
  <si>
    <t>I put the gentleman's hardware under the counter... bit of a safety concern to have blades out in the open as they were. - JP</t>
  </si>
  <si>
    <t>katrinalodge@me.com</t>
  </si>
  <si>
    <t>30/06/2013</t>
  </si>
  <si>
    <t>30/06/13</t>
  </si>
  <si>
    <t>maddy0130@me.live</t>
  </si>
  <si>
    <t>Did the pin ball - ball go missing again? Ok I will try purchased ball bearings off eBay to use - might be slightly smaller. ball replacements are $11 from supplier as well. Ra</t>
  </si>
  <si>
    <t>26/03/2015</t>
  </si>
  <si>
    <t>1. 01.2013</t>
  </si>
  <si>
    <t>selina.stecher@hotmail.com</t>
  </si>
  <si>
    <t>bugger</t>
  </si>
  <si>
    <t>robyneldridge@gmail.com</t>
  </si>
  <si>
    <t>jeankolyvas@yahoo.com</t>
  </si>
  <si>
    <t>bella.fur@hotmail.com</t>
  </si>
  <si>
    <t>26/3/2015</t>
  </si>
  <si>
    <t>lollipop@gmail.com</t>
  </si>
  <si>
    <t>Hey Alex - a man named George (0412850888) - came in and bought a raincoat for his grandchild awhile back (possibly a month or two) It was a 'Raincoat Big City 5-6' - they wanted a larger size but thats the largest we carry - they've asked if they can exchange it for store credit, but it was awhile ago and they don't have the receipt. However I do remember this customer purchasing it, it was on a Saturday and you were there too. - Anyway there's his name/number if you'd like to settle the matter with him - otherwise I assume they'll visit in the future to excahgne or return it.</t>
  </si>
  <si>
    <t>In future maybe ask if the customer can pull up their bank account statement in place of a receipt.</t>
  </si>
  <si>
    <t>yertleturtle@bigpond.com</t>
  </si>
  <si>
    <t>9pm close + mop</t>
  </si>
  <si>
    <t>liew.bran@gmail.com</t>
  </si>
  <si>
    <t>info@isabellawong.com.au</t>
  </si>
  <si>
    <t>sambo_hanso14@hotmail.com</t>
  </si>
  <si>
    <t>miyuki.willitts@gmail.com</t>
  </si>
  <si>
    <t>Moved a bit of stuff around: spare happy socks gift boxes into the drawer beneath robert gordon bottles/latte cups; all otto &amp; spike out on display + replaced this drawer with the large MT water bottles</t>
  </si>
  <si>
    <t>no log in 10am open rec</t>
  </si>
  <si>
    <t>natnoizmusic@hotmail.com</t>
  </si>
  <si>
    <t>sarahcarr11@gmail.com</t>
  </si>
  <si>
    <t>gpezzimenti10@gmail.com</t>
  </si>
  <si>
    <t>20 minutes travelt time to TGV</t>
  </si>
  <si>
    <t>fmoretti9@gmail.com</t>
  </si>
  <si>
    <t>raylee@gmail.com</t>
  </si>
  <si>
    <t>Hey Alex - George (from the communication just above this one) came in and bought one of the pinball machines - he wants to buy the display one as well (at a 25% reduction) - He's left the pinball machine here to be wrapped / picked up a later date in time for Christmas, I've put it near the microwave in the back for now. His number is on the communication above if you could let him know if you're able to sell the pinball machine at a reduced price OR order a new one from WH. Thanks -RP</t>
  </si>
  <si>
    <t>monica.shenjieqing@hotmail.com</t>
  </si>
  <si>
    <t>we have more in warehouse. will send // is the ball still missing from the display?</t>
  </si>
  <si>
    <t>bon4444@hotmail.com</t>
  </si>
  <si>
    <t>miradennett@yahoo.com.au</t>
  </si>
  <si>
    <t>yes it is</t>
  </si>
  <si>
    <t>gabrielle.paynter@gmail.com</t>
  </si>
  <si>
    <t>Light remerchandising of the sale items and tidying of the ceramics closest to the door in the storage room - All mel shoes below shelf next to store room and on display bottom shelf (with laundry bags in the gap where they used to be). MOMOTs in the very back shelves for higher visibility, mugs in the back are stacked according to quantity and visibly (i.e. manmuru's: frog stacked highest, panda second highest, cat lowest). RH</t>
  </si>
  <si>
    <t>simon@1095market.com</t>
  </si>
  <si>
    <t>This looks fantastic! Thanks so much!</t>
  </si>
  <si>
    <t>daninicoliebrown@gmail.com</t>
  </si>
  <si>
    <t>katrina.panich@hotmail.com</t>
  </si>
  <si>
    <t>adler723@hotmail.com</t>
  </si>
  <si>
    <t>6/072013</t>
  </si>
  <si>
    <t>lilybug@me.com</t>
  </si>
  <si>
    <t>New Mickey &amp; Stevie fabric whale lamp! $159, sitting at the back with the other lamps. It's a bit tall so I've popped it on the top shelf. Also it takes wider bulbs than the table lamp so display bulb on the way Monday AW</t>
  </si>
  <si>
    <t>leesharamsay11@gmail.com</t>
  </si>
  <si>
    <t>aw.</t>
  </si>
  <si>
    <t>talwi10@gmail.com</t>
  </si>
  <si>
    <t>late customers + mop</t>
  </si>
  <si>
    <t>clover.gao@gmail.com</t>
  </si>
  <si>
    <t>samantha.kennard@hotmail.com</t>
  </si>
  <si>
    <t>charlene.flood@detnsw.dit.nsw.edu.au</t>
  </si>
  <si>
    <t>Ana left Erica's key in the bottom drawer (with the lightglobes) - JP</t>
  </si>
  <si>
    <t>thecandyman5001@hotmail.com</t>
  </si>
  <si>
    <t>cnerryfaizi@gmail.com</t>
  </si>
  <si>
    <t>poppymayingram188@gmail.com</t>
  </si>
  <si>
    <t>human.jukebox@hotmail.com</t>
  </si>
  <si>
    <t>iammolly.ren@gmail.com</t>
  </si>
  <si>
    <t>Ray and I remercherded the kids tees/jumpers. jf</t>
  </si>
  <si>
    <t>30/3/2015</t>
  </si>
  <si>
    <t>katescommunications@yahoo.co.uk</t>
  </si>
  <si>
    <t>sophiele88@hotmail.com</t>
  </si>
  <si>
    <t>hannah6@hotmail.com</t>
  </si>
  <si>
    <t>katejamieson1@hotmail.com</t>
  </si>
  <si>
    <t>15/1016</t>
  </si>
  <si>
    <t>beehive@iprimus.com.au</t>
  </si>
  <si>
    <t xml:space="preserve">Found a way to punch a hole into the "Buy three get one free" signs, so that they can be hang easier (can use a box cutter to 'drill' through the plyboard, fyi) :) RH </t>
  </si>
  <si>
    <t>claires101@iprimus.com.au</t>
  </si>
  <si>
    <t>jenspaehlig@hotmail.com</t>
  </si>
  <si>
    <t>maryjaques@hotmail.com</t>
  </si>
  <si>
    <t>nick.katso@hotmail.com</t>
  </si>
  <si>
    <t>15/10/2016</t>
  </si>
  <si>
    <t>Sold the Emerald display Secrid tonight but forgot to remove the fake credit cards from it, d'oh! - JP</t>
  </si>
  <si>
    <t>becbrey@gmail.com</t>
  </si>
  <si>
    <t>Roie</t>
  </si>
  <si>
    <t>That's ok, I  an order more but write it up in store needs next time or email Alex or me.</t>
  </si>
  <si>
    <t>gloria.yousif@hotmail.com</t>
  </si>
  <si>
    <t>adreaskkokkinis@hotmail.com</t>
  </si>
  <si>
    <t>ha. rh</t>
  </si>
  <si>
    <t>Erica's shift</t>
  </si>
  <si>
    <t>jrjp</t>
  </si>
  <si>
    <t>cjb070@bigpond.com</t>
  </si>
  <si>
    <t>lucy.ocker@gmail.com</t>
  </si>
  <si>
    <t>16/10/2016</t>
  </si>
  <si>
    <t>hey folks, since it's warmer and we have fewer designs of the singlets now. let's keep two out in every design. ra</t>
  </si>
  <si>
    <t>elyse.kitti@gmail.com</t>
  </si>
  <si>
    <t>yes lets get rid of singlets!</t>
  </si>
  <si>
    <t>propunkgirl@hotmail.com</t>
  </si>
  <si>
    <t>emmaaparker356@gmail.com</t>
  </si>
  <si>
    <t>31/3/2015</t>
  </si>
  <si>
    <t>lolly-02@hotmail.com</t>
  </si>
  <si>
    <t>brayloll42@gmail.com</t>
  </si>
  <si>
    <t>keetabix11@gmail.com</t>
  </si>
  <si>
    <t>Hi could someone purchase a small amount of superglue from mitre 10 of the dollar store and glue the chest back onto the large furry stag on display on the front table? Also there is a kangaroo who needs a joey glued back in - in this case the item was taken out of the system and needs to be received back in. the kangaroo is in the end of day bucket, so it's outta the way, - RA</t>
  </si>
  <si>
    <t>aw - I'll do this</t>
  </si>
  <si>
    <t>liam.nguyen@live.com</t>
  </si>
  <si>
    <t>amandadavis1234@hotmail.com</t>
  </si>
  <si>
    <t>otis.williams@clear.net.nz</t>
  </si>
  <si>
    <t>3hrs and 10 mins</t>
  </si>
  <si>
    <t>17/10/2016</t>
  </si>
  <si>
    <t>timothy.d97@gmail.com</t>
  </si>
  <si>
    <t>I remerched the Loqi bags and tidied the drawer. Styles grouped together for easy viewing! - JP</t>
  </si>
  <si>
    <t>aw thanks Joel!</t>
  </si>
  <si>
    <t>laura.hobbs@ozemail.com</t>
  </si>
  <si>
    <t>emmafauveaux@gmail.com</t>
  </si>
  <si>
    <t>hattybluey@gmail.com</t>
  </si>
  <si>
    <t>Hi all, noticed a customer request mentioning a shirt that someone couldn't find in store. Please make sure that 1) this goes in store needs so warehouse sees this. Make a note that its a customer request. 2) make sure it goes in stock discrepancies so stock is correct. This will be VERY important over Xmas</t>
  </si>
  <si>
    <t>resm111@hotmail.com</t>
  </si>
  <si>
    <t>alleycatjim@hotmail.com</t>
  </si>
  <si>
    <t>adambeavan@hotmail.com</t>
  </si>
  <si>
    <t>leslie.yeumg@gmail.com</t>
  </si>
  <si>
    <t>Moved spare ECD canvas baskets into the display ones near the iphone cases</t>
  </si>
  <si>
    <t>horangey@hotmail.cm</t>
  </si>
  <si>
    <t>jess-b@hotmail.com</t>
  </si>
  <si>
    <t>No logout // Alex check Thurs</t>
  </si>
  <si>
    <t>daniel.rem@hotmail.com</t>
  </si>
  <si>
    <t>emelief@gmail.com</t>
  </si>
  <si>
    <t>barium64@tpg.com.au</t>
  </si>
  <si>
    <t>Heads up emerald secrid wallets and pink card protectors are now discontinued so if you're after one get it while its hot!</t>
  </si>
  <si>
    <t>woodyhoile@icloud.com</t>
  </si>
  <si>
    <t>jiahwangu@gmail.com</t>
  </si>
  <si>
    <t>bummer</t>
  </si>
  <si>
    <t>joelsank@hotmail.com</t>
  </si>
  <si>
    <t>13/07/13</t>
  </si>
  <si>
    <t>jasdavey@gmail.com</t>
  </si>
  <si>
    <t>cusmycross@gmail.com</t>
  </si>
  <si>
    <t>ECD round towels are back - pineapple and watermelon designs! We also have ECD doormats ($29.95, behind the front pentimento-side display) and cute kids wicker cat hats ($29.95, in kids section)</t>
  </si>
  <si>
    <t>noemie.bouseau@hotmail.fr</t>
  </si>
  <si>
    <t>13/07/2013</t>
  </si>
  <si>
    <t>bnohaa7@hotmail.com</t>
  </si>
  <si>
    <t>its.just.d@gmail.com</t>
  </si>
  <si>
    <t>15mins late due to trackwork/rail bus cancelled</t>
  </si>
  <si>
    <t>kavimails@gmail.com</t>
  </si>
  <si>
    <t>Sticky alarm tags are on order and should be arriving soon</t>
  </si>
  <si>
    <t>14/07/2013</t>
  </si>
  <si>
    <t>angel_babii94@hotmail.com</t>
  </si>
  <si>
    <t>kath_owen@hotmail.com</t>
  </si>
  <si>
    <t>greggo.sharp@gmail.com</t>
  </si>
  <si>
    <t>15/7/2013</t>
  </si>
  <si>
    <t>dance4ever74@hotmail.com</t>
  </si>
  <si>
    <t>jess-armstrong0@hotmail.com</t>
  </si>
  <si>
    <t>hey folks, please keep an eye on air con when in use. The back flooded a bit this morning. The Air con pump overflowed even though plugged in and on (the pump is the white box to the right of the control panel. Switch is to the left of the muns shorts room behind the ladder and should never be switched off - in any case it's on but appears not to be working - I have turned on all switches in the power box in the alarm room - hopefully will be ok - in any case there is a bucket catching overflow if people could check it and empty it a few times during shifts.  - RA</t>
  </si>
  <si>
    <t>dianne@gmile.com.au</t>
  </si>
  <si>
    <t>aw - thanks rosie</t>
  </si>
  <si>
    <t>16/07/2013</t>
  </si>
  <si>
    <t>dwoodcob@hotmail.comdavid.ngqk88@hotmail.com</t>
  </si>
  <si>
    <t>rossmckay@hotmail.com</t>
  </si>
  <si>
    <t>it has stopped leaking (or appears to have stopped leaking as of Saturday 9:20pm)</t>
  </si>
  <si>
    <t>17/07/2013</t>
  </si>
  <si>
    <t>emmajmcdade@gmail.com</t>
  </si>
  <si>
    <t>alexanderbourke@gmail.com</t>
  </si>
  <si>
    <t>Haiiii, there's a stack of old Fashion Journal mags out the back in a box ontop of the microwave, figured we could use them for stuffing/glass cleaning. Probs put them in a plastic bag for stuffing though so no ink rubs off. - AL</t>
  </si>
  <si>
    <t>good call - aw</t>
  </si>
  <si>
    <t>18/07/13</t>
  </si>
  <si>
    <t>summertodads@gmail.com</t>
  </si>
  <si>
    <t>18/07/2013</t>
  </si>
  <si>
    <t>Two holds put away in XL bags, both in hold section of storage room (on top of shelf closest to the door). One is marked for Joel with his number -- these items are paid for. The other is for 'Halo Rey' (big grey cloud) and is not paid for. RH</t>
  </si>
  <si>
    <t>dave@dave-murphy.com</t>
  </si>
  <si>
    <t>aw - thanks for clarification</t>
  </si>
  <si>
    <t>19/07/2013</t>
  </si>
  <si>
    <t>kaylonanthony@homail.com</t>
  </si>
  <si>
    <t>seanis-mcgaunis@hotmail.com</t>
  </si>
  <si>
    <t>tayah.kritzler@gmail.com</t>
  </si>
  <si>
    <t>24/10/2016</t>
  </si>
  <si>
    <t>19/07/13</t>
  </si>
  <si>
    <t>Can someone buy batteries for the watermelon lights when it's quiet? ra</t>
  </si>
  <si>
    <t>I'll do this!</t>
  </si>
  <si>
    <t>rhyllo-ranga@homail.com</t>
  </si>
  <si>
    <t>20/7/2013</t>
  </si>
  <si>
    <t>garypickett01@gmail.com</t>
  </si>
  <si>
    <t>6hrs 55</t>
  </si>
  <si>
    <t>millie.eshman@hotmail.com</t>
  </si>
  <si>
    <t>Loqi bags have had a price reduction. They are now: $14.95 for the regular and $17.95 for the museum bags</t>
  </si>
  <si>
    <t>nicci@rileyfive.com</t>
  </si>
  <si>
    <t>20/07/13</t>
  </si>
  <si>
    <t>I'll bring the labelmaker back from Rhodes so we can fix the stand!</t>
  </si>
  <si>
    <t>shonacryer@live.com.au</t>
  </si>
  <si>
    <t>shona.cryer@live.com.au</t>
  </si>
  <si>
    <t>21/7/2013</t>
  </si>
  <si>
    <t>meggy-39@hotmail.com</t>
  </si>
  <si>
    <t>25/10</t>
  </si>
  <si>
    <t>griffin@rileyfive.com</t>
  </si>
  <si>
    <t>22/7/2013</t>
  </si>
  <si>
    <t>sandra.s.patino@gmail.com</t>
  </si>
  <si>
    <t>julesbass1@gmail.com</t>
  </si>
  <si>
    <t>23/07/2013</t>
  </si>
  <si>
    <t>une.alice94@gmail.com</t>
  </si>
  <si>
    <r>
      <rPr>
        <rFont val="helvetica"/>
        <color theme="1"/>
      </rPr>
      <t xml:space="preserve">Jobs for this week! Highlight &amp; strikethrough once done: </t>
    </r>
    <r>
      <rPr>
        <rFont val="helvetica"/>
        <strike/>
        <color rgb="FFFF0000"/>
      </rPr>
      <t>remerchandise sale area next to back doo</t>
    </r>
    <r>
      <rPr>
        <rFont val="helvetica"/>
        <color theme="1"/>
      </rPr>
      <t>r //</t>
    </r>
    <r>
      <rPr>
        <rFont val="helvetica"/>
        <strike/>
        <color rgb="FFFF0000"/>
      </rPr>
      <t xml:space="preserve"> tidy scarves on scarf rack</t>
    </r>
    <r>
      <rPr>
        <rFont val="helvetica"/>
        <color theme="1"/>
      </rPr>
      <t xml:space="preserve"> //</t>
    </r>
    <r>
      <rPr>
        <rFont val="helvetica"/>
        <strike/>
        <color rgb="FFFF0000"/>
      </rPr>
      <t xml:space="preserve"> restock nanoblock (when 2 people on) &amp; tidy large nanoblock section</t>
    </r>
    <r>
      <rPr>
        <rFont val="helvetica"/>
        <color theme="1"/>
      </rPr>
      <t xml:space="preserve"> // </t>
    </r>
    <r>
      <rPr>
        <rFont val="helvetica"/>
        <strike/>
        <color rgb="FFFF0000"/>
      </rPr>
      <t>make sure all bucketfeet under lamps have security tags (2 people on)</t>
    </r>
    <r>
      <rPr>
        <rFont val="helvetica"/>
        <color theme="1"/>
      </rPr>
      <t xml:space="preserve"> // </t>
    </r>
    <r>
      <rPr>
        <rFont val="helvetica"/>
        <strike/>
        <color rgb="FFFF0000"/>
      </rPr>
      <t>wipe down all mugs and glassware to get rid of dust</t>
    </r>
    <r>
      <rPr>
        <rFont val="helvetica"/>
        <color theme="1"/>
      </rPr>
      <t xml:space="preserve"> // remerchandise mark mats? //</t>
    </r>
    <r>
      <rPr>
        <rFont val="helvetica"/>
        <strike/>
        <color rgb="FFFF0000"/>
      </rPr>
      <t xml:space="preserve"> go through sale shirts &amp; make sure as many out as possible</t>
    </r>
    <r>
      <rPr>
        <rFont val="helvetica"/>
        <color theme="1"/>
      </rPr>
      <t xml:space="preserve"> // rotate the brass sale jewellery that's in the wood cobinet //</t>
    </r>
    <r>
      <rPr>
        <rFont val="helvetica"/>
        <strike/>
        <color rgb="FFFF0000"/>
      </rPr>
      <t xml:space="preserve"> tidy happy sock undies &amp; sock packs</t>
    </r>
    <r>
      <rPr>
        <rFont val="helvetica"/>
        <color theme="1"/>
      </rPr>
      <t xml:space="preserve"> // </t>
    </r>
    <r>
      <rPr>
        <rFont val="helvetica"/>
        <strike/>
        <color rgb="FFFF0000"/>
      </rPr>
      <t>go to bank (Friday, 2 people on)</t>
    </r>
    <r>
      <rPr>
        <rFont val="helvetica"/>
        <color theme="1"/>
      </rPr>
      <t xml:space="preserve"> // </t>
    </r>
    <r>
      <rPr>
        <rFont val="helvetica"/>
        <color rgb="FFFF0000"/>
      </rPr>
      <t>tidy/resto</t>
    </r>
    <r>
      <rPr>
        <rFont val="helvetica"/>
        <strike/>
        <color rgb="FFFF0000"/>
      </rPr>
      <t>ck happy socks racks and keep like designs together - generally 3 of each design at a time</t>
    </r>
    <r>
      <rPr>
        <rFont val="helvetica"/>
        <color theme="1"/>
      </rPr>
      <t xml:space="preserve"> // </t>
    </r>
    <r>
      <rPr>
        <rFont val="helvetica"/>
        <strike/>
        <color rgb="FFFF0000"/>
      </rPr>
      <t>go through kids tee drawers and make sure none are being squished</t>
    </r>
    <r>
      <rPr>
        <rFont val="helvetica"/>
        <color theme="1"/>
      </rPr>
      <t xml:space="preserve"> // </t>
    </r>
    <r>
      <rPr>
        <rFont val="helvetica"/>
        <strike/>
        <color rgb="FFFF0000"/>
      </rPr>
      <t>tidy zuny bags</t>
    </r>
    <r>
      <rPr>
        <rFont val="helvetica"/>
        <color theme="1"/>
      </rPr>
      <t xml:space="preserve"> // </t>
    </r>
    <r>
      <rPr>
        <rFont val="helvetica"/>
        <strike/>
        <color rgb="FFFF0000"/>
      </rPr>
      <t>rotate front row society scarves - make sure neatly folded when putting back in drawer</t>
    </r>
    <r>
      <rPr>
        <rFont val="helvetica"/>
        <color theme="1"/>
      </rPr>
      <t xml:space="preserve"> // keep up cleaning roster</t>
    </r>
  </si>
  <si>
    <t xml:space="preserve">First closing-forgot to sign off sorry </t>
  </si>
  <si>
    <t>fms@hotmail.com</t>
  </si>
  <si>
    <t>24.07.2013</t>
  </si>
  <si>
    <t>khaliesas@gmail.com</t>
  </si>
  <si>
    <t>william.rochester@hotmail.com</t>
  </si>
  <si>
    <t>kasewshell@yahoo.com</t>
  </si>
  <si>
    <t>Monsterthreads wooden jewellery &amp; mr pipe SS necklace are now 70% off. They get their own 70% off tub cos we wanna get rid of them!</t>
  </si>
  <si>
    <t>25/07/2013</t>
  </si>
  <si>
    <t>hannyjar@live.com</t>
  </si>
  <si>
    <t>late customer purchase</t>
  </si>
  <si>
    <t>25/07/13</t>
  </si>
  <si>
    <t>serenaleechina@hotmail.com</t>
  </si>
  <si>
    <t>Short story earrings have had the last 3 digits of their barcode 'priced' on top of them so it should be nice and easy to pick which one to replace. Also now in ascending order!</t>
  </si>
  <si>
    <t>soulverse9@gmail.com</t>
  </si>
  <si>
    <t>26/05/2013</t>
  </si>
  <si>
    <t>kitkatkershaw@gmail.com</t>
  </si>
  <si>
    <t>edonnelly@gmail.com</t>
  </si>
  <si>
    <t>ocsscorry@hotmail.com</t>
  </si>
  <si>
    <t>26/07/13</t>
  </si>
  <si>
    <t>Hey, sold that $15 rabbit near the KYD's off display, no barcode/wasn't sure exactly what it was listed under and had people waiting so I put it through as a MISC. Stock numbers might need to be rectified. -al</t>
  </si>
  <si>
    <t xml:space="preserve">7hrs 55mins </t>
  </si>
  <si>
    <t xml:space="preserve">late customers </t>
  </si>
  <si>
    <t>Customers back late</t>
  </si>
  <si>
    <t>james@bookgrow.com</t>
  </si>
  <si>
    <t>27/07/13</t>
  </si>
  <si>
    <t>tiffany@gmail.com</t>
  </si>
  <si>
    <t>26/10</t>
  </si>
  <si>
    <t>smason@coop.com.au</t>
  </si>
  <si>
    <t>27/07/2013</t>
  </si>
  <si>
    <t>Restocked all sales tees and singles -al</t>
  </si>
  <si>
    <t>carmen@lilayoga.com.au</t>
  </si>
  <si>
    <t>tiffchez@hotmail.com</t>
  </si>
  <si>
    <t>TRACKWORK</t>
  </si>
  <si>
    <t>erica</t>
  </si>
  <si>
    <t>lennart.osterstrom@gmail.com</t>
  </si>
  <si>
    <t>28.07.2013</t>
  </si>
  <si>
    <t>faye.thorpe9@gmail.com</t>
  </si>
  <si>
    <t>amyli593@gmail.com</t>
  </si>
  <si>
    <t>Had a customer in with an Oclock watch who was asking if the battery could be replaced, she said she had it changed previously here by someone. Not sure if we have any left at the warehouse or elsewhere but thought I'd ask if it's possible to get a battery for her? Listed her deets in the customer requests if it is. If not just let her know and I tried. ¯\_(ツ)_/¯ -al</t>
  </si>
  <si>
    <t>olivia593@gmail.com</t>
  </si>
  <si>
    <t>please put what type of watch face it was in store needs and mention it is for warranty purposes. If we still have it in stock we can have one sent for next Thursday</t>
  </si>
  <si>
    <t>there might be some batteries in warehouse</t>
  </si>
  <si>
    <t>wong.chloe@gmail.com</t>
  </si>
  <si>
    <t>aoifidee@gmail.com</t>
  </si>
  <si>
    <t>28/07/2013</t>
  </si>
  <si>
    <t>taliefitzroy@live.co.uk</t>
  </si>
  <si>
    <t>honest@sina.com</t>
  </si>
  <si>
    <t>hilly.sophie@gmail.com</t>
  </si>
  <si>
    <t>29/7/2013</t>
  </si>
  <si>
    <t>Hi all, from next week we will have a promotion for all subscribers to the MT website newsletter - if they mention the promo at all, they are entitled to a freeMr Pipe stainless steel necklace (I'll put some aside next to the counter). There is no minimum spend and is limited to one per customer. When giving away please scan it and put it through as 100% discount (with 'promo' in the description)</t>
  </si>
  <si>
    <t>zcross@student.mlcsyd.nsw.edu.au</t>
  </si>
  <si>
    <t>Container prep</t>
  </si>
  <si>
    <t>the=flamegirl@hotmail.com</t>
  </si>
  <si>
    <t>30/07/2013</t>
  </si>
  <si>
    <t>As far as I can tell, we've sold out of some ladies hoodies &amp; jumpers (plus kids hoodies); count has been amended accordingly</t>
  </si>
  <si>
    <t>31/7/2013</t>
  </si>
  <si>
    <r>
      <rPr>
        <rFont val="Verdana"/>
        <b/>
        <color theme="1"/>
      </rPr>
      <t>BUCKETFEET</t>
    </r>
    <r>
      <rPr>
        <rFont val="Verdana"/>
        <color theme="1"/>
      </rPr>
      <t xml:space="preserve"> - have all been tagged, and now we're a little low on security tags (particularly swing tags). One empty box found for sku: 819842010319 (False Denim US 9, possible theft - note in stock discrepancy list).</t>
    </r>
    <r>
      <rPr>
        <rFont val="Verdana"/>
        <b/>
        <color theme="1"/>
      </rPr>
      <t xml:space="preserve"> ZUNY </t>
    </r>
    <r>
      <rPr>
        <rFont val="Verdana"/>
        <color theme="1"/>
      </rPr>
      <t xml:space="preserve">- bags have all been tidied; smaller bags have the tags sticking out of the box, while the bigger bags have the tags flat against the bag (each size is facing one direction within the box). </t>
    </r>
    <r>
      <rPr>
        <rFont val="Verdana"/>
        <b/>
        <color theme="1"/>
      </rPr>
      <t>SALE SECTION</t>
    </r>
    <r>
      <rPr>
        <rFont val="Verdana"/>
        <color theme="1"/>
      </rPr>
      <t xml:space="preserve"> - remerched. 70% off jewellery also placed in a display for speedy sale ;) RH</t>
    </r>
  </si>
  <si>
    <t>amelia.b.langford@gmail.com</t>
  </si>
  <si>
    <t>subfuture@gmail.com</t>
  </si>
  <si>
    <t>2.08.2013</t>
  </si>
  <si>
    <t>Well aren't you just an absolute legend!</t>
  </si>
  <si>
    <t>29/10</t>
  </si>
  <si>
    <t>Noticed only one speaker is working at the moment. Just thought I'd make a note of it. JR</t>
  </si>
  <si>
    <t>stayed back to do displays with kaew</t>
  </si>
  <si>
    <t>18/7/2013</t>
  </si>
  <si>
    <t>erin.tibbetts@hotmail.com</t>
  </si>
  <si>
    <t>leslielam89@hotmail.com</t>
  </si>
  <si>
    <t>Loving the chalkboard designs on the staff room door!!! AW</t>
  </si>
  <si>
    <t>ellen.blinco@gmail.com</t>
  </si>
  <si>
    <t>Cheers Alex rh</t>
  </si>
  <si>
    <t>allhailtothemike@hotmail.com</t>
  </si>
  <si>
    <t>kerry.dart@gmail.com</t>
  </si>
  <si>
    <t>13/4/2015</t>
  </si>
  <si>
    <t>bateaubayp@pcycnsw.org.au</t>
  </si>
  <si>
    <t>luladogs@hotmail.com</t>
  </si>
  <si>
    <t>Hey guys adapters for the bone china lamps are in the middle-bottom clear drawer (where the spare lightbulbs are) - these are for the Cockatoo, Bushtail Squirrel and the two rabbit lamps (with their ears pointed upwards) - last time we kept the adapters in display boxes we accidentally gave a customer two. RP</t>
  </si>
  <si>
    <t>rubymceldff02@hotmail.com</t>
  </si>
  <si>
    <t>Container</t>
  </si>
  <si>
    <t>charityrose91@hotmail.com</t>
  </si>
  <si>
    <t>4.08.2013</t>
  </si>
  <si>
    <t>shakeitsleasy@hotmail.com</t>
  </si>
  <si>
    <t>raquel.deiveira@live.com</t>
  </si>
  <si>
    <t>Remerched kids stuff RH</t>
  </si>
  <si>
    <t>love it!</t>
  </si>
  <si>
    <t>katerinaprzita@live.com</t>
  </si>
  <si>
    <t>luveyaa@hotmail.com</t>
  </si>
  <si>
    <t>lolfgt@hotmail.com</t>
  </si>
  <si>
    <t>Super tiny mini price increase on play balls up to $16 *shock horror*</t>
  </si>
  <si>
    <t>janlim14@gmail.com</t>
  </si>
  <si>
    <t>ee :0</t>
  </si>
  <si>
    <t>kelsey_davies@hotmail.com</t>
  </si>
  <si>
    <t>14/4/2015</t>
  </si>
  <si>
    <t>kaleb_davies@hotmail.com</t>
  </si>
  <si>
    <t>jemma.r.boyle@gmail.com</t>
  </si>
  <si>
    <t>haein.x@hotmail.com</t>
  </si>
  <si>
    <t>Hi Friday doodz - I accidentally gave Maria 3 petunia egglings instead of 3 lavender egglings today. She should be back in on Friday to drop off the petunia ones and collect the lavender ones (they are behind the counter). Afterwards, please make sure that the petunia's stock in BM is correct. Lavender ones have already been taken outta BM. AW</t>
  </si>
  <si>
    <t>End of pay cycle</t>
  </si>
  <si>
    <t>basketballsarah@hotmail.com</t>
  </si>
  <si>
    <t>jesswang1205@gmail.com</t>
  </si>
  <si>
    <t>joycediplock@ozemail.com.au</t>
  </si>
  <si>
    <t>oleshova@gmail.com</t>
  </si>
  <si>
    <t>rosalie.xue@gmail.com</t>
  </si>
  <si>
    <t>When there are two people on, can someone check the connections at each non working speaker and at the denom amplifier?</t>
  </si>
  <si>
    <t>aw - will try this later</t>
  </si>
  <si>
    <t>angel.wu@gmail.com</t>
  </si>
  <si>
    <t>chloeayres013@yhotmail.com</t>
  </si>
  <si>
    <t>jody.wheelhouse@gmail.com</t>
  </si>
  <si>
    <t>steph-489@hotmail.com</t>
  </si>
  <si>
    <t>louise_bezzina@hotmail.com</t>
  </si>
  <si>
    <t>new items: mask cards, patch cards and temporary tattoo sets all from TMOD / watermelon maracas, glitter ball, and birthday candles from Outliving / Unicorn Skittles from Tiger Tribe / Gin Book.</t>
  </si>
  <si>
    <t>15/4/2015</t>
  </si>
  <si>
    <t>9.08.2013</t>
  </si>
  <si>
    <t>littlegypsy81@yahoo.com.au</t>
  </si>
  <si>
    <t>katie.j.lagereca@gmail.com</t>
  </si>
  <si>
    <t>bnepy@hotmail.com</t>
  </si>
  <si>
    <t>Sat</t>
  </si>
  <si>
    <t>sophie.cooke@gmail.com</t>
  </si>
  <si>
    <t> Sam</t>
  </si>
  <si>
    <t>New sales: 1) DK Ceramics - all 50% off except vases which are now $15. 2) All bucketfeet are now 30% off. Signs should be coming in Monday delivery! // I did some really crappy signs for these. If somebody with nice writing would like to do better ones that would be greatly appreciated!</t>
  </si>
  <si>
    <t>juliey@hotmail.com</t>
  </si>
  <si>
    <t>jyoo5166@hotmail.com</t>
  </si>
  <si>
    <t> Pat</t>
  </si>
  <si>
    <t>jjweymans@gmail.com</t>
  </si>
  <si>
    <t>suz@thestadium.com</t>
  </si>
  <si>
    <t>All correct thanks Helen! AW</t>
  </si>
  <si>
    <t>Sun</t>
  </si>
  <si>
    <t>conrad_5a2@hotmail.com</t>
  </si>
  <si>
    <r>
      <rPr>
        <rFont val="Arial"/>
        <color rgb="FF000000"/>
      </rPr>
      <t xml:space="preserve">☆.。.:*・°☆.。.:*・°☆ </t>
    </r>
    <r>
      <rPr>
        <rFont val="Arial"/>
        <b/>
        <color rgb="FF000000"/>
      </rPr>
      <t>Mel Shoes are now 50% off</t>
    </r>
    <r>
      <rPr>
        <rFont val="Arial"/>
        <color rgb="FF000000"/>
      </rPr>
      <t>。.:*・°☆.。.:*・°☆</t>
    </r>
  </si>
  <si>
    <t>WOOHOO.</t>
  </si>
  <si>
    <t>forde.courtney@gmail.com</t>
  </si>
  <si>
    <t>pheonix.lila.southall@gmail.com</t>
  </si>
  <si>
    <t>greta440.u.west@gmail.com</t>
  </si>
  <si>
    <t>b.huggart@gmail.com</t>
  </si>
  <si>
    <t>13/0/2013</t>
  </si>
  <si>
    <t>Hi all, new promo starting today: if customers mention the promo from the most recent newsletter they get a free MT mousemat - any design. Same terms and conditions as the previous promo. Also, the previous promo is still valid, so if customers mention the previous one (about the Mr Pipe necklace) they still get that for free. Confirming now whether they get both AW</t>
  </si>
  <si>
    <t>rcharlie@bigpond.com.au</t>
  </si>
  <si>
    <t>kimberlythukje720@hotmail.com</t>
  </si>
  <si>
    <t>14/8/2013</t>
  </si>
  <si>
    <t>hamilton.stives@bigpond.com</t>
  </si>
  <si>
    <t>awarner25@hotmail.com</t>
  </si>
  <si>
    <t>a woman came in today (Tuesday) and bought a pair of bucketfeet in the pink Delta style and I forgot to give her the 30% off! if she comes back in please refund her the difference - $29.99 - and tell her I'm really sorry! JF</t>
  </si>
  <si>
    <t>16/4/2015</t>
  </si>
  <si>
    <t>octopusblue.clark556</t>
  </si>
  <si>
    <t>15.08.2013</t>
  </si>
  <si>
    <t>ana@gmail.com</t>
  </si>
  <si>
    <t>yaramingrille@gmail.com</t>
  </si>
  <si>
    <t>15/8/2013</t>
  </si>
  <si>
    <t>hannah.frater93@hotmail.com</t>
  </si>
  <si>
    <t>Register was over by $19.95 this morning RH</t>
  </si>
  <si>
    <t>marlene.barthe@hotmail.com</t>
  </si>
  <si>
    <t>begasebastien@hotmail.com</t>
  </si>
  <si>
    <t>ENTERED MARK</t>
  </si>
  <si>
    <t>15/08/2013</t>
  </si>
  <si>
    <t xml:space="preserve">Late customers </t>
  </si>
  <si>
    <t>Customer brought an In My Heart book that was purchased online; faults visible upon opening. Exchange made by Erica, book behind counter for WH collection RH</t>
  </si>
  <si>
    <t>16.08.2013</t>
  </si>
  <si>
    <t>Just to confirm they had a receipt right?</t>
  </si>
  <si>
    <t>17/4/2015</t>
  </si>
  <si>
    <t>17/08/13</t>
  </si>
  <si>
    <t>annieandjesskikityq@hotmail.com</t>
  </si>
  <si>
    <r>
      <rPr>
        <rFont val="Verdana"/>
        <b/>
        <color theme="1"/>
      </rPr>
      <t>The new mushrooms</t>
    </r>
    <r>
      <rPr>
        <rFont val="Verdana"/>
        <color theme="1"/>
      </rPr>
      <t xml:space="preserve"> in the front window are in a box out the back :) they are diffusers and come in diff 2 sizes. should only use them with clear scents, not our coloured ones. can give free $1 essential oils away with it to up sell. there are also a couple of diff little vases there too! prices for mushies: S $24.95 L $29.95. vases: nvy/brown speckly $14.95 green vase $22.95 // FYI they can be used with the coloured one if people so wish but will cause the mushroom to change colour</t>
    </r>
  </si>
  <si>
    <t>17.08.2013</t>
  </si>
  <si>
    <t>janeymack@gmail.com</t>
  </si>
  <si>
    <t>Sigrid</t>
  </si>
  <si>
    <t>weecarlinlie@gmail.com</t>
  </si>
  <si>
    <t>no logout/21:05 close rec</t>
  </si>
  <si>
    <t>18.08.2013</t>
  </si>
  <si>
    <t>tomconnolly6@gmail.com</t>
  </si>
  <si>
    <t>18/4/2015</t>
  </si>
  <si>
    <t>lots of jars for the food themed earrings were broken in the delivery - have asked the warehouse for 3 more jars - jarless earrings are in the glass drawer with the others in a MT giftbag // FYI Dangly earrings are silver, studs stainless steel, bracelets stainless steel. Prices range from $19.95-$34.95</t>
  </si>
  <si>
    <t>mycraiggoldenberg@yahoo.com.au</t>
  </si>
  <si>
    <t>ooh i don't think they sent us any extra jars?</t>
  </si>
  <si>
    <t>katherine_rawlins@yahoo.com.au</t>
  </si>
  <si>
    <t>19.08.2013</t>
  </si>
  <si>
    <t>wish.a19@gmail.com</t>
  </si>
  <si>
    <t>sean.maroney13@gmail.com</t>
  </si>
  <si>
    <t>20/08/2013</t>
  </si>
  <si>
    <t>remerched the top shelf of silver jewellery cabinet - can smeone have a crack at the bottom shelf? It was doing my head in JF</t>
  </si>
  <si>
    <t>will do</t>
  </si>
  <si>
    <t>jdwgrimm@gmail.com</t>
  </si>
  <si>
    <t>kasey85@hotmail.com</t>
  </si>
  <si>
    <t>21.08.2013</t>
  </si>
  <si>
    <t>qiaohao1981@hotmail.com</t>
  </si>
  <si>
    <t>ceramic tea light houses in 3 diff sizes kept in boxes out the back - on display next to noodolls. S: $24:00 M: $26.95 L: $29.95</t>
  </si>
  <si>
    <t>angela.river.rose@hotmail.com</t>
  </si>
  <si>
    <t>bmcp3045@usyd.nsw.edu.au</t>
  </si>
  <si>
    <t>22/08/2013</t>
  </si>
  <si>
    <t>19/4/2015</t>
  </si>
  <si>
    <t>katrin.you@yahoo.com</t>
  </si>
  <si>
    <t>Hi all, Rosie and I are planning on redoing the storage out the back on Friday 18/11. If anybody has any thoughts about where to keep things etc please either leave a note here or email one of us. Thanks! AW</t>
  </si>
  <si>
    <t>Disgruntled customer on the phone</t>
  </si>
  <si>
    <t>6hrs 40 mins'</t>
  </si>
  <si>
    <t>roxylaz@hotmail.com</t>
  </si>
  <si>
    <t>22/8/2013</t>
  </si>
  <si>
    <t>19/04/2015</t>
  </si>
  <si>
    <t>kerrianne.jones@gmail.com</t>
  </si>
  <si>
    <t>Mewtown</t>
  </si>
  <si>
    <t>Consolidated mens singlets into womens singlets drawer - please be extra careful making sure you get mens or womens singlets! Mens singlet drawer now contains ceramic mushrooms and vases!</t>
  </si>
  <si>
    <t>narkie@gmail.com</t>
  </si>
  <si>
    <t>flore@tricotin.com</t>
  </si>
  <si>
    <t>dbelrich7@gmail.com</t>
  </si>
  <si>
    <t>I've left a bag full of spare $1 refills besdie the counter to go with the ceramic mushrooms - make sure to scan these out as $0 so stock qty is correct</t>
  </si>
  <si>
    <t>lu_ruifen@yahoo.com.sg</t>
  </si>
  <si>
    <t>23/08/2013</t>
  </si>
  <si>
    <t>fionarobyns@gmail.com</t>
  </si>
  <si>
    <t>24.08.2013</t>
  </si>
  <si>
    <t>kuseahl@showbiz.com.au</t>
  </si>
  <si>
    <t>emilyparkerdesign@gmail.com</t>
  </si>
  <si>
    <t>aure.rici@gmail.com</t>
  </si>
  <si>
    <t>24/08/13</t>
  </si>
  <si>
    <t>ompartridge@gmail.com</t>
  </si>
  <si>
    <t>vac/mop</t>
  </si>
  <si>
    <t>rdrake654@me.com</t>
  </si>
  <si>
    <t>25/08/13</t>
  </si>
  <si>
    <t>tuanktqd@yahoo.com</t>
  </si>
  <si>
    <t>matchfong@gmail.com</t>
  </si>
  <si>
    <t>26.08.2013</t>
  </si>
  <si>
    <r>
      <rPr>
        <rFont val="arial,sans,sans-serif"/>
        <color theme="1"/>
      </rPr>
      <t>WEEKEND JOBS! 1</t>
    </r>
    <r>
      <rPr>
        <rFont val="arial,sans,sans-serif"/>
        <strike/>
        <color theme="1"/>
      </rPr>
      <t>) tidy sale tee drawers &amp; make sure all designs are out. Don't forget the womens sale tee overflow drawer on the right! MENS ARE DONE /</t>
    </r>
    <r>
      <rPr>
        <rFont val="arial,sans,sans-serif"/>
        <color theme="1"/>
      </rPr>
      <t>/ 2)</t>
    </r>
    <r>
      <rPr>
        <rFont val="arial,sans,sans-serif"/>
        <strike/>
        <color theme="1"/>
      </rPr>
      <t xml:space="preserve"> tidy happy sock rack &amp; make sure all designs are out.</t>
    </r>
    <r>
      <rPr>
        <rFont val="arial,sans,sans-serif"/>
        <color theme="1"/>
      </rPr>
      <t xml:space="preserve"> // 3) </t>
    </r>
    <r>
      <rPr>
        <rFont val="arial,sans,sans-serif"/>
        <strike/>
        <color theme="1"/>
      </rPr>
      <t>tidy loqi stand &amp; make sure all designs are out. Tidy loqi storage drawer</t>
    </r>
    <r>
      <rPr>
        <rFont val="arial,sans,sans-serif"/>
        <color theme="1"/>
      </rPr>
      <t xml:space="preserve"> - </t>
    </r>
    <r>
      <rPr>
        <rFont val="arial,sans,sans-serif"/>
        <strike/>
        <color theme="1"/>
      </rPr>
      <t>put any loose ones together in bags to keep tidy</t>
    </r>
    <r>
      <rPr>
        <rFont val="arial,sans,sans-serif"/>
        <color theme="1"/>
      </rPr>
      <t xml:space="preserve"> //</t>
    </r>
    <r>
      <rPr>
        <rFont val="arial,sans,sans-serif"/>
        <strike/>
        <color theme="1"/>
      </rPr>
      <t xml:space="preserve"> 4) remerch remainder of silver jewellery cabinet</t>
    </r>
    <r>
      <rPr>
        <rFont val="arial,sans,sans-serif"/>
        <color theme="1"/>
      </rPr>
      <t xml:space="preserve"> //</t>
    </r>
    <r>
      <rPr>
        <rFont val="arial,sans,sans-serif"/>
        <strike/>
        <color theme="1"/>
      </rPr>
      <t xml:space="preserve"> 5) Number all the KYD animals on the display - probably do this by hand. I'll bring the labelmaker back on Monday.</t>
    </r>
    <r>
      <rPr>
        <rFont val="arial,sans,sans-serif"/>
        <color theme="1"/>
      </rPr>
      <t xml:space="preserve"> // 6)</t>
    </r>
    <r>
      <rPr>
        <rFont val="arial,sans,sans-serif"/>
        <strike/>
        <color theme="1"/>
      </rPr>
      <t xml:space="preserve"> Remove the remainder of the website sticky on the Pentimento side window - please leave the facebook/instagram line there, just the top line thats been messed with </t>
    </r>
    <r>
      <rPr>
        <rFont val="arial,sans,sans-serif"/>
        <color theme="1"/>
      </rPr>
      <t xml:space="preserve">// 7) </t>
    </r>
    <r>
      <rPr>
        <rFont val="arial,sans,sans-serif"/>
        <strike/>
        <color theme="1"/>
      </rPr>
      <t xml:space="preserve">put sale signs beside the counter out </t>
    </r>
    <r>
      <rPr>
        <rFont val="arial,sans,sans-serif"/>
        <color theme="1"/>
      </rPr>
      <t>// 8) double check that EVERYTHING is out haha. Jumpers, nanoblock, ki gu mi, loqi, happy socks, jewellery of all types, bucketfeet, singlets, homewares!</t>
    </r>
  </si>
  <si>
    <t>21/4/2015</t>
  </si>
  <si>
    <t>27/08/2013</t>
  </si>
  <si>
    <t>SAM</t>
  </si>
  <si>
    <t>jf - left cardboard sign for wooden jewellery cause its cute</t>
  </si>
  <si>
    <t>emmajohannaa2@gmail.com</t>
  </si>
  <si>
    <t>22/4/2015</t>
  </si>
  <si>
    <t>25 mins</t>
  </si>
  <si>
    <t>beesfarrer@gmail.com</t>
  </si>
  <si>
    <t>INC 30 mins stocktaking</t>
  </si>
  <si>
    <t>28.08.2013</t>
  </si>
  <si>
    <t>jordyfulcher@hotmail.com</t>
  </si>
  <si>
    <t>tassie.bloom@hotmail.com</t>
  </si>
  <si>
    <t>29.08.2013</t>
  </si>
  <si>
    <t>hellohona1@gmail.com.au</t>
  </si>
  <si>
    <t>FYI the barcode for Xmas gift box SM hasn't been added into bizman here. If you sell it before Monday arvo just put it through as misc product, $49.95</t>
  </si>
  <si>
    <t>strange will do</t>
  </si>
  <si>
    <t>5 mins late due to trackwork/storm</t>
  </si>
  <si>
    <t>29/08/2013</t>
  </si>
  <si>
    <t>goodmorningsuse@gmail.com</t>
  </si>
  <si>
    <t>23/4/2015</t>
  </si>
  <si>
    <t>--</t>
  </si>
  <si>
    <t>slizarraga@optusnet.com.au</t>
  </si>
  <si>
    <t>30/08/2013</t>
  </si>
  <si>
    <t>rikiah.josi.izrraga@hotmail.com</t>
  </si>
  <si>
    <t>So many notices, so many new products!!! Today we restocked the KYD animals, including getting a tonne of new designs! // A couple of new Japanese teapots (in the window, spares are on the floor with spare tea for one/pair mugs; $40.95) // ORA ceramics - this includes planters next to the counter &amp; in the window ($34.95-$74.95), as well as stud earrings in the wooden cabinet ($14.95)</t>
  </si>
  <si>
    <t>8.5hours</t>
  </si>
  <si>
    <t>steph.jenkins@optusnet.com.au</t>
  </si>
  <si>
    <t>30/08/13</t>
  </si>
  <si>
    <t>damien@medicorpinternational.com.au</t>
  </si>
  <si>
    <t>comely@netvigator.com</t>
  </si>
  <si>
    <t>13/11/2016</t>
  </si>
  <si>
    <t>Thanks to all the amazing folks who unpacked and put the new products out in such a lovely looking and organised way!</t>
  </si>
  <si>
    <t>31/08/13</t>
  </si>
  <si>
    <t>courtneyribble@hotmail.com</t>
  </si>
  <si>
    <t>31/08/2013</t>
  </si>
  <si>
    <t>no sign back in after break</t>
  </si>
  <si>
    <t>coombandgetit@hotmail.com</t>
  </si>
  <si>
    <t>Weekend crew: thanks heaps of polishing off all those jobs!</t>
  </si>
  <si>
    <t>24/4/2015</t>
  </si>
  <si>
    <t>sydaisykirtley@hotmail.com</t>
  </si>
  <si>
    <t>01.09.2013</t>
  </si>
  <si>
    <t>gellie.cat@gmail.com</t>
  </si>
  <si>
    <t>kiaoramia@gmail.com</t>
  </si>
  <si>
    <t>Last min early start. Got there ASAP. and Stayed open a bit late.</t>
  </si>
  <si>
    <t>Hi all, labelmaker will be back Thursday. I put it in the wrong bag so forgot to bring today - doh!</t>
  </si>
  <si>
    <t>sebil@iinet.com.au</t>
  </si>
  <si>
    <t>02.09.2013</t>
  </si>
  <si>
    <t>bethamiehilton@hotmail.com</t>
  </si>
  <si>
    <t>frandolman@hotmail.com</t>
  </si>
  <si>
    <t>mctoria@gmail.com</t>
  </si>
  <si>
    <t>A lady named Amy should be in on Wednesday (but possibly later in the week) to collect the bag behind the counter labelled 'North Newtown Public School' for her event</t>
  </si>
  <si>
    <t>jjrider00@gmail.com</t>
  </si>
  <si>
    <t>04.09.2013</t>
  </si>
  <si>
    <t>andyregisteremail@gmail.com</t>
  </si>
  <si>
    <t>nerys-flquita@hotmail.com</t>
  </si>
  <si>
    <t>covering for Sam who's unwell</t>
  </si>
  <si>
    <t>clio8running@aapt.net.au</t>
  </si>
  <si>
    <t>5.09.2013</t>
  </si>
  <si>
    <t xml:space="preserve">reshuffled a few things while cleaning the main shelving - dog bookends are now next to the into the woods lamps - spare multicoloured ball stringlights are out the back next to the jumpers. </t>
  </si>
  <si>
    <t>cathyneagle@yahoo.com.au</t>
  </si>
  <si>
    <t>20 mins</t>
  </si>
  <si>
    <t>swapping shifts with sophie</t>
  </si>
  <si>
    <t>liam.christensen@gmail.com</t>
  </si>
  <si>
    <t>carrie04@iprimus.com.au</t>
  </si>
  <si>
    <t>There are only one or two of each of the mens shirts on the rack closest to the Autonomy vests. Maybe double check to see if there are any more sizes just incase.</t>
  </si>
  <si>
    <t>yochi.ottensooser@gmail.com</t>
  </si>
  <si>
    <t>megillinic@yahoo.com.au</t>
  </si>
  <si>
    <t>26/4/2015</t>
  </si>
  <si>
    <t>rp - checked 16/11</t>
  </si>
  <si>
    <t>julie_b_@live.com.au</t>
  </si>
  <si>
    <t>madeleine.tee95@gmail.com</t>
  </si>
  <si>
    <t>Reorganized Loqi bags - they are now grouped together depending on their collection or appearance (Eg. All museum collection in one bag, all fruit patterns in one bag) Some groups may be based more on similar designs/theme - than actually belonging to the same collection. -RP</t>
  </si>
  <si>
    <t>Love it thanks Rel!</t>
  </si>
  <si>
    <t>31/8/2013</t>
  </si>
  <si>
    <t>COOL</t>
  </si>
  <si>
    <t>27/4/2015</t>
  </si>
  <si>
    <t>delsy098@gmail.com</t>
  </si>
  <si>
    <t>you're a man after my own heart &lt;3</t>
  </si>
  <si>
    <t>deni.crane@hotmail.com</t>
  </si>
  <si>
    <t>what a nerd</t>
  </si>
  <si>
    <t>Swapped with Sigrid</t>
  </si>
  <si>
    <t>18/11</t>
  </si>
  <si>
    <t>07.09.2013</t>
  </si>
  <si>
    <t>27/4/15</t>
  </si>
  <si>
    <t>Hi all, added an extra step to start of day - wandering around the store and restocking whilst its quiet - it's something I do most mornings, but I'll be opening less as of next month so it'll be great if we can all get in the habit of doing AW</t>
  </si>
  <si>
    <t>jude.bryant@live.com.au</t>
  </si>
  <si>
    <t>minicobena.nb@gmail.com</t>
  </si>
  <si>
    <t>Swapped with Nick</t>
  </si>
  <si>
    <t>hazboyd00@gmail.com</t>
  </si>
  <si>
    <t>scottdotholliday@gmail.com</t>
  </si>
  <si>
    <t>New/old product restock - the old Woodies animal toys are back. Range from $26-$39.95, sitting next to the mark mats in kids section</t>
  </si>
  <si>
    <t>sydneyparkkiosk@gmail.com</t>
  </si>
  <si>
    <t>lucy80056@hotmail.com</t>
  </si>
  <si>
    <t>charlottesearlemason@hotmail.com</t>
  </si>
  <si>
    <t>TUESDAY</t>
  </si>
  <si>
    <t>Rosie and I have done a BIG reshuffle of stock out the back. When 2 staff are on please go out the back and acquaint yourselves with new product locations. I finally brought the labelmaker back so I will try to label different areas tomorrow. Main thing is - try to keep as much stock on the floor as possible to minimise us having to go out the back during Xmas. Display boxes have generally been moved to be with the actual product and have a 'D' or 'Display' marked near the barcode to make it easy. Message me or call me if you have any questions!</t>
  </si>
  <si>
    <t>28/4/2015</t>
  </si>
  <si>
    <t>email@adityasen.com</t>
  </si>
  <si>
    <t>uytrewkya.blondin@gmail.com</t>
  </si>
  <si>
    <t>3hr 10min</t>
  </si>
  <si>
    <t>jasminepirovic@hotmail.com</t>
  </si>
  <si>
    <t>perf</t>
  </si>
  <si>
    <t>late customer + close</t>
  </si>
  <si>
    <t xml:space="preserve">legends!! </t>
  </si>
  <si>
    <t>29/4/2015</t>
  </si>
  <si>
    <t>12.09.2013</t>
  </si>
  <si>
    <t>trisha.my@gmail.com</t>
  </si>
  <si>
    <t>Autonomy beanies now 20% off we want them gooooooone</t>
  </si>
  <si>
    <t>diana@studiobd.com.au</t>
  </si>
  <si>
    <t>eunice1572**@gmail.com</t>
  </si>
  <si>
    <t>heavenlyelena@optusnet.com.au</t>
  </si>
  <si>
    <t>New products: female MT tops/tanks/skirts/dresses. Range in price from $49.95-$89.95, made from high quality polyester so great for summer. Lots of designs &amp; colours including those by Chloe! For the fit, the material won't stretch, so it isn't designed to be too tight. That said, Mark/Kaew didn't want it too loose either so I believe its some middle ground. Defs recommend trying on to get the right fit</t>
  </si>
  <si>
    <t>late cust and close</t>
  </si>
  <si>
    <t>dylanjamesjohn@gmail.com</t>
  </si>
  <si>
    <t>13/09/13</t>
  </si>
  <si>
    <t>ianneil@ianneil.com</t>
  </si>
  <si>
    <t>jess.croft16@hotmail.com</t>
  </si>
  <si>
    <t>With the new womens clothing I've done some moving around of storage on the floor. New womens tops/tanks are in the drawer where Front Row scarves were (sorted by size) - unfortunately they don't fit flush but are mostly okay. Be aware of trying not to scrunch them in though. // Dresses/Skirts are in the next drawer along under flamingo watering cans - only a few sizes in each so not too bad. Most things that were in this drawer have been put on display. // Front row scarves are now in the astroturf drawer under noodolls sorted by price ($50's-$60's; $70's-$80's) // Cushion covers are now in the backroom alongside the spare cushion inserts</t>
  </si>
  <si>
    <t>lauriemcpherson@gmail.com</t>
  </si>
  <si>
    <t>carricai@hotmail.com</t>
  </si>
  <si>
    <t>Swapped with Dirgis</t>
  </si>
  <si>
    <t>13.09.2013</t>
  </si>
  <si>
    <t>lillywillywoo@hotmail.com</t>
  </si>
  <si>
    <t>We have some totally phresh fake tealights again. The dock is out the back next to the vacuum - I'll add a step to open/close. Main products to put on display with are house tealight holders, DK candle holder? and maybe birch votives</t>
  </si>
  <si>
    <t>andyhwlo@hotmail.com</t>
  </si>
  <si>
    <t>Swapped with Patrice</t>
  </si>
  <si>
    <t>14.09.2013</t>
  </si>
  <si>
    <t>Wh + Deliveries</t>
  </si>
  <si>
    <t>darlingrose45@hotmail.com</t>
  </si>
  <si>
    <t>Swapped with Kcirtap</t>
  </si>
  <si>
    <t>belrich@gmail.com</t>
  </si>
  <si>
    <t>Also a reminder guys - if you receive a delivery make sure that the empty boxes go back to warehouse. Don't want the back getting too clogged up with empty boxes</t>
  </si>
  <si>
    <t>14/09/13</t>
  </si>
  <si>
    <t>emma11334@gmail.com</t>
  </si>
  <si>
    <t>angry-little-otter@live.com</t>
  </si>
  <si>
    <t>Swapperoo again</t>
  </si>
  <si>
    <t>15/09/2013</t>
  </si>
  <si>
    <t>teagan.yealland@education.nsw.gov.au</t>
  </si>
  <si>
    <t>Job for Tuesday/Wednesday - please reduce sale jumpers down to one of each design when there is time. We will be putting just the one of each out for the rest of summer to save on rack space</t>
  </si>
  <si>
    <t>christa-z2491@hotmail.com</t>
  </si>
  <si>
    <t>16/09/2013</t>
  </si>
  <si>
    <t>alexia.westerlaken@gmail.com</t>
  </si>
  <si>
    <t>tom@tomrazier.com.au</t>
  </si>
  <si>
    <t>In an effort to clear out old womens tees (and mens tbh) from Mon-Wed this week sale tees are $10. Also the sale tees rack is to be put out the front flush with the space in front of the beanbags. Let me know if this is confusing and I'll add a photo to the desktop. We may continue this for longer if they sell well</t>
  </si>
  <si>
    <t>eunice1572@gmail.com</t>
  </si>
  <si>
    <t>17/09/2013</t>
  </si>
  <si>
    <t>planetinline@gmail.com</t>
  </si>
  <si>
    <t>18/09/2013</t>
  </si>
  <si>
    <t>MARK ENTERED oct 1</t>
  </si>
  <si>
    <t>Hey Tuesday guys - if you get a chance could you sort out the delivery stock that came in yesterday and double check sales tees. I tried by my best but had to help out a lot of indecisive customers and wrap stuff sorry! -RP</t>
  </si>
  <si>
    <t>3.10.2013</t>
  </si>
  <si>
    <t>lauren.mcintosh@live.com</t>
  </si>
  <si>
    <t>**13/09/2013</t>
  </si>
  <si>
    <t>29/11/2016</t>
  </si>
  <si>
    <t>Hi guys, Pamila is coming in tomorrow evening (30/11/2016) or the following evening (1/12/16) to pick large cactus skirt. She has not yet paid for it. It's with the customer hold. RR</t>
  </si>
  <si>
    <t>Annual leave hours</t>
  </si>
  <si>
    <r>
      <rPr>
        <rFont val="Verdana"/>
        <color theme="1"/>
      </rPr>
      <t xml:space="preserve">Found some </t>
    </r>
    <r>
      <rPr>
        <rFont val="Verdana"/>
        <b/>
        <color theme="1"/>
      </rPr>
      <t>extremely classy</t>
    </r>
    <r>
      <rPr>
        <rFont val="Verdana"/>
        <color theme="1"/>
      </rPr>
      <t xml:space="preserve"> leopard print wrapping out the back, got the all clear to use the rest of it as free wrapping. -AL</t>
    </r>
  </si>
  <si>
    <t>19/09/2013</t>
  </si>
  <si>
    <t>yas gawd</t>
  </si>
  <si>
    <t>Womens and mens sale t-shirts have been checked - one of each design and in each size is now out. (as of Wednesday arvo). please replace the right size - had to remove alot of doubles and some styles werent out JF</t>
  </si>
  <si>
    <t>19.09.2013</t>
  </si>
  <si>
    <t>that's awesome thanks so much</t>
  </si>
  <si>
    <t>6 hrs 55mins</t>
  </si>
  <si>
    <t>can we please leave the hanger stand out - now that we are selling more t-shirts regularly its coming in handy.  JF</t>
  </si>
  <si>
    <t>20/09/2013</t>
  </si>
  <si>
    <t>WHOA IT'S DECEMBER GUYS!!!</t>
  </si>
  <si>
    <t>21/09/13</t>
  </si>
  <si>
    <t>gleugrh</t>
  </si>
  <si>
    <t>whaa</t>
  </si>
  <si>
    <t>merry santa y'all</t>
  </si>
  <si>
    <t>21.09.2013</t>
  </si>
  <si>
    <t>Just a heads up that the sale tees on black hangers in womens section are also $10. Given limited space, please let customers know that they are also $10</t>
  </si>
  <si>
    <t>22/09/2013</t>
  </si>
  <si>
    <t>23/09/2013</t>
  </si>
  <si>
    <t>The clay zooramic planters have been reduced to $29.95!</t>
  </si>
  <si>
    <t>MOAR SALEZ! Following kids tee designs are now $10 to clear space: Princess, Elephant bright green, Panda blimp, Helicopter bright blue, Bigmoon, Stegosaurus grey (3 sizes left), Mexican (2 sizes left), Goose (2 sizes left), CatMonster (1 size left), Bison (2 sizes left), Forest (1 size left), Bear (1 size left), Panda Machine (1 size left), Wolf n Girl (2 sizes left). Can somebody on Saturday or Sunday (if there is time) go through and mark all these tees in the drawer as $10? If not I'll do Monday!</t>
  </si>
  <si>
    <t>24.09.2013</t>
  </si>
  <si>
    <t xml:space="preserve">Please note: Website credits will be working from end of February. </t>
  </si>
  <si>
    <t>25/09/2013</t>
  </si>
  <si>
    <t>Also if there is time please reduce the number of womens tees out. 2 per design/3 if they are popular. Not super urgent</t>
  </si>
  <si>
    <t>Name(first)</t>
  </si>
  <si>
    <t>Last</t>
  </si>
  <si>
    <t>Postcode</t>
  </si>
  <si>
    <t>25.09.2013</t>
  </si>
  <si>
    <t>3hrs 20</t>
  </si>
  <si>
    <t>Phone Number</t>
  </si>
  <si>
    <t>There is some overflow of womens tops behind the counter. Again, if there is time perhaps there is a better way of storing them?</t>
  </si>
  <si>
    <t xml:space="preserve">Email </t>
  </si>
  <si>
    <t>Spend Amount</t>
  </si>
  <si>
    <t>Credit for website</t>
  </si>
  <si>
    <t>26.09.2013</t>
  </si>
  <si>
    <t>Octopus DarkGrey Mens Tee - new to sale (xs and s left)</t>
  </si>
  <si>
    <t>Staff inputing data</t>
  </si>
  <si>
    <t>Staff who took details</t>
  </si>
  <si>
    <t>27/09/2013</t>
  </si>
  <si>
    <t>5hrs 50</t>
  </si>
  <si>
    <t>Full range of ladies tops and tanks on display. Please consult the cleaning tab for a list of quantities RA/RH</t>
  </si>
  <si>
    <t>aw - thanks guys</t>
  </si>
  <si>
    <t>Merryn Leslie</t>
  </si>
  <si>
    <t>27/09/13</t>
  </si>
  <si>
    <t>0422240573</t>
  </si>
  <si>
    <t>9hrs 10</t>
  </si>
  <si>
    <t>28.09.2013</t>
  </si>
  <si>
    <t>Following designs are being added to adult sale: mens - Jackal LC (not grey/red), totem, camera, deszczowiec // womens - revel in the wild, ship in a bottle, boat by beak, sharksing, camera, deszczowiec</t>
  </si>
  <si>
    <t>28/09/13</t>
  </si>
  <si>
    <t>Hey guys - organised 'most' of the T-shirt drawers except for Women's Medium, XL and Men's XXL. For men I've layed all designs we have multiples on along the sides of the drawer with singles in a pile in the middle. For women's shirts - I've put all multiples of all designs on their sides whilst putting any singles in one pile to the right. -RP</t>
  </si>
  <si>
    <t>29/09/2013</t>
  </si>
  <si>
    <t>Kaew closed for me!</t>
  </si>
  <si>
    <t>30/09/2013</t>
  </si>
  <si>
    <t>there are more spare small and large eftpos rolls behind the detagger and the phone</t>
  </si>
  <si>
    <t>spare kids sale shirts are in a bag behind the counter</t>
  </si>
  <si>
    <t>vac mop</t>
  </si>
  <si>
    <t>Apologies all, I somehow managed to break the arrow keys on the keyboard (except the left hand arrow, which is what I initially broke and managed to fix but in the process broke the other three....). Hopefully WH has a spare one for us....</t>
  </si>
  <si>
    <t>will look</t>
  </si>
  <si>
    <t>Kids size 8/9 jumper overflow is now in the penny scallan raincoat drawer out the back! more womens sale tees in L have been moved into the plastic draw used for these jumpers in the lights room</t>
  </si>
  <si>
    <t>Sharon Manera</t>
  </si>
  <si>
    <t>0438708635</t>
  </si>
  <si>
    <t>Alex note put mushrooms left of counter/replace space with new homewares</t>
  </si>
  <si>
    <t>Hi all, reminder to fill out your timesheets correctly. If you forget to it slows down the entire payroll system and everyone gets paid later!</t>
  </si>
  <si>
    <t>Wrapping paper has arrived - its beneath the rissue paper and jewellery bags at counter</t>
  </si>
  <si>
    <t>Callum Sangkuhl</t>
  </si>
  <si>
    <t>0405665942</t>
  </si>
  <si>
    <t>4/10/0203</t>
  </si>
  <si>
    <t>I am wrapt</t>
  </si>
  <si>
    <t>No need to check deliveries any more. Just one person unpacking them and all other staff to help customers</t>
  </si>
  <si>
    <t>05.10.2013</t>
  </si>
  <si>
    <t>Hey guys - with the new music box you can turn the volume up/down with a screwdriver. You just need to turn the screw next to the power button on the inside (yeah) of the display unit</t>
  </si>
  <si>
    <t>Nicole Nossiter</t>
  </si>
  <si>
    <t>0402709543</t>
  </si>
  <si>
    <t>Please note that the music boxes in the display are DEMO music boxes - they are mechanically different to the actual product. Spares are out the back and have images of the corresponding music box on them</t>
  </si>
  <si>
    <t>45 mins</t>
  </si>
  <si>
    <t>14/5/15</t>
  </si>
  <si>
    <t>There is emergency change in the perspex box with the swing tags if necessary - if using please make sure you put back whatever you take (eg. if you take $50 in $2 coins, pop a $50 note in there so that the till stays balanced)</t>
  </si>
  <si>
    <t>Melanie Wood</t>
  </si>
  <si>
    <t>0405798730</t>
  </si>
  <si>
    <t>8.10.2013</t>
  </si>
  <si>
    <t xml:space="preserve">Hey guys - there's a last minute delivery from last night out the back - if you guys aren't swamped with Christmas fever please put away throughout the day. </t>
  </si>
  <si>
    <t>doing sam's shift</t>
  </si>
  <si>
    <t>Amanda Alexander will be in on thursday to pay off the rest of her layby - rang because the expiry is  3/11/16 and she wanted to let us know that she is still purchasing these items :)</t>
  </si>
  <si>
    <t>7hrs 40</t>
  </si>
  <si>
    <t>10.10.2013</t>
  </si>
  <si>
    <t>all wooden music boxes have the song they play on the box. there is a cheatsheet next to the keyboard that you can look up. (Taped to the back of the secrid display)</t>
  </si>
  <si>
    <t>sad that none of them have ghibli music :(</t>
  </si>
  <si>
    <t xml:space="preserve">Susan Oleary </t>
  </si>
  <si>
    <t>0433995041</t>
  </si>
  <si>
    <t>16.05.2015</t>
  </si>
  <si>
    <t>Tried searching for KYD's - 104 &amp; 30 with no luck! Have looked, but couldn't find JR/RH</t>
  </si>
  <si>
    <t>NEWTOWN</t>
  </si>
  <si>
    <t>Please Plug-in/unplug the music box display at the end of the day, as per Kaew's request :) RH</t>
  </si>
  <si>
    <t>16/5/2015</t>
  </si>
  <si>
    <t>I've put most of the zooramic (the cute animal planters we got a week or two ago) in the front window display with the music box display since the shelf next to the counter is quite full)justso yuo guysknow - RP</t>
  </si>
  <si>
    <t>12.10.2013</t>
  </si>
  <si>
    <t>Joshua Morek</t>
  </si>
  <si>
    <t>0468857488</t>
  </si>
  <si>
    <t>13/12</t>
  </si>
  <si>
    <t>late customers/busy last 30 mins</t>
  </si>
  <si>
    <t>☆.。.:*・°☆.。.:*・°☆.。All Singlets are now $10!。.:*・°☆.。.:*・°☆.。.</t>
  </si>
  <si>
    <t>13/10/2013</t>
  </si>
  <si>
    <t>14/10/2013</t>
  </si>
  <si>
    <t>Gudrun Jonsdottir</t>
  </si>
  <si>
    <t>0415508840</t>
  </si>
  <si>
    <t>15/10/2013</t>
  </si>
  <si>
    <t xml:space="preserve">Hey guys lights were a bit dodgy today - the ones that are on the ceramics were off for most of the day but turned onat 8:30pm suddenly </t>
  </si>
  <si>
    <t>18/05/2015</t>
  </si>
  <si>
    <t>jf -  seem to be working today (wed)</t>
  </si>
  <si>
    <t>Anthony Saunders</t>
  </si>
  <si>
    <t>Newtown ghost?</t>
  </si>
  <si>
    <t>0434523654</t>
  </si>
  <si>
    <t>Customer request for the final frontier in large has the wrong contact number... the customer's name is Olga. please apologise if she calls up or comes in. still putting it on hold out the back for her</t>
  </si>
  <si>
    <t>18/5/2015</t>
  </si>
  <si>
    <t>16/10/13</t>
  </si>
  <si>
    <t>8.5 lightyears</t>
  </si>
  <si>
    <t>Covered Rosie's shift</t>
  </si>
  <si>
    <t>Hey guys be wary that the Forever Fellow scans in as $15.00 - it is actually $10 (like the rest of our MT mugs - just a FYI!) -RP</t>
  </si>
  <si>
    <t>fixed! Aw</t>
  </si>
  <si>
    <t>Danica Phillips</t>
  </si>
  <si>
    <t>19/05/2015</t>
  </si>
  <si>
    <t>0423072551</t>
  </si>
  <si>
    <t>15/12</t>
  </si>
  <si>
    <t>Wooderful display has been fully configured with correct songs/prices!</t>
  </si>
  <si>
    <t xml:space="preserve">3hrs 10mins </t>
  </si>
  <si>
    <t>late close up</t>
  </si>
  <si>
    <t>18/10/2013</t>
  </si>
  <si>
    <t xml:space="preserve">hey! please be careful not to accidentally putfullprice shirts onsale/in the sale draw. tree house looks similar to the rainbow house at first glance so maybe just double check :) </t>
  </si>
  <si>
    <t>leave 4pm instead of 5pm / sick</t>
  </si>
  <si>
    <t>N/A (doesn't say)</t>
  </si>
  <si>
    <t>18/10/13</t>
  </si>
  <si>
    <t>Dylan Dasey</t>
  </si>
  <si>
    <t>0413118550</t>
  </si>
  <si>
    <t>Hey guys, just a reminder to be careful when circling the approved receipts. We've been down on card for a total of $55 over the past two days - it's gonna be busy but be sure that the transactions are going through before proceeding with the transaction</t>
  </si>
  <si>
    <t>21/05/2015</t>
  </si>
  <si>
    <t>aw maaan</t>
  </si>
  <si>
    <t>19/10/2013</t>
  </si>
  <si>
    <t>16/12</t>
  </si>
  <si>
    <t>Sunday staff, search for KYD0111 grey horse pleasseee ;_; I'm blind!</t>
  </si>
  <si>
    <t>stayed late to cover part of Sigrid's shift</t>
  </si>
  <si>
    <t>19.10.2013</t>
  </si>
  <si>
    <t>5hrs 40 mins</t>
  </si>
  <si>
    <t>John Howels</t>
  </si>
  <si>
    <t>17/12</t>
  </si>
  <si>
    <t>0406602259</t>
  </si>
  <si>
    <t>Vac is being temperamental and likes to work in bursts. Not sure if the filter needs to be cleaned or it's not charging properly. Can someone take a look?</t>
  </si>
  <si>
    <t>left early unwell</t>
  </si>
  <si>
    <t>testing fine so far</t>
  </si>
  <si>
    <t>20/10/13</t>
  </si>
  <si>
    <t>19/12</t>
  </si>
  <si>
    <t>20.10.2013</t>
  </si>
  <si>
    <t>Hey guys can't find a White Cactus Tank (XS) - not sure if on hold - regardless, one White Cactus Tank any size needstogo out -cheers!</t>
  </si>
  <si>
    <t>21/10/2013</t>
  </si>
  <si>
    <t>Hey guys - managed to lose a Measuring Tape bracelet and ring - might have put it into another customer'sbag - If they happen to return the person who was meatn toget it was called Miriam, number is 0407036696 - Or if you guys find it whilst going through the store, they should be in jewllery pouches - RP PS. It was not paid for</t>
  </si>
  <si>
    <t>Rachel Portell</t>
  </si>
  <si>
    <t>0448772860</t>
  </si>
  <si>
    <t>Swapped shift with Flo</t>
  </si>
  <si>
    <t>22/10/2013</t>
  </si>
  <si>
    <t>I guess we'll see if the other customer returns and measures up?</t>
  </si>
  <si>
    <t>nowputting out 2 of each design in the women'sprint tanks</t>
  </si>
  <si>
    <t>23/10/2013</t>
  </si>
  <si>
    <t>Peter Speanzo</t>
  </si>
  <si>
    <t xml:space="preserve">- </t>
  </si>
  <si>
    <t>PLEASEcheck customer requestswhile unpacking stock</t>
  </si>
  <si>
    <t>24/10/2013</t>
  </si>
  <si>
    <t>0418405812</t>
  </si>
  <si>
    <t>Pleaseusethe new mini monsterthreads bags for KYD and sale jewellery instead of the canvas bags</t>
  </si>
  <si>
    <t>25/10/2013</t>
  </si>
  <si>
    <t>Martinette van Vuuren</t>
  </si>
  <si>
    <t>Vacuum on the fritz! :( not working tonight</t>
  </si>
  <si>
    <t>0432442246</t>
  </si>
  <si>
    <t>I'll check it out</t>
  </si>
  <si>
    <t>we can possible swapwith WH?</t>
  </si>
  <si>
    <t>25/10/13</t>
  </si>
  <si>
    <t>jeremyville prints now 20% off</t>
  </si>
  <si>
    <t>26.10.2013</t>
  </si>
  <si>
    <t>24/05/2015</t>
  </si>
  <si>
    <t>26/10/2013</t>
  </si>
  <si>
    <t>Peter Edmonds</t>
  </si>
  <si>
    <t>50% off all MT notebooks</t>
  </si>
  <si>
    <t>0415186111</t>
  </si>
  <si>
    <t>27/10/2013</t>
  </si>
  <si>
    <t>10% off store wide (not on top of already sale items) - womens tees30% off - womens print tops not inc. in 30% off. buy 3 get the 4th free and other deals still apply with the 10% discount or 30% disc. - cheapest free as always.</t>
  </si>
  <si>
    <t>25/5/2015</t>
  </si>
  <si>
    <t>28/10/2013</t>
  </si>
  <si>
    <t>Deirdre Long</t>
  </si>
  <si>
    <t>Theres a bag of christmas ornaments behind the counter that need to go back to the WHplus a drink bottle with no lid</t>
  </si>
  <si>
    <t>29/10/2013</t>
  </si>
  <si>
    <t>0434671094</t>
  </si>
  <si>
    <t>Warehouse moved from TGV for delivery</t>
  </si>
  <si>
    <t>sh</t>
  </si>
  <si>
    <t>30 mins on Bizman - inc 10 mins short break and 5 mins spent getting Mark Boost Juice</t>
  </si>
  <si>
    <t>26/6/2015</t>
  </si>
  <si>
    <t>Vacuum is fixed. If it stops working for you try taking it apart and giving it a quick shake. Might just be a bit of extra dust stuck in it</t>
  </si>
  <si>
    <t>29.10.2013</t>
  </si>
  <si>
    <t>wasreading about stop start problems and is often a blockage so this is a great suggestion.</t>
  </si>
  <si>
    <t>Daua Russell</t>
  </si>
  <si>
    <t>fnishing sam's shift</t>
  </si>
  <si>
    <t>63726818</t>
  </si>
  <si>
    <t>30/10/2013</t>
  </si>
  <si>
    <t>Possible T-Shirt stock discrepancies (For Alex) Pigeon Mens XL, Jackal Mens BrickRed S and XXL (0 found, Bizman says otherwise)</t>
  </si>
  <si>
    <t>27/6/2015</t>
  </si>
  <si>
    <t>will stocktake</t>
  </si>
  <si>
    <t>31/10/2013</t>
  </si>
  <si>
    <t>Back to scanning items for delivery thanks!</t>
  </si>
  <si>
    <t>Paul Baroob</t>
  </si>
  <si>
    <t>trial shift - not on payroll yet</t>
  </si>
  <si>
    <t>0433295388</t>
  </si>
  <si>
    <t>Kinetic sand display is currently out the back as we're sold out of 1kg</t>
  </si>
  <si>
    <t>yay</t>
  </si>
  <si>
    <t>****************HAPPY NEW YEAR!****************</t>
  </si>
  <si>
    <t>trial shift -  not on payroll yet</t>
  </si>
  <si>
    <t>02.11.2013</t>
  </si>
  <si>
    <t>Grace Bolt</t>
  </si>
  <si>
    <t xml:space="preserve">Close up +fixing variance </t>
  </si>
  <si>
    <t>0423019433</t>
  </si>
  <si>
    <t>10% of storewide has ended- we still have a sale on these items: Monsterthreads womens tees - 30% off / MTcanvas notebooks 30% off / Momots - normal $5 - marvel $10 / Clutchs animal faces (fox, bear and owl) - 50% off / Mouse Mats - $2 each / Cork Wall Art  - $5 / Tablet Sleeves - $10 / Felt ball garlands - 50% off/ Furry animals except Alpaca - 40% off (Please put them together) / Magnet fire boy - 50% off/ Happy socks Christmas socks pack and other occasions - 30% off.</t>
  </si>
  <si>
    <t>28/5/2015</t>
  </si>
  <si>
    <t>Deszwzowiec kids tee added to sale. Mens denim blue shorts now 70% off!</t>
  </si>
  <si>
    <t>Aaron Howlett</t>
  </si>
  <si>
    <t>Kaew to confirm hours</t>
  </si>
  <si>
    <t>0430351712</t>
  </si>
  <si>
    <t>Now that Xmas is over I've started the long task of stocktaking everything in store. I wanted to say a big thanks to everyone that's been taking care to fold tees carefully and store products in the right spot - it seriously makes the whole stocktaking process so much easier and more efficient, in particular since some areas are pretty packed with stock at the moment (mens tee drawers/canister areas)</t>
  </si>
  <si>
    <t xml:space="preserve">6hrs 10mins </t>
  </si>
  <si>
    <t>Close up</t>
  </si>
  <si>
    <t>29/05/2015</t>
  </si>
  <si>
    <t>KYD discrepancies ???If anybody finds these you da bes'. KYD0107 (found 0, Bizman says 4) KYD096 (bizman says 3, reality says 0) -RP</t>
  </si>
  <si>
    <t>Thanks Rel, fixed</t>
  </si>
  <si>
    <t>Melissa McKenzie</t>
  </si>
  <si>
    <t>0412298519</t>
  </si>
  <si>
    <t>Sagaform 50% off lets get rid of themmmmm</t>
  </si>
  <si>
    <t>30/05/2015</t>
  </si>
  <si>
    <t>Happy socks UNDIES are 30% off! They also come with a pair of free socks asper old promotion</t>
  </si>
  <si>
    <t>Kate Thompson</t>
  </si>
  <si>
    <t>0419992928</t>
  </si>
  <si>
    <t>Updated the jumper count &amp; checklist - should now be accurate. Note sharksing hoodie in mens &amp; womens now on sale</t>
  </si>
  <si>
    <t>07.11.2013</t>
  </si>
  <si>
    <r>
      <rPr>
        <rFont val="arial, sans-serif"/>
        <color rgb="FF222222"/>
      </rPr>
      <t>Hey guys - there has been an error with theBallooningAnimal t-shirts,</t>
    </r>
    <r>
      <rPr>
        <rFont val="arial, sans-serif"/>
        <b/>
        <color rgb="FF222222"/>
      </rPr>
      <t xml:space="preserve"> the price may read $35 but it should be $38</t>
    </r>
    <r>
      <rPr>
        <rFont val="arial, sans-serif"/>
        <color rgb="FF222222"/>
      </rPr>
      <t xml:space="preserve"> - if you see this please make sure tags are correct! Thanks</t>
    </r>
  </si>
  <si>
    <t>late shoppers/cashup issue</t>
  </si>
  <si>
    <t>Monica Wang</t>
  </si>
  <si>
    <t>0431469139</t>
  </si>
  <si>
    <t>30% off womens tees ends today!</t>
  </si>
  <si>
    <t>Nadine Wiltshre</t>
  </si>
  <si>
    <r>
      <rPr>
        <rFont val="arial, sans-serif"/>
        <color rgb="FF222222"/>
      </rPr>
      <t xml:space="preserve">Hey guys - made an error with an exchange yesterday - Person returned 3 t-shirts for credit, they should've returned all 4. Should be in here tomorrow (13/1) but in case they ask why tell them they need to return the fourth shirt. If they just want the shirts back - The shirts they returned were Bison Charcoal Mens M, Fish Mens M and Umbrella Mens M - </t>
    </r>
    <r>
      <rPr>
        <rFont val="arial, sans-serif"/>
        <b/>
        <color rgb="FF222222"/>
      </rPr>
      <t>UPDATE: Mark has reduced the voucher accordingly - if they want the additional amount they still have to return the 4th shirt -RP</t>
    </r>
  </si>
  <si>
    <t>0412887706</t>
  </si>
  <si>
    <t>13/1/17</t>
  </si>
  <si>
    <t>30% off womens tee sale is OVER</t>
  </si>
  <si>
    <t>Mary-Claire Monsalve</t>
  </si>
  <si>
    <t>0404220675</t>
  </si>
  <si>
    <t>Ruchika</t>
  </si>
  <si>
    <t>Muns moved to the old tops/tanks draw beside the counter!</t>
  </si>
  <si>
    <t>9hrs 20 mins</t>
  </si>
  <si>
    <t>trial/training closing</t>
  </si>
  <si>
    <t>15/1/16</t>
  </si>
  <si>
    <t>Womens Call forth the seeds added to $10 Sale</t>
  </si>
  <si>
    <t>weowww</t>
  </si>
  <si>
    <t>Anne Fawcets</t>
  </si>
  <si>
    <t>95161466</t>
  </si>
  <si>
    <t>16/1</t>
  </si>
  <si>
    <t>Hey guys, I'll be away from Thursday 19th Jan-9th Feb in Japan. If you need help or want to contact a manager feel free to contact Florence, Kaew, Rosie or Mark. THanks! AW</t>
  </si>
  <si>
    <t>trial/training opening</t>
  </si>
  <si>
    <t>13/11/2013</t>
  </si>
  <si>
    <t>19/1</t>
  </si>
  <si>
    <t>14/11/2013</t>
  </si>
  <si>
    <t>Please see2017 SALE TEES tab --- Sale teesnow range from $10 to $20. Some have risen in pricefrom $10 to$15 or $20 and there aresome new additions. there's a paper price list to the left of the counter as well. Please have a look at the new sale drawer configuration. if the design is not on the list and was previously on sale for $10 it remains at $10 or Prices as marked ($15/$20)! RA</t>
  </si>
  <si>
    <t>Sally Paine</t>
  </si>
  <si>
    <t>0403961204</t>
  </si>
  <si>
    <t>14.11.2013</t>
  </si>
  <si>
    <t>14/11/13</t>
  </si>
  <si>
    <t>New bags in window have prices on the side of display. Please direct cutomers to that list. No other bags accept display. JR</t>
  </si>
  <si>
    <t>15/11/2013</t>
  </si>
  <si>
    <t>Mula Malyon</t>
  </si>
  <si>
    <t>95693767</t>
  </si>
  <si>
    <r>
      <rPr>
        <rFont val="arial, sans-serif"/>
        <b val="0"/>
        <color rgb="FF000000"/>
      </rPr>
      <t>msg from Kaew - if a customer wants to look at the new carry bag that hangs on the spool in the front display, you have to take the whole spool off, not just the bag</t>
    </r>
    <r>
      <rPr>
        <rFont val="arial, sans-serif"/>
        <b/>
        <color rgb="FF000000"/>
      </rPr>
      <t>.</t>
    </r>
  </si>
  <si>
    <t>16.11.2013</t>
  </si>
  <si>
    <t>Dont be a fool, just take out the spool</t>
  </si>
  <si>
    <t>singlet sale price has also changed - $15 now</t>
  </si>
  <si>
    <t>16/11/13</t>
  </si>
  <si>
    <t>Jonathon Street</t>
  </si>
  <si>
    <t>HOT DAMN</t>
  </si>
  <si>
    <t>17/11/2013</t>
  </si>
  <si>
    <t>21/1</t>
  </si>
  <si>
    <t>0438040788</t>
  </si>
  <si>
    <t>optional early start - kaew</t>
  </si>
  <si>
    <t>Organised and replenished sale tee's, as a result we now out of wooden sale coat hangers --AL</t>
  </si>
  <si>
    <t>2 x paid break then 10 mins unpaid</t>
  </si>
  <si>
    <t>18/11/2013</t>
  </si>
  <si>
    <t>RP</t>
  </si>
  <si>
    <t>24/1</t>
  </si>
  <si>
    <t>18.11.2013</t>
  </si>
  <si>
    <t>There seems to be quite a few medium sized bags arriving with 1 handle - Not sure whether to send back or tear off handles off someof them to attach to others</t>
  </si>
  <si>
    <t>Chaojuan Lin</t>
  </si>
  <si>
    <t>willtake back</t>
  </si>
  <si>
    <t>0415707971</t>
  </si>
  <si>
    <t>19/11/2013</t>
  </si>
  <si>
    <t>Late customers/cashiring issues</t>
  </si>
  <si>
    <t>please check the air conditioner a few times a day from now on - it is still leaking. Empty the grey bucket bit by bit with the blue one if too heavy.</t>
  </si>
  <si>
    <t>20/11/2013</t>
  </si>
  <si>
    <t>21/11/2013</t>
  </si>
  <si>
    <t>Abby Sykes</t>
  </si>
  <si>
    <t>42286182</t>
  </si>
  <si>
    <t xml:space="preserve">OK! exciting news.the air con pump fuse switch was off! It is in the alarm board to the right of the general switch board. I popped a sign on it. Stillgood to keep an eye out for leaking because there </t>
  </si>
  <si>
    <t>21/11/13</t>
  </si>
  <si>
    <t>new item: bowl with mug $34.95. Comes in a set of two. Near small platesand mugs on the right opposite counter. boxes next to star wars mugs.</t>
  </si>
  <si>
    <t>22/11/2013</t>
  </si>
  <si>
    <t>Erica shift cover</t>
  </si>
  <si>
    <t>Yin Jie Liang</t>
  </si>
  <si>
    <t>0420360511</t>
  </si>
  <si>
    <t>22/11/13</t>
  </si>
  <si>
    <t>on the next delivert - pleaseask vic to take the box of plastic bags and blank paper bags at the top of the stairs. labelled to warehouse. ra</t>
  </si>
  <si>
    <t>jf - done</t>
  </si>
  <si>
    <t>23/11/2013</t>
  </si>
  <si>
    <t>23/11/13</t>
  </si>
  <si>
    <t>moved some stuff around, hope we didn't miss any pricing. but if something is missing please price it ASAP. TYTYTYTY</t>
  </si>
  <si>
    <t>Milo Milliicin</t>
  </si>
  <si>
    <t>awesome!</t>
  </si>
  <si>
    <t>0402234191</t>
  </si>
  <si>
    <t>24.11.2013</t>
  </si>
  <si>
    <t>i've deleted old, redundant, cleaning tabs,so its easier to see what needs doing jf</t>
  </si>
  <si>
    <t>covering rosie's shift</t>
  </si>
  <si>
    <t>25/11/2013</t>
  </si>
  <si>
    <t>late finish- eftpos terminal not settling</t>
  </si>
  <si>
    <t>MT Art prints now $10!</t>
  </si>
  <si>
    <t>Jonathan Hack</t>
  </si>
  <si>
    <t>0409244487</t>
  </si>
  <si>
    <t>26/11/2013</t>
  </si>
  <si>
    <t xml:space="preserve">Jess shift cover </t>
  </si>
  <si>
    <t xml:space="preserve">hello!the brass jewellery on the front tableis 40% off and buy 2 get the 3rd free - yes a cumulative discount! new front row scarves are in the drawer ready to be rotated in. Some easter bunny items and parties masks </t>
  </si>
  <si>
    <t>26.11.2013</t>
  </si>
  <si>
    <t>finishing sam's shift. drew on chalk board 1:30 - 3pm</t>
  </si>
  <si>
    <t>Ray noticed a spare display box for the Koala Lamp. anyone know what thats about?</t>
  </si>
  <si>
    <t>27/11/2013</t>
  </si>
  <si>
    <t>no sorry</t>
  </si>
  <si>
    <t>Jess Shift Cover</t>
  </si>
  <si>
    <t xml:space="preserve">Justin Fabo </t>
  </si>
  <si>
    <t>0403314239</t>
  </si>
  <si>
    <t>consolidated/tidied sale teedrawers - womens $10 tees have their own drawer. $15 and$20 womens tees are split into xs/s and m/l/xl drawers. all have signage but our marker has gone AWOL -  so I used the blue texta which is really faint - should still be able to see though</t>
  </si>
  <si>
    <t>28/11/13</t>
  </si>
  <si>
    <t>there are 2 boxes of full price hangers and 2bags of blk sale hangers in the lights room - do we need all of these or can we send a box and a bag back to the WH?</t>
  </si>
  <si>
    <t>can send</t>
  </si>
  <si>
    <t>29/11/2013</t>
  </si>
  <si>
    <t>29/11/13</t>
  </si>
  <si>
    <t>Tidied some areas in the back: cannisters, lamps, empty boxes, jumpers &amp; hoodies + cleared floor space and consolidated a large amount of bubblewrap RH</t>
  </si>
  <si>
    <t>wonderful!Looks great!</t>
  </si>
  <si>
    <t>8 hr 35 mins</t>
  </si>
  <si>
    <t>pirate owl in red marle and character city t shirt in mens in womens dropping instore monday  //polyester fashion tops should arrive in the next week.//music boxes will arrive 20th of FebA</t>
  </si>
  <si>
    <t>30.11.2013</t>
  </si>
  <si>
    <t>Matt Heath</t>
  </si>
  <si>
    <t>0402159654</t>
  </si>
  <si>
    <t>doing sigrid's shift</t>
  </si>
  <si>
    <t>The items in the music boxwindow are in a heart shape. please replace these items if customers remove them. The streamers might need a bit of tape if you see them falling but should be fine.</t>
  </si>
  <si>
    <t>(forgot to put in for last pay cycle)</t>
  </si>
  <si>
    <t>Felicity Re</t>
  </si>
  <si>
    <t>to transfer stock between stores/ return items to the warehouse (for internet orders or faultyitems) please from now on follow these steps instead of scanning out of bizman for $0: 
in Bizman- 
1. Activities --&gt; Purchase --&gt; Return to supplier then select warehouse as your supplier. Put the date as Ref.No --&gt; click Append on the right had side --&gt;click Save --&gt; itll ask you to print but just cancel that step.
2. Email the detail below to orders@monsterthreads.com.au
"Transferring to (store location)" OR "website order" OR "faulty/ damaged"
Sku
Description
Processing date
For transferring stock : warehouse will process the transfer so NO need to do -1 into BM when receive the item.</t>
  </si>
  <si>
    <t>0410574755</t>
  </si>
  <si>
    <t>30/11/13</t>
  </si>
  <si>
    <t>received invoice 300117 - check wednesday - rosie to rosie note // If quiet Tuesday please open this delivery receivedfile and check the QTY of items in red and compare stock with BM qty and record whether or not there was a discrepancy. will call.</t>
  </si>
  <si>
    <t>13/06/2015</t>
  </si>
  <si>
    <t>rh- initially bizman"said runtime error '35600': index out of bounds" &amp; crashed... then no file later on</t>
  </si>
  <si>
    <t>Hearts. Hearts everywhere.RH :P</t>
  </si>
  <si>
    <t>Belinoa Bai</t>
  </si>
  <si>
    <t>0406345122</t>
  </si>
  <si>
    <t>Leave early with Alex's ok</t>
  </si>
  <si>
    <r>
      <rPr>
        <rFont val="Verdana"/>
        <color theme="1"/>
      </rPr>
      <t>Lody from Brisbane called about the princess rowboat music box, she seems eager.</t>
    </r>
    <r>
      <rPr>
        <rFont val="Verdana"/>
        <strike/>
        <color theme="1"/>
      </rPr>
      <t xml:space="preserve"> Also a man came back with some sale shirts that he claimed to have not tried on; I said he could exchange but he did ask about credit -- told him to worry about that when he gets back as we were closing -- he has entirely white hair.</t>
    </r>
  </si>
  <si>
    <t>Rudi Gracias</t>
  </si>
  <si>
    <t>14/06/2015</t>
  </si>
  <si>
    <t>0439399454</t>
  </si>
  <si>
    <t>Cleared and condensed the KYD's, a few empty boxes were taking up space in draws. --al</t>
  </si>
  <si>
    <t>We got some cute kids crochet cushions - currently on display in front window with the Langdon bags. $89.95. Most are on display - there's one or two spare out the back</t>
  </si>
  <si>
    <t xml:space="preserve">Kristina Hollestelle </t>
  </si>
  <si>
    <t>0416364780</t>
  </si>
  <si>
    <t>Handpainted shoes up the back,$25 each, one size in each only. matching shoes are in the lights room</t>
  </si>
  <si>
    <t>spare eftpos rolls andbusiness cards in the little plastic drawers to the left of the counter- 3rd draw down</t>
  </si>
  <si>
    <t>19:15 PM</t>
  </si>
  <si>
    <t xml:space="preserve">Erin Harrison </t>
  </si>
  <si>
    <t>0412031074</t>
  </si>
  <si>
    <t>16/06/2015</t>
  </si>
  <si>
    <t>customers back late/ clean</t>
  </si>
  <si>
    <t>15/2</t>
  </si>
  <si>
    <t>swapped out valentines red stuff for less cutesy love stuff in the front window - inc. sloth which is $79.95 - JF</t>
  </si>
  <si>
    <t>07.12.2013</t>
  </si>
  <si>
    <t>17/2</t>
  </si>
  <si>
    <t>Added a staff suggestions sheet to this file - please fill in as you see fit :)</t>
  </si>
  <si>
    <t>9hrs 10mins</t>
  </si>
  <si>
    <t>17/06/2015</t>
  </si>
  <si>
    <t xml:space="preserve">Ciae Thanlay </t>
  </si>
  <si>
    <t>NZ</t>
  </si>
  <si>
    <t>New areaware 500pc gradient puzzles and dymaxion magnetic globes - next to MT mousemats!</t>
  </si>
  <si>
    <t>039425915</t>
  </si>
  <si>
    <t>Sam Henning</t>
  </si>
  <si>
    <t>Helen refer to e-mail, New staff</t>
  </si>
  <si>
    <t>Music boxes are back in stock! I've contacted most people on customer requests so there may be a few phone calls back!</t>
  </si>
  <si>
    <t>18/06/2015</t>
  </si>
  <si>
    <t>late shoppers</t>
  </si>
  <si>
    <t>Two women accidentally left their cactuscharcoal basic top M behind after purchase. one woman was trying it on while the 2nd paid for it and it got left on a big pile of discardedshirts on the counter. shirt and copy of receipt is to the left of the counter</t>
  </si>
  <si>
    <t>Jimmy Tod-Hill</t>
  </si>
  <si>
    <t>0404447954</t>
  </si>
  <si>
    <t>Swapped with Andy/stayed back to help with delivery</t>
  </si>
  <si>
    <t>came and picked up on wednesday!</t>
  </si>
  <si>
    <t>5 mins</t>
  </si>
  <si>
    <t>sick - left early</t>
  </si>
  <si>
    <t>I accidentally put through my purchase after eftpos settlement...this means that sunday will be under by 23.35 and MONDAY will be over by $23.35 on EFTPOS. callme if confused RA 0405 344 251</t>
  </si>
  <si>
    <t>Wesdneday</t>
  </si>
  <si>
    <t>19/06/15</t>
  </si>
  <si>
    <t>Put through the fourth shirt free as 10% rather than 100% at 17:27; reciepts &amp; refund under the change, if they come back :|</t>
  </si>
  <si>
    <t>stayed back - store kept open</t>
  </si>
  <si>
    <t>Sven Rees</t>
  </si>
  <si>
    <t>Painting wall</t>
  </si>
  <si>
    <t>0402444543</t>
  </si>
  <si>
    <t>21/2</t>
  </si>
  <si>
    <t xml:space="preserve">Lunch Bag - Kangaroo needs to go out but I can't find it out the back. </t>
  </si>
  <si>
    <t>20/06/15</t>
  </si>
  <si>
    <t>Mulga art exhibit</t>
  </si>
  <si>
    <t>22/2</t>
  </si>
  <si>
    <t xml:space="preserve">Green bin out back doesn't have a lock anymore. Told kaew, she said she'll replace with new one. </t>
  </si>
  <si>
    <t xml:space="preserve">Ruchika </t>
  </si>
  <si>
    <t>Stephanie Aplin</t>
  </si>
  <si>
    <t>Also lost its wheel! Called the company, should be sorted soon</t>
  </si>
  <si>
    <t>0411262947</t>
  </si>
  <si>
    <t>Forgot to log in but came in to help Ruchika close and clean the store</t>
  </si>
  <si>
    <t>24/2/</t>
  </si>
  <si>
    <t>New season happy socks has dropped! Lots and lots of new designs/colours (including some old ones). New athletic ankle socks in mens sizes $17.95. Also note that many have the price written next to the barcode - in case customers purchase as gifts please be aware!</t>
  </si>
  <si>
    <t>21/06/15</t>
  </si>
  <si>
    <t>PAY CYLCLE</t>
  </si>
  <si>
    <t>Helen Coetzee</t>
  </si>
  <si>
    <t>There is a womens vinyl owl white tee in M that needs to go back to the warehouse on the bottom left shelf next to next to the counter - please make sure it gets picked up with Thursday's delivery</t>
  </si>
  <si>
    <t>0422969859</t>
  </si>
  <si>
    <t>10 min break inc. in 30 mins</t>
  </si>
  <si>
    <t>13/12/2013</t>
  </si>
  <si>
    <t>22/06/15</t>
  </si>
  <si>
    <t>there has been a reshuffle of a few things in the store - please take some time to refamiliarise yourself with the new location of stock (jewellery stand, pyropets, MT canisters, kids lunch boxes)</t>
  </si>
  <si>
    <t>Sam Hernandez</t>
  </si>
  <si>
    <t>Adrian Gray</t>
  </si>
  <si>
    <t>0410594478</t>
  </si>
  <si>
    <t>23/06/15</t>
  </si>
  <si>
    <t>Used some felt coasters in the window display; their string &amp; tag is in the wooden box to the left of the counter, in the top shelf</t>
  </si>
  <si>
    <t>13/12/12</t>
  </si>
  <si>
    <t>Came an hour early to cover for Sam</t>
  </si>
  <si>
    <t>Update on staff suggestions: we are collating these across stores to present to Mark and Kaew. Any extra ones please add to the file - aiming to send off in a week or so</t>
  </si>
  <si>
    <t>14/12/2013</t>
  </si>
  <si>
    <t>14/12/13</t>
  </si>
  <si>
    <t>SATurday</t>
  </si>
  <si>
    <t>andy</t>
  </si>
  <si>
    <t>A few new products came in today. New Boheme 2277 bags - $149, I believe are waterproof canvas. Only camel out now but dark green and blue spares are in the alarm room. New secrid colours/designs - Bordeaux card protector &amp; mini wallet, as well as new rango blue leather ($119.95)</t>
  </si>
  <si>
    <t>Wendy Lorguilloux</t>
  </si>
  <si>
    <t>24/6/15</t>
  </si>
  <si>
    <t>15/12/13</t>
  </si>
  <si>
    <t>More new products include: Lalaland cards w/ enamel pins, new small coin purse/wallet, new Indus bebe blankets, a Kylo Ren star wars mug and Magnifying glass thing (samebrand as the kaleidoscopes and puzzles)</t>
  </si>
  <si>
    <t>15/12/2013</t>
  </si>
  <si>
    <t>Heads up that Feb this year in Newtown has been quite good! Kaew believes this could be down to changing the front window displays regularly. For this reason I'm going to try and set up a calendar so we update it every few weeks. If anybody has ideas for the windows please let me know!!!</t>
  </si>
  <si>
    <t>16/12/13</t>
  </si>
  <si>
    <t>huzzah</t>
  </si>
  <si>
    <t>Dominic Muscat</t>
  </si>
  <si>
    <t>0410298233</t>
  </si>
  <si>
    <t>Used voucher before valid date which is 8/3/17; FTSNXMT0 value: $3.69 - used all of for purchase on 4/3/17 - Please put through on the 8th//done 8/3ra</t>
  </si>
  <si>
    <t>Done 8/3</t>
  </si>
  <si>
    <t>24/06/2015</t>
  </si>
  <si>
    <t xml:space="preserve">5 hrs 45 </t>
  </si>
  <si>
    <t>Early start</t>
  </si>
  <si>
    <t>17/12/2013</t>
  </si>
  <si>
    <t>Somebody left a present here, red plastic wrapped - seems to be a book. Unsure who</t>
  </si>
  <si>
    <t xml:space="preserve">Nhat-Hiep Truong </t>
  </si>
  <si>
    <t>17/12/13`</t>
  </si>
  <si>
    <t>PAY cycle</t>
  </si>
  <si>
    <t>0415229790</t>
  </si>
  <si>
    <t>below</t>
  </si>
  <si>
    <t>17/12/13</t>
  </si>
  <si>
    <t>Don't forget to water it</t>
  </si>
  <si>
    <t>25/06/2015</t>
  </si>
  <si>
    <t>Hey guys we got a box of items that was meant forTGV - it's just behind the counter - please hand off to whomever is doing the deliveries when they come in. Cheers!</t>
  </si>
  <si>
    <t>18/12/13</t>
  </si>
  <si>
    <t>leaving @6pm okay'd by Kaew 18/6/2015</t>
  </si>
  <si>
    <t>25/06/15</t>
  </si>
  <si>
    <t>Hiya guys, unfortunately Outliving is just about of the new (popular) kids lunch boxes and umbrellas until May! Just so you're aware, we won't be getting much back until then</t>
  </si>
  <si>
    <t>26/6/15</t>
  </si>
  <si>
    <t>A man named Justin left his red plastic bag here and will pick it up over the weekend. Phone number is on the bag.</t>
  </si>
  <si>
    <t xml:space="preserve">Goilot Fabnce </t>
  </si>
  <si>
    <t>0431218613</t>
  </si>
  <si>
    <t>19/12/13</t>
  </si>
  <si>
    <t>went home unwell</t>
  </si>
  <si>
    <t>19.12.2013</t>
  </si>
  <si>
    <t xml:space="preserve">Friday please move the 3 drawers of happy socks and overflowbehind the counter to a suitable storage place out back.  </t>
  </si>
  <si>
    <t>8hrs 10mins</t>
  </si>
  <si>
    <t>busy!</t>
  </si>
  <si>
    <t>19/12/2013</t>
  </si>
  <si>
    <t>Re: sale tees - we really can't fit many of each design on the racks at the moment, so please offer extra sizes to any customers that are interested</t>
  </si>
  <si>
    <t xml:space="preserve">Alex Madden </t>
  </si>
  <si>
    <t>Took two short breaks - approximately 0.5</t>
  </si>
  <si>
    <t>20/12/2013</t>
  </si>
  <si>
    <t>We have a new happy socks window display - all these socks are in our inventory, so you can sell them from the display. However, try to sell them from the rack/drawers before grabbing them from display if at all possible. Also if you do sell from the display make sure you replace it to avoid gaps!</t>
  </si>
  <si>
    <t>20/12/13</t>
  </si>
  <si>
    <t>21/12/13</t>
  </si>
  <si>
    <t>Start/end day jumper count updated</t>
  </si>
  <si>
    <t>David Suwandi</t>
  </si>
  <si>
    <t>0404885966</t>
  </si>
  <si>
    <t>sam Henning</t>
  </si>
  <si>
    <t>22/12/2013</t>
  </si>
  <si>
    <t>Front display light not working? (The side with the mulga mural)</t>
  </si>
  <si>
    <t>late start, transferred from TGV - short break 15mins (too busy to log back in in time!)</t>
  </si>
  <si>
    <t>Pemgti Zhang</t>
  </si>
  <si>
    <t>0412980563</t>
  </si>
  <si>
    <t>Stay back coz busy</t>
  </si>
  <si>
    <t>We just found out that there is a problem with the neckline for the XS size Jurassic Party womens fashion top.
The neck is too small! HQ is worried that people will find it very difficult to get into the shirt.
XS is the only size affected and Jurassic Party is the only design affected. 
HQ have decided to pull the XS Jurassic Party fashion tee from sale in all stores.</t>
  </si>
  <si>
    <t>29/6/15</t>
  </si>
  <si>
    <t>9hrs 40</t>
  </si>
  <si>
    <t>2 x 10 min breaks inc. in half hour. Late cust. plus close</t>
  </si>
  <si>
    <t>Hiya all, Kaew has mentioned that she's noticed we are processing more Monsterclub forms and is really happy with us! Please keep it up and continue to suggest it to customers when appropriate!</t>
  </si>
  <si>
    <t>New Pay Cycle</t>
  </si>
  <si>
    <t>sik1!</t>
  </si>
  <si>
    <t>Yvoune Mu</t>
  </si>
  <si>
    <t>0425778511</t>
  </si>
  <si>
    <t>23/12/2013</t>
  </si>
  <si>
    <t>Got some more billy &lt;3's audrie stuff - scarves ($39.95) and tights ($24.95) as well as a crab multi tool that's frollicking under the counter ($29.95) Also big shipment of new tees (guys pocket tees!) hit the warehouse on Friday so expect that in store in the next few days! // note that the womens tees are now cut differently to the previous ones - they are looser and more of a 'block' fit. Also the sleeves may stick out a little at the top, however, this flattens out over time. More detail in the weekly mail!</t>
  </si>
  <si>
    <t>6hrs 40</t>
  </si>
  <si>
    <t>Stay back coz busy/close</t>
  </si>
  <si>
    <t>Ware/Newt</t>
  </si>
  <si>
    <t>18/3</t>
  </si>
  <si>
    <t>Customer called Senta used a voucher before it was activated - processed because she is from out of town. the voucher code is MGMIMART for $14.89. if someone could please process the voucher as used on the shopfront on  Tuesday 21/3 that'd be amazing :)</t>
  </si>
  <si>
    <t>15 mins drive</t>
  </si>
  <si>
    <t>10.45:00</t>
  </si>
  <si>
    <t>Warehouse then drove to Newtown. No school on so it was quick!</t>
  </si>
  <si>
    <t>30/06/2015</t>
  </si>
  <si>
    <t>23/12/13</t>
  </si>
  <si>
    <t>Hiya all, just a heads up the till isn't liking closing at the moment. Not sure why but please be extra careful about closing it</t>
  </si>
  <si>
    <t>Karen Kriss</t>
  </si>
  <si>
    <t>0416870496</t>
  </si>
  <si>
    <t>5 hrs 45 min</t>
  </si>
  <si>
    <t>24/12/13</t>
  </si>
  <si>
    <t xml:space="preserve">stayed back for customers </t>
  </si>
  <si>
    <t>26/12/13</t>
  </si>
  <si>
    <t>FYI we haven't got the licorice navy dresses here as dresses don't sell heaps in Newtown BUT if people are interested please offer to them. We can order in :)</t>
  </si>
  <si>
    <t>27/12/2013</t>
  </si>
  <si>
    <t>If there is heavy rain and water is coming through the window please call the building owner Joseph. He wants tocome down while it's raining and having a look at the water flowing in the front window. 0421 609 863</t>
  </si>
  <si>
    <t>27/12/13</t>
  </si>
  <si>
    <t>3hrs 10</t>
  </si>
  <si>
    <t>More tee designs added to $20 sale, limited sizes! Mens: Pandamachine blue, mittens offwhite, forest dark grey &amp; charcoal, deer house. Womens: mexican green, vinyl owl black, szuska, all up in the clouds offwhite, mixtape raspberry, dreamstars navy, deer offwhite, deer house. Kids: wolf girl &amp; finch ($10); sleeping cat, bike monster, bikin animals &amp; dreamstars ($15)</t>
  </si>
  <si>
    <t>28/12/2013</t>
  </si>
  <si>
    <t>5hrs 15 mins</t>
  </si>
  <si>
    <t>20/3</t>
  </si>
  <si>
    <t>forgot to log out. close at 7:15 late customers</t>
  </si>
  <si>
    <t>The vacuum's filter was applied mistakenly while wet, may be unresponsive /// Hopefully there will be a temporary dyson being dropped on Thursday but until another dyson is back please sweep the floor with the large broom, it's quiet so you can start sweeping a lot earlier than vacuum would start. Started opening up the Dyson and it's quite wet.The motor may have shorted. Will try pull it apart further but will take a few more days for it to be dry and reassmbled.</t>
  </si>
  <si>
    <t>21/3</t>
  </si>
  <si>
    <t>Licorice Navy Women's XS top is being returned to manufacturer due to neck being too small. Please let customers know</t>
  </si>
  <si>
    <t>29/12/2013</t>
  </si>
  <si>
    <t>Lots of late customers</t>
  </si>
  <si>
    <t>30/12/2013</t>
  </si>
  <si>
    <t>The rain came down pretty hard, and the left side of the window leaked onto the display shelf behind it. Affected items have been moved to dry behind the counter, with umbrellas in their place.</t>
  </si>
  <si>
    <t xml:space="preserve">Jo-Anne Raill </t>
  </si>
  <si>
    <t>31/12/2013</t>
  </si>
  <si>
    <t>AK82 (NZ)</t>
  </si>
  <si>
    <t>0212862424</t>
  </si>
  <si>
    <t>22/3</t>
  </si>
  <si>
    <t>iPad and iTunes - i've tried agreeing to the "new ipad terms and conditions" about 20 times and it's not working and driving me mad if anyone wants to have a crack at it. Checked and iTunes is updated.// googled and logging out of icloud and back in may help, or i wonder if we can just leave it off... however i need not only the password which i think i have but olliemamrot@icloud.com's account has been lockedby apple and I need Mark to either answer some security questions or unlock from his email and can'tcontact himas of yet- RA  http://www.imore.com/ios-help-how-fix-repeat-icloud-sign-requests-iphone-and-ipad</t>
  </si>
  <si>
    <t>air con pump is stillnot on/leaking - please check buckets during the day - i have checked power and everything looks ok --- but if others could check too please RA</t>
  </si>
  <si>
    <t>No log in?</t>
  </si>
  <si>
    <t>Monica Guha</t>
  </si>
  <si>
    <t>04511138422</t>
  </si>
  <si>
    <t>New Japanese ceramic bowls/plates/mugs! All made in Japan, spares in the light room. Note the box sets are all sold together</t>
  </si>
  <si>
    <t>Orbitkey 2.0 is here with flashy new stand! Notable new features: 1) slimmer profile - no more 'awkward bulge' from the metal locking mechanism; 2) the metal is better shaped to fit your thumb (?); 3) better D-ring which won't damage the leather; 4) metal locking mechanism is now stainless steel instead of aluminium; 5) the washer is now a better fit for the locking mechanism - less likely to fall off; 6) more compatible with a greater variety of keys types; 7) tools are now better and slimmer. Notably elastomer ones are now $32.95, leather $44.95 except the black metal one which is $49.95. Multi tool is $$15, USB's are still the same price. At this stage, old orbitkeys and accessories are still the same price</t>
  </si>
  <si>
    <t>we are trying to find a better place to put the giant ladder - might end up in the back back room behind the sliding door //// also pin cards from lalaland are being pulled because octopus sell them too and have complained. // also please continue to check the air con bucket</t>
  </si>
  <si>
    <t>for 29th</t>
  </si>
  <si>
    <t>Note for Rosie from Rosie but you can all read - we are pulling all la la land products from our store - scarves - bunting - pins n everything else i've forgotton. Removing Wednesday</t>
  </si>
  <si>
    <t>6.01.2014</t>
  </si>
  <si>
    <t>Hey guys - delivery from yesterday out the back, alsothere are some new kids clothing items we received, they're in a bag behind the counter - if you could put them out during the day that would be awesome. Thanks</t>
  </si>
  <si>
    <t>New kids wear is stored in: the penny scallin raincoat drawer  // The giant ladder is in the very back room behind teh sliding door // Blue marle shirts in mens and womens will now be kept in the white/cream drawer</t>
  </si>
  <si>
    <t>Please continue to check the air con bucket several times a daythe pump still appearsnot to be working. adding to startof day. please use the blue bucket to transfer the water bit by bit.</t>
  </si>
  <si>
    <t>Hi! ALL short story earrings are now $29.95 - except for the confetti design which is $34.95</t>
  </si>
  <si>
    <t>Janina syndler</t>
  </si>
  <si>
    <t>0403959211</t>
  </si>
  <si>
    <t>Sick Leave</t>
  </si>
  <si>
    <t>UNACCEPTABLE</t>
  </si>
  <si>
    <t>7.01.2014</t>
  </si>
  <si>
    <t>So many new things and restocks - check out the kyd restocks! new shortstory earrings! New lip gloss! Polar bear jumper restocks! credit card multitool is back. easter time things: bunny crackers, bunny carry bags for your easter egg hunt, bunny cookie cutter! adventure awaits bear bunting. Cat magnets by short story!</t>
  </si>
  <si>
    <t>covering sam's shift</t>
  </si>
  <si>
    <t>Bath Brew price increase! Up to $16.95</t>
  </si>
  <si>
    <t>30min</t>
  </si>
  <si>
    <t>ouch</t>
  </si>
  <si>
    <t>Eline Bishop</t>
  </si>
  <si>
    <t>0449866682</t>
  </si>
  <si>
    <t>RIDICULOUS</t>
  </si>
  <si>
    <t>delivery drop after 4pm</t>
  </si>
  <si>
    <t>8.01.2014</t>
  </si>
  <si>
    <t>We got a new display orbitkey 2.0 (its home is the stationary cup). There's also a training guide to go with it - please have a quick squiz when you get the chance as it's quite useful - its on top of the till. Initial once you've read it!</t>
  </si>
  <si>
    <t>We have a bunch of new bloomingville cups/bowls and pots. They're on display next to the pocket tins. As we're currently outta price tags they aren't labelled but once we receive more price tags please make sure these get priced</t>
  </si>
  <si>
    <t>Paula Spokes</t>
  </si>
  <si>
    <t>0423277030</t>
  </si>
  <si>
    <t>25/6/15</t>
  </si>
  <si>
    <t>New product! We now have Frank Green keep cups. These are designed and made in Melbourne and come in an 8oz (regular coffee; $32.95) or 12oz (large coffee variety; $34.95). They come in a wide range of colours and are spill-proof due to the design of thelid. Note, the way it works is by pushing down the big button on the lid as you sip it. The other main feature of these is 'CafePay' which is like an Opal card for ordering coffee. Essentially, you can link these cups to your 'Optus Pay' app (ONLY WORKS IF YOU'RE WITH OPTUS), top it up with moeny and pay using the cup itself at cafes. Cafe's must be signed up to the CafePay program for it to be relevant though - I'll have a wander around to see what local cafes are using it in the next few days.</t>
  </si>
  <si>
    <t xml:space="preserve">                             6</t>
  </si>
  <si>
    <t xml:space="preserve">Andy </t>
  </si>
  <si>
    <t>There is an assortment of easter bunny paper bags in the window - these were supposed to be sold as a pack of 8 but we've split them for the easter display. Feel free to sell them for $4 each</t>
  </si>
  <si>
    <t>hey alex, sold 4 bunny bags from the window and put them through as a misc-jr</t>
  </si>
  <si>
    <t>Katherine Lonngren</t>
  </si>
  <si>
    <t>Hi14/4 Staff, please use this voucher when you have a free moment - G6OHGPMS thanks (valid from the 14th of Apri)</t>
  </si>
  <si>
    <t>waiting</t>
  </si>
  <si>
    <t>0435144668</t>
  </si>
  <si>
    <t>50 Mins</t>
  </si>
  <si>
    <t>Training Sam on close</t>
  </si>
  <si>
    <t>The building owner claims to have figuredout the leak situation and will repair it on an upcoming sunday. Letme know if any leaks are occuring ifyou spot them. - Rosie</t>
  </si>
  <si>
    <t>So the bin company, in their infinite wisdom, has decided to replace our lock and not give us the key for it. For now, please put out the back and I'll call them on Tuesday after the long weekend</t>
  </si>
  <si>
    <t>I calledthem and they said they put it under our door. but when i looked i couldnt find it... Did anyone find one... maybe it's the second bin key on the red lanyard. alone today n can't check tho</t>
  </si>
  <si>
    <t>Mulga + then people wouldn't buy things or get out.</t>
  </si>
  <si>
    <t>13/01/14</t>
  </si>
  <si>
    <t>I have moved sunny life tote bags one drawer down and put OTTO and SPIKE scarves and beanies in the old drawer. So the stack of drawers is now 1. penny scallan, mickey rose/ 2. Otto and spike / 3.sunny life totes</t>
  </si>
  <si>
    <t>Customers wouldn't leave.</t>
  </si>
  <si>
    <t>13/01/2014</t>
  </si>
  <si>
    <t>Interviews</t>
  </si>
  <si>
    <t>hallo! can we please lower the reorder point for all canisters? we're drowning in 'em! ty</t>
  </si>
  <si>
    <t>14/01/2014</t>
  </si>
  <si>
    <t>I did! Reorder point of 1 (display) and reorder qty of 2for MT and 1RQTY 1RP forolder GE ones. Over a month ago. I guess they're not selling at all!-thinkit would be better to send them back to Wh asking kaew</t>
  </si>
  <si>
    <t>15/01/2014</t>
  </si>
  <si>
    <t>Customers + Cleaning</t>
  </si>
  <si>
    <t>16/01/14</t>
  </si>
  <si>
    <t>13:00 PM</t>
  </si>
  <si>
    <t>7 hrs 45 min</t>
  </si>
  <si>
    <r>
      <rPr>
        <rFont val="Verdana"/>
        <color theme="1"/>
      </rPr>
      <t xml:space="preserve">Here is a list of Monsterthreads apparel sale updates from Mark (also available next to the previous sale tees list)
SALE TEES
$15 Womens:
Cat and Dog Womens Tee (license expiry)
Triangle Animal white womens tee (license expiry)
$20 Mens:
Panda logo mens forest
Castle Mens Tee
Bear and girl Mens tee(only S left)
Birds on Line Mens Tee S.
$20 Womens:
Panda logo womens red and forest
Arcade Deer White womens Tee
Cat Captain womens Tee
Knifebeard womens tee
Pug Womens Tee
-----------------------------------------------------------------------------------
JUMPERS:
Mens
$30 - Big Hair, Camera Spliv
$35 - Sharksing, smiley tape, The roost, stegosaurus
$40 - Hibike, Shell, forest
Womens:
$30 Bike Monster, camera spliv
$35 Totem, Free Yet, The roost, 
$40 Cat's Trickery, Octopus, </t>
    </r>
    <r>
      <rPr>
        <rFont val="Verdana"/>
        <i/>
        <color theme="1"/>
      </rPr>
      <t>MIxtape Ochra</t>
    </r>
    <r>
      <rPr>
        <rFont val="Verdana"/>
        <color theme="1"/>
      </rPr>
      <t xml:space="preserve">
Slopy Joe:
$35 Cat Captain, 
$40 Hipster animals, mr pigeon, forever fellow, Knifebeard, Spioch, Call forth Seeds,  Panda logo, </t>
    </r>
  </si>
  <si>
    <t>includes close</t>
  </si>
  <si>
    <t>eb</t>
  </si>
  <si>
    <t>opened door 10am - bizman says 10:07am</t>
  </si>
  <si>
    <t>Hi all, the bin company is not coming to collect bins until next Wednesday 26/4 and they SHOULD be dropping the key off then.</t>
  </si>
  <si>
    <t>Kara Emerton</t>
  </si>
  <si>
    <t>041881447</t>
  </si>
  <si>
    <t>17/01/14</t>
  </si>
  <si>
    <t xml:space="preserve">7 hrs 40 mins </t>
  </si>
  <si>
    <t>yep!</t>
  </si>
  <si>
    <t>18/01/14</t>
  </si>
  <si>
    <t>Ruxandra Balcangiu</t>
  </si>
  <si>
    <t xml:space="preserve">Hey Julia - for Thursday delivery, in case it arrives before I start, please a) get them to take a few bags of rubbish (see above) and; b) get them to take the red NT key next to the computer for Flo </t>
  </si>
  <si>
    <t>0422431502</t>
  </si>
  <si>
    <t>aw\</t>
  </si>
  <si>
    <t>i'vegot it!</t>
  </si>
  <si>
    <t>Covering Nick</t>
  </si>
  <si>
    <t>happy socks easter box set is 50% off!</t>
  </si>
  <si>
    <t>1/2 Hour</t>
  </si>
  <si>
    <t>Late due to traffic</t>
  </si>
  <si>
    <t>19/01/14</t>
  </si>
  <si>
    <t xml:space="preserve">Rachel Kousal </t>
  </si>
  <si>
    <t>someone broke the index finger of the paperself display :[</t>
  </si>
  <si>
    <t>0411965399</t>
  </si>
  <si>
    <t>20/01/14</t>
  </si>
  <si>
    <t>jesus</t>
  </si>
  <si>
    <t>13/7/2015</t>
  </si>
  <si>
    <t>21/01/2014</t>
  </si>
  <si>
    <t>friday peeps, please give the commonwealth people an extra $2 because I mixed up the change and didn't bring enough. The bank lady was nice enough to just let me go lol -jr</t>
  </si>
  <si>
    <t>didnt log back in after break</t>
  </si>
  <si>
    <t>maybe sign offifdone everyne?</t>
  </si>
  <si>
    <t>22/01/2014</t>
  </si>
  <si>
    <t>moved the MTmugs and waterbottles - spare bottles in same place out back, spare mugs in drawer on the end.</t>
  </si>
  <si>
    <t>14/7/2015</t>
  </si>
  <si>
    <t>Previously missed pay</t>
  </si>
  <si>
    <t>14/7/15</t>
  </si>
  <si>
    <t>Hiya all, noticed quite a few display MT wallets going missing recently so I've put an extra security sticker in each of them (so they should have 2 each) to see if we can catch some of the thieves out. If you sell any display ones just note that there'll be an extra security tag in there</t>
  </si>
  <si>
    <t>23/01/2014</t>
  </si>
  <si>
    <t>5 hrs 10</t>
  </si>
  <si>
    <t xml:space="preserve">customer came back with a jumper with a security tag on it after taking it to the Gold Coast as a gift for someone. please double check you've detagged items. </t>
  </si>
  <si>
    <t>Karen Davis</t>
  </si>
  <si>
    <t>0410435568</t>
  </si>
  <si>
    <t>24/04/2014</t>
  </si>
  <si>
    <t>3hr 25min</t>
  </si>
  <si>
    <t>Refreshed the window display to reflect the change of season :) - Someone might have taken an old style orbitkey this morning, as I found an empty box around 10:30 -  RH</t>
  </si>
  <si>
    <t>aw - orbitkeys stocktaked</t>
  </si>
  <si>
    <t>24/01/14</t>
  </si>
  <si>
    <t xml:space="preserve">Made a men's XXL t-shirt overflow bag, is in the alarm room near the sale kids t-shirts. </t>
  </si>
  <si>
    <t>25/01/14</t>
  </si>
  <si>
    <t>15/7/2015</t>
  </si>
  <si>
    <t>25/01/114</t>
  </si>
  <si>
    <t>26/01/14</t>
  </si>
  <si>
    <r>
      <rPr>
        <rFont val="Verdana"/>
        <color theme="1"/>
      </rPr>
      <t xml:space="preserve">Lady came in yesterday and bought 18 MT/Canistate canisters. May be coming in Wednesday or later in week to possibly replace two </t>
    </r>
    <r>
      <rPr>
        <rFont val="Verdana"/>
        <b/>
        <color theme="1"/>
      </rPr>
      <t>tall Yellow matte Canistate canisters SKU: 9421028919463</t>
    </r>
    <r>
      <rPr>
        <rFont val="Verdana"/>
        <color theme="1"/>
      </rPr>
      <t xml:space="preserve"> , We did not have boxes for them so we wrapped them in newspaper which rubbed off onto the canisters themselves. we only have 1 at the moment , putting it into store needs - please honour the exchange. RP</t>
    </r>
  </si>
  <si>
    <t>27.01.2014</t>
  </si>
  <si>
    <t xml:space="preserve">3hrs 10 mins </t>
  </si>
  <si>
    <t>28.01.2014</t>
  </si>
  <si>
    <t>All barcodes for the new womens top "Friends from the bush" read as coral birds skirts! please change the description and amount when selling until barcodes arrive - QTYs of the skirt and top will need to be checked change changed in system when barcodes arrive. Sorry forthe inconvenience</t>
  </si>
  <si>
    <t>2 x 10 min breaks inc in half hour lunch</t>
  </si>
  <si>
    <t>29/1/14</t>
  </si>
  <si>
    <t>27/4</t>
  </si>
  <si>
    <t>Hey Alex sold one of the bit clocks today,it was 49.95 (before 30% discount) - it was the medium sized circle. I didn't see any boxes for it or ones in a box. Seemed to be the last one - sold it as a MISC-0000. Couldn't find it on Bizman and the clock itself had no barcode -RP</t>
  </si>
  <si>
    <t>31/01/2014</t>
  </si>
  <si>
    <t>5 hrs 50 min</t>
  </si>
  <si>
    <t xml:space="preserve">went to get change (after logging out!) </t>
  </si>
  <si>
    <t xml:space="preserve">took a while to close </t>
  </si>
  <si>
    <t>30/01/2014</t>
  </si>
  <si>
    <t>Ana Doan</t>
  </si>
  <si>
    <t>Hiya all, couple of points. 1) A few Secrid wallets have been stolen recently. I've made sure all ones on the stand have active security tags but please be sure to approach any customer who is close to the display. Keep an eye out as its possible its the same offender. 2) If you replace the last KYD out of a box please throw it out to make space. Some of the perspex drawers are chockers at the moment so we need to keep cycling through. 3) If any KYD's break and become 'display only' or are no longer in sellable condition make sure you either take it out of the system or leave a note in stock discrepancies. Did a stocktake today and the quantities were WAY off</t>
  </si>
  <si>
    <t>0421612772</t>
  </si>
  <si>
    <t>oh no!</t>
  </si>
  <si>
    <t>8 hrs 40</t>
  </si>
  <si>
    <t>2nd 10 min break inc. in half hour lunch</t>
  </si>
  <si>
    <t>Ifit's quiet oneday would someone mind emptying and spinning the otto and spike display 180 degrees n setting up again  as  i think it might be back to front</t>
  </si>
  <si>
    <t>flipped it rh</t>
  </si>
  <si>
    <t>18/715</t>
  </si>
  <si>
    <t>Pollyanna Thomson</t>
  </si>
  <si>
    <t>Tuesday please take the 150cm multicolour rug out of the system and prepare for pickup on Thursdayand place a note on it that it is for Rhodes</t>
  </si>
  <si>
    <t>thanks flo</t>
  </si>
  <si>
    <t>89648257</t>
  </si>
  <si>
    <t>two things: sydney council came to promote businesses around Newtown. Left pamphlets in the daily bag/sent an email to both Alex and Mark. the council rep will come back tomorrow. lastly, Joan from Job Seek Leichardt rang to speak to Alex about job opportunities for their clients who are artists.thought to add it here in case either of these people call/.visit the store and Alex isnt here-FLO</t>
  </si>
  <si>
    <t>rb</t>
  </si>
  <si>
    <t>David Gock</t>
  </si>
  <si>
    <t>0450676300</t>
  </si>
  <si>
    <t>Hiya all, a few new products have hit stores! iPhone 7 &amp; 7 Plus cases are here in a number of designs (still $19.95). Located with the others - iPhone 4 cases have been moved to sale section. New MT umbrellas are here (as seen in window) - they are $39.95. These are moderately strong umbrellas, certainly not as strong as Senz or Blunt umbrellas. As a result, we have offering 50% off replacement umbrellas for anybody that returns a broken umbrella</t>
  </si>
  <si>
    <t>3.02.2014</t>
  </si>
  <si>
    <t>5.05.2017</t>
  </si>
  <si>
    <t>New kigumi has landed! There's now a bigger variety across all sizes and many now have standalone prices. Therefore, I think its easiest for customers and ourselves if we price each kigumi individually to avoid confusion</t>
  </si>
  <si>
    <t>4.02.2014</t>
  </si>
  <si>
    <t>Mana</t>
  </si>
  <si>
    <t>19/7/2015</t>
  </si>
  <si>
    <t>FYI spare umbrellas are on display next to the far jewellery cabinet. Also the iPhone 7/7+ cases will fit a 6/6+ respectively - the gap for the camera is just a little larger on the 7/7+ (as the camera mount is bigger for these)</t>
  </si>
  <si>
    <t>Fea Kubala</t>
  </si>
  <si>
    <t>0412636817</t>
  </si>
  <si>
    <t>20/7/2015</t>
  </si>
  <si>
    <t>5.02.2014</t>
  </si>
  <si>
    <t>Reorganised the little unit with the daily bags/eod bags. Spare are now out the back. For daily bags, please reuse the spares in the drawer if possible - saves on plastic!</t>
  </si>
  <si>
    <t>20/1/114</t>
  </si>
  <si>
    <t>Forgot to pop it in from last pay</t>
  </si>
  <si>
    <t>a customer (AMY 0402 147 903 amy_mccormack@hotmail.com) who had been in correspondence with Mark about replacement Mark Mat pens came. I gave her a set from the ones we had on display, since i had no warning about it. i emailed mark and alex about it. you might receive a fresh set from warehouse, so just leave this set with the missing pens behind the counter in case they come.FLO</t>
  </si>
  <si>
    <t>21/7/2015</t>
  </si>
  <si>
    <t>Sian Phillips</t>
  </si>
  <si>
    <t>95197725</t>
  </si>
  <si>
    <t>All feltiron ons are 50% off - if anyone is bored and wants to make a little sign that would be great. just did a label maker print out for the moment ra</t>
  </si>
  <si>
    <t>JF</t>
  </si>
  <si>
    <t>Bin keys are finally here! Woop woop!</t>
  </si>
  <si>
    <t>22/7/2015</t>
  </si>
  <si>
    <t xml:space="preserve">Kirstyn Bodell </t>
  </si>
  <si>
    <t>0403857589</t>
  </si>
  <si>
    <t>6 hrs 45 mins</t>
  </si>
  <si>
    <t>New kidswearHalycon Nights finally a onesie! Find the extras in the otto and spike drawerunderneath the mickie Rose/penny scallan drawer in the back. - Also the new forever fellow and friends from the bush coasters need to be checked in the delivery when they arrive - if the paper comes up when pushed at the edgesor the surface is very marked. please take these out of the system in a stocktake after the delivery. Imperfect coasters are able to be given away to customers as you like.</t>
  </si>
  <si>
    <t>3hrs, 20min</t>
  </si>
  <si>
    <t xml:space="preserve">Saturday </t>
  </si>
  <si>
    <t xml:space="preserve">Stephanie Hart </t>
  </si>
  <si>
    <t>Also we got a bunch of new short story earrings/necklaces/rings on Monday. Rings are $24.95, all others are $29.95. Earrings are still surgical stainless steel, necklaces are brass and allow. Double checking what material the rings are</t>
  </si>
  <si>
    <t>0423166579</t>
  </si>
  <si>
    <t>Hey gang, Kaew has moved a fewthings around in store and changed up a couple of things in the front windows. Keep an eye out!</t>
  </si>
  <si>
    <t>Customer named Kane came in tonight, attempted to buy something - our machine declined his card twice, once was a MAC Error and second was 'REFER CARD ISSUER' - $84.90 was pending in his account balance (according to his Commonwealth app).  His purchases are in the customer holds section - he'll probably return to buy them or pick them up (if the money is eventually taken from his account)</t>
  </si>
  <si>
    <t>purchased</t>
  </si>
  <si>
    <t>Tracy Collings</t>
  </si>
  <si>
    <t>0414185905</t>
  </si>
  <si>
    <t>10.02.2014</t>
  </si>
  <si>
    <t>All sunnylife is 30% off! Let's get rid of itttttt</t>
  </si>
  <si>
    <t>sick</t>
  </si>
  <si>
    <t>THE SUNNYLIFE REGIME WILL FALL. OF THE PEOPLE, FOR THE PEOPLE</t>
  </si>
  <si>
    <t>8hrs 50</t>
  </si>
  <si>
    <t>short breaks inc. in long break</t>
  </si>
  <si>
    <t>covered florence</t>
  </si>
  <si>
    <t>Lisa Harrison</t>
  </si>
  <si>
    <t>Hi guys, a bit of feedback from Kaew: 1) when tagging garments, make sure the tag is in a spot that can't easily be ripped out - eg put it on the back of the garment somewhere instead of the collar. 2) please make sure all jumper designs are out on display -this includes sale designs. A number weren't out earlier this week. If you're on shift alone then make a list for when 2 staff are on/after the store has closed. Thanks!</t>
  </si>
  <si>
    <t>0421 657 674</t>
  </si>
  <si>
    <t>Kids sale tees have white hangers now! Just let customers know to avoid confusion. We have new kids clothes, there's more sizes but haven't put away in spot yet so not sure where they'll live. see post below</t>
  </si>
  <si>
    <t>25/7/15</t>
  </si>
  <si>
    <t>9.50:00</t>
  </si>
  <si>
    <t>Simon Armstrong</t>
  </si>
  <si>
    <t>The new spare Cheeky Chickadee kids wear is in the sunny lifetote bag drawer as we are running thoseout. So it's under lots of the new kids wear drawers!</t>
  </si>
  <si>
    <t>0402 461 075</t>
  </si>
  <si>
    <t>13/2/2014</t>
  </si>
  <si>
    <t>13/02/2014</t>
  </si>
  <si>
    <t>Stefano and i put dummy tags and sticky tagson some mens sale and regular hoodies tags that needed togo out. because we are out of alarm tags</t>
  </si>
  <si>
    <t>14/02/2014</t>
  </si>
  <si>
    <t xml:space="preserve">Troy Lyster </t>
  </si>
  <si>
    <t>0413037227</t>
  </si>
  <si>
    <t>Hey guys, the women's sales jumpers at the back are arranged from the lower shelves by size, the smaller top shelves are overflow. -Stef</t>
  </si>
  <si>
    <t>took 10 minute break</t>
  </si>
  <si>
    <t>15/2/2014</t>
  </si>
  <si>
    <t>UPDATED jumper check in white on the right in the sale tees/jumper check TAB to help identify what designs are missing</t>
  </si>
  <si>
    <t xml:space="preserve">Jennifer Roberts </t>
  </si>
  <si>
    <t>0405110104</t>
  </si>
  <si>
    <t>Dr Denim and Carhart pants are all $50- these come from the NZ store. Dummy tags will be fine for them - any extras will be in the autonomy drawer out back.Above the other denim sale shorts drawer</t>
  </si>
  <si>
    <t>16/2/2014</t>
  </si>
  <si>
    <t>rA</t>
  </si>
  <si>
    <t>3hrs 20min</t>
  </si>
  <si>
    <t>17/2/2014</t>
  </si>
  <si>
    <t>29/7/15</t>
  </si>
  <si>
    <t>6hrs 45mins</t>
  </si>
  <si>
    <t>Darren Gibbards</t>
  </si>
  <si>
    <t xml:space="preserve">stayed back to help out </t>
  </si>
  <si>
    <t>0403195882</t>
  </si>
  <si>
    <t>18/2/2014</t>
  </si>
  <si>
    <t>We got some cute handmade leather bags by Donsje Amsterdam. There's one of each - a number are in the window with the sloth, others are hanging in kids section. Backpacks $99, other items $59. Note they each come with a handy white bag - these are living in the astroturf drawer' ----- there are also cute baby caps from halycon nights and a new neon colouring setfrom Tiger tribe and Myland horse and Dino - musical toys</t>
  </si>
  <si>
    <t>19/2/2014</t>
  </si>
  <si>
    <t>NEW</t>
  </si>
  <si>
    <t>20/02/2014</t>
  </si>
  <si>
    <t>Lana Zegura</t>
  </si>
  <si>
    <t xml:space="preserve">30 lunch + 10min to get change for til </t>
  </si>
  <si>
    <t>0401628723</t>
  </si>
  <si>
    <t>21/2/2014</t>
  </si>
  <si>
    <r>
      <rPr>
        <rFont val="Verdana"/>
        <strike/>
        <color theme="1"/>
      </rPr>
      <t>Hey Rosie! It seems the iPad stand cord doesn't charge the iPad so it's currently charging next to the amp/music volume machine. Also the turn key and screwes to secure the iPad back in the stand are taped to the receipt machine. ! Thanks // okey thanks I guess if folks notice the ipad is low please charge int he back next to the deom amplifier there is a white cord</t>
    </r>
    <r>
      <rPr>
        <rFont val="Verdana"/>
        <strike val="0"/>
        <color theme="1"/>
      </rPr>
      <t>.</t>
    </r>
    <r>
      <rPr>
        <rFont val="Verdana"/>
        <strike val="0"/>
        <color rgb="FFFF0000"/>
      </rPr>
      <t xml:space="preserve"> </t>
    </r>
    <r>
      <rPr>
        <rFont val="Verdana"/>
        <b/>
        <strike val="0"/>
        <color rgb="FFFF0000"/>
      </rPr>
      <t>iPad stand seems to be charging fine, turn key to open up the case is in the bottom middle drawer of the big transparent shelf thing with the KYDs etc.</t>
    </r>
  </si>
  <si>
    <t>5hrs 35 mins</t>
  </si>
  <si>
    <t>22/2/14</t>
  </si>
  <si>
    <t>Lucy Petterwood</t>
  </si>
  <si>
    <t>31/7/2015</t>
  </si>
  <si>
    <t>0409442189</t>
  </si>
  <si>
    <t>22/02/14</t>
  </si>
  <si>
    <t>We have pulled Zuny out of Newtown as they are moving too slowly here. They're in boxes in the broken fitting room - please send them back with the next delivery</t>
  </si>
  <si>
    <t>2 x 10 min break inc in 30 min break</t>
  </si>
  <si>
    <t>23/02/14</t>
  </si>
  <si>
    <t>Kids hoodies and sloppies are 30% off. - Now the winter has gotten settled in please only put out two of each of the women's polyester fashion tops. We will have lots of new men's, women's and kid's jumpers coming in the next two weeks.</t>
  </si>
  <si>
    <t xml:space="preserve">Niki Hamilton </t>
  </si>
  <si>
    <t>7 hrs 50 min</t>
  </si>
  <si>
    <t>0438701820</t>
  </si>
  <si>
    <t>24.02.2014</t>
  </si>
  <si>
    <t>Thanks heaps Newtown crew! All the best for the future, I'll miss you guys!!! FYI, I've put my key on my old perspex drawer in the bottom middle with the lightbulbs. Keep being RAD!</t>
  </si>
  <si>
    <t>24/2/2014</t>
  </si>
  <si>
    <t>Stephanie</t>
  </si>
  <si>
    <t>Cairns</t>
  </si>
  <si>
    <t>18:03 9/06/2017 - Alex has gone forever in epic season finale of Monsterthreads :'( please observe a moment of silence for the greatest manager there was</t>
  </si>
  <si>
    <t>0418 690 864</t>
  </si>
  <si>
    <t>25/2/2014</t>
  </si>
  <si>
    <t xml:space="preserve">haha omg </t>
  </si>
  <si>
    <t>26/2/2014</t>
  </si>
  <si>
    <t>hey guys,moved the FASHUN kids clothes to the lightroom since they've been getting more popular. All mens sale tees have been consolidated into one box. Halcyon nights etc</t>
  </si>
  <si>
    <t>27/2/2014</t>
  </si>
  <si>
    <t>JR</t>
  </si>
  <si>
    <t>28/7/2014</t>
  </si>
  <si>
    <t>Hey guys keep an eye out for giant tea bag pricestickers - make sure they are marked correctly as $16.95. Otherwise it could brew up a whole lot of trouble and land us in hot water!</t>
  </si>
  <si>
    <t>Herman</t>
  </si>
  <si>
    <t>ha ha thanks</t>
  </si>
  <si>
    <t>0409452381</t>
  </si>
  <si>
    <t>28/2/2014</t>
  </si>
  <si>
    <t>stop</t>
  </si>
  <si>
    <t>took 2 x 20 mins breaks and I forgot to log back in late on the second one - sorry!!</t>
  </si>
  <si>
    <t>Microwave udpate -IT WORKS!!!!! all of the power pointsin the back don't work i tested with a phone charger. the microwave is located under the stereo and camera station. - We have had a kettlefor a while but i just placed it in the bathroom as i couldn't think of a safer place to put it... please move it around to less hazourdous places if you think of one... also the charging base is missing if anyone has seen it around? it's round flat and black with cord attached.So currently is out of action. -- the lack of power in the back has consequences for the air conditioning pump.. this should be in low usage over winter but please keep buckets in place under the AC and keep the area asclear as possible. except for staff sitting area</t>
  </si>
  <si>
    <t>Andra</t>
  </si>
  <si>
    <t>Kaza</t>
  </si>
  <si>
    <t xml:space="preserve">
"End of Financial year sale" Starting  Wednesday 21st June - 30th June 
***condition :  Customer must subscribe to Monsterthreads by providing their email
Some details below :
1. It is 10% off everything - unless it is already discounted to a greater amount.  Sale does not apply on top of the sale items 
2. The 10% does apply on top of our regular MT deals - such as the Buy 3 get the 4th free deals. 
3. As a condition of getting a sale price, customer MUST subscribe to MT by filling out a member form. We will not verify or anything like that - Just keep it simple. Keep the forms and enter them when you can, with NO initial sale recorded - just customer detail. 
4. We WON'T count this sale towards member points if they choose to get the discount. The 10% is simply up front. 
5. If someone says they are already a member, just let it be - no time to check. Put the sale through with the discount.  
6. If it is crazy busy, at your discretion, just put sales through without collecting memberships - Don't let the line back up. (only if its crazy busy)
7. Print extra member sign up forms from your docket printer to be ready. We will send all the remaining member forms from warehouse but will run out quickly.
Please feel free to get me a all if you have any questions. I will be keeping an eye on the transaction, so don't be surprised if you get a call from me.
Kids hoodies and sloppies are 30% off. </t>
  </si>
  <si>
    <t>0410290710</t>
  </si>
  <si>
    <t>ra Also i checked with Mark - while there is no $$ added to their account on the first transaction. Customers will receive 10% back on their next transaction (because it will be the first amount added) and that's ok!   -I thought some written or printed T&amp;C for customers might be nice, but maybe it's fine?</t>
  </si>
  <si>
    <t>pcc</t>
  </si>
  <si>
    <t xml:space="preserve">hey Sat staff! Ray and I moved some stuff around so please have a look to get your bearings. Mainly all the hanging things moved around - maybe nanoblocks will move faster now! </t>
  </si>
  <si>
    <t>rp - yes let's sell those tiny lego imposters</t>
  </si>
  <si>
    <t>st</t>
  </si>
  <si>
    <t>Rosie - Wed check thursday slips to see if double up on eftpos. // also sort out loqi 2 stocktakes</t>
  </si>
  <si>
    <t>Lauren shift cover</t>
  </si>
  <si>
    <t>Barr</t>
  </si>
  <si>
    <t>0243881986</t>
  </si>
  <si>
    <t>OMG the display reorganise is incredible thanks Julia and ray</t>
  </si>
  <si>
    <t>END OF PAYCYCLE</t>
  </si>
  <si>
    <t xml:space="preserve">Spare frank green cups now live in the drawer underneath it. </t>
  </si>
  <si>
    <t>3hrs, 25min</t>
  </si>
  <si>
    <t>mop &amp; restock</t>
  </si>
  <si>
    <t>Frazer</t>
  </si>
  <si>
    <t>0402133208</t>
  </si>
  <si>
    <r>
      <rPr>
        <rFont val="Verdana"/>
        <color theme="1"/>
      </rPr>
      <t>Hi Juli! Delete this when you've read! Check bucketfeet price and sizes /</t>
    </r>
    <r>
      <rPr>
        <rFont val="Verdana"/>
        <strike/>
        <color theme="1"/>
      </rPr>
      <t>/ clean/vacuum around counter and behind computer screen and general desk area.</t>
    </r>
    <r>
      <rPr>
        <rFont val="Verdana"/>
        <color theme="1"/>
      </rPr>
      <t xml:space="preserve"> // </t>
    </r>
    <r>
      <rPr>
        <rFont val="Verdana"/>
        <strike/>
        <color theme="1"/>
      </rPr>
      <t xml:space="preserve">Change ceramic canisters "disc" field to 30% </t>
    </r>
    <r>
      <rPr>
        <rFont val="Verdana"/>
        <color theme="1"/>
      </rPr>
      <t xml:space="preserve">// </t>
    </r>
    <r>
      <rPr>
        <rFont val="Verdana"/>
        <strike/>
        <color theme="1"/>
      </rPr>
      <t>check sale shirts on rack are priced (kids mens womens)</t>
    </r>
    <r>
      <rPr>
        <rFont val="Verdana"/>
        <color theme="1"/>
      </rPr>
      <t xml:space="preserve"> //</t>
    </r>
    <r>
      <rPr>
        <rFont val="Verdana"/>
        <strike/>
        <color theme="1"/>
      </rPr>
      <t xml:space="preserve"> organise/sort the bubble n paper wrap bag </t>
    </r>
    <r>
      <rPr>
        <rFont val="Verdana"/>
        <color theme="1"/>
      </rPr>
      <t>-</t>
    </r>
    <r>
      <rPr>
        <rFont val="Verdana"/>
        <strike/>
        <color theme="1"/>
      </rPr>
      <t xml:space="preserve"> might need to cut some larger bubble wrap from sheets in the back (under autonomy box)</t>
    </r>
  </si>
  <si>
    <t>Dealing with customer re: faulty bag</t>
  </si>
  <si>
    <t>Hi Rel - on Tues if there is time would you mind scanning items into notepad documents again for stocktake? Just save the notepad in the Desktop folder "stocktakes for Rosie". Happy Socks, Nanoblocks, Short story (earrings, happy pills n MIAB etc) ( or Women's regular and sale tees if it is super slowwww) --- Totally don't expect to have these all done at all. Just if there is time. 1 to 2 stocktakes would be great. RA</t>
  </si>
  <si>
    <t>AMAAAAAZING thanks</t>
  </si>
  <si>
    <t xml:space="preserve">Thursday
</t>
  </si>
  <si>
    <t>rp - so far did all except the women's t-shirts , it picked up towards the end of the day - relevant notepad files will be found on the desktop. I've put breaks between different products for the socks; eg. 36-40 and 41-46 or if the stock was from a different area in the store, if thats relevant</t>
  </si>
  <si>
    <t>Anne</t>
  </si>
  <si>
    <t xml:space="preserve">Warehouse
</t>
  </si>
  <si>
    <t>Wiethoelter</t>
  </si>
  <si>
    <t>0458052915</t>
  </si>
  <si>
    <t xml:space="preserve">
</t>
  </si>
  <si>
    <t>Hi! I can't find the spare forest friends mug and one cat KYD set. Could someone please find it and pop them in the drawer? Otherwise might be a discrep.</t>
  </si>
  <si>
    <t>cat set is correct 2/2 - Forest friends 1/4 yikes</t>
  </si>
  <si>
    <t>Paige</t>
  </si>
  <si>
    <t>Hi Rel,I have checked the bucket feet price and size for 7 styles. I have made a list of styles which are done. the rest needs to be done. RR</t>
  </si>
  <si>
    <t>O'Malley</t>
  </si>
  <si>
    <t>Have we moved the MT mugs? I'm looking for Whales and Forest Friends but can't find any out the back - I checked the drawer under the lamps too with no luck</t>
  </si>
  <si>
    <t>they should all be there? sometime excess get put in a tub in the back to the right of the umbrella box.</t>
  </si>
  <si>
    <t>they're in the drawer next to the fire extinguisher</t>
  </si>
  <si>
    <t>Green</t>
  </si>
  <si>
    <t>0449533397</t>
  </si>
  <si>
    <t>Whalemoon wallet is sold out for good</t>
  </si>
  <si>
    <t>We've received a delivery for 'Bich Truong' - seems to be some FASHUN clothes, not sure who for - maybe one of our next door neighbours?  - I'll put it in the customer request section for the time being RP</t>
  </si>
  <si>
    <t xml:space="preserve">thanks have placed in on top of 1/251's letterbox lashes place. </t>
  </si>
  <si>
    <t>13/3/2014</t>
  </si>
  <si>
    <t xml:space="preserve">no break </t>
  </si>
  <si>
    <t>FASHUN</t>
  </si>
  <si>
    <t>13/03/14</t>
  </si>
  <si>
    <t>Imogen</t>
  </si>
  <si>
    <t>5.5 hours</t>
  </si>
  <si>
    <t>Mosher</t>
  </si>
  <si>
    <t>0413483638</t>
  </si>
  <si>
    <t>14/3/2014</t>
  </si>
  <si>
    <t>hiya! voucher system doesn't seem to want to print anymore, print button is now a save button. I had to hand write the code down. Just wanted to mention it in case it comes up again. /// Fixed 30/8</t>
  </si>
  <si>
    <t>the printer was somehow set to "save as pdf" have changed back to posiflex. printer works now for vouchers.</t>
  </si>
  <si>
    <t>30/8</t>
  </si>
  <si>
    <t>hello,i purchased lint roller refills but have not been able to locate teh roller if people could all have a look around the desk for it. probably right in front of meeee.</t>
  </si>
  <si>
    <t>Tracey</t>
  </si>
  <si>
    <t>Nau</t>
  </si>
  <si>
    <r>
      <rPr>
        <rFont val="Verdana"/>
        <color theme="1"/>
      </rPr>
      <t>https://www.stonemen.com/ Received Stonemen underwear consignment delivery today. Display assembled for position where bucketfeet used to be (kept in the back for now until we get barcodes for the stock). Stonemen stock is currently being kept next to store bags in the back. Kaew has been emailed the stock reciept and photo of assembled display on floor. She'll send barcodes 31/08/17</t>
    </r>
    <r>
      <rPr>
        <rFont val="Verdana"/>
        <b/>
        <color theme="1"/>
      </rPr>
      <t xml:space="preserve"> $44.99 put price on label maker</t>
    </r>
  </si>
  <si>
    <t>Delayed coming from the North Shore</t>
  </si>
  <si>
    <t>16/03/2014</t>
  </si>
  <si>
    <t>rp - I've put em all out, all boxes security tagged and displays tagged too. All the ones on display are the small size. There's a few in the front window too. In case you can't find the right size.</t>
  </si>
  <si>
    <t xml:space="preserve">couldnt find the duster so just used a paper towel to wipe dust out! </t>
  </si>
  <si>
    <t>17/03/2014</t>
  </si>
  <si>
    <t>Emma</t>
  </si>
  <si>
    <t>17/3/2014</t>
  </si>
  <si>
    <t>Thomas</t>
  </si>
  <si>
    <t>a lady came in today, said she spoke to Rosie about a faulty wallet zipper (woodlands) she wanted exchanged but had no receipt. i still gave her the exchange she said she was a regular customer and ended up buying other things in the shop too. not long before this exchange, i had another customer come in with a faulty messenger mug. both have been sent back to warehouse and did the return to supplier method - FLO</t>
  </si>
  <si>
    <t>0435147892</t>
  </si>
  <si>
    <t>18/3/2014</t>
  </si>
  <si>
    <t xml:space="preserve">we are sold out of many popular items below.
Kitty pair mugs - Next drop in October.
Ballooning Bamboo plate - Sold out. Discontinued. More new designs coming end of October. Friends from the bush will be the new aussie animals plate :)
Friends from the bush and Alpaca umbrellas -   Next drop late October
Music box Princess swan boat/ mushroom/ birthday picnic/ sailors and dolphin/ Ferris wheel and ice cap - sold out, coming back end of September. More new designs are on the way too!
</t>
  </si>
  <si>
    <t>19/3/2014</t>
  </si>
  <si>
    <t xml:space="preserve">saw heaps of doubles on sale tees so took them out of the racks to make space for sizes that werent there..left kids doubles since they tend to sell quicker here!! mens omanimal didnt have the sale stickers on them..are they on sale here?? restocked all sale tees women/men/kiddies :3 </t>
  </si>
  <si>
    <t>late delivery and merch</t>
  </si>
  <si>
    <t>omianimal is on sale here</t>
  </si>
  <si>
    <t>20/3/2014</t>
  </si>
  <si>
    <t>Becky</t>
  </si>
  <si>
    <t>Bowcock</t>
  </si>
  <si>
    <t>hey if it gets quiet over the weekend can someone please double check all t-shirt drawers for new sale tees, I've been finding a few. Can the sale list be update for the new 30% off tees too? Thank you!</t>
  </si>
  <si>
    <t>0413928388</t>
  </si>
  <si>
    <t>added</t>
  </si>
  <si>
    <t>Stayed for Andy</t>
  </si>
  <si>
    <t xml:space="preserve">st - done!! </t>
  </si>
  <si>
    <t>20/0.3/14</t>
  </si>
  <si>
    <t>ANDY</t>
  </si>
  <si>
    <t>animal usbs live in drawer under counter, under secrids, 8gb lie flat others in bag</t>
  </si>
  <si>
    <t>rp sounds like a jenny holzer poem</t>
  </si>
  <si>
    <t>3hrs, 15min</t>
  </si>
  <si>
    <t>lol piss off</t>
  </si>
  <si>
    <t xml:space="preserve">Start of </t>
  </si>
  <si>
    <t>hiya, started a box out back near the carry bags for us to store "bag filler plastic" please dispose of overflow if there is excess in the future</t>
  </si>
  <si>
    <t>21/3/2014</t>
  </si>
  <si>
    <t>Monday - please send all the items in the change room back to warehouse when the delivery arrives - ra</t>
  </si>
  <si>
    <t>LY</t>
  </si>
  <si>
    <t>0402242582</t>
  </si>
  <si>
    <t>21/3/14</t>
  </si>
  <si>
    <t xml:space="preserve">fa - have it ready for thurs 07.09 delivery </t>
  </si>
  <si>
    <t>22/03/2014</t>
  </si>
  <si>
    <t>9:50 is the earliest staff can start from next pay. RA</t>
  </si>
  <si>
    <r>
      <rPr>
        <rFont val="Verdana"/>
        <color theme="1"/>
      </rPr>
      <t xml:space="preserve">*Jurassic Park theme plays* - We have a new window display thanks to Kaew! All dinos and prehistoric ferns! With the two lamps in the front (the stegosaurus and ... dinosaur) </t>
    </r>
    <r>
      <rPr>
        <rFont val="Verdana"/>
        <b/>
        <color theme="1"/>
      </rPr>
      <t xml:space="preserve">Opening staff please turn them </t>
    </r>
    <r>
      <rPr>
        <rFont val="Verdana"/>
        <b/>
        <color rgb="FFFF0000"/>
      </rPr>
      <t>off</t>
    </r>
    <r>
      <rPr>
        <rFont val="Verdana"/>
        <color theme="1"/>
      </rPr>
      <t xml:space="preserve"> (waste of power)</t>
    </r>
    <r>
      <rPr>
        <rFont val="Verdana"/>
        <b/>
        <color theme="1"/>
      </rPr>
      <t xml:space="preserve"> Closing staff please turn them </t>
    </r>
    <r>
      <rPr>
        <rFont val="Verdana"/>
        <b/>
        <color rgb="FF38761D"/>
      </rPr>
      <t>ON</t>
    </r>
    <r>
      <rPr>
        <rFont val="Verdana"/>
        <b/>
        <color theme="1"/>
      </rPr>
      <t xml:space="preserve"> </t>
    </r>
    <r>
      <rPr>
        <rFont val="Verdana"/>
        <color theme="1"/>
      </rPr>
      <t>to show them off overnight.</t>
    </r>
  </si>
  <si>
    <t>went home sick</t>
  </si>
  <si>
    <t>Mens XL hoodies and jumpers are now in drawer under Autonomy items (the large plastic drawers near the staff rest area) hopefully this will make them easier to find and organise -RP</t>
  </si>
  <si>
    <t xml:space="preserve">came 10 mins late, stayed back 10 to make up includes close </t>
  </si>
  <si>
    <t>13/8/15</t>
  </si>
  <si>
    <t>Lapin</t>
  </si>
  <si>
    <t>Covering part of Andy's shift</t>
  </si>
  <si>
    <t>0415989664</t>
  </si>
  <si>
    <t>23/3/2014</t>
  </si>
  <si>
    <t>14/08/2015</t>
  </si>
  <si>
    <t>25/03/2014</t>
  </si>
  <si>
    <t>15/08/2015</t>
  </si>
  <si>
    <t>26/3/2014</t>
  </si>
  <si>
    <t>15/8/2015</t>
  </si>
  <si>
    <t>27/3/2014</t>
  </si>
  <si>
    <t>Covering Julia's shift</t>
  </si>
  <si>
    <t>27/03/2014</t>
  </si>
  <si>
    <t xml:space="preserve">Lily </t>
  </si>
  <si>
    <t>Murray</t>
  </si>
  <si>
    <t>15/8/15</t>
  </si>
  <si>
    <t>0418220132</t>
  </si>
  <si>
    <t>28/03/2014</t>
  </si>
  <si>
    <t>16/8/15</t>
  </si>
  <si>
    <t>Late shoppers.</t>
  </si>
  <si>
    <t>29/03/2014</t>
  </si>
  <si>
    <t>Jacqui</t>
  </si>
  <si>
    <t>Taylor</t>
  </si>
  <si>
    <t>0419647194</t>
  </si>
  <si>
    <t>30/03/2014</t>
  </si>
  <si>
    <t>17/8/15</t>
  </si>
  <si>
    <t>31/03/2014</t>
  </si>
  <si>
    <t>31/3/2014</t>
  </si>
  <si>
    <t>Falconer</t>
  </si>
  <si>
    <t>0282032713</t>
  </si>
  <si>
    <t>Carson</t>
  </si>
  <si>
    <t>0466 280 968</t>
  </si>
  <si>
    <t>3.04.2014</t>
  </si>
  <si>
    <t>Klees</t>
  </si>
  <si>
    <t>stayed late break in</t>
  </si>
  <si>
    <t>0447 631 662</t>
  </si>
  <si>
    <t>Longer shift</t>
  </si>
  <si>
    <t>Amy</t>
  </si>
  <si>
    <t>Lonergan</t>
  </si>
  <si>
    <t>20/8/15</t>
  </si>
  <si>
    <t>95600143</t>
  </si>
  <si>
    <t>30 min break + 30 mins to Newtown</t>
  </si>
  <si>
    <t>Justine</t>
  </si>
  <si>
    <t>Mantel</t>
  </si>
  <si>
    <t>aw - pls be on time with breaks</t>
  </si>
  <si>
    <t>0434424800</t>
  </si>
  <si>
    <t>21/8/15</t>
  </si>
  <si>
    <t>Left early, sick</t>
  </si>
  <si>
    <t>Kim</t>
  </si>
  <si>
    <t>Sick cover</t>
  </si>
  <si>
    <t xml:space="preserve">15mins cash up and close </t>
  </si>
  <si>
    <t>Roots</t>
  </si>
  <si>
    <t>0402706405</t>
  </si>
  <si>
    <t>Lunch cover + CCTV</t>
  </si>
  <si>
    <t>Forgot to logout on BM, sorry</t>
  </si>
  <si>
    <t>shanti</t>
  </si>
  <si>
    <t>burn</t>
  </si>
  <si>
    <t>0410109382</t>
  </si>
  <si>
    <t>w/ 30 mins at warehouse admin this morn.</t>
  </si>
  <si>
    <t>13/4/2014</t>
  </si>
  <si>
    <t>14/4/2014</t>
  </si>
  <si>
    <t>24/8/14</t>
  </si>
  <si>
    <t>Pizue</t>
  </si>
  <si>
    <t>Stewart</t>
  </si>
  <si>
    <t>15/4/2014</t>
  </si>
  <si>
    <t>0402071704</t>
  </si>
  <si>
    <t>16/4/2014</t>
  </si>
  <si>
    <t>17/4/2014</t>
  </si>
  <si>
    <t>Stayed longer at Kaew's request</t>
  </si>
  <si>
    <t>25/01/13</t>
  </si>
  <si>
    <t>Busy at 9pm</t>
  </si>
  <si>
    <t>Kelly</t>
  </si>
  <si>
    <t>Grimm</t>
  </si>
  <si>
    <t>19/04/2014</t>
  </si>
  <si>
    <t>0412 188 736</t>
  </si>
  <si>
    <t>kelly.grimm@gmail.com</t>
  </si>
  <si>
    <t>20/4/2014</t>
  </si>
  <si>
    <t xml:space="preserve">7hrs </t>
  </si>
  <si>
    <t>leave early ok'd by Rosie - no 10 min break</t>
  </si>
  <si>
    <t>Ahn</t>
  </si>
  <si>
    <t>0420 830 101</t>
  </si>
  <si>
    <t>nkaahn@naver.com</t>
  </si>
  <si>
    <t>21/4/2014</t>
  </si>
  <si>
    <t>7th Feb 13</t>
  </si>
  <si>
    <t>Ophelia</t>
  </si>
  <si>
    <t>22/4/2014</t>
  </si>
  <si>
    <t>McMillan</t>
  </si>
  <si>
    <t>0415 846 206</t>
  </si>
  <si>
    <t>phe_mac@yahoo.com</t>
  </si>
  <si>
    <t>23/4/2014</t>
  </si>
  <si>
    <t>14/2/13</t>
  </si>
  <si>
    <t>mark arrive at 5pm w/ stock / organise back a bit ra</t>
  </si>
  <si>
    <t>24/4/2014</t>
  </si>
  <si>
    <t>Jia</t>
  </si>
  <si>
    <t>0416627955</t>
  </si>
  <si>
    <t>jennyfanzi@gmail.com</t>
  </si>
  <si>
    <t>25/4/2014</t>
  </si>
  <si>
    <t>Sophs</t>
  </si>
  <si>
    <t>Eriko</t>
  </si>
  <si>
    <t>26/04/2014</t>
  </si>
  <si>
    <t>Parina</t>
  </si>
  <si>
    <t>0421497360</t>
  </si>
  <si>
    <t>eriko.reyes.parina@hotmail.com</t>
  </si>
  <si>
    <t>Galeries</t>
  </si>
  <si>
    <t>Cal</t>
  </si>
  <si>
    <t>27/04/2014</t>
  </si>
  <si>
    <t>Wilson</t>
  </si>
  <si>
    <t>0400589138</t>
  </si>
  <si>
    <t>28/04/2014</t>
  </si>
  <si>
    <t>ladyspoody@gmail.com</t>
  </si>
  <si>
    <t>Covering Mana</t>
  </si>
  <si>
    <t>Leman</t>
  </si>
  <si>
    <t>0401928140</t>
  </si>
  <si>
    <t xml:space="preserve">Late start with Kaew's ok. </t>
  </si>
  <si>
    <t>monica.leman@live.com.au</t>
  </si>
  <si>
    <t>29/8/15</t>
  </si>
  <si>
    <t>Phoebe</t>
  </si>
  <si>
    <t>29/4/2014</t>
  </si>
  <si>
    <t>Vonthethoft</t>
  </si>
  <si>
    <t>0408115377</t>
  </si>
  <si>
    <t>phoebe.pow@hotmail.com</t>
  </si>
  <si>
    <t>30/4/2014</t>
  </si>
  <si>
    <t>Cahill</t>
  </si>
  <si>
    <t>9 hrs 20 mins</t>
  </si>
  <si>
    <t>Pay Cycle</t>
  </si>
  <si>
    <t>0420804988</t>
  </si>
  <si>
    <t>juliacahill1@gmail.com</t>
  </si>
  <si>
    <t>Suki</t>
  </si>
  <si>
    <t>Cleaning/stock/bins</t>
  </si>
  <si>
    <t>sukihehe@gmail.com</t>
  </si>
  <si>
    <t>5hrs 30mins</t>
  </si>
  <si>
    <t>Ellen</t>
  </si>
  <si>
    <t>Arnaduc</t>
  </si>
  <si>
    <t>0487794013</t>
  </si>
  <si>
    <t>ellenrah@hotmail.com</t>
  </si>
  <si>
    <t>Lin</t>
  </si>
  <si>
    <t>0404865180</t>
  </si>
  <si>
    <t>hypnopene@hotmail.com</t>
  </si>
  <si>
    <t>Dominic</t>
  </si>
  <si>
    <t>Wood</t>
  </si>
  <si>
    <t>0405235041</t>
  </si>
  <si>
    <t>dum.wood@hotmail.com</t>
  </si>
  <si>
    <t>0410584413</t>
  </si>
  <si>
    <t xml:space="preserve">Stayed back to put some stock away </t>
  </si>
  <si>
    <t>lyzleigh@yahoo.com.au</t>
  </si>
  <si>
    <t>Terri</t>
  </si>
  <si>
    <t>Symonds</t>
  </si>
  <si>
    <t>0419827393</t>
  </si>
  <si>
    <t>tas123@iinet.net.au</t>
  </si>
  <si>
    <t>Centreway</t>
  </si>
  <si>
    <t>Daneile</t>
  </si>
  <si>
    <t>Griffin</t>
  </si>
  <si>
    <t>0411099308</t>
  </si>
  <si>
    <t>danngriffin@gmail.com</t>
  </si>
  <si>
    <t>Chloe</t>
  </si>
  <si>
    <t>Amber</t>
  </si>
  <si>
    <t>Rogan</t>
  </si>
  <si>
    <t>0409430153</t>
  </si>
  <si>
    <t>ambercosette@gmail.com</t>
  </si>
  <si>
    <t>Trial Shift</t>
  </si>
  <si>
    <t>Fran</t>
  </si>
  <si>
    <t>Sciarretta</t>
  </si>
  <si>
    <t>03 93766429</t>
  </si>
  <si>
    <t>fran.sciarretta@hotmail.com</t>
  </si>
  <si>
    <t>Late shoppers</t>
  </si>
  <si>
    <t xml:space="preserve">PAY </t>
  </si>
  <si>
    <t>Elizabeth</t>
  </si>
  <si>
    <t>Slattery</t>
  </si>
  <si>
    <t>03 54823450</t>
  </si>
  <si>
    <t>gert1967@yahoo.com</t>
  </si>
  <si>
    <t>Didn't logout but was with Kaew and Mark!</t>
  </si>
  <si>
    <t>trial supevision</t>
  </si>
  <si>
    <t>Hannah</t>
  </si>
  <si>
    <t>Rose</t>
  </si>
  <si>
    <t>0400279018</t>
  </si>
  <si>
    <t>hrgobbett@gmail.com</t>
  </si>
  <si>
    <t>Anastasia</t>
  </si>
  <si>
    <t>V</t>
  </si>
  <si>
    <t>Maughan</t>
  </si>
  <si>
    <t>msc@internode.on.net</t>
  </si>
  <si>
    <t>Brown</t>
  </si>
  <si>
    <t>0408561391</t>
  </si>
  <si>
    <t>susanb@smartchat.net.au</t>
  </si>
  <si>
    <t>13/5/2014</t>
  </si>
  <si>
    <t>Kawalot</t>
  </si>
  <si>
    <t xml:space="preserve">erica </t>
  </si>
  <si>
    <t>0433023309</t>
  </si>
  <si>
    <t>sexyfudge6@hotmail.com</t>
  </si>
  <si>
    <t>14/5/2014</t>
  </si>
  <si>
    <t>andrew</t>
  </si>
  <si>
    <t>Angelina</t>
  </si>
  <si>
    <t>Macaione</t>
  </si>
  <si>
    <t>0431302614</t>
  </si>
  <si>
    <t>info@angelinamacaione.com</t>
  </si>
  <si>
    <t>5hrs 55 mins</t>
  </si>
  <si>
    <t>kaew check</t>
  </si>
  <si>
    <t>busy night - close took longer</t>
  </si>
  <si>
    <t>Pay cycle</t>
  </si>
  <si>
    <t>15/05/2014</t>
  </si>
  <si>
    <t>Belinda</t>
  </si>
  <si>
    <t>Graniglia</t>
  </si>
  <si>
    <t>belinda.graniglia@my.jcu.edu.au</t>
  </si>
  <si>
    <t>Eid</t>
  </si>
  <si>
    <t>16/05/2014</t>
  </si>
  <si>
    <t>0416687847</t>
  </si>
  <si>
    <t>trial supervision</t>
  </si>
  <si>
    <t>pauleid89@gmail.com</t>
  </si>
  <si>
    <t>Wenesy</t>
  </si>
  <si>
    <t>Wycherley</t>
  </si>
  <si>
    <t>08 83393656</t>
  </si>
  <si>
    <t>allanwyc@internode.on.net</t>
  </si>
  <si>
    <t>Zoe</t>
  </si>
  <si>
    <t>Borghetti</t>
  </si>
  <si>
    <t>0422621926</t>
  </si>
  <si>
    <t>17/05/2014</t>
  </si>
  <si>
    <t>zoebishop@rocketmail.com</t>
  </si>
  <si>
    <t>Aex</t>
  </si>
  <si>
    <t>5hrs 35mins</t>
  </si>
  <si>
    <t>Lyndsey</t>
  </si>
  <si>
    <t>Mckie</t>
  </si>
  <si>
    <t>0452570792</t>
  </si>
  <si>
    <t>lynd2ymac@hotmail.com</t>
  </si>
  <si>
    <t xml:space="preserve">7hrs 50mins </t>
  </si>
  <si>
    <t>Late due to illness - late customers</t>
  </si>
  <si>
    <t>late customers +close up</t>
  </si>
  <si>
    <t>18/5/2014</t>
  </si>
  <si>
    <t>Jonathan</t>
  </si>
  <si>
    <t>Moore</t>
  </si>
  <si>
    <t>0449109195</t>
  </si>
  <si>
    <t>jonathanemoore84@gmail.com</t>
  </si>
  <si>
    <t>Xinru</t>
  </si>
  <si>
    <t>Xu</t>
  </si>
  <si>
    <t>19/5/2014</t>
  </si>
  <si>
    <t>0478135616</t>
  </si>
  <si>
    <t>xuxinru_xxr@hotmail.com</t>
  </si>
  <si>
    <t>F</t>
  </si>
  <si>
    <t>0400417442</t>
  </si>
  <si>
    <t>beedham2@bigpond.com</t>
  </si>
  <si>
    <t>20/5/2014</t>
  </si>
  <si>
    <t>Rosemary</t>
  </si>
  <si>
    <t>9 hrs 25 mins</t>
  </si>
  <si>
    <t>early start (busy), extra break to make up for it</t>
  </si>
  <si>
    <t>0409906305</t>
  </si>
  <si>
    <t>rcdstewart@gmail.com</t>
  </si>
  <si>
    <t>Phillip</t>
  </si>
  <si>
    <t>21/5/2014</t>
  </si>
  <si>
    <t>Martland</t>
  </si>
  <si>
    <t>0415455580</t>
  </si>
  <si>
    <t>phil_martland@hotmail.com</t>
  </si>
  <si>
    <t>22/5/2014</t>
  </si>
  <si>
    <t>Victoria</t>
  </si>
  <si>
    <t>Morrow</t>
  </si>
  <si>
    <t>22/05/2014</t>
  </si>
  <si>
    <t>0423767404</t>
  </si>
  <si>
    <t>v.morrow@hotmail.com</t>
  </si>
  <si>
    <t>Ninian</t>
  </si>
  <si>
    <t>Dias</t>
  </si>
  <si>
    <t>23/5/2014</t>
  </si>
  <si>
    <t>0414088484</t>
  </si>
  <si>
    <t>niniandias@y7mail.com</t>
  </si>
  <si>
    <t>late login/Griffitti - busy stayed later</t>
  </si>
  <si>
    <t>Jiang</t>
  </si>
  <si>
    <t>0431522554</t>
  </si>
  <si>
    <t>jcindyy@hotmail.com</t>
  </si>
  <si>
    <t>24/5/2014</t>
  </si>
  <si>
    <t>Lucy</t>
  </si>
  <si>
    <t>Liang</t>
  </si>
  <si>
    <t>0420313070</t>
  </si>
  <si>
    <t>l.sx.liang@gmail.com</t>
  </si>
  <si>
    <t>Incorrectly recorded 15 min break on BM</t>
  </si>
  <si>
    <t>Jon</t>
  </si>
  <si>
    <t>Barritt</t>
  </si>
  <si>
    <t>0449936007</t>
  </si>
  <si>
    <t>Late due to family health issue - sorry!</t>
  </si>
  <si>
    <t>bazzaroo_69@yahoo.co.uk</t>
  </si>
  <si>
    <t>25/5/2014</t>
  </si>
  <si>
    <t>Chris</t>
  </si>
  <si>
    <t>Webber</t>
  </si>
  <si>
    <t>0449253040</t>
  </si>
  <si>
    <t>chris.alanwebber@gmail.com</t>
  </si>
  <si>
    <t>Lynne</t>
  </si>
  <si>
    <t>Collier</t>
  </si>
  <si>
    <t>211770176</t>
  </si>
  <si>
    <t>26/5/2014</t>
  </si>
  <si>
    <t>blueskinbayhouse@hotmail.com</t>
  </si>
  <si>
    <t>Late- bus break down. I texted Kaew</t>
  </si>
  <si>
    <t>Claire</t>
  </si>
  <si>
    <t>Mattick</t>
  </si>
  <si>
    <t>c.mattick@ssc.nsw.edu.au</t>
  </si>
  <si>
    <t>27/5/2014</t>
  </si>
  <si>
    <t>Robyn</t>
  </si>
  <si>
    <t>Wand</t>
  </si>
  <si>
    <t>0435552691</t>
  </si>
  <si>
    <t>robynwand@gmail.com</t>
  </si>
  <si>
    <t>28/5/2014</t>
  </si>
  <si>
    <t>Cassandra</t>
  </si>
  <si>
    <t>Bennie</t>
  </si>
  <si>
    <t>0422805384</t>
  </si>
  <si>
    <t>29/5/2014</t>
  </si>
  <si>
    <t>cassandra_bennie@hotmail.com</t>
  </si>
  <si>
    <t xml:space="preserve">Yi </t>
  </si>
  <si>
    <t>Ye</t>
  </si>
  <si>
    <t>0420700823</t>
  </si>
  <si>
    <t>yiyei990@hotmail.com</t>
  </si>
  <si>
    <t>8hrs 35mins</t>
  </si>
  <si>
    <t>30/5/2014</t>
  </si>
  <si>
    <t>0418690864</t>
  </si>
  <si>
    <t>stephanielouisecairns@gmail.com</t>
  </si>
  <si>
    <t>`10:00</t>
  </si>
  <si>
    <t>30/05/2014</t>
  </si>
  <si>
    <t>5.5 hrs</t>
  </si>
  <si>
    <t>Lynch</t>
  </si>
  <si>
    <t>0415140888</t>
  </si>
  <si>
    <t>31/5/14</t>
  </si>
  <si>
    <t>lisa.s.mak@alumni.uts.edu.au</t>
  </si>
  <si>
    <t>Rodrigo</t>
  </si>
  <si>
    <t>31/05/2014</t>
  </si>
  <si>
    <t>0402902028</t>
  </si>
  <si>
    <t>rodvictoria@hotmail.com</t>
  </si>
  <si>
    <t>13/9/2015</t>
  </si>
  <si>
    <t>Maillet</t>
  </si>
  <si>
    <t>Jeremie</t>
  </si>
  <si>
    <t>0479101325</t>
  </si>
  <si>
    <t>arkhan_0007@hotmail.com</t>
  </si>
  <si>
    <t>6 hrs and 40 mins</t>
  </si>
  <si>
    <t>Ryan</t>
  </si>
  <si>
    <t>Yu</t>
  </si>
  <si>
    <t>0410827776</t>
  </si>
  <si>
    <t>ryanyu79@gmail.com</t>
  </si>
  <si>
    <t>Annie</t>
  </si>
  <si>
    <t>Stevens</t>
  </si>
  <si>
    <t>0400330505</t>
  </si>
  <si>
    <t>stevens_annie@hotmail.com</t>
  </si>
  <si>
    <t>Bich Dien</t>
  </si>
  <si>
    <t>Tran</t>
  </si>
  <si>
    <t>0414229231</t>
  </si>
  <si>
    <t>bichdientran@yahoo.com.au</t>
  </si>
  <si>
    <t>0422677960</t>
  </si>
  <si>
    <t>robyn.r@optusnet.com.au</t>
  </si>
  <si>
    <t>15/9/2015</t>
  </si>
  <si>
    <t>4 hrs</t>
  </si>
  <si>
    <t>16/9/2015</t>
  </si>
  <si>
    <t>Jamie</t>
  </si>
  <si>
    <t>Rusit</t>
  </si>
  <si>
    <t>0438297648</t>
  </si>
  <si>
    <t>jamesrusiti@gmail.com</t>
  </si>
  <si>
    <t>Melissa</t>
  </si>
  <si>
    <t>Melusham</t>
  </si>
  <si>
    <t>0402517774</t>
  </si>
  <si>
    <t>Pay CYCLE</t>
  </si>
  <si>
    <t>bliss_aldrich@hotmail.com</t>
  </si>
  <si>
    <t>17/9/2015</t>
  </si>
  <si>
    <t>Rozetta</t>
  </si>
  <si>
    <t>Payne</t>
  </si>
  <si>
    <t>0438602459</t>
  </si>
  <si>
    <t>rozetta_payne@hotmail.com</t>
  </si>
  <si>
    <t>17/9/15</t>
  </si>
  <si>
    <t>0416159002</t>
  </si>
  <si>
    <t>lauren.cairns@gmail.com</t>
  </si>
  <si>
    <t>5hrs 55mins</t>
  </si>
  <si>
    <t>Stock arrived. Started little early to help</t>
  </si>
  <si>
    <t>18/9/2015</t>
  </si>
  <si>
    <t>Miriam</t>
  </si>
  <si>
    <t>Glaser</t>
  </si>
  <si>
    <t>0408058197</t>
  </si>
  <si>
    <t>miriamjglaser@hotmail.com</t>
  </si>
  <si>
    <t>Carol</t>
  </si>
  <si>
    <t>Singh</t>
  </si>
  <si>
    <t>0437669851</t>
  </si>
  <si>
    <t>carol.singh@dhhs.tas.gq.au</t>
  </si>
  <si>
    <t>19/9/2015</t>
  </si>
  <si>
    <t>Tester</t>
  </si>
  <si>
    <t>0407202914</t>
  </si>
  <si>
    <t>vicki_tester@yahoo.com.au</t>
  </si>
  <si>
    <t>Sylvia</t>
  </si>
  <si>
    <t>Kruger</t>
  </si>
  <si>
    <t>9hrs 25 mins</t>
  </si>
  <si>
    <t>02 66891988</t>
  </si>
  <si>
    <t>syl2000@gmail.com</t>
  </si>
  <si>
    <t>19/0/2015</t>
  </si>
  <si>
    <t>13/6/2014</t>
  </si>
  <si>
    <t>Jarrah</t>
  </si>
  <si>
    <t>Hoffman-Ekstein</t>
  </si>
  <si>
    <t>0412142140</t>
  </si>
  <si>
    <t>13/06/2014</t>
  </si>
  <si>
    <t>20/9/2015</t>
  </si>
  <si>
    <t>jarrahhe@gmail.com</t>
  </si>
  <si>
    <t>20 busy</t>
  </si>
  <si>
    <t>6hrs 55 mins</t>
  </si>
  <si>
    <t>Alistair</t>
  </si>
  <si>
    <t>Farland</t>
  </si>
  <si>
    <t>0408485913</t>
  </si>
  <si>
    <t>alistairfarland</t>
  </si>
  <si>
    <t>14/06/2014</t>
  </si>
  <si>
    <t>21/9/2015</t>
  </si>
  <si>
    <t>Rachel</t>
  </si>
  <si>
    <t>Sim</t>
  </si>
  <si>
    <t>0411309193</t>
  </si>
  <si>
    <t>rei.sim93@gmail.com</t>
  </si>
  <si>
    <t>Computer fault - stayed back</t>
  </si>
  <si>
    <t>Kerry</t>
  </si>
  <si>
    <t>Thode</t>
  </si>
  <si>
    <t>0415300555</t>
  </si>
  <si>
    <t>kerryathode@gmail.com</t>
  </si>
  <si>
    <t>15/6/2014</t>
  </si>
  <si>
    <t>Blackley</t>
  </si>
  <si>
    <t>22/9/15</t>
  </si>
  <si>
    <t>15/6/14</t>
  </si>
  <si>
    <t>0409088472</t>
  </si>
  <si>
    <t>melissa.blackley@bigpond.com</t>
  </si>
  <si>
    <t>22/09/2015</t>
  </si>
  <si>
    <t>Xueqin</t>
  </si>
  <si>
    <t>Xue</t>
  </si>
  <si>
    <t>16/06/2014</t>
  </si>
  <si>
    <t>0423687763</t>
  </si>
  <si>
    <t>sara-0530@hotmail.com</t>
  </si>
  <si>
    <t>23/9/2015</t>
  </si>
  <si>
    <t>Training Close</t>
  </si>
  <si>
    <t>Harris</t>
  </si>
  <si>
    <t>0420390673</t>
  </si>
  <si>
    <t>dharris1985@hotmail.co.uk</t>
  </si>
  <si>
    <t>17/6/2014</t>
  </si>
  <si>
    <t>24/09/2015</t>
  </si>
  <si>
    <t>Nerida</t>
  </si>
  <si>
    <t>Longerheim</t>
  </si>
  <si>
    <t>18/6/2014</t>
  </si>
  <si>
    <t>0437325842</t>
  </si>
  <si>
    <t>8hrs 35 mins</t>
  </si>
  <si>
    <t>n.longerheim@gmail.com</t>
  </si>
  <si>
    <t>19/6/2014</t>
  </si>
  <si>
    <t>WH + Del + night drop in</t>
  </si>
  <si>
    <t>19/06/2014</t>
  </si>
  <si>
    <t>Helping with delivery</t>
  </si>
  <si>
    <t>Pursey</t>
  </si>
  <si>
    <t>25/09/2015</t>
  </si>
  <si>
    <t>a.j.pursey@gmail.com</t>
  </si>
  <si>
    <t xml:space="preserve">10 minutes late </t>
  </si>
  <si>
    <t>20/06/2016</t>
  </si>
  <si>
    <t>26/09/2015</t>
  </si>
  <si>
    <t>Monique</t>
  </si>
  <si>
    <t>Tocchetti</t>
  </si>
  <si>
    <t>07 32172580</t>
  </si>
  <si>
    <t>pucchetti@yahoo.com.au</t>
  </si>
  <si>
    <t xml:space="preserve">Swap with Erica </t>
  </si>
  <si>
    <t>20/06/2015</t>
  </si>
  <si>
    <t>Brenner</t>
  </si>
  <si>
    <t>20/06/2014</t>
  </si>
  <si>
    <t>0410995608</t>
  </si>
  <si>
    <t>adam-brenner@hotmail.com</t>
  </si>
  <si>
    <t>27/9/2015</t>
  </si>
  <si>
    <t>21/06/2014</t>
  </si>
  <si>
    <t>Hartfield</t>
  </si>
  <si>
    <t>0409662712</t>
  </si>
  <si>
    <t>rosemary@directone.net.au</t>
  </si>
  <si>
    <t>27/09/2015</t>
  </si>
  <si>
    <t>Yina</t>
  </si>
  <si>
    <t>28/09/2015</t>
  </si>
  <si>
    <t>Li</t>
  </si>
  <si>
    <t>0435804988</t>
  </si>
  <si>
    <t>yina0816@gmail.com</t>
  </si>
  <si>
    <t>28.09.2015</t>
  </si>
  <si>
    <t>22/06/2014</t>
  </si>
  <si>
    <t>no receipt.</t>
  </si>
  <si>
    <t xml:space="preserve">Ni </t>
  </si>
  <si>
    <t>Ratnamaheshwari</t>
  </si>
  <si>
    <t>6hrs,10min</t>
  </si>
  <si>
    <t>0412133506</t>
  </si>
  <si>
    <t>trully_carina@hotmail.com</t>
  </si>
  <si>
    <t>29/9/2015</t>
  </si>
  <si>
    <t>23/06/2014</t>
  </si>
  <si>
    <t>Lachlan</t>
  </si>
  <si>
    <t>Walden</t>
  </si>
  <si>
    <t>0439424794</t>
  </si>
  <si>
    <t>lachlanttw@gmail.com</t>
  </si>
  <si>
    <t>5hrs 30 mins</t>
  </si>
  <si>
    <t>30/9/2015</t>
  </si>
  <si>
    <t>Thorn</t>
  </si>
  <si>
    <t>0414976604</t>
  </si>
  <si>
    <t>karinthorn71@hotmail.com</t>
  </si>
  <si>
    <t>Fitzroy</t>
  </si>
  <si>
    <t>Ella</t>
  </si>
  <si>
    <t>5 hours 35mins</t>
  </si>
  <si>
    <t>Benjamin</t>
  </si>
  <si>
    <t>Julia shift swap</t>
  </si>
  <si>
    <t>Marshall</t>
  </si>
  <si>
    <t>24/06/2014</t>
  </si>
  <si>
    <t>0411809072</t>
  </si>
  <si>
    <t>benmarshall_@hotmail.com</t>
  </si>
  <si>
    <t>Ana</t>
  </si>
  <si>
    <t>25/06/2014</t>
  </si>
  <si>
    <t>Allen</t>
  </si>
  <si>
    <t>0404 109 013</t>
  </si>
  <si>
    <t>elizabethallen240@gmail.com</t>
  </si>
  <si>
    <t>10 mins - move car</t>
  </si>
  <si>
    <t>Alex late, Training opening</t>
  </si>
  <si>
    <t>26/6/14</t>
  </si>
  <si>
    <t>Gone home early - sick</t>
  </si>
  <si>
    <t>Sick cover after warehouse</t>
  </si>
  <si>
    <t>27/6/14</t>
  </si>
  <si>
    <t>training</t>
  </si>
  <si>
    <t>late delivery</t>
  </si>
  <si>
    <t>Covering for Alex</t>
  </si>
  <si>
    <t>28/6/14</t>
  </si>
  <si>
    <t>28/6/2014</t>
  </si>
  <si>
    <t>no entry</t>
  </si>
  <si>
    <t>29/6/14</t>
  </si>
  <si>
    <t>30/6/2014</t>
  </si>
  <si>
    <t xml:space="preserve">Late shoppers </t>
  </si>
  <si>
    <t>5hrs 25 mins</t>
  </si>
  <si>
    <t>4hrs 50 mins</t>
  </si>
  <si>
    <t>Changed from 4 hrs and 10 mins public holiday</t>
  </si>
  <si>
    <t>4hrs 20</t>
  </si>
  <si>
    <t>Wh + Delivery + NT</t>
  </si>
  <si>
    <t>logout 9:05</t>
  </si>
  <si>
    <t>Training</t>
  </si>
  <si>
    <t>Very busy, stayed back</t>
  </si>
  <si>
    <t>Reconcile confirms opening.</t>
  </si>
  <si>
    <t>7hrs 55mins</t>
  </si>
  <si>
    <t>Started early to help Ana with customers</t>
  </si>
  <si>
    <t>Super busy so started immediately</t>
  </si>
  <si>
    <t>5.5.</t>
  </si>
  <si>
    <t>cash up issue</t>
  </si>
  <si>
    <t>1310/2015</t>
  </si>
  <si>
    <t>13/10/2015</t>
  </si>
  <si>
    <t>14/10/2015</t>
  </si>
  <si>
    <t>Mister moss late leave</t>
  </si>
  <si>
    <t>15/10/2015</t>
  </si>
  <si>
    <t>20mins</t>
  </si>
  <si>
    <t>Got held up on break sorry!</t>
  </si>
  <si>
    <t>8 hrs 20 mins</t>
  </si>
  <si>
    <t>Rob</t>
  </si>
  <si>
    <t>13/7/2014</t>
  </si>
  <si>
    <t>- 1 sun hr previous pay helen!</t>
  </si>
  <si>
    <t>16/10/15</t>
  </si>
  <si>
    <t>14/7/2014</t>
  </si>
  <si>
    <t>17/10/2015</t>
  </si>
  <si>
    <t>8 Hrs</t>
  </si>
  <si>
    <t>15/7/2014</t>
  </si>
  <si>
    <t>6hrs 10</t>
  </si>
  <si>
    <t>18/10/2015</t>
  </si>
  <si>
    <t>16/07/2014</t>
  </si>
  <si>
    <t>16/7/2014</t>
  </si>
  <si>
    <t>17/07/2014</t>
  </si>
  <si>
    <t>Stayed to help with stock</t>
  </si>
  <si>
    <t>17/7/2014</t>
  </si>
  <si>
    <t>4hrs, 25min</t>
  </si>
  <si>
    <t>late customers, check tees and trying to find where things are but failed.</t>
  </si>
  <si>
    <t>18/7/2014</t>
  </si>
  <si>
    <t>20/10/2015</t>
  </si>
  <si>
    <t>late, texted Rosie</t>
  </si>
  <si>
    <t>first shift back yew!</t>
  </si>
  <si>
    <t>21/10/2015</t>
  </si>
  <si>
    <t>19/7/2014</t>
  </si>
  <si>
    <t>fixing stuff instore / plants</t>
  </si>
  <si>
    <t>19/07/2014</t>
  </si>
  <si>
    <t>22/10/2015</t>
  </si>
  <si>
    <t>20/7/2014</t>
  </si>
  <si>
    <t>22/10/15</t>
  </si>
  <si>
    <t>20/07/2014</t>
  </si>
  <si>
    <t>21/07/2014</t>
  </si>
  <si>
    <t>Close early quiet/leave at 9</t>
  </si>
  <si>
    <t>4hr 10 min</t>
  </si>
  <si>
    <t>21/7/2014</t>
  </si>
  <si>
    <t>45mins</t>
  </si>
  <si>
    <t>22/7/2014</t>
  </si>
  <si>
    <t>23/7/2014</t>
  </si>
  <si>
    <t>24/7/2014</t>
  </si>
  <si>
    <t>24/10/2015</t>
  </si>
  <si>
    <t>25/10/2015</t>
  </si>
  <si>
    <t>late customers/ chaosss</t>
  </si>
  <si>
    <t>WH + Delivery and staying in NT for a mo</t>
  </si>
  <si>
    <t>25/7/2014</t>
  </si>
  <si>
    <t>4 hrs 5 mins</t>
  </si>
  <si>
    <t>26/7/2014</t>
  </si>
  <si>
    <t>27/10/2015</t>
  </si>
  <si>
    <t>27/7/2014</t>
  </si>
  <si>
    <t xml:space="preserve">Monday </t>
  </si>
  <si>
    <t>28/10/15</t>
  </si>
  <si>
    <t>replacing Rosie whole shift</t>
  </si>
  <si>
    <t xml:space="preserve">monday </t>
  </si>
  <si>
    <t>29/7/2014</t>
  </si>
  <si>
    <t>Logout 15:30 + WH load/drop/pack</t>
  </si>
  <si>
    <t>Late but made up time</t>
  </si>
  <si>
    <t>30/7/2014</t>
  </si>
  <si>
    <t>31/7/2014</t>
  </si>
  <si>
    <t>Sick cover/Keys</t>
  </si>
  <si>
    <t>roster mistake, stayed til 9:30</t>
  </si>
  <si>
    <t>31/10/2015</t>
  </si>
  <si>
    <t>jess</t>
  </si>
  <si>
    <t>Lauren shift swap</t>
  </si>
  <si>
    <t>4 hr 10 m</t>
  </si>
  <si>
    <t>5hr 55 min</t>
  </si>
  <si>
    <t>Cover Julia Sick</t>
  </si>
  <si>
    <t>Fixing things</t>
  </si>
  <si>
    <t>Alex shift swap/Kaew approved early leave</t>
  </si>
  <si>
    <t>6hr 25 min</t>
  </si>
  <si>
    <t>Customers held back at close</t>
  </si>
  <si>
    <t>5 hrs 40mins</t>
  </si>
  <si>
    <t>10mins</t>
  </si>
  <si>
    <t>4h 10 m</t>
  </si>
  <si>
    <t>cleaning</t>
  </si>
  <si>
    <t>4h 10m</t>
  </si>
  <si>
    <t>13/8/2014</t>
  </si>
  <si>
    <t>Plus 3.75 + 1 hr warehouse 11am</t>
  </si>
  <si>
    <t>14/8/2014</t>
  </si>
  <si>
    <t>late shoppers post festival</t>
  </si>
  <si>
    <t>14/08/2014</t>
  </si>
  <si>
    <t>6hrs 20mins</t>
  </si>
  <si>
    <t>Closed at 9:10pm due to customers</t>
  </si>
  <si>
    <t>15/08/2014</t>
  </si>
  <si>
    <t xml:space="preserve">5hrs 10mins </t>
  </si>
  <si>
    <t>Helping customer</t>
  </si>
  <si>
    <t>16/8/2014</t>
  </si>
  <si>
    <t>16/08/2014</t>
  </si>
  <si>
    <t>late due to traffic/needing medicine, Kaew approve early leave</t>
  </si>
  <si>
    <t>17/8/2014</t>
  </si>
  <si>
    <t>17/08/2014</t>
  </si>
  <si>
    <t>18.08.2014</t>
  </si>
  <si>
    <t>4hrs, 10min</t>
  </si>
  <si>
    <t>shift swap with Robert. Training Alex</t>
  </si>
  <si>
    <t>Alex P</t>
  </si>
  <si>
    <t>18/8/2014</t>
  </si>
  <si>
    <t>19/8/2014</t>
  </si>
  <si>
    <t>20/8/2014</t>
  </si>
  <si>
    <t>13/11/2015</t>
  </si>
  <si>
    <t>14/11/2015</t>
  </si>
  <si>
    <t>21/08/2014</t>
  </si>
  <si>
    <t>Newetown</t>
  </si>
  <si>
    <t>6 hours</t>
  </si>
  <si>
    <t>too busy no break</t>
  </si>
  <si>
    <t>21/8/2014</t>
  </si>
  <si>
    <t>Alex W</t>
  </si>
  <si>
    <t>Mop/pack stock</t>
  </si>
  <si>
    <t>22/8/2014</t>
  </si>
  <si>
    <t>late shoppers/mop/till</t>
  </si>
  <si>
    <t>15/11/2015</t>
  </si>
  <si>
    <t>22/08/2014</t>
  </si>
  <si>
    <t>23/08/2014</t>
  </si>
  <si>
    <t>16/11/2015</t>
  </si>
  <si>
    <t>24/8/2014</t>
  </si>
  <si>
    <t>Shaynee</t>
  </si>
  <si>
    <t>25/8/2014</t>
  </si>
  <si>
    <t>WH -&gt; NT Close</t>
  </si>
  <si>
    <t>16/11/15</t>
  </si>
  <si>
    <t>late cust + vac mop</t>
  </si>
  <si>
    <t>17/11/15</t>
  </si>
  <si>
    <t>26/8/2014</t>
  </si>
  <si>
    <t>stocktake</t>
  </si>
  <si>
    <t>26/08/2014</t>
  </si>
  <si>
    <t>late customer, closed 5 past</t>
  </si>
  <si>
    <t>27/8/2014</t>
  </si>
  <si>
    <t>Sanna</t>
  </si>
  <si>
    <t>28/8/2014</t>
  </si>
  <si>
    <t>18/11/15</t>
  </si>
  <si>
    <t>29/8/2014</t>
  </si>
  <si>
    <t>18/11/2015</t>
  </si>
  <si>
    <t>29/08/2014</t>
  </si>
  <si>
    <t>30/08/2014</t>
  </si>
  <si>
    <t>19/11/2015</t>
  </si>
  <si>
    <t>19/11/15</t>
  </si>
  <si>
    <t>30/8/2014</t>
  </si>
  <si>
    <t>20/11/2015</t>
  </si>
  <si>
    <t>31/8/2014</t>
  </si>
  <si>
    <t>31/08/2014</t>
  </si>
  <si>
    <t>20/11/15</t>
  </si>
  <si>
    <t>Rina</t>
  </si>
  <si>
    <t>21/11/15</t>
  </si>
  <si>
    <t>no sign out</t>
  </si>
  <si>
    <t>7 hrs 25mins</t>
  </si>
  <si>
    <t>started early cause busy</t>
  </si>
  <si>
    <t>22/11/15</t>
  </si>
  <si>
    <t>23/11/15</t>
  </si>
  <si>
    <t>30 + 10 in one block.</t>
  </si>
  <si>
    <t>24/11/15</t>
  </si>
  <si>
    <t>early start to unpack delivery/late finish to set up meeting</t>
  </si>
  <si>
    <t>Rel</t>
  </si>
  <si>
    <t>15mins</t>
  </si>
  <si>
    <t>5 hrs 45 mins</t>
  </si>
  <si>
    <t>24/11/2015</t>
  </si>
  <si>
    <t xml:space="preserve">Cover Julia's shift </t>
  </si>
  <si>
    <t>25/11/15</t>
  </si>
  <si>
    <t>WH + NT scan</t>
  </si>
  <si>
    <t xml:space="preserve">Start late due to traffic </t>
  </si>
  <si>
    <t>5 hr 45 min</t>
  </si>
  <si>
    <t>setup</t>
  </si>
  <si>
    <t>26/11/15</t>
  </si>
  <si>
    <t>early start - training opening</t>
  </si>
  <si>
    <t>~*1st Day!!*~</t>
  </si>
  <si>
    <t>13/09/2014</t>
  </si>
  <si>
    <t>27/11/15</t>
  </si>
  <si>
    <t>14/09/2014</t>
  </si>
  <si>
    <t>14/9/2014</t>
  </si>
  <si>
    <t>Tamara</t>
  </si>
  <si>
    <t>15/09/2014</t>
  </si>
  <si>
    <t>15/9/2014</t>
  </si>
  <si>
    <t>3hr 40 min</t>
  </si>
  <si>
    <t>16/09/2014</t>
  </si>
  <si>
    <t>4h 10 mins</t>
  </si>
  <si>
    <t>3hrs 10 min</t>
  </si>
  <si>
    <t>17/09/2014</t>
  </si>
  <si>
    <t>29/11/15</t>
  </si>
  <si>
    <t>Late cust</t>
  </si>
  <si>
    <t>18/09/2014</t>
  </si>
  <si>
    <t>Arrived right on 10am to open for 10:04</t>
  </si>
  <si>
    <t xml:space="preserve">Started 10 mins early shop was busy </t>
  </si>
  <si>
    <t>18/9/2014</t>
  </si>
  <si>
    <t>19/9/2014</t>
  </si>
  <si>
    <t>19/19/2014</t>
  </si>
  <si>
    <t>20/9/2014</t>
  </si>
  <si>
    <t>21/9/2014</t>
  </si>
  <si>
    <t>22/9/2014</t>
  </si>
  <si>
    <t>5 hours 20min</t>
  </si>
  <si>
    <t>WH +NT</t>
  </si>
  <si>
    <t>23/9/2014</t>
  </si>
  <si>
    <t>Ola</t>
  </si>
  <si>
    <t>24/9/2014</t>
  </si>
  <si>
    <t>Closed at 8, dead quiet</t>
  </si>
  <si>
    <t>rob unwell // late trade</t>
  </si>
  <si>
    <t>25/9/2014</t>
  </si>
  <si>
    <t>didn't start shift in Bizman til 10.09 (forgot sorry!)</t>
  </si>
  <si>
    <t>25/09/2014</t>
  </si>
  <si>
    <t>25/9/14</t>
  </si>
  <si>
    <t>26/09/2014</t>
  </si>
  <si>
    <t>Arrived late due to trains and landlords!</t>
  </si>
  <si>
    <t>busy</t>
  </si>
  <si>
    <t>45 (20+25)</t>
  </si>
  <si>
    <t>display</t>
  </si>
  <si>
    <t>27/09/2014</t>
  </si>
  <si>
    <t>27/9/2014</t>
  </si>
  <si>
    <t>28/9/2014</t>
  </si>
  <si>
    <t>28/09/2014</t>
  </si>
  <si>
    <t>29/09/2014</t>
  </si>
  <si>
    <t>30/09/2014</t>
  </si>
  <si>
    <t>Home</t>
  </si>
  <si>
    <t>6hrs 40 miuns</t>
  </si>
  <si>
    <t>Home admin. 6:45</t>
  </si>
  <si>
    <t>RA - first close</t>
  </si>
  <si>
    <t>Thurs paycycle</t>
  </si>
  <si>
    <t xml:space="preserve">busy, helping to put stock out </t>
  </si>
  <si>
    <t>had to rush off to other job</t>
  </si>
  <si>
    <t>7 hours 35mins</t>
  </si>
  <si>
    <t>Newtown + WH</t>
  </si>
  <si>
    <t>break= drive</t>
  </si>
  <si>
    <t>PH WH+NT</t>
  </si>
  <si>
    <t>Late sign on due to frozen computer</t>
  </si>
  <si>
    <t>8hrs 10</t>
  </si>
  <si>
    <t xml:space="preserve">very quiet </t>
  </si>
  <si>
    <t xml:space="preserve">Long break for audition - okayed by Kaew. </t>
  </si>
  <si>
    <t>8 hrs 40 mins</t>
  </si>
  <si>
    <t>13/12/15</t>
  </si>
  <si>
    <t>8 hrs 50 mins</t>
  </si>
  <si>
    <t>14/12/15</t>
  </si>
  <si>
    <t>Early finish with Kaew permission</t>
  </si>
  <si>
    <t>6 hrs 5 mins</t>
  </si>
  <si>
    <t>10 min paid break + 10 min unpaid</t>
  </si>
  <si>
    <t>14/12/2015</t>
  </si>
  <si>
    <t>Paid KAEW</t>
  </si>
  <si>
    <t>30 min</t>
  </si>
  <si>
    <t>13/10/2014</t>
  </si>
  <si>
    <t>3pm finish OKed by KP</t>
  </si>
  <si>
    <t>14/10/2014</t>
  </si>
  <si>
    <t>16/12/15</t>
  </si>
  <si>
    <t>.</t>
  </si>
  <si>
    <t>16/10/2014</t>
  </si>
  <si>
    <t>stayed to help with stock</t>
  </si>
  <si>
    <t>17/10/2014</t>
  </si>
  <si>
    <t>17/12/15</t>
  </si>
  <si>
    <t>18/10/2014</t>
  </si>
  <si>
    <t>7h 40m</t>
  </si>
  <si>
    <t>4 mins late (sorry, I bought a tree on the way to work...)</t>
  </si>
  <si>
    <t>19/10/2014</t>
  </si>
  <si>
    <t>20/10/2014</t>
  </si>
  <si>
    <t>9hrs 40 mins</t>
  </si>
  <si>
    <t>4h 20m</t>
  </si>
  <si>
    <t>18/12/15</t>
  </si>
  <si>
    <t>21/10/2014</t>
  </si>
  <si>
    <t>9hrs 50 mins</t>
  </si>
  <si>
    <t>WH + 30@home</t>
  </si>
  <si>
    <t>22/10/2014</t>
  </si>
  <si>
    <t>19/12/15</t>
  </si>
  <si>
    <t>3hr 55 min</t>
  </si>
  <si>
    <t>5 min early close to get to an appt. Sorry!</t>
  </si>
  <si>
    <t>WH + NT + HAdmin</t>
  </si>
  <si>
    <t>6hr 10 min</t>
  </si>
  <si>
    <t>24/10/2014</t>
  </si>
  <si>
    <t>Stayed open for Customers 8:15pm - cash up problems</t>
  </si>
  <si>
    <t>25/10/14</t>
  </si>
  <si>
    <t>6h 40 min</t>
  </si>
  <si>
    <t>25/10/2014</t>
  </si>
  <si>
    <t>5mins late due to trackwork</t>
  </si>
  <si>
    <t>21/12/15</t>
  </si>
  <si>
    <t>6 hr 10min</t>
  </si>
  <si>
    <t>4hr 40 min</t>
  </si>
  <si>
    <t>26/10/2014</t>
  </si>
  <si>
    <t>7 to13:45 WH -drive - 15:00 to 16:00 NT</t>
  </si>
  <si>
    <t>evening TGV packing</t>
  </si>
  <si>
    <t>27/10/2014</t>
  </si>
  <si>
    <t>helping customers</t>
  </si>
  <si>
    <t>till problems!!</t>
  </si>
  <si>
    <t>28/10/2014</t>
  </si>
  <si>
    <t>29/10/2014</t>
  </si>
  <si>
    <t>4hrs 25mins</t>
  </si>
  <si>
    <t>till</t>
  </si>
  <si>
    <t>mopped, cash up wasn't correct, tried to fix/recounted</t>
  </si>
  <si>
    <t>30/10/2014</t>
  </si>
  <si>
    <t>31/10/2014</t>
  </si>
  <si>
    <t>All Hallows Eve</t>
  </si>
  <si>
    <t>Hell</t>
  </si>
  <si>
    <t>4hrs 40</t>
  </si>
  <si>
    <t>early finish due to migraine</t>
  </si>
  <si>
    <t>xavier</t>
  </si>
  <si>
    <t>5 hrs 50 mins</t>
  </si>
  <si>
    <t>Show Xav Close/ Rob sick</t>
  </si>
  <si>
    <t>Sorry for the lateness!</t>
  </si>
  <si>
    <t>Last shift! Take care, bye bye:)</t>
  </si>
  <si>
    <t>Laaaate cab! I want to kill taxis.</t>
  </si>
  <si>
    <t>Newtown fest open late</t>
  </si>
  <si>
    <t>10/11/2-14</t>
  </si>
  <si>
    <t>3hr 10 min</t>
  </si>
  <si>
    <t>5hr 30 mins</t>
  </si>
  <si>
    <t>pay cyc;e</t>
  </si>
  <si>
    <t>All done.</t>
  </si>
  <si>
    <t>13/11/2014</t>
  </si>
  <si>
    <t>No keys, opened late</t>
  </si>
  <si>
    <t>14/11/2014</t>
  </si>
  <si>
    <t xml:space="preserve">Computer problems, opened bizman late. Was here at 10. </t>
  </si>
  <si>
    <t>30 mmins</t>
  </si>
  <si>
    <t>5hr 45 min</t>
  </si>
  <si>
    <t>16/11/2014</t>
  </si>
  <si>
    <t>Stayed 15 mins longer - busy</t>
  </si>
  <si>
    <t>17/11/2014</t>
  </si>
  <si>
    <t>19/11/2014</t>
  </si>
  <si>
    <t>4HRS 20 MINS</t>
  </si>
  <si>
    <t>21/11/14</t>
  </si>
  <si>
    <t>21/11/2014</t>
  </si>
  <si>
    <t>5hr 55min</t>
  </si>
  <si>
    <t>22/11/2014</t>
  </si>
  <si>
    <t>22/11/14</t>
  </si>
  <si>
    <t>23/11/2014</t>
  </si>
  <si>
    <t>late cust / big sale</t>
  </si>
  <si>
    <t>24/11/14</t>
  </si>
  <si>
    <t>60 mins/phone</t>
  </si>
  <si>
    <t>24/11/2014</t>
  </si>
  <si>
    <t>25/11/2014</t>
  </si>
  <si>
    <t>26/11/2014</t>
  </si>
  <si>
    <t>4H 20M</t>
  </si>
  <si>
    <t>All checked thanks Helen - RA</t>
  </si>
  <si>
    <t>27/11/2014</t>
  </si>
  <si>
    <t>27/112014</t>
  </si>
  <si>
    <t>Late shoppers/cashup issues</t>
  </si>
  <si>
    <t>ra ?</t>
  </si>
  <si>
    <t>29/11/14</t>
  </si>
  <si>
    <t>6hr 25mins</t>
  </si>
  <si>
    <t>Sorry - couple of minutes late this morning (wasn't coming from around the corner) managed to open at 10:03. wont happen again!</t>
  </si>
  <si>
    <t>Newtown/WH</t>
  </si>
  <si>
    <t>(lunch/phone/discussion breaks)</t>
  </si>
  <si>
    <t>Stayed back with Mark</t>
  </si>
  <si>
    <t>40 mins</t>
  </si>
  <si>
    <t>6h 35m</t>
  </si>
  <si>
    <t>House problems and life problems :( alex let me leave early (thank you!!)</t>
  </si>
  <si>
    <t>logged on 10mins late as shop busy, closed early as not busy</t>
  </si>
  <si>
    <t>then to Nt see below</t>
  </si>
  <si>
    <t>Nick Sick replacement</t>
  </si>
  <si>
    <t>30 min drive NT / Cover for Xavier</t>
  </si>
  <si>
    <t>computer was slow this morning - signed in on Bizman late but was on time :)</t>
  </si>
  <si>
    <t>Chalkboard</t>
  </si>
  <si>
    <t>35 mins</t>
  </si>
  <si>
    <t>late on Bizman but was here early - had to cash up from the day before</t>
  </si>
  <si>
    <t>late shopper/restock</t>
  </si>
  <si>
    <t>14/12/2014</t>
  </si>
  <si>
    <t>WH +Newt</t>
  </si>
  <si>
    <t>Wh + NT - 2 x 15 breaks</t>
  </si>
  <si>
    <t>Newton</t>
  </si>
  <si>
    <t>Sarah H</t>
  </si>
  <si>
    <t>16/12/2014</t>
  </si>
  <si>
    <t>40 break + drive</t>
  </si>
  <si>
    <t>17/12/2014</t>
  </si>
  <si>
    <t>2 hrs and 10 mins</t>
  </si>
  <si>
    <t>18/12/2014</t>
  </si>
  <si>
    <t>2hrs</t>
  </si>
  <si>
    <t>19/12/2014</t>
  </si>
  <si>
    <t>60 (drive and break)</t>
  </si>
  <si>
    <t>NT + WH</t>
  </si>
  <si>
    <t>hard getting on the till to log - ra</t>
  </si>
  <si>
    <t>20/12/2014</t>
  </si>
  <si>
    <t>WH &gt; NT &gt;WH</t>
  </si>
  <si>
    <t>20/12/14</t>
  </si>
  <si>
    <t>21/12/2014</t>
  </si>
  <si>
    <t>12hrs 50 mins</t>
  </si>
  <si>
    <t>Juia</t>
  </si>
  <si>
    <t>Logged in at 8:15 due to computer maintenance</t>
  </si>
  <si>
    <t>6 Hrs 40 mins</t>
  </si>
  <si>
    <t>Till busy at 1030 (20 min break)</t>
  </si>
  <si>
    <t>ra ??</t>
  </si>
  <si>
    <t>23/12/2014</t>
  </si>
  <si>
    <t>24/12/2014</t>
  </si>
  <si>
    <t>WH+NT</t>
  </si>
</sst>
</file>

<file path=xl/styles.xml><?xml version="1.0" encoding="utf-8"?>
<styleSheet xmlns="http://schemas.openxmlformats.org/spreadsheetml/2006/main" xmlns:x14ac="http://schemas.microsoft.com/office/spreadsheetml/2009/9/ac" xmlns:mc="http://schemas.openxmlformats.org/markup-compatibility/2006">
  <numFmts count="18">
    <numFmt numFmtId="164" formatCode="&quot;$&quot;#,##0.00"/>
    <numFmt numFmtId="165" formatCode="m/d"/>
    <numFmt numFmtId="166" formatCode="mm/dd/yyyy"/>
    <numFmt numFmtId="167" formatCode="m-yyyy"/>
    <numFmt numFmtId="168" formatCode="mm/dd/yy"/>
    <numFmt numFmtId="169" formatCode="m/d/yy"/>
    <numFmt numFmtId="170" formatCode="&quot;$&quot;#,##0"/>
    <numFmt numFmtId="171" formatCode="dddd, d mmmm yyyy"/>
    <numFmt numFmtId="172" formatCode="m/d/yyyy"/>
    <numFmt numFmtId="173" formatCode="h:mm am/pm"/>
    <numFmt numFmtId="174" formatCode="h:mm:ss am/pm"/>
    <numFmt numFmtId="175" formatCode="mm/dd"/>
    <numFmt numFmtId="176" formatCode="H:mm:ss"/>
    <numFmt numFmtId="177" formatCode="dd/MM/yy"/>
    <numFmt numFmtId="178" formatCode="HH:mm:ss"/>
    <numFmt numFmtId="179" formatCode="$#,##0.00;-$#,##0.00"/>
    <numFmt numFmtId="180" formatCode="m/d/yyyy h:mm:ss"/>
    <numFmt numFmtId="181" formatCode="&quot;$&quot;#,##0.0"/>
  </numFmts>
  <fonts count="172">
    <font>
      <sz val="10.0"/>
      <color rgb="FF000000"/>
      <name val="Verdana"/>
      <scheme val="minor"/>
    </font>
    <font>
      <color theme="1"/>
      <name val="Google Sans"/>
    </font>
    <font>
      <b/>
      <sz val="12.0"/>
      <color theme="1"/>
      <name val="Verdana"/>
      <scheme val="minor"/>
    </font>
    <font>
      <b/>
      <sz val="12.0"/>
      <color theme="1"/>
      <name val="Google Sans"/>
    </font>
    <font>
      <sz val="10.0"/>
      <color theme="1"/>
      <name val="Google Sans"/>
    </font>
    <font>
      <b/>
      <sz val="11.0"/>
      <color rgb="FFCC4125"/>
      <name val="Google Sans"/>
    </font>
    <font>
      <b/>
      <sz val="12.0"/>
      <color rgb="FFCC4125"/>
      <name val="Google Sans"/>
    </font>
    <font>
      <sz val="10.0"/>
      <color theme="1"/>
      <name val="Verdana"/>
    </font>
    <font>
      <b/>
      <color rgb="FF000000"/>
      <name val="Google Sans"/>
    </font>
    <font>
      <b/>
      <sz val="11.0"/>
      <color rgb="FFCC4125"/>
      <name val="Verdana"/>
    </font>
    <font>
      <b/>
      <color theme="1"/>
      <name val="Google Sans"/>
    </font>
    <font>
      <b/>
      <sz val="12.0"/>
      <color rgb="FFFFFFFF"/>
      <name val="Google Sans"/>
    </font>
    <font>
      <b/>
      <sz val="10.0"/>
      <color rgb="FFF46524"/>
      <name val="Google Sans"/>
    </font>
    <font>
      <color theme="1"/>
      <name val="Verdana"/>
      <scheme val="minor"/>
    </font>
    <font>
      <sz val="12.0"/>
      <color theme="1"/>
      <name val="Arial"/>
    </font>
    <font>
      <b/>
      <color rgb="FFF46524"/>
      <name val="Google Sans"/>
    </font>
    <font>
      <color rgb="FF000000"/>
      <name val="Google Sans"/>
    </font>
    <font>
      <color rgb="FFFFFFFF"/>
      <name val="Google Sans"/>
    </font>
    <font>
      <b/>
      <sz val="11.0"/>
      <color rgb="FFFFFFFF"/>
      <name val="Google Sans"/>
    </font>
    <font>
      <b/>
      <sz val="10.0"/>
      <color rgb="FF000000"/>
      <name val="Google Sans"/>
    </font>
    <font>
      <u/>
      <sz val="10.0"/>
      <color rgb="FF0000FF"/>
      <name val="Google Sans"/>
    </font>
    <font>
      <sz val="10.0"/>
      <color rgb="FF000000"/>
      <name val="Google Sans"/>
    </font>
    <font>
      <b/>
      <sz val="10.0"/>
      <color rgb="FFFF0000"/>
      <name val="Google Sans"/>
    </font>
    <font>
      <u/>
      <color rgb="FF1F95D1"/>
      <name val="Google Sans"/>
    </font>
    <font>
      <color theme="1"/>
      <name val="Verdana"/>
    </font>
    <font>
      <u/>
      <color rgb="FF0000FF"/>
      <name val="Google Sans"/>
    </font>
    <font>
      <sz val="11.0"/>
      <color theme="1"/>
      <name val="Google Sans"/>
    </font>
    <font>
      <u/>
      <color rgb="FF0000FF"/>
      <name val="Google Sans"/>
    </font>
    <font>
      <b/>
      <color theme="1"/>
      <name val="Verdana"/>
    </font>
    <font>
      <color rgb="FF000000"/>
      <name val="Verdana"/>
      <scheme val="minor"/>
    </font>
    <font>
      <b/>
      <color rgb="FFCC4125"/>
      <name val="Google Sans"/>
    </font>
    <font>
      <b/>
      <sz val="10.0"/>
      <color theme="1"/>
      <name val="Google Sans"/>
    </font>
    <font>
      <b/>
      <sz val="10.0"/>
      <color theme="1"/>
      <name val="Verdana"/>
    </font>
    <font>
      <color theme="1"/>
      <name val="Arial"/>
    </font>
    <font>
      <u/>
      <sz val="10.0"/>
      <color rgb="FF000000"/>
      <name val="Google Sans"/>
    </font>
    <font>
      <color rgb="FF000000"/>
      <name val="Arial"/>
    </font>
    <font>
      <b/>
      <sz val="12.0"/>
      <color rgb="FF000000"/>
      <name val="Google Sans"/>
    </font>
    <font>
      <b/>
      <sz val="12.0"/>
      <color rgb="FFFFFFFF"/>
      <name val="Arial"/>
    </font>
    <font>
      <sz val="12.0"/>
      <color theme="1"/>
      <name val="Google Sans"/>
    </font>
    <font>
      <strike/>
      <sz val="12.0"/>
      <color theme="1"/>
      <name val="Google Sans"/>
    </font>
    <font>
      <b/>
      <sz val="14.0"/>
      <color rgb="FFFF0000"/>
      <name val="Google Sans"/>
    </font>
    <font>
      <sz val="12.0"/>
      <color rgb="FFFF0000"/>
      <name val="Google Sans"/>
    </font>
    <font>
      <b/>
      <sz val="12.0"/>
      <color rgb="FFFF0000"/>
      <name val="Arial"/>
    </font>
    <font>
      <sz val="12.0"/>
      <color rgb="FFFF0000"/>
      <name val="Arial"/>
    </font>
    <font>
      <sz val="12.0"/>
      <color rgb="FF000000"/>
      <name val="Google Sans"/>
    </font>
    <font>
      <sz val="12.0"/>
      <color rgb="FF222222"/>
      <name val="Google Sans"/>
    </font>
    <font>
      <sz val="12.0"/>
      <color rgb="FF000000"/>
      <name val="Arial"/>
    </font>
    <font>
      <sz val="12.0"/>
      <color rgb="FF000000"/>
      <name val="Roboto"/>
    </font>
    <font>
      <b/>
      <sz val="12.0"/>
      <color rgb="FF000000"/>
      <name val="Arial"/>
    </font>
    <font>
      <b/>
      <sz val="12.0"/>
      <color rgb="FF000000"/>
      <name val="Roboto"/>
    </font>
    <font>
      <color rgb="FFFF0000"/>
      <name val="Verdana"/>
    </font>
    <font>
      <sz val="12.0"/>
      <color rgb="FF303030"/>
      <name val="Google Sans"/>
    </font>
    <font>
      <sz val="12.0"/>
      <color rgb="FF0F172A"/>
      <name val="Google Sans"/>
    </font>
    <font>
      <sz val="11.0"/>
      <color rgb="FF9900FF"/>
      <name val="Google Sans"/>
    </font>
    <font>
      <sz val="12.0"/>
      <color rgb="FF4A86E8"/>
      <name val="Google Sans"/>
    </font>
    <font>
      <sz val="11.0"/>
      <color rgb="FF000000"/>
      <name val="Google Sans"/>
    </font>
    <font>
      <sz val="12.0"/>
      <color rgb="FF000000"/>
      <name val="Verdana"/>
      <scheme val="minor"/>
    </font>
    <font>
      <b/>
      <sz val="11.0"/>
      <color theme="1"/>
      <name val="Google Sans"/>
    </font>
    <font>
      <sz val="8.0"/>
      <color rgb="FF4E585F"/>
      <name val="Arial"/>
    </font>
    <font>
      <sz val="10.0"/>
      <color rgb="FF222222"/>
      <name val="Google Sans"/>
    </font>
    <font>
      <sz val="10.0"/>
      <color rgb="FF000000"/>
      <name val="Arial"/>
    </font>
    <font>
      <b/>
      <sz val="15.0"/>
      <color theme="1"/>
      <name val="Google Sans"/>
    </font>
    <font>
      <b/>
      <sz val="18.0"/>
      <color theme="1"/>
      <name val="Google Sans"/>
    </font>
    <font>
      <b/>
      <u/>
      <sz val="18.0"/>
      <color rgb="FFFF0000"/>
      <name val="Verdana"/>
      <scheme val="minor"/>
    </font>
    <font>
      <b/>
      <sz val="14.0"/>
      <color rgb="FF222222"/>
      <name val="Verdana"/>
      <scheme val="minor"/>
    </font>
    <font>
      <b/>
      <sz val="14.0"/>
      <color theme="1"/>
      <name val="Verdana"/>
      <scheme val="minor"/>
    </font>
    <font>
      <b/>
      <i/>
      <sz val="24.0"/>
      <color rgb="FFFF0000"/>
      <name val="Verdana"/>
      <scheme val="minor"/>
    </font>
    <font>
      <b/>
      <color theme="1"/>
      <name val="Verdana"/>
      <scheme val="minor"/>
    </font>
    <font>
      <b/>
      <sz val="11.0"/>
      <color theme="1"/>
      <name val="Verdana"/>
      <scheme val="minor"/>
    </font>
    <font>
      <color theme="1"/>
      <name val="Roboto"/>
    </font>
    <font>
      <b/>
      <sz val="24.0"/>
      <color theme="1"/>
      <name val="Roboto"/>
    </font>
    <font/>
    <font>
      <b/>
      <sz val="14.0"/>
      <color theme="1"/>
      <name val="Roboto"/>
    </font>
    <font>
      <sz val="14.0"/>
      <color theme="1"/>
      <name val="Roboto"/>
    </font>
    <font>
      <b/>
      <sz val="12.0"/>
      <color theme="1"/>
      <name val="Arial"/>
    </font>
    <font>
      <b/>
      <sz val="18.0"/>
      <color rgb="FFFF0000"/>
      <name val="Roboto"/>
    </font>
    <font>
      <sz val="18.0"/>
      <color theme="1"/>
      <name val="Roboto"/>
    </font>
    <font>
      <b/>
      <sz val="18.0"/>
      <color theme="1"/>
      <name val="Verdana"/>
      <scheme val="minor"/>
    </font>
    <font>
      <sz val="18.0"/>
      <color rgb="FFFF0000"/>
      <name val="Roboto"/>
    </font>
    <font>
      <sz val="10.0"/>
      <color theme="1"/>
      <name val="Arial"/>
    </font>
    <font>
      <b/>
      <color theme="1"/>
      <name val="Roboto"/>
    </font>
    <font>
      <b/>
      <color rgb="FF000000"/>
      <name val="Roboto"/>
    </font>
    <font>
      <sz val="11.0"/>
      <color rgb="FF202124"/>
      <name val="Roboto"/>
    </font>
    <font>
      <b/>
      <sz val="12.0"/>
      <color theme="1"/>
      <name val="Roboto"/>
    </font>
    <font>
      <sz val="12.0"/>
      <color theme="1"/>
      <name val="Verdana"/>
      <scheme val="minor"/>
    </font>
    <font>
      <b/>
      <sz val="11.0"/>
      <color theme="1"/>
      <name val="Roboto"/>
    </font>
    <font>
      <b/>
      <sz val="11.0"/>
      <color rgb="FF000000"/>
      <name val="Roboto"/>
    </font>
    <font>
      <b/>
      <sz val="30.0"/>
      <color rgb="FF000000"/>
      <name val="Roboto"/>
    </font>
    <font>
      <sz val="12.0"/>
      <color rgb="FF263238"/>
      <name val="Roboto"/>
    </font>
    <font>
      <sz val="30.0"/>
      <color theme="1"/>
      <name val="Roboto"/>
    </font>
    <font>
      <sz val="12.0"/>
      <color rgb="FF093E56"/>
      <name val="Montserrat"/>
    </font>
    <font>
      <sz val="12.0"/>
      <color rgb="FF093E56"/>
      <name val="Arial"/>
    </font>
    <font>
      <color rgb="FF263238"/>
      <name val="Roboto"/>
    </font>
    <font>
      <sz val="11.0"/>
      <color rgb="FF222222"/>
      <name val="Roboto"/>
    </font>
    <font>
      <b/>
      <sz val="8.0"/>
      <color rgb="FFCCCCCC"/>
      <name val="Roboto"/>
    </font>
    <font>
      <sz val="30.0"/>
      <color rgb="FF444444"/>
      <name val="Lato"/>
    </font>
    <font>
      <u/>
      <sz val="12.0"/>
      <color rgb="FF1155CC"/>
      <name val="Arial"/>
    </font>
    <font>
      <sz val="30.0"/>
      <color rgb="FF000000"/>
      <name val="Verdana"/>
      <scheme val="minor"/>
    </font>
    <font>
      <color rgb="FF222222"/>
      <name val="Arial"/>
    </font>
    <font>
      <u/>
      <sz val="12.0"/>
      <color rgb="FF1155CC"/>
      <name val="Arial"/>
    </font>
    <font>
      <b/>
      <sz val="18.0"/>
      <color rgb="FFFF0000"/>
      <name val="Arial"/>
    </font>
    <font>
      <b/>
      <sz val="14.0"/>
      <color theme="1"/>
      <name val="Arial"/>
    </font>
    <font>
      <b/>
      <sz val="27.0"/>
      <color theme="1"/>
      <name val="Roboto"/>
    </font>
    <font>
      <b/>
      <sz val="28.0"/>
      <color theme="1"/>
      <name val="Roboto"/>
    </font>
    <font>
      <b/>
      <sz val="16.0"/>
      <color rgb="FF000000"/>
      <name val="Arial"/>
    </font>
    <font>
      <sz val="24.0"/>
      <color theme="1"/>
      <name val="Arial"/>
    </font>
    <font>
      <b/>
      <sz val="24.0"/>
      <color theme="1"/>
      <name val="Arial"/>
    </font>
    <font>
      <u/>
      <sz val="12.0"/>
      <color rgb="FF0000FF"/>
    </font>
    <font>
      <b/>
      <sz val="30.0"/>
      <color theme="1"/>
      <name val="Arial"/>
    </font>
    <font>
      <b/>
      <sz val="30.0"/>
      <color rgb="FF444444"/>
      <name val="Lato"/>
    </font>
    <font>
      <b/>
      <sz val="30.0"/>
      <color rgb="FF444444"/>
      <name val="Arial"/>
    </font>
    <font>
      <u/>
      <color rgb="FF0000FF"/>
    </font>
    <font>
      <sz val="14.0"/>
      <color rgb="FF000000"/>
      <name val="Arial"/>
    </font>
    <font>
      <sz val="18.0"/>
      <color rgb="FF444444"/>
      <name val="Roboto"/>
    </font>
    <font>
      <b/>
      <color rgb="FF444444"/>
      <name val="Roboto"/>
    </font>
    <font>
      <i/>
      <color rgb="FF444444"/>
      <name val="Roboto"/>
    </font>
    <font>
      <color rgb="FF444444"/>
      <name val="Roboto"/>
    </font>
    <font>
      <color rgb="FF333333"/>
      <name val="Verdana"/>
      <scheme val="minor"/>
    </font>
    <font>
      <color rgb="FF444444"/>
      <name val="Lato"/>
    </font>
    <font>
      <sz val="11.0"/>
      <color rgb="FF000000"/>
      <name val="&quot;Century Gothic&quot;"/>
    </font>
    <font>
      <b/>
      <sz val="11.0"/>
      <color rgb="FF000000"/>
      <name val="&quot;Century Gothic&quot;"/>
    </font>
    <font>
      <b/>
      <color theme="1"/>
      <name val="Arial"/>
    </font>
    <font>
      <sz val="11.0"/>
      <color rgb="FF333333"/>
      <name val="&quot;Century Gothic&quot;"/>
    </font>
    <font>
      <b/>
      <sz val="11.0"/>
      <color rgb="FF333333"/>
      <name val="&quot;Century Gothic&quot;"/>
    </font>
    <font>
      <b/>
      <sz val="12.0"/>
      <color rgb="FF000000"/>
      <name val="Verdana"/>
      <scheme val="minor"/>
    </font>
    <font>
      <u/>
      <sz val="12.0"/>
      <color rgb="FF000000"/>
      <name val="Verdana"/>
      <scheme val="minor"/>
    </font>
    <font>
      <color rgb="FFFFFFFF"/>
      <name val="Verdana"/>
      <scheme val="minor"/>
    </font>
    <font>
      <b/>
      <sz val="10.0"/>
      <color rgb="FF000000"/>
      <name val="Verdana"/>
      <scheme val="minor"/>
    </font>
    <font>
      <b/>
      <sz val="10.0"/>
      <color rgb="FFFF0000"/>
      <name val="Verdana"/>
      <scheme val="minor"/>
    </font>
    <font>
      <sz val="10.0"/>
      <color rgb="FFFF0000"/>
      <name val="Verdana"/>
      <scheme val="minor"/>
    </font>
    <font>
      <strike/>
      <sz val="10.0"/>
      <color theme="1"/>
      <name val="Verdana"/>
      <scheme val="minor"/>
    </font>
    <font>
      <strike/>
      <sz val="10.0"/>
      <color rgb="FFFF0000"/>
      <name val="Verdana"/>
      <scheme val="minor"/>
    </font>
    <font>
      <i/>
      <strike/>
      <sz val="10.0"/>
      <color theme="1"/>
      <name val="Verdana"/>
      <scheme val="minor"/>
    </font>
    <font>
      <strike/>
      <color theme="1"/>
      <name val="Verdana"/>
      <scheme val="minor"/>
    </font>
    <font>
      <strike/>
      <sz val="10.0"/>
      <color rgb="FF000000"/>
      <name val="Verdana"/>
      <scheme val="minor"/>
    </font>
    <font>
      <strike/>
      <color rgb="FF000000"/>
      <name val="Arial"/>
    </font>
    <font>
      <strike/>
      <color rgb="FFFF0000"/>
      <name val="Verdana"/>
      <scheme val="minor"/>
    </font>
    <font>
      <color rgb="FFFF0000"/>
      <name val="Verdana"/>
      <scheme val="minor"/>
    </font>
    <font>
      <strike/>
      <color rgb="FF262626"/>
      <name val="Arial"/>
    </font>
    <font>
      <strike/>
      <color rgb="FF000000"/>
      <name val="Verdana"/>
      <scheme val="minor"/>
    </font>
    <font>
      <sz val="10.0"/>
      <color rgb="FFFF0000"/>
      <name val="Arial"/>
    </font>
    <font>
      <sz val="8.0"/>
      <color rgb="FF363636"/>
      <name val="&quot;Open Sans&quot;"/>
    </font>
    <font>
      <strike/>
      <sz val="10.0"/>
      <color theme="1"/>
      <name val="Arial"/>
    </font>
    <font>
      <strike/>
      <sz val="10.0"/>
      <color rgb="FFFF0000"/>
      <name val="Arial"/>
    </font>
    <font>
      <sz val="10.0"/>
      <color theme="1"/>
      <name val="Verdana"/>
      <scheme val="minor"/>
    </font>
    <font>
      <color rgb="FFF3F3F3"/>
      <name val="Verdana"/>
      <scheme val="minor"/>
    </font>
    <font>
      <color rgb="FF434343"/>
      <name val="Verdana"/>
      <scheme val="minor"/>
    </font>
    <font>
      <i/>
      <sz val="10.0"/>
      <color rgb="FF000000"/>
      <name val="Verdana"/>
      <scheme val="minor"/>
    </font>
    <font>
      <i/>
      <color theme="1"/>
      <name val="Verdana"/>
      <scheme val="minor"/>
    </font>
    <font>
      <b/>
      <sz val="10.0"/>
      <color theme="1"/>
      <name val="Verdana"/>
      <scheme val="minor"/>
    </font>
    <font>
      <b/>
      <sz val="11.0"/>
      <color rgb="FF3F3F3F"/>
      <name val="Lato"/>
    </font>
    <font>
      <sz val="11.0"/>
      <color rgb="FF3F3F3F"/>
      <name val="Lato"/>
    </font>
    <font>
      <sz val="11.0"/>
      <color theme="1"/>
      <name val="Verdana"/>
      <scheme val="minor"/>
    </font>
    <font>
      <color rgb="FFFFFFFF"/>
      <name val="Arial"/>
    </font>
    <font>
      <u/>
      <color rgb="FF0000FF"/>
    </font>
    <font>
      <sz val="14.0"/>
      <color theme="1"/>
      <name val="Verdana"/>
      <scheme val="minor"/>
    </font>
    <font>
      <sz val="10.0"/>
      <color rgb="FFFFFFFF"/>
      <name val="Verdana"/>
      <scheme val="minor"/>
    </font>
    <font>
      <sz val="8.0"/>
      <color theme="1"/>
      <name val="Verdana"/>
      <scheme val="minor"/>
    </font>
    <font>
      <sz val="10.0"/>
      <color rgb="FFF3F3F3"/>
      <name val="Verdana"/>
      <scheme val="minor"/>
    </font>
    <font>
      <i/>
      <sz val="10.0"/>
      <color rgb="FFFFFFFF"/>
      <name val="Verdana"/>
      <scheme val="minor"/>
    </font>
    <font>
      <strike/>
      <sz val="8.0"/>
      <color rgb="FF363636"/>
      <name val="&quot;Open Sans&quot;"/>
    </font>
    <font>
      <color theme="1"/>
      <name val="Helvetica"/>
    </font>
    <font>
      <b/>
      <sz val="11.0"/>
      <color rgb="FFFFFFFF"/>
      <name val="Verdana"/>
      <scheme val="minor"/>
    </font>
    <font>
      <u/>
      <sz val="10.0"/>
      <color rgb="FF0000FF"/>
    </font>
    <font>
      <b/>
      <color rgb="FF222222"/>
      <name val="Arial"/>
    </font>
    <font>
      <b/>
      <color rgb="FF000000"/>
      <name val="Arial"/>
    </font>
    <font>
      <strike/>
      <color rgb="FF222222"/>
      <name val="Arial"/>
    </font>
    <font>
      <b/>
      <sz val="10.0"/>
      <color rgb="FFFFFFFF"/>
      <name val="Verdana"/>
      <scheme val="minor"/>
    </font>
    <font>
      <sz val="10.0"/>
      <color theme="1"/>
      <name val="Courier New"/>
    </font>
    <font>
      <u/>
      <sz val="10.0"/>
      <color rgb="FF0000FF"/>
    </font>
    <font>
      <u/>
      <sz val="10.0"/>
      <color rgb="FF0000FF"/>
      <name val="Verdana"/>
      <scheme val="minor"/>
    </font>
    <font>
      <u/>
      <sz val="10.0"/>
      <color rgb="FF0000FF"/>
      <name val="Verdana"/>
      <scheme val="minor"/>
    </font>
  </fonts>
  <fills count="94">
    <fill>
      <patternFill patternType="none"/>
    </fill>
    <fill>
      <patternFill patternType="lightGray"/>
    </fill>
    <fill>
      <patternFill patternType="solid">
        <fgColor rgb="FFF79BC8"/>
        <bgColor rgb="FFF79BC8"/>
      </patternFill>
    </fill>
    <fill>
      <patternFill patternType="solid">
        <fgColor rgb="FFF7CB4D"/>
        <bgColor rgb="FFF7CB4D"/>
      </patternFill>
    </fill>
    <fill>
      <patternFill patternType="solid">
        <fgColor rgb="FFFDDCE8"/>
        <bgColor rgb="FFFDDCE8"/>
      </patternFill>
    </fill>
    <fill>
      <patternFill patternType="solid">
        <fgColor rgb="FFFFEAAE"/>
        <bgColor rgb="FFFFEAAE"/>
      </patternFill>
    </fill>
    <fill>
      <patternFill patternType="solid">
        <fgColor rgb="FFFFC181"/>
        <bgColor rgb="FFFFC181"/>
      </patternFill>
    </fill>
    <fill>
      <patternFill patternType="solid">
        <fgColor rgb="FFFFFFFF"/>
        <bgColor rgb="FFFFFFFF"/>
      </patternFill>
    </fill>
    <fill>
      <patternFill patternType="solid">
        <fgColor rgb="FFFFE494"/>
        <bgColor rgb="FFFFE494"/>
      </patternFill>
    </fill>
    <fill>
      <patternFill patternType="solid">
        <fgColor rgb="FFCFEFB5"/>
        <bgColor rgb="FFCFEFB5"/>
      </patternFill>
    </fill>
    <fill>
      <patternFill patternType="solid">
        <fgColor rgb="FFBCEBF2"/>
        <bgColor rgb="FFBCEBF2"/>
      </patternFill>
    </fill>
    <fill>
      <patternFill patternType="solid">
        <fgColor rgb="FF9DC67C"/>
        <bgColor rgb="FF9DC67C"/>
      </patternFill>
    </fill>
    <fill>
      <patternFill patternType="solid">
        <fgColor rgb="FFADCCFF"/>
        <bgColor rgb="FFADCCFF"/>
      </patternFill>
    </fill>
    <fill>
      <patternFill patternType="solid">
        <fgColor rgb="FF8989EB"/>
        <bgColor rgb="FF8989EB"/>
      </patternFill>
    </fill>
    <fill>
      <patternFill patternType="solid">
        <fgColor rgb="FFFF00FF"/>
        <bgColor rgb="FFFF00FF"/>
      </patternFill>
    </fill>
    <fill>
      <patternFill patternType="solid">
        <fgColor rgb="FF00FFFF"/>
        <bgColor rgb="FF00FFFF"/>
      </patternFill>
    </fill>
    <fill>
      <patternFill patternType="solid">
        <fgColor rgb="FF00FF00"/>
        <bgColor rgb="FF00FF00"/>
      </patternFill>
    </fill>
    <fill>
      <patternFill patternType="solid">
        <fgColor rgb="FFFFE45C"/>
        <bgColor rgb="FFFFE45C"/>
      </patternFill>
    </fill>
    <fill>
      <patternFill patternType="solid">
        <fgColor rgb="FFD9D9D9"/>
        <bgColor rgb="FFD9D9D9"/>
      </patternFill>
    </fill>
    <fill>
      <patternFill patternType="solid">
        <fgColor rgb="FFCCCCCC"/>
        <bgColor rgb="FFCCCCCC"/>
      </patternFill>
    </fill>
    <fill>
      <patternFill patternType="solid">
        <fgColor rgb="FFF4CCCC"/>
        <bgColor rgb="FFF4CCCC"/>
      </patternFill>
    </fill>
    <fill>
      <patternFill patternType="solid">
        <fgColor rgb="FF4A8E4A"/>
        <bgColor rgb="FF4A8E4A"/>
      </patternFill>
    </fill>
    <fill>
      <patternFill patternType="solid">
        <fgColor rgb="FFEA9999"/>
        <bgColor rgb="FFEA9999"/>
      </patternFill>
    </fill>
    <fill>
      <patternFill patternType="solid">
        <fgColor rgb="FFAFE5AF"/>
        <bgColor rgb="FFAFE5AF"/>
      </patternFill>
    </fill>
    <fill>
      <patternFill patternType="solid">
        <fgColor rgb="FFF7F7F7"/>
        <bgColor rgb="FFF7F7F7"/>
      </patternFill>
    </fill>
    <fill>
      <patternFill patternType="solid">
        <fgColor rgb="FFD9D2E9"/>
        <bgColor rgb="FFD9D2E9"/>
      </patternFill>
    </fill>
    <fill>
      <patternFill patternType="solid">
        <fgColor rgb="FFFFE599"/>
        <bgColor rgb="FFFFE599"/>
      </patternFill>
    </fill>
    <fill>
      <patternFill patternType="solid">
        <fgColor rgb="FF2A9086"/>
        <bgColor rgb="FF2A9086"/>
      </patternFill>
    </fill>
    <fill>
      <patternFill patternType="solid">
        <fgColor rgb="FF26A69A"/>
        <bgColor rgb="FF26A69A"/>
      </patternFill>
    </fill>
    <fill>
      <patternFill patternType="solid">
        <fgColor rgb="FFD76345"/>
        <bgColor rgb="FFD76345"/>
      </patternFill>
    </fill>
    <fill>
      <patternFill patternType="solid">
        <fgColor rgb="FFA61C00"/>
        <bgColor rgb="FFA61C00"/>
      </patternFill>
    </fill>
    <fill>
      <patternFill patternType="solid">
        <fgColor rgb="FFFF9C74"/>
        <bgColor rgb="FFFF9C74"/>
      </patternFill>
    </fill>
    <fill>
      <patternFill patternType="solid">
        <fgColor rgb="FFC9DAF8"/>
        <bgColor rgb="FFC9DAF8"/>
      </patternFill>
    </fill>
    <fill>
      <patternFill patternType="solid">
        <fgColor rgb="FF674EA7"/>
        <bgColor rgb="FF674EA7"/>
      </patternFill>
    </fill>
    <fill>
      <patternFill patternType="solid">
        <fgColor rgb="FFFFF2CC"/>
        <bgColor rgb="FFFFF2CC"/>
      </patternFill>
    </fill>
    <fill>
      <patternFill patternType="solid">
        <fgColor rgb="FFE8E7FC"/>
        <bgColor rgb="FFE8E7FC"/>
      </patternFill>
    </fill>
    <fill>
      <patternFill patternType="solid">
        <fgColor rgb="FFB7E1CD"/>
        <bgColor rgb="FFB7E1CD"/>
      </patternFill>
    </fill>
    <fill>
      <patternFill patternType="solid">
        <fgColor rgb="FFFFF5AB"/>
        <bgColor rgb="FFFFF5AB"/>
      </patternFill>
    </fill>
    <fill>
      <patternFill patternType="solid">
        <fgColor rgb="FFF6B26B"/>
        <bgColor rgb="FFF6B26B"/>
      </patternFill>
    </fill>
    <fill>
      <patternFill patternType="solid">
        <fgColor rgb="FFA64D79"/>
        <bgColor rgb="FFA64D79"/>
      </patternFill>
    </fill>
    <fill>
      <patternFill patternType="solid">
        <fgColor rgb="FFFFE6DD"/>
        <bgColor rgb="FFFFE6DD"/>
      </patternFill>
    </fill>
    <fill>
      <patternFill patternType="solid">
        <fgColor rgb="FFD5A6BD"/>
        <bgColor rgb="FFD5A6BD"/>
      </patternFill>
    </fill>
    <fill>
      <patternFill patternType="solid">
        <fgColor rgb="FF666666"/>
        <bgColor rgb="FF666666"/>
      </patternFill>
    </fill>
    <fill>
      <patternFill patternType="solid">
        <fgColor rgb="FFF9CB9C"/>
        <bgColor rgb="FFF9CB9C"/>
      </patternFill>
    </fill>
    <fill>
      <patternFill patternType="solid">
        <fgColor rgb="FFEFEFEF"/>
        <bgColor rgb="FFEFEFEF"/>
      </patternFill>
    </fill>
    <fill>
      <patternFill patternType="solid">
        <fgColor rgb="FFFFD966"/>
        <bgColor rgb="FFFFD966"/>
      </patternFill>
    </fill>
    <fill>
      <patternFill patternType="solid">
        <fgColor rgb="FFB4A7D6"/>
        <bgColor rgb="FFB4A7D6"/>
      </patternFill>
    </fill>
    <fill>
      <patternFill patternType="solid">
        <fgColor rgb="FFB6D7A8"/>
        <bgColor rgb="FFB6D7A8"/>
      </patternFill>
    </fill>
    <fill>
      <patternFill patternType="solid">
        <fgColor rgb="FF6FA8DC"/>
        <bgColor rgb="FF6FA8DC"/>
      </patternFill>
    </fill>
    <fill>
      <patternFill patternType="solid">
        <fgColor rgb="FFD9EAD3"/>
        <bgColor rgb="FFD9EAD3"/>
      </patternFill>
    </fill>
    <fill>
      <patternFill patternType="solid">
        <fgColor rgb="FF93C47D"/>
        <bgColor rgb="FF93C47D"/>
      </patternFill>
    </fill>
    <fill>
      <patternFill patternType="solid">
        <fgColor rgb="FFEEF2F5"/>
        <bgColor rgb="FFEEF2F5"/>
      </patternFill>
    </fill>
    <fill>
      <patternFill patternType="solid">
        <fgColor rgb="FFC27BA0"/>
        <bgColor rgb="FFC27BA0"/>
      </patternFill>
    </fill>
    <fill>
      <patternFill patternType="solid">
        <fgColor rgb="FFFFFF00"/>
        <bgColor rgb="FFFFFF00"/>
      </patternFill>
    </fill>
    <fill>
      <patternFill patternType="solid">
        <fgColor rgb="FFEEEEEE"/>
        <bgColor rgb="FFEEEEEE"/>
      </patternFill>
    </fill>
    <fill>
      <patternFill patternType="solid">
        <fgColor rgb="FFFCE5CD"/>
        <bgColor rgb="FFFCE5CD"/>
      </patternFill>
    </fill>
    <fill>
      <patternFill patternType="solid">
        <fgColor rgb="FFB7B7B7"/>
        <bgColor rgb="FFB7B7B7"/>
      </patternFill>
    </fill>
    <fill>
      <patternFill patternType="solid">
        <fgColor rgb="FF000000"/>
        <bgColor rgb="FF000000"/>
      </patternFill>
    </fill>
    <fill>
      <patternFill patternType="solid">
        <fgColor rgb="FF4A86E8"/>
        <bgColor rgb="FF4A86E8"/>
      </patternFill>
    </fill>
    <fill>
      <patternFill patternType="solid">
        <fgColor rgb="FFFF0000"/>
        <bgColor rgb="FFFF0000"/>
      </patternFill>
    </fill>
    <fill>
      <patternFill patternType="solid">
        <fgColor rgb="FF9900FF"/>
        <bgColor rgb="FF9900FF"/>
      </patternFill>
    </fill>
    <fill>
      <patternFill patternType="solid">
        <fgColor rgb="FF8E7CC3"/>
        <bgColor rgb="FF8E7CC3"/>
      </patternFill>
    </fill>
    <fill>
      <patternFill patternType="solid">
        <fgColor rgb="FF38761D"/>
        <bgColor rgb="FF38761D"/>
      </patternFill>
    </fill>
    <fill>
      <patternFill patternType="solid">
        <fgColor rgb="FF3C78D8"/>
        <bgColor rgb="FF3C78D8"/>
      </patternFill>
    </fill>
    <fill>
      <patternFill patternType="solid">
        <fgColor rgb="FFFF9900"/>
        <bgColor rgb="FFFF9900"/>
      </patternFill>
    </fill>
    <fill>
      <patternFill patternType="solid">
        <fgColor rgb="FFE06666"/>
        <bgColor rgb="FFE06666"/>
      </patternFill>
    </fill>
    <fill>
      <patternFill patternType="solid">
        <fgColor rgb="FF073763"/>
        <bgColor rgb="FF073763"/>
      </patternFill>
    </fill>
    <fill>
      <patternFill patternType="solid">
        <fgColor rgb="FF3D85C6"/>
        <bgColor rgb="FF3D85C6"/>
      </patternFill>
    </fill>
    <fill>
      <patternFill patternType="solid">
        <fgColor rgb="FF6AA84F"/>
        <bgColor rgb="FF6AA84F"/>
      </patternFill>
    </fill>
    <fill>
      <patternFill patternType="solid">
        <fgColor rgb="FFE6B8AF"/>
        <bgColor rgb="FFE6B8AF"/>
      </patternFill>
    </fill>
    <fill>
      <patternFill patternType="solid">
        <fgColor rgb="FFE69138"/>
        <bgColor rgb="FFE69138"/>
      </patternFill>
    </fill>
    <fill>
      <patternFill patternType="solid">
        <fgColor rgb="FF76A5AF"/>
        <bgColor rgb="FF76A5AF"/>
      </patternFill>
    </fill>
    <fill>
      <patternFill patternType="solid">
        <fgColor rgb="FFEAD1DC"/>
        <bgColor rgb="FFEAD1DC"/>
      </patternFill>
    </fill>
    <fill>
      <patternFill patternType="solid">
        <fgColor rgb="FF6D9EEB"/>
        <bgColor rgb="FF6D9EEB"/>
      </patternFill>
    </fill>
    <fill>
      <patternFill patternType="solid">
        <fgColor rgb="FFCC4125"/>
        <bgColor rgb="FFCC4125"/>
      </patternFill>
    </fill>
    <fill>
      <patternFill patternType="solid">
        <fgColor rgb="FFCFE2F3"/>
        <bgColor rgb="FFCFE2F3"/>
      </patternFill>
    </fill>
    <fill>
      <patternFill patternType="solid">
        <fgColor rgb="FFFF4A9D"/>
        <bgColor rgb="FFFF4A9D"/>
      </patternFill>
    </fill>
    <fill>
      <patternFill patternType="solid">
        <fgColor rgb="FFF1C232"/>
        <bgColor rgb="FFF1C232"/>
      </patternFill>
    </fill>
    <fill>
      <patternFill patternType="solid">
        <fgColor rgb="FF980000"/>
        <bgColor rgb="FF980000"/>
      </patternFill>
    </fill>
    <fill>
      <patternFill patternType="solid">
        <fgColor rgb="FFFDF5CE"/>
        <bgColor rgb="FFFDF5CE"/>
      </patternFill>
    </fill>
    <fill>
      <patternFill patternType="solid">
        <fgColor rgb="FFA4C2F4"/>
        <bgColor rgb="FFA4C2F4"/>
      </patternFill>
    </fill>
    <fill>
      <patternFill patternType="solid">
        <fgColor rgb="FF9FC5E8"/>
        <bgColor rgb="FF9FC5E8"/>
      </patternFill>
    </fill>
    <fill>
      <patternFill patternType="solid">
        <fgColor rgb="FF0000FF"/>
        <bgColor rgb="FF0000FF"/>
      </patternFill>
    </fill>
    <fill>
      <patternFill patternType="solid">
        <fgColor rgb="FFBF9000"/>
        <bgColor rgb="FFBF9000"/>
      </patternFill>
    </fill>
    <fill>
      <patternFill patternType="solid">
        <fgColor rgb="FF1C4587"/>
        <bgColor rgb="FF1C4587"/>
      </patternFill>
    </fill>
    <fill>
      <patternFill patternType="solid">
        <fgColor rgb="FF741B47"/>
        <bgColor rgb="FF741B47"/>
      </patternFill>
    </fill>
    <fill>
      <patternFill patternType="solid">
        <fgColor rgb="FF999999"/>
        <bgColor rgb="FF999999"/>
      </patternFill>
    </fill>
    <fill>
      <patternFill patternType="solid">
        <fgColor rgb="FFCC0000"/>
        <bgColor rgb="FFCC0000"/>
      </patternFill>
    </fill>
    <fill>
      <patternFill patternType="solid">
        <fgColor rgb="FFF3F3F3"/>
        <bgColor rgb="FFF3F3F3"/>
      </patternFill>
    </fill>
    <fill>
      <patternFill patternType="solid">
        <fgColor rgb="FFDD7E6B"/>
        <bgColor rgb="FFDD7E6B"/>
      </patternFill>
    </fill>
    <fill>
      <patternFill patternType="solid">
        <fgColor rgb="FF274E13"/>
        <bgColor rgb="FF274E13"/>
      </patternFill>
    </fill>
    <fill>
      <patternFill patternType="solid">
        <fgColor rgb="FF351C75"/>
        <bgColor rgb="FF351C75"/>
      </patternFill>
    </fill>
    <fill>
      <patternFill patternType="solid">
        <fgColor rgb="FF434343"/>
        <bgColor rgb="FF434343"/>
      </patternFill>
    </fill>
    <fill>
      <patternFill patternType="solid">
        <fgColor rgb="FFE157D6"/>
        <bgColor rgb="FFE157D6"/>
      </patternFill>
    </fill>
  </fills>
  <borders count="16">
    <border/>
    <border>
      <left style="thin">
        <color rgb="FF000000"/>
      </left>
      <right style="thin">
        <color rgb="FF000000"/>
      </right>
      <top style="thin">
        <color rgb="FF000000"/>
      </top>
      <bottom style="thin">
        <color rgb="FF000000"/>
      </bottom>
    </border>
    <border>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top style="thin">
        <color rgb="FF000000"/>
      </top>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right style="thin">
        <color rgb="FF000000"/>
      </right>
      <bottom style="thin">
        <color rgb="FF000000"/>
      </bottom>
    </border>
    <border>
      <left style="thin">
        <color rgb="FF000000"/>
      </left>
      <bottom style="thin">
        <color rgb="FF000000"/>
      </bottom>
    </border>
    <border>
      <bottom style="thin">
        <color rgb="FF000000"/>
      </bottom>
    </border>
    <border>
      <left style="thin">
        <color rgb="FF000000"/>
      </left>
    </border>
    <border>
      <left style="thin">
        <color rgb="FF000000"/>
      </left>
      <right style="thin">
        <color rgb="FF000000"/>
      </right>
    </border>
  </borders>
  <cellStyleXfs count="1">
    <xf borderId="0" fillId="0" fontId="0" numFmtId="0" applyAlignment="1" applyFont="1"/>
  </cellStyleXfs>
  <cellXfs count="2023">
    <xf borderId="0" fillId="0" fontId="0" numFmtId="0" xfId="0" applyAlignment="1" applyFont="1">
      <alignment readingOrder="0" shrinkToFit="0" vertical="bottom" wrapText="1"/>
    </xf>
    <xf borderId="0" fillId="0" fontId="1" numFmtId="0" xfId="0" applyAlignment="1" applyFont="1">
      <alignment shrinkToFit="0" wrapText="1"/>
    </xf>
    <xf borderId="0" fillId="2" fontId="2" numFmtId="0" xfId="0" applyAlignment="1" applyFill="1" applyFont="1">
      <alignment readingOrder="0" shrinkToFit="0" wrapText="1"/>
    </xf>
    <xf borderId="1" fillId="2" fontId="3" numFmtId="0" xfId="0" applyAlignment="1" applyBorder="1" applyFill="1" applyFont="1">
      <alignment readingOrder="0" shrinkToFit="0" wrapText="1"/>
    </xf>
    <xf borderId="1" fillId="2" fontId="2" numFmtId="0" xfId="0" applyAlignment="1" applyBorder="1" applyFill="1" applyFont="1">
      <alignment readingOrder="0" shrinkToFit="0" wrapText="1"/>
    </xf>
    <xf borderId="0" fillId="3" fontId="4" numFmtId="0" xfId="0" applyAlignment="1" applyFill="1" applyFont="1">
      <alignment shrinkToFit="0" wrapText="1"/>
    </xf>
    <xf borderId="0" fillId="3" fontId="5" numFmtId="0" xfId="0" applyAlignment="1" applyFill="1" applyFont="1">
      <alignment readingOrder="0" shrinkToFit="0" wrapText="1"/>
    </xf>
    <xf borderId="0" fillId="4" fontId="2" numFmtId="0" xfId="0" applyAlignment="1" applyFill="1" applyFont="1">
      <alignment readingOrder="0" shrinkToFit="0" wrapText="1"/>
    </xf>
    <xf borderId="1" fillId="4" fontId="3" numFmtId="0" xfId="0" applyAlignment="1" applyBorder="1" applyFill="1" applyFont="1">
      <alignment readingOrder="0" shrinkToFit="0" wrapText="1"/>
    </xf>
    <xf borderId="0" fillId="3" fontId="6" numFmtId="0" xfId="0" applyAlignment="1" applyFill="1" applyFont="1">
      <alignment readingOrder="0" shrinkToFit="0" wrapText="1"/>
    </xf>
    <xf borderId="1" fillId="4" fontId="1" numFmtId="0" xfId="0" applyAlignment="1" applyBorder="1" applyFill="1" applyFont="1">
      <alignment shrinkToFit="0" wrapText="1"/>
    </xf>
    <xf borderId="0" fillId="3" fontId="7" numFmtId="0" xfId="0" applyAlignment="1" applyFill="1" applyFont="1">
      <alignment shrinkToFit="0" wrapText="1"/>
    </xf>
    <xf borderId="0" fillId="4" fontId="8" numFmtId="0" xfId="0" applyAlignment="1" applyFill="1" applyFont="1">
      <alignment horizontal="left" readingOrder="0" shrinkToFit="0" wrapText="1"/>
    </xf>
    <xf borderId="0" fillId="3" fontId="9" numFmtId="0" xfId="0" applyAlignment="1" applyFill="1" applyFont="1">
      <alignment readingOrder="0" shrinkToFit="0" wrapText="1"/>
    </xf>
    <xf borderId="1" fillId="4" fontId="10" numFmtId="0" xfId="0" applyAlignment="1" applyBorder="1" applyFill="1" applyFont="1">
      <alignment readingOrder="0" shrinkToFit="0" wrapText="1"/>
    </xf>
    <xf borderId="0" fillId="3" fontId="9" numFmtId="0" xfId="0" applyAlignment="1" applyFill="1" applyFont="1">
      <alignment shrinkToFit="0" vertical="bottom" wrapText="1"/>
    </xf>
    <xf borderId="0" fillId="3" fontId="9" numFmtId="164" xfId="0" applyAlignment="1" applyFill="1" applyFont="1" applyNumberFormat="1">
      <alignment shrinkToFit="0" vertical="bottom" wrapText="1"/>
    </xf>
    <xf borderId="1" fillId="2" fontId="11" numFmtId="0" xfId="0" applyAlignment="1" applyBorder="1" applyFill="1" applyFont="1">
      <alignment readingOrder="0" shrinkToFit="0" wrapText="1"/>
    </xf>
    <xf borderId="0" fillId="5" fontId="12" numFmtId="0" xfId="0" applyAlignment="1" applyFill="1" applyFont="1">
      <alignment readingOrder="0" shrinkToFit="0" wrapText="1"/>
    </xf>
    <xf borderId="1" fillId="0" fontId="1" numFmtId="0" xfId="0" applyAlignment="1" applyBorder="1" applyFont="1">
      <alignment shrinkToFit="0" wrapText="1"/>
    </xf>
    <xf borderId="0" fillId="5" fontId="4" numFmtId="0" xfId="0" applyAlignment="1" applyFill="1" applyFont="1">
      <alignment shrinkToFit="0" wrapText="1"/>
    </xf>
    <xf borderId="1" fillId="0" fontId="1" numFmtId="0" xfId="0" applyAlignment="1" applyBorder="1" applyFont="1">
      <alignment readingOrder="0" shrinkToFit="0" wrapText="1"/>
    </xf>
    <xf borderId="0" fillId="0" fontId="1" numFmtId="0" xfId="0" applyAlignment="1" applyFont="1">
      <alignment readingOrder="0" shrinkToFit="0" wrapText="1"/>
    </xf>
    <xf borderId="0" fillId="5" fontId="13" numFmtId="0" xfId="0" applyAlignment="1" applyFill="1" applyFont="1">
      <alignment shrinkToFit="0" wrapText="1"/>
    </xf>
    <xf borderId="0" fillId="5" fontId="14" numFmtId="0" xfId="0" applyAlignment="1" applyFill="1" applyFont="1">
      <alignment shrinkToFit="0" vertical="bottom" wrapText="1"/>
    </xf>
    <xf borderId="0" fillId="5" fontId="14" numFmtId="164" xfId="0" applyAlignment="1" applyFill="1" applyFont="1" applyNumberFormat="1">
      <alignment horizontal="right" shrinkToFit="0" vertical="bottom" wrapText="1"/>
    </xf>
    <xf borderId="0" fillId="5" fontId="4" numFmtId="0" xfId="0" applyAlignment="1" applyFill="1" applyFont="1">
      <alignment shrinkToFit="0" vertical="bottom" wrapText="1"/>
    </xf>
    <xf borderId="2" fillId="0" fontId="1" numFmtId="0" xfId="0" applyAlignment="1" applyBorder="1" applyFont="1">
      <alignment readingOrder="0" shrinkToFit="0" wrapText="1"/>
    </xf>
    <xf borderId="0" fillId="5" fontId="4" numFmtId="0" xfId="0" applyAlignment="1" applyFill="1" applyFont="1">
      <alignment readingOrder="0" shrinkToFit="0" wrapText="1"/>
    </xf>
    <xf borderId="0" fillId="5" fontId="4" numFmtId="0" xfId="0" applyAlignment="1" applyFill="1" applyFont="1">
      <alignment shrinkToFit="0" vertical="bottom" wrapText="1"/>
    </xf>
    <xf borderId="0" fillId="6" fontId="2" numFmtId="0" xfId="0" applyAlignment="1" applyFill="1" applyFont="1">
      <alignment readingOrder="0" shrinkToFit="0" wrapText="1"/>
    </xf>
    <xf borderId="0" fillId="5" fontId="1" numFmtId="0" xfId="0" applyAlignment="1" applyFill="1" applyFont="1">
      <alignment readingOrder="0" shrinkToFit="0" vertical="bottom" wrapText="1"/>
    </xf>
    <xf borderId="1" fillId="6" fontId="3" numFmtId="0" xfId="0" applyAlignment="1" applyBorder="1" applyFill="1" applyFont="1">
      <alignment readingOrder="0" shrinkToFit="0" wrapText="1"/>
    </xf>
    <xf borderId="1" fillId="6" fontId="1" numFmtId="0" xfId="0" applyAlignment="1" applyBorder="1" applyFill="1" applyFont="1">
      <alignment shrinkToFit="0" wrapText="1"/>
    </xf>
    <xf borderId="0" fillId="5" fontId="15" numFmtId="0" xfId="0" applyAlignment="1" applyFill="1" applyFont="1">
      <alignment readingOrder="0" shrinkToFit="0" vertical="bottom" wrapText="1"/>
    </xf>
    <xf borderId="1" fillId="6" fontId="10" numFmtId="0" xfId="0" applyAlignment="1" applyBorder="1" applyFill="1" applyFont="1">
      <alignment readingOrder="0" shrinkToFit="0" wrapText="1"/>
    </xf>
    <xf borderId="0" fillId="5" fontId="1" numFmtId="0" xfId="0" applyAlignment="1" applyFill="1" applyFont="1">
      <alignment shrinkToFit="0" vertical="bottom" wrapText="1"/>
    </xf>
    <xf borderId="1" fillId="7" fontId="1" numFmtId="0" xfId="0" applyAlignment="1" applyBorder="1" applyFill="1" applyFont="1">
      <alignment readingOrder="0" shrinkToFit="0" wrapText="1"/>
    </xf>
    <xf borderId="0" fillId="5" fontId="1" numFmtId="0" xfId="0" applyAlignment="1" applyFill="1" applyFont="1">
      <alignment shrinkToFit="0" vertical="bottom" wrapText="1"/>
    </xf>
    <xf borderId="1" fillId="0" fontId="16" numFmtId="0" xfId="0" applyAlignment="1" applyBorder="1" applyFont="1">
      <alignment readingOrder="0" shrinkToFit="0" wrapText="1"/>
    </xf>
    <xf borderId="0" fillId="5" fontId="1" numFmtId="0" xfId="0" applyAlignment="1" applyFill="1" applyFont="1">
      <alignment shrinkToFit="0" vertical="bottom" wrapText="1"/>
    </xf>
    <xf borderId="1" fillId="7" fontId="16" numFmtId="0" xfId="0" applyAlignment="1" applyBorder="1" applyFill="1" applyFont="1">
      <alignment horizontal="left" readingOrder="0" shrinkToFit="0" wrapText="1"/>
    </xf>
    <xf borderId="0" fillId="5" fontId="15" numFmtId="0" xfId="0" applyAlignment="1" applyFill="1" applyFont="1">
      <alignment shrinkToFit="0" vertical="bottom" wrapText="1"/>
    </xf>
    <xf borderId="1" fillId="0" fontId="1" numFmtId="0" xfId="0" applyAlignment="1" applyBorder="1" applyFont="1">
      <alignment readingOrder="0" shrinkToFit="0" vertical="bottom" wrapText="1"/>
    </xf>
    <xf borderId="0" fillId="5" fontId="1" numFmtId="0" xfId="0" applyAlignment="1" applyFill="1" applyFont="1">
      <alignment horizontal="left" shrinkToFit="0" vertical="bottom" wrapText="1"/>
    </xf>
    <xf borderId="3" fillId="0" fontId="1" numFmtId="0" xfId="0" applyAlignment="1" applyBorder="1" applyFont="1">
      <alignment readingOrder="0" shrinkToFit="0" vertical="bottom" wrapText="1"/>
    </xf>
    <xf borderId="0" fillId="8" fontId="2" numFmtId="0" xfId="0" applyAlignment="1" applyFill="1" applyFont="1">
      <alignment readingOrder="0" shrinkToFit="0" wrapText="1"/>
    </xf>
    <xf borderId="1" fillId="8" fontId="3" numFmtId="0" xfId="0" applyAlignment="1" applyBorder="1" applyFill="1" applyFont="1">
      <alignment readingOrder="0" shrinkToFit="0" wrapText="1"/>
    </xf>
    <xf borderId="0" fillId="5" fontId="14" numFmtId="0" xfId="0" applyAlignment="1" applyFill="1" applyFont="1">
      <alignment shrinkToFit="0" vertical="bottom" wrapText="1"/>
    </xf>
    <xf borderId="1" fillId="8" fontId="1" numFmtId="0" xfId="0" applyAlignment="1" applyBorder="1" applyFill="1" applyFont="1">
      <alignment shrinkToFit="0" wrapText="1"/>
    </xf>
    <xf borderId="1" fillId="8" fontId="10" numFmtId="0" xfId="0" applyAlignment="1" applyBorder="1" applyFill="1" applyFont="1">
      <alignment readingOrder="0" shrinkToFit="0" wrapText="1"/>
    </xf>
    <xf borderId="0" fillId="5" fontId="12" numFmtId="0" xfId="0" applyAlignment="1" applyFill="1" applyFont="1">
      <alignment readingOrder="0" shrinkToFit="0" vertical="bottom" wrapText="1"/>
    </xf>
    <xf borderId="0" fillId="5" fontId="4" numFmtId="0" xfId="0" applyAlignment="1" applyFill="1" applyFont="1">
      <alignment readingOrder="0" shrinkToFit="0" vertical="bottom" wrapText="1"/>
    </xf>
    <xf borderId="1" fillId="7" fontId="16" numFmtId="0" xfId="0" applyAlignment="1" applyBorder="1" applyFill="1" applyFont="1">
      <alignment readingOrder="0" shrinkToFit="0" vertical="bottom" wrapText="1"/>
    </xf>
    <xf borderId="1" fillId="0" fontId="1" numFmtId="0" xfId="0" applyAlignment="1" applyBorder="1" applyFont="1">
      <alignment readingOrder="0" shrinkToFit="0" vertical="center" wrapText="1"/>
    </xf>
    <xf borderId="0" fillId="9" fontId="2" numFmtId="0" xfId="0" applyAlignment="1" applyFill="1" applyFont="1">
      <alignment readingOrder="0" shrinkToFit="0" wrapText="1"/>
    </xf>
    <xf borderId="1" fillId="9" fontId="3" numFmtId="0" xfId="0" applyAlignment="1" applyBorder="1" applyFill="1" applyFont="1">
      <alignment readingOrder="0" shrinkToFit="0" wrapText="1"/>
    </xf>
    <xf borderId="1" fillId="9" fontId="1" numFmtId="0" xfId="0" applyAlignment="1" applyBorder="1" applyFill="1" applyFont="1">
      <alignment shrinkToFit="0" wrapText="1"/>
    </xf>
    <xf borderId="1" fillId="9" fontId="10" numFmtId="0" xfId="0" applyAlignment="1" applyBorder="1" applyFill="1" applyFont="1">
      <alignment readingOrder="0" shrinkToFit="0" wrapText="1"/>
    </xf>
    <xf borderId="1" fillId="9" fontId="1" numFmtId="0" xfId="0" applyAlignment="1" applyBorder="1" applyFill="1" applyFont="1">
      <alignment readingOrder="0" shrinkToFit="0" wrapText="1"/>
    </xf>
    <xf borderId="1" fillId="0" fontId="13" numFmtId="0" xfId="0" applyAlignment="1" applyBorder="1" applyFont="1">
      <alignment readingOrder="0" shrinkToFit="0" wrapText="1"/>
    </xf>
    <xf borderId="3" fillId="0" fontId="1" numFmtId="0" xfId="0" applyAlignment="1" applyBorder="1" applyFont="1">
      <alignment shrinkToFit="0" vertical="bottom" wrapText="1"/>
    </xf>
    <xf borderId="1" fillId="0" fontId="13" numFmtId="0" xfId="0" applyAlignment="1" applyBorder="1" applyFont="1">
      <alignment shrinkToFit="0" wrapText="1"/>
    </xf>
    <xf borderId="0" fillId="7" fontId="16" numFmtId="0" xfId="0" applyAlignment="1" applyFill="1" applyFont="1">
      <alignment horizontal="left" readingOrder="0" shrinkToFit="0" wrapText="1"/>
    </xf>
    <xf borderId="0" fillId="0" fontId="13" numFmtId="0" xfId="0" applyAlignment="1" applyFont="1">
      <alignment shrinkToFit="0" textRotation="0" wrapText="1"/>
    </xf>
    <xf borderId="0" fillId="10" fontId="2" numFmtId="0" xfId="0" applyAlignment="1" applyFill="1" applyFont="1">
      <alignment readingOrder="0" shrinkToFit="0" wrapText="1"/>
    </xf>
    <xf borderId="1" fillId="11" fontId="17" numFmtId="0" xfId="0" applyAlignment="1" applyBorder="1" applyFill="1" applyFont="1">
      <alignment shrinkToFit="0" wrapText="1"/>
    </xf>
    <xf borderId="1" fillId="10" fontId="3" numFmtId="0" xfId="0" applyAlignment="1" applyBorder="1" applyFill="1" applyFont="1">
      <alignment readingOrder="0" shrinkToFit="0" wrapText="1"/>
    </xf>
    <xf borderId="1" fillId="10" fontId="1" numFmtId="0" xfId="0" applyAlignment="1" applyBorder="1" applyFill="1" applyFont="1">
      <alignment shrinkToFit="0" wrapText="1"/>
    </xf>
    <xf borderId="1" fillId="11" fontId="18" numFmtId="0" xfId="0" applyAlignment="1" applyBorder="1" applyFill="1" applyFont="1">
      <alignment readingOrder="0" shrinkToFit="0" vertical="center" wrapText="0"/>
    </xf>
    <xf borderId="1" fillId="10" fontId="10" numFmtId="0" xfId="0" applyAlignment="1" applyBorder="1" applyFill="1" applyFont="1">
      <alignment readingOrder="0" shrinkToFit="0" wrapText="1"/>
    </xf>
    <xf borderId="1" fillId="11" fontId="19" numFmtId="0" xfId="0" applyAlignment="1" applyBorder="1" applyFill="1" applyFont="1">
      <alignment horizontal="right" readingOrder="0" shrinkToFit="0" wrapText="1"/>
    </xf>
    <xf borderId="1" fillId="7" fontId="10" numFmtId="0" xfId="0" applyAlignment="1" applyBorder="1" applyFill="1" applyFont="1">
      <alignment readingOrder="0" shrinkToFit="0" textRotation="0" wrapText="1"/>
    </xf>
    <xf borderId="1" fillId="7" fontId="1" numFmtId="0" xfId="0" applyAlignment="1" applyBorder="1" applyFill="1" applyFont="1">
      <alignment shrinkToFit="0" wrapText="1"/>
    </xf>
    <xf borderId="1" fillId="7" fontId="19" numFmtId="0" xfId="0" applyAlignment="1" applyBorder="1" applyFill="1" applyFont="1">
      <alignment horizontal="right" readingOrder="0" shrinkToFit="0" wrapText="1"/>
    </xf>
    <xf borderId="0" fillId="12" fontId="2" numFmtId="0" xfId="0" applyAlignment="1" applyFill="1" applyFont="1">
      <alignment readingOrder="0" shrinkToFit="0" wrapText="1"/>
    </xf>
    <xf borderId="1" fillId="7" fontId="10" numFmtId="0" xfId="0" applyAlignment="1" applyBorder="1" applyFill="1" applyFont="1">
      <alignment readingOrder="0" shrinkToFit="0" wrapText="1"/>
    </xf>
    <xf borderId="1" fillId="12" fontId="3" numFmtId="0" xfId="0" applyAlignment="1" applyBorder="1" applyFill="1" applyFont="1">
      <alignment readingOrder="0" shrinkToFit="0" wrapText="1"/>
    </xf>
    <xf borderId="1" fillId="12" fontId="1" numFmtId="0" xfId="0" applyAlignment="1" applyBorder="1" applyFill="1" applyFont="1">
      <alignment shrinkToFit="0" wrapText="1"/>
    </xf>
    <xf borderId="1" fillId="0" fontId="19" numFmtId="0" xfId="0" applyAlignment="1" applyBorder="1" applyFont="1">
      <alignment horizontal="left" readingOrder="0" shrinkToFit="0" wrapText="1"/>
    </xf>
    <xf borderId="1" fillId="12" fontId="10" numFmtId="0" xfId="0" applyAlignment="1" applyBorder="1" applyFill="1" applyFont="1">
      <alignment readingOrder="0" shrinkToFit="0" wrapText="1"/>
    </xf>
    <xf borderId="1" fillId="11" fontId="1" numFmtId="0" xfId="0" applyAlignment="1" applyBorder="1" applyFill="1" applyFont="1">
      <alignment shrinkToFit="0" wrapText="1"/>
    </xf>
    <xf borderId="1" fillId="11" fontId="19" numFmtId="0" xfId="0" applyAlignment="1" applyBorder="1" applyFill="1" applyFont="1">
      <alignment shrinkToFit="0" vertical="center" wrapText="0"/>
    </xf>
    <xf borderId="0" fillId="5" fontId="20" numFmtId="0" xfId="0" applyAlignment="1" applyFill="1" applyFont="1">
      <alignment readingOrder="0" shrinkToFit="0" wrapText="1"/>
    </xf>
    <xf borderId="1" fillId="11" fontId="19" numFmtId="0" xfId="0" applyAlignment="1" applyBorder="1" applyFill="1" applyFont="1">
      <alignment horizontal="left" readingOrder="0" shrinkToFit="0" wrapText="1"/>
    </xf>
    <xf borderId="0" fillId="11" fontId="8" numFmtId="0" xfId="0" applyAlignment="1" applyFill="1" applyFont="1">
      <alignment horizontal="left" readingOrder="0" shrinkToFit="0" wrapText="1"/>
    </xf>
    <xf borderId="1" fillId="9" fontId="21" numFmtId="0" xfId="0" applyAlignment="1" applyBorder="1" applyFill="1" applyFont="1">
      <alignment readingOrder="0" shrinkToFit="0" vertical="center" wrapText="1"/>
    </xf>
    <xf borderId="0" fillId="13" fontId="2" numFmtId="0" xfId="0" applyAlignment="1" applyFill="1" applyFont="1">
      <alignment readingOrder="0" shrinkToFit="0" wrapText="1"/>
    </xf>
    <xf borderId="1" fillId="13" fontId="3" numFmtId="0" xfId="0" applyAlignment="1" applyBorder="1" applyFill="1" applyFont="1">
      <alignment readingOrder="0" shrinkToFit="0" wrapText="1"/>
    </xf>
    <xf borderId="1" fillId="9" fontId="21" numFmtId="0" xfId="0" applyAlignment="1" applyBorder="1" applyFill="1" applyFont="1">
      <alignment readingOrder="0" shrinkToFit="0" vertical="center" wrapText="1"/>
    </xf>
    <xf borderId="1" fillId="13" fontId="1" numFmtId="0" xfId="0" applyAlignment="1" applyBorder="1" applyFill="1" applyFont="1">
      <alignment shrinkToFit="0" wrapText="1"/>
    </xf>
    <xf borderId="1" fillId="13" fontId="10" numFmtId="0" xfId="0" applyAlignment="1" applyBorder="1" applyFill="1" applyFont="1">
      <alignment readingOrder="0" shrinkToFit="0" wrapText="1"/>
    </xf>
    <xf borderId="1" fillId="9" fontId="21" numFmtId="0" xfId="0" applyAlignment="1" applyBorder="1" applyFill="1" applyFont="1">
      <alignment horizontal="left" readingOrder="0" shrinkToFit="0" textRotation="0" vertical="center" wrapText="1"/>
    </xf>
    <xf borderId="1" fillId="0" fontId="21" numFmtId="0" xfId="0" applyAlignment="1" applyBorder="1" applyFont="1">
      <alignment readingOrder="0" shrinkToFit="0" vertical="center" wrapText="1"/>
    </xf>
    <xf borderId="1" fillId="0" fontId="1" numFmtId="0" xfId="0" applyAlignment="1" applyBorder="1" applyFont="1">
      <alignment shrinkToFit="0" wrapText="1"/>
    </xf>
    <xf borderId="1" fillId="0" fontId="22" numFmtId="0" xfId="0" applyAlignment="1" applyBorder="1" applyFont="1">
      <alignment readingOrder="0" shrinkToFit="0" vertical="center" wrapText="1"/>
    </xf>
    <xf borderId="1" fillId="0" fontId="21" numFmtId="0" xfId="0" applyAlignment="1" applyBorder="1" applyFont="1">
      <alignment readingOrder="0" shrinkToFit="0" vertical="center" wrapText="1"/>
    </xf>
    <xf borderId="0" fillId="14" fontId="13" numFmtId="0" xfId="0" applyAlignment="1" applyFill="1" applyFont="1">
      <alignment shrinkToFit="0" wrapText="1"/>
    </xf>
    <xf borderId="1" fillId="7" fontId="21" numFmtId="0" xfId="0" applyAlignment="1" applyBorder="1" applyFill="1" applyFont="1">
      <alignment readingOrder="0" shrinkToFit="0" vertical="center" wrapText="1"/>
    </xf>
    <xf borderId="1" fillId="14" fontId="13" numFmtId="0" xfId="0" applyAlignment="1" applyBorder="1" applyFill="1" applyFont="1">
      <alignment shrinkToFit="0" wrapText="1"/>
    </xf>
    <xf borderId="0" fillId="3" fontId="1" numFmtId="0" xfId="0" applyAlignment="1" applyFill="1" applyFont="1">
      <alignment shrinkToFit="0" wrapText="1"/>
    </xf>
    <xf borderId="1" fillId="14" fontId="1" numFmtId="0" xfId="0" applyAlignment="1" applyBorder="1" applyFill="1" applyFont="1">
      <alignment readingOrder="0" shrinkToFit="0" wrapText="1"/>
    </xf>
    <xf borderId="1" fillId="0" fontId="21" numFmtId="0" xfId="0" applyAlignment="1" applyBorder="1" applyFont="1">
      <alignment horizontal="left" readingOrder="0" shrinkToFit="0" textRotation="0" vertical="center" wrapText="1"/>
    </xf>
    <xf borderId="0" fillId="15" fontId="13" numFmtId="0" xfId="0" applyAlignment="1" applyFill="1" applyFont="1">
      <alignment shrinkToFit="0" wrapText="1"/>
    </xf>
    <xf borderId="1" fillId="7" fontId="21" numFmtId="0" xfId="0" applyAlignment="1" applyBorder="1" applyFill="1" applyFont="1">
      <alignment horizontal="left" readingOrder="0" shrinkToFit="0" textRotation="0" vertical="center" wrapText="1"/>
    </xf>
    <xf borderId="1" fillId="15" fontId="13" numFmtId="0" xfId="0" applyAlignment="1" applyBorder="1" applyFill="1" applyFont="1">
      <alignment shrinkToFit="0" wrapText="1"/>
    </xf>
    <xf borderId="0" fillId="3" fontId="5" numFmtId="0" xfId="0" applyAlignment="1" applyFill="1" applyFont="1">
      <alignment shrinkToFit="0" vertical="bottom" wrapText="1"/>
    </xf>
    <xf borderId="1" fillId="9" fontId="1" numFmtId="0" xfId="0" applyAlignment="1" applyBorder="1" applyFill="1" applyFont="1">
      <alignment readingOrder="0" shrinkToFit="0" vertical="center" wrapText="1"/>
    </xf>
    <xf borderId="1" fillId="15" fontId="1" numFmtId="0" xfId="0" applyAlignment="1" applyBorder="1" applyFill="1" applyFont="1">
      <alignment readingOrder="0" shrinkToFit="0" wrapText="1"/>
    </xf>
    <xf borderId="0" fillId="16" fontId="13" numFmtId="0" xfId="0" applyAlignment="1" applyFill="1" applyFont="1">
      <alignment shrinkToFit="0" wrapText="1"/>
    </xf>
    <xf borderId="1" fillId="9" fontId="3" numFmtId="0" xfId="0" applyAlignment="1" applyBorder="1" applyFill="1" applyFont="1">
      <alignment readingOrder="0" shrinkToFit="0" vertical="center" wrapText="1"/>
    </xf>
    <xf borderId="1" fillId="16" fontId="13" numFmtId="0" xfId="0" applyAlignment="1" applyBorder="1" applyFill="1" applyFont="1">
      <alignment shrinkToFit="0" wrapText="1"/>
    </xf>
    <xf borderId="1" fillId="9" fontId="16" numFmtId="0" xfId="0" applyAlignment="1" applyBorder="1" applyFill="1" applyFont="1">
      <alignment horizontal="left" readingOrder="0" shrinkToFit="0" wrapText="1"/>
    </xf>
    <xf borderId="1" fillId="16" fontId="1" numFmtId="0" xfId="0" applyAlignment="1" applyBorder="1" applyFill="1" applyFont="1">
      <alignment readingOrder="0" shrinkToFit="0" wrapText="1"/>
    </xf>
    <xf borderId="0" fillId="7" fontId="1" numFmtId="0" xfId="0" applyAlignment="1" applyFill="1" applyFont="1">
      <alignment shrinkToFit="0" wrapText="1"/>
    </xf>
    <xf borderId="0" fillId="17" fontId="13" numFmtId="0" xfId="0" applyAlignment="1" applyFill="1" applyFont="1">
      <alignment readingOrder="0" shrinkToFit="0" wrapText="1"/>
    </xf>
    <xf borderId="1" fillId="17" fontId="13" numFmtId="0" xfId="0" applyAlignment="1" applyBorder="1" applyFill="1" applyFont="1">
      <alignment readingOrder="0" shrinkToFit="0" wrapText="1"/>
    </xf>
    <xf borderId="0" fillId="3" fontId="23" numFmtId="0" xfId="0" applyAlignment="1" applyFill="1" applyFont="1">
      <alignment shrinkToFit="0" vertical="bottom" wrapText="1"/>
    </xf>
    <xf borderId="1" fillId="18" fontId="21" numFmtId="0" xfId="0" applyAlignment="1" applyBorder="1" applyFill="1" applyFont="1">
      <alignment readingOrder="0" shrinkToFit="0" vertical="center" wrapText="1"/>
    </xf>
    <xf borderId="0" fillId="3" fontId="24" numFmtId="0" xfId="0" applyAlignment="1" applyFill="1" applyFont="1">
      <alignment shrinkToFit="0" vertical="bottom" wrapText="1"/>
    </xf>
    <xf borderId="1" fillId="17" fontId="1" numFmtId="0" xfId="0" applyAlignment="1" applyBorder="1" applyFill="1" applyFont="1">
      <alignment readingOrder="0" shrinkToFit="0" wrapText="1"/>
    </xf>
    <xf borderId="0" fillId="3" fontId="16" numFmtId="0" xfId="0" applyAlignment="1" applyFill="1" applyFont="1">
      <alignment shrinkToFit="0" wrapText="1"/>
    </xf>
    <xf borderId="0" fillId="7" fontId="1" numFmtId="0" xfId="0" applyAlignment="1" applyFill="1" applyFont="1">
      <alignment readingOrder="0" shrinkToFit="0" wrapText="1"/>
    </xf>
    <xf borderId="0" fillId="5" fontId="1" numFmtId="0" xfId="0" applyAlignment="1" applyFill="1" applyFont="1">
      <alignment readingOrder="0" shrinkToFit="0" wrapText="1"/>
    </xf>
    <xf borderId="1" fillId="9" fontId="21" numFmtId="0" xfId="0" applyAlignment="1" applyBorder="1" applyFill="1" applyFont="1">
      <alignment readingOrder="0" shrinkToFit="0" vertical="center" wrapText="1"/>
    </xf>
    <xf borderId="1" fillId="0" fontId="1" numFmtId="0" xfId="0" applyAlignment="1" applyBorder="1" applyFont="1">
      <alignment readingOrder="0" shrinkToFit="0" vertical="center" wrapText="1"/>
    </xf>
    <xf borderId="0" fillId="5" fontId="25" numFmtId="0" xfId="0" applyAlignment="1" applyFill="1" applyFont="1">
      <alignment readingOrder="0" shrinkToFit="0" wrapText="1"/>
    </xf>
    <xf borderId="0" fillId="5" fontId="24" numFmtId="0" xfId="0" applyAlignment="1" applyFill="1" applyFont="1">
      <alignment shrinkToFit="0" vertical="bottom" wrapText="1"/>
    </xf>
    <xf borderId="0" fillId="3" fontId="13" numFmtId="0" xfId="0" applyAlignment="1" applyFill="1" applyFont="1">
      <alignment shrinkToFit="0" wrapText="1"/>
    </xf>
    <xf borderId="0" fillId="7" fontId="26" numFmtId="0" xfId="0" applyAlignment="1" applyFill="1" applyFont="1">
      <alignment readingOrder="0" shrinkToFit="0" vertical="bottom" wrapText="1"/>
    </xf>
    <xf borderId="1" fillId="0" fontId="1" numFmtId="0" xfId="0" applyAlignment="1" applyBorder="1" applyFont="1">
      <alignment readingOrder="0" shrinkToFit="0" wrapText="1"/>
    </xf>
    <xf borderId="0" fillId="5" fontId="1" numFmtId="0" xfId="0" applyAlignment="1" applyFill="1" applyFont="1">
      <alignment shrinkToFit="0" wrapText="1"/>
    </xf>
    <xf borderId="1" fillId="19" fontId="4" numFmtId="0" xfId="0" applyAlignment="1" applyBorder="1" applyFill="1" applyFont="1">
      <alignment readingOrder="0" shrinkToFit="0" wrapText="1"/>
    </xf>
    <xf borderId="0" fillId="5" fontId="24" numFmtId="0" xfId="0" applyAlignment="1" applyFill="1" applyFont="1">
      <alignment shrinkToFit="0" vertical="bottom" wrapText="1"/>
    </xf>
    <xf borderId="0" fillId="3" fontId="7" numFmtId="0" xfId="0" applyAlignment="1" applyFill="1" applyFont="1">
      <alignment readingOrder="0" shrinkToFit="0" wrapText="1"/>
    </xf>
    <xf borderId="0" fillId="7" fontId="7" numFmtId="0" xfId="0" applyAlignment="1" applyFill="1" applyFont="1">
      <alignment readingOrder="0" shrinkToFit="0" wrapText="1"/>
    </xf>
    <xf borderId="4" fillId="9" fontId="4" numFmtId="0" xfId="0" applyAlignment="1" applyBorder="1" applyFill="1" applyFont="1">
      <alignment readingOrder="0" shrinkToFit="0" wrapText="1"/>
    </xf>
    <xf borderId="0" fillId="5" fontId="27" numFmtId="0" xfId="0" applyAlignment="1" applyFill="1" applyFont="1">
      <alignment readingOrder="0" shrinkToFit="0" wrapText="1"/>
    </xf>
    <xf borderId="0" fillId="7" fontId="13" numFmtId="0" xfId="0" applyAlignment="1" applyFill="1" applyFont="1">
      <alignment shrinkToFit="0" wrapText="1"/>
    </xf>
    <xf borderId="1" fillId="7" fontId="1" numFmtId="0" xfId="0" applyAlignment="1" applyBorder="1" applyFill="1" applyFont="1">
      <alignment shrinkToFit="0" wrapText="1"/>
    </xf>
    <xf borderId="0" fillId="5" fontId="15" numFmtId="0" xfId="0" applyAlignment="1" applyFill="1" applyFont="1">
      <alignment readingOrder="0" shrinkToFit="0" wrapText="1"/>
    </xf>
    <xf borderId="1" fillId="20" fontId="4" numFmtId="0" xfId="0" applyAlignment="1" applyBorder="1" applyFill="1" applyFont="1">
      <alignment readingOrder="0" shrinkToFit="0" wrapText="1"/>
    </xf>
    <xf borderId="0" fillId="7" fontId="1" numFmtId="0" xfId="0" applyAlignment="1" applyFill="1" applyFont="1">
      <alignment shrinkToFit="0" vertical="bottom" wrapText="1"/>
    </xf>
    <xf borderId="0" fillId="7" fontId="26" numFmtId="0" xfId="0" applyAlignment="1" applyFill="1" applyFont="1">
      <alignment readingOrder="0" shrinkToFit="0" vertical="bottom" wrapText="1"/>
    </xf>
    <xf borderId="0" fillId="7" fontId="26" numFmtId="0" xfId="0" applyAlignment="1" applyFill="1" applyFont="1">
      <alignment readingOrder="0" shrinkToFit="0" textRotation="0" vertical="bottom" wrapText="1"/>
    </xf>
    <xf borderId="0" fillId="0" fontId="26" numFmtId="0" xfId="0" applyAlignment="1" applyFont="1">
      <alignment shrinkToFit="0" vertical="bottom" wrapText="1"/>
    </xf>
    <xf borderId="0" fillId="7" fontId="13" numFmtId="0" xfId="0" applyAlignment="1" applyFill="1" applyFont="1">
      <alignment readingOrder="0" shrinkToFit="0" wrapText="1"/>
    </xf>
    <xf borderId="0" fillId="0" fontId="1" numFmtId="0" xfId="0" applyAlignment="1" applyFont="1">
      <alignment shrinkToFit="0" vertical="bottom" wrapText="1"/>
    </xf>
    <xf borderId="5" fillId="7" fontId="13" numFmtId="0" xfId="0" applyAlignment="1" applyBorder="1" applyFill="1" applyFont="1">
      <alignment readingOrder="0" shrinkToFit="0" wrapText="1"/>
    </xf>
    <xf borderId="0" fillId="0" fontId="26" numFmtId="0" xfId="0" applyAlignment="1" applyFont="1">
      <alignment readingOrder="0" shrinkToFit="0" vertical="bottom" wrapText="1"/>
    </xf>
    <xf borderId="6" fillId="7" fontId="1" numFmtId="0" xfId="0" applyAlignment="1" applyBorder="1" applyFill="1" applyFont="1">
      <alignment readingOrder="0" shrinkToFit="0" wrapText="1"/>
    </xf>
    <xf borderId="0" fillId="7" fontId="1" numFmtId="0" xfId="0" applyAlignment="1" applyFill="1" applyFont="1">
      <alignment readingOrder="0" shrinkToFit="0" vertical="bottom" wrapText="1"/>
    </xf>
    <xf borderId="0" fillId="7" fontId="1" numFmtId="0" xfId="0" applyAlignment="1" applyFill="1" applyFont="1">
      <alignment shrinkToFit="0" textRotation="0" wrapText="1"/>
    </xf>
    <xf borderId="1" fillId="21" fontId="26" numFmtId="0" xfId="0" applyAlignment="1" applyBorder="1" applyFill="1" applyFont="1">
      <alignment shrinkToFit="0" vertical="bottom" wrapText="1"/>
    </xf>
    <xf borderId="1" fillId="21" fontId="18" numFmtId="0" xfId="0" applyAlignment="1" applyBorder="1" applyFill="1" applyFont="1">
      <alignment readingOrder="0" shrinkToFit="0" wrapText="1"/>
    </xf>
    <xf borderId="0" fillId="7" fontId="16" numFmtId="0" xfId="0" applyAlignment="1" applyFill="1" applyFont="1">
      <alignment shrinkToFit="0" wrapText="1"/>
    </xf>
    <xf borderId="1" fillId="21" fontId="19" numFmtId="0" xfId="0" applyAlignment="1" applyBorder="1" applyFill="1" applyFont="1">
      <alignment horizontal="right" readingOrder="0" shrinkToFit="0" vertical="center" wrapText="1"/>
    </xf>
    <xf borderId="1" fillId="21" fontId="1" numFmtId="0" xfId="0" applyAlignment="1" applyBorder="1" applyFill="1" applyFont="1">
      <alignment readingOrder="0" shrinkToFit="0" wrapText="1"/>
    </xf>
    <xf borderId="0" fillId="7" fontId="28" numFmtId="0" xfId="0" applyAlignment="1" applyFill="1" applyFont="1">
      <alignment horizontal="center" shrinkToFit="0" vertical="bottom" wrapText="1"/>
    </xf>
    <xf borderId="1" fillId="0" fontId="26" numFmtId="0" xfId="0" applyAlignment="1" applyBorder="1" applyFont="1">
      <alignment shrinkToFit="0" vertical="bottom" wrapText="1"/>
    </xf>
    <xf borderId="0" fillId="7" fontId="29" numFmtId="0" xfId="0" applyAlignment="1" applyFill="1" applyFont="1">
      <alignment shrinkToFit="0" wrapText="1"/>
    </xf>
    <xf borderId="1" fillId="7" fontId="19" numFmtId="0" xfId="0" applyAlignment="1" applyBorder="1" applyFill="1" applyFont="1">
      <alignment horizontal="right" readingOrder="0" shrinkToFit="0" vertical="center" wrapText="1"/>
    </xf>
    <xf borderId="0" fillId="17" fontId="29" numFmtId="0" xfId="0" applyAlignment="1" applyFill="1" applyFont="1">
      <alignment readingOrder="0" shrinkToFit="0" wrapText="1"/>
    </xf>
    <xf borderId="3" fillId="7" fontId="10" numFmtId="0" xfId="0" applyAlignment="1" applyBorder="1" applyFill="1" applyFont="1">
      <alignment readingOrder="0" shrinkToFit="0" wrapText="1"/>
    </xf>
    <xf borderId="1" fillId="17" fontId="29" numFmtId="0" xfId="0" applyAlignment="1" applyBorder="1" applyFill="1" applyFont="1">
      <alignment readingOrder="0" shrinkToFit="0" wrapText="1"/>
    </xf>
    <xf borderId="0" fillId="7" fontId="28" numFmtId="165" xfId="0" applyAlignment="1" applyFill="1" applyFont="1" applyNumberFormat="1">
      <alignment horizontal="center" shrinkToFit="0" vertical="bottom" wrapText="1"/>
    </xf>
    <xf borderId="1" fillId="17" fontId="16" numFmtId="0" xfId="0" applyAlignment="1" applyBorder="1" applyFill="1" applyFont="1">
      <alignment readingOrder="0" shrinkToFit="0" wrapText="1"/>
    </xf>
    <xf borderId="3" fillId="7" fontId="10" numFmtId="0" xfId="0" applyAlignment="1" applyBorder="1" applyFill="1" applyFont="1">
      <alignment readingOrder="0" shrinkToFit="0" textRotation="0" wrapText="1"/>
    </xf>
    <xf borderId="0" fillId="3" fontId="30" numFmtId="0" xfId="0" applyAlignment="1" applyFill="1" applyFont="1">
      <alignment readingOrder="0" shrinkToFit="0" wrapText="1"/>
    </xf>
    <xf borderId="1" fillId="21" fontId="16" numFmtId="0" xfId="0" applyAlignment="1" applyBorder="1" applyFill="1" applyFont="1">
      <alignment readingOrder="0" shrinkToFit="0" wrapText="1"/>
    </xf>
    <xf borderId="1" fillId="21" fontId="19" numFmtId="0" xfId="0" applyAlignment="1" applyBorder="1" applyFill="1" applyFont="1">
      <alignment shrinkToFit="0" vertical="center" wrapText="0"/>
    </xf>
    <xf borderId="1" fillId="21" fontId="19" numFmtId="0" xfId="0" applyAlignment="1" applyBorder="1" applyFill="1" applyFont="1">
      <alignment horizontal="right" readingOrder="0" shrinkToFit="0" vertical="bottom" wrapText="1"/>
    </xf>
    <xf borderId="0" fillId="7" fontId="31" numFmtId="0" xfId="0" applyAlignment="1" applyFill="1" applyFont="1">
      <alignment readingOrder="0" shrinkToFit="0" wrapText="1"/>
    </xf>
    <xf borderId="0" fillId="7" fontId="31" numFmtId="0" xfId="0" applyAlignment="1" applyFill="1" applyFont="1">
      <alignment readingOrder="0" shrinkToFit="0" vertical="bottom" wrapText="1"/>
    </xf>
    <xf borderId="1" fillId="21" fontId="19" numFmtId="0" xfId="0" applyAlignment="1" applyBorder="1" applyFill="1" applyFont="1">
      <alignment horizontal="left" readingOrder="0" shrinkToFit="0" wrapText="1"/>
    </xf>
    <xf borderId="0" fillId="7" fontId="32" numFmtId="164" xfId="0" applyAlignment="1" applyFill="1" applyFont="1" applyNumberFormat="1">
      <alignment shrinkToFit="0" vertical="bottom" wrapText="1"/>
    </xf>
    <xf borderId="1" fillId="4" fontId="21" numFmtId="0" xfId="0" applyAlignment="1" applyBorder="1" applyFill="1" applyFont="1">
      <alignment readingOrder="0" shrinkToFit="0" vertical="center" wrapText="1"/>
    </xf>
    <xf borderId="1" fillId="22" fontId="21" numFmtId="0" xfId="0" applyAlignment="1" applyBorder="1" applyFill="1" applyFont="1">
      <alignment horizontal="left" readingOrder="0" shrinkToFit="0" wrapText="1"/>
    </xf>
    <xf borderId="1" fillId="7" fontId="21" numFmtId="0" xfId="0" applyAlignment="1" applyBorder="1" applyFill="1" applyFont="1">
      <alignment horizontal="left" readingOrder="0" shrinkToFit="0" wrapText="1"/>
    </xf>
    <xf borderId="0" fillId="7" fontId="4" numFmtId="0" xfId="0" applyAlignment="1" applyFill="1" applyFont="1">
      <alignment shrinkToFit="0" wrapText="1"/>
    </xf>
    <xf borderId="1" fillId="22" fontId="21" numFmtId="0" xfId="0" applyAlignment="1" applyBorder="1" applyFill="1" applyFont="1">
      <alignment horizontal="left" readingOrder="0" shrinkToFit="0" textRotation="0" wrapText="1"/>
    </xf>
    <xf borderId="0" fillId="7" fontId="4" numFmtId="0" xfId="0" applyAlignment="1" applyFill="1" applyFont="1">
      <alignment shrinkToFit="0" vertical="bottom" wrapText="1"/>
    </xf>
    <xf borderId="0" fillId="7" fontId="7" numFmtId="164" xfId="0" applyAlignment="1" applyFill="1" applyFont="1" applyNumberFormat="1">
      <alignment horizontal="right" shrinkToFit="0" vertical="bottom" wrapText="1"/>
    </xf>
    <xf borderId="1" fillId="23" fontId="1" numFmtId="0" xfId="0" applyAlignment="1" applyBorder="1" applyFill="1" applyFont="1">
      <alignment shrinkToFit="0" wrapText="1"/>
    </xf>
    <xf borderId="0" fillId="3" fontId="30" numFmtId="0" xfId="0" applyAlignment="1" applyFill="1" applyFont="1">
      <alignment readingOrder="0" shrinkToFit="0" vertical="bottom" wrapText="1"/>
    </xf>
    <xf borderId="0" fillId="3" fontId="10" numFmtId="0" xfId="0" applyAlignment="1" applyFill="1" applyFont="1">
      <alignment shrinkToFit="0" vertical="bottom" wrapText="1"/>
    </xf>
    <xf borderId="1" fillId="23" fontId="21" numFmtId="0" xfId="0" applyAlignment="1" applyBorder="1" applyFill="1" applyFont="1">
      <alignment readingOrder="0" shrinkToFit="0" vertical="center" wrapText="1"/>
    </xf>
    <xf borderId="0" fillId="7" fontId="4" numFmtId="0" xfId="0" applyAlignment="1" applyFill="1" applyFont="1">
      <alignment readingOrder="0" shrinkToFit="0" wrapText="1"/>
    </xf>
    <xf borderId="1" fillId="23" fontId="21" numFmtId="0" xfId="0" applyAlignment="1" applyBorder="1" applyFill="1" applyFont="1">
      <alignment horizontal="left" readingOrder="0" shrinkToFit="0" wrapText="1"/>
    </xf>
    <xf borderId="0" fillId="5" fontId="1" numFmtId="166" xfId="0" applyAlignment="1" applyFill="1" applyFont="1" applyNumberFormat="1">
      <alignment readingOrder="0" shrinkToFit="0" wrapText="1"/>
    </xf>
    <xf borderId="1" fillId="23" fontId="13" numFmtId="0" xfId="0" applyAlignment="1" applyBorder="1" applyFill="1" applyFont="1">
      <alignment readingOrder="0" shrinkToFit="0" wrapText="1"/>
    </xf>
    <xf borderId="0" fillId="5" fontId="12" numFmtId="0" xfId="0" applyAlignment="1" applyFill="1" applyFont="1">
      <alignment horizontal="left" readingOrder="0" shrinkToFit="0" wrapText="1"/>
    </xf>
    <xf borderId="1" fillId="23" fontId="13" numFmtId="0" xfId="0" applyAlignment="1" applyBorder="1" applyFill="1" applyFont="1">
      <alignment shrinkToFit="0" wrapText="1"/>
    </xf>
    <xf borderId="0" fillId="5" fontId="31" numFmtId="0" xfId="0" applyAlignment="1" applyFill="1" applyFont="1">
      <alignment readingOrder="0" shrinkToFit="0" wrapText="1"/>
    </xf>
    <xf borderId="1" fillId="0" fontId="21" numFmtId="0" xfId="0" applyAlignment="1" applyBorder="1" applyFont="1">
      <alignment readingOrder="0" shrinkToFit="0" vertical="center" wrapText="1"/>
    </xf>
    <xf borderId="0" fillId="5" fontId="31" numFmtId="0" xfId="0" applyAlignment="1" applyFill="1" applyFont="1">
      <alignment readingOrder="0" shrinkToFit="0" wrapText="1"/>
    </xf>
    <xf borderId="1" fillId="7" fontId="21" numFmtId="0" xfId="0" applyAlignment="1" applyBorder="1" applyFill="1" applyFont="1">
      <alignment horizontal="left" readingOrder="0" shrinkToFit="0" textRotation="0" wrapText="1"/>
    </xf>
    <xf borderId="0" fillId="7" fontId="4" numFmtId="0" xfId="0" applyAlignment="1" applyFill="1" applyFont="1">
      <alignment readingOrder="0" shrinkToFit="0" vertical="bottom" wrapText="1"/>
    </xf>
    <xf borderId="1" fillId="23" fontId="1" numFmtId="0" xfId="0" applyAlignment="1" applyBorder="1" applyFill="1" applyFont="1">
      <alignment readingOrder="0" shrinkToFit="0" wrapText="1"/>
    </xf>
    <xf borderId="1" fillId="23" fontId="1" numFmtId="0" xfId="0" applyAlignment="1" applyBorder="1" applyFill="1" applyFont="1">
      <alignment readingOrder="0" shrinkToFit="0" wrapText="1"/>
    </xf>
    <xf borderId="0" fillId="5" fontId="10" numFmtId="0" xfId="0" applyAlignment="1" applyFill="1" applyFont="1">
      <alignment readingOrder="0" shrinkToFit="0" vertical="top" wrapText="1"/>
    </xf>
    <xf borderId="0" fillId="5" fontId="1" numFmtId="0" xfId="0" applyAlignment="1" applyFill="1" applyFont="1">
      <alignment readingOrder="0" shrinkToFit="0" vertical="top" wrapText="1"/>
    </xf>
    <xf borderId="1" fillId="23" fontId="21" numFmtId="0" xfId="0" applyAlignment="1" applyBorder="1" applyFill="1" applyFont="1">
      <alignment horizontal="left" readingOrder="0" shrinkToFit="0" textRotation="0" wrapText="1"/>
    </xf>
    <xf borderId="0" fillId="5" fontId="16" numFmtId="0" xfId="0" applyAlignment="1" applyFill="1" applyFont="1">
      <alignment horizontal="left" readingOrder="0" shrinkToFit="0" wrapText="1"/>
    </xf>
    <xf borderId="0" fillId="5" fontId="10" numFmtId="0" xfId="0" applyAlignment="1" applyFill="1" applyFont="1">
      <alignment horizontal="center" readingOrder="0" shrinkToFit="0" wrapText="1"/>
    </xf>
    <xf borderId="1" fillId="0" fontId="1" numFmtId="0" xfId="0" applyAlignment="1" applyBorder="1" applyFont="1">
      <alignment readingOrder="0" shrinkToFit="0" wrapText="1"/>
    </xf>
    <xf borderId="1" fillId="0" fontId="21" numFmtId="0" xfId="0" applyAlignment="1" applyBorder="1" applyFont="1">
      <alignment horizontal="left" readingOrder="0" shrinkToFit="0" textRotation="0" wrapText="1"/>
    </xf>
    <xf borderId="0" fillId="7" fontId="10" numFmtId="0" xfId="0" applyAlignment="1" applyFill="1" applyFont="1">
      <alignment readingOrder="0" shrinkToFit="0" vertical="top" wrapText="1"/>
    </xf>
    <xf borderId="0" fillId="7" fontId="1" numFmtId="0" xfId="0" applyAlignment="1" applyFill="1" applyFont="1">
      <alignment readingOrder="0" shrinkToFit="0" vertical="top" wrapText="1"/>
    </xf>
    <xf borderId="0" fillId="7" fontId="10" numFmtId="0" xfId="0" applyAlignment="1" applyFill="1" applyFont="1">
      <alignment horizontal="center" readingOrder="0" shrinkToFit="0" wrapText="1"/>
    </xf>
    <xf borderId="0" fillId="7" fontId="4" numFmtId="0" xfId="0" applyAlignment="1" applyFill="1" applyFont="1">
      <alignment shrinkToFit="0" vertical="bottom" wrapText="1"/>
    </xf>
    <xf borderId="1" fillId="0" fontId="21" numFmtId="0" xfId="0" applyAlignment="1" applyBorder="1" applyFont="1">
      <alignment horizontal="left" readingOrder="0" shrinkToFit="0" wrapText="1"/>
    </xf>
    <xf borderId="1" fillId="0" fontId="21" numFmtId="0" xfId="0" applyAlignment="1" applyBorder="1" applyFont="1">
      <alignment horizontal="left" readingOrder="0" shrinkToFit="0" textRotation="0" vertical="bottom" wrapText="1"/>
    </xf>
    <xf borderId="0" fillId="15" fontId="1" numFmtId="0" xfId="0" applyAlignment="1" applyFill="1" applyFont="1">
      <alignment readingOrder="0" shrinkToFit="0" wrapText="1"/>
    </xf>
    <xf borderId="1" fillId="23" fontId="21" numFmtId="0" xfId="0" applyAlignment="1" applyBorder="1" applyFill="1" applyFont="1">
      <alignment horizontal="left" readingOrder="0" shrinkToFit="0" textRotation="0" vertical="bottom" wrapText="1"/>
    </xf>
    <xf borderId="0" fillId="7" fontId="33" numFmtId="164" xfId="0" applyAlignment="1" applyFill="1" applyFont="1" applyNumberFormat="1">
      <alignment shrinkToFit="0" vertical="bottom" wrapText="1"/>
    </xf>
    <xf borderId="0" fillId="7" fontId="33" numFmtId="0" xfId="0" applyAlignment="1" applyFill="1" applyFont="1">
      <alignment shrinkToFit="0" vertical="bottom" wrapText="1"/>
    </xf>
    <xf borderId="1" fillId="7" fontId="21" numFmtId="0" xfId="0" applyAlignment="1" applyBorder="1" applyFill="1" applyFont="1">
      <alignment horizontal="left" readingOrder="0" shrinkToFit="0" wrapText="1"/>
    </xf>
    <xf borderId="0" fillId="7" fontId="33" numFmtId="164" xfId="0" applyAlignment="1" applyFill="1" applyFont="1" applyNumberFormat="1">
      <alignment shrinkToFit="0" vertical="bottom" wrapText="1"/>
    </xf>
    <xf borderId="0" fillId="7" fontId="33" numFmtId="10" xfId="0" applyAlignment="1" applyFill="1" applyFont="1" applyNumberFormat="1">
      <alignment shrinkToFit="0" vertical="bottom" wrapText="1"/>
    </xf>
    <xf borderId="0" fillId="7" fontId="33" numFmtId="0" xfId="0" applyAlignment="1" applyFill="1" applyFont="1">
      <alignment shrinkToFit="0" vertical="bottom" wrapText="1"/>
    </xf>
    <xf borderId="0" fillId="7" fontId="33" numFmtId="0" xfId="0" applyAlignment="1" applyFill="1" applyFont="1">
      <alignment horizontal="right" shrinkToFit="0" vertical="bottom" wrapText="1"/>
    </xf>
    <xf borderId="1" fillId="7" fontId="21" numFmtId="0" xfId="0" applyAlignment="1" applyBorder="1" applyFill="1" applyFont="1">
      <alignment horizontal="left" readingOrder="0" shrinkToFit="0" textRotation="0" vertical="bottom" wrapText="1"/>
    </xf>
    <xf borderId="0" fillId="0" fontId="33" numFmtId="0" xfId="0" applyAlignment="1" applyFont="1">
      <alignment shrinkToFit="0" vertical="bottom" wrapText="1"/>
    </xf>
    <xf borderId="0" fillId="0" fontId="33" numFmtId="0" xfId="0" applyAlignment="1" applyFont="1">
      <alignment horizontal="right" shrinkToFit="0" vertical="bottom" wrapText="1"/>
    </xf>
    <xf borderId="1" fillId="0" fontId="10" numFmtId="0" xfId="0" applyAlignment="1" applyBorder="1" applyFont="1">
      <alignment readingOrder="0" shrinkToFit="0" wrapText="1"/>
    </xf>
    <xf borderId="1" fillId="24" fontId="21" numFmtId="0" xfId="0" applyAlignment="1" applyBorder="1" applyFill="1" applyFont="1">
      <alignment readingOrder="0" shrinkToFit="0" vertical="center" wrapText="1"/>
    </xf>
    <xf borderId="1" fillId="23" fontId="10" numFmtId="0" xfId="0" applyAlignment="1" applyBorder="1" applyFill="1" applyFont="1">
      <alignment readingOrder="0" shrinkToFit="0" wrapText="1"/>
    </xf>
    <xf borderId="1" fillId="23" fontId="34" numFmtId="0" xfId="0" applyAlignment="1" applyBorder="1" applyFill="1" applyFont="1">
      <alignment readingOrder="0" shrinkToFit="0" vertical="center" wrapText="1"/>
    </xf>
    <xf borderId="1" fillId="0" fontId="21" numFmtId="0" xfId="0" applyAlignment="1" applyBorder="1" applyFont="1">
      <alignment horizontal="left" readingOrder="0" shrinkToFit="0" textRotation="0" vertical="bottom" wrapText="1"/>
    </xf>
    <xf borderId="0" fillId="0" fontId="21" numFmtId="0" xfId="0" applyAlignment="1" applyFont="1">
      <alignment shrinkToFit="0" vertical="center" wrapText="0"/>
    </xf>
    <xf borderId="7" fillId="7" fontId="21" numFmtId="0" xfId="0" applyAlignment="1" applyBorder="1" applyFill="1" applyFont="1">
      <alignment horizontal="left" readingOrder="0" shrinkToFit="0" vertical="bottom" wrapText="1"/>
    </xf>
    <xf borderId="0" fillId="7" fontId="21" numFmtId="0" xfId="0" applyAlignment="1" applyFill="1" applyFont="1">
      <alignment horizontal="left" readingOrder="0" shrinkToFit="0" vertical="bottom" wrapText="1"/>
    </xf>
    <xf borderId="0" fillId="7" fontId="21" numFmtId="0" xfId="0" applyAlignment="1" applyFill="1" applyFont="1">
      <alignment horizontal="left" readingOrder="0" shrinkToFit="0" wrapText="1"/>
    </xf>
    <xf borderId="0" fillId="7" fontId="21" numFmtId="0" xfId="0" applyAlignment="1" applyFill="1" applyFont="1">
      <alignment horizontal="left" readingOrder="0" shrinkToFit="0" textRotation="0" wrapText="1"/>
    </xf>
    <xf borderId="0" fillId="7" fontId="21" numFmtId="0" xfId="0" applyAlignment="1" applyFill="1" applyFont="1">
      <alignment horizontal="left" readingOrder="0" shrinkToFit="0" textRotation="0" vertical="bottom" wrapText="1"/>
    </xf>
    <xf borderId="0" fillId="0" fontId="21" numFmtId="0" xfId="0" applyAlignment="1" applyFont="1">
      <alignment readingOrder="0" shrinkToFit="0" vertical="center" wrapText="0"/>
    </xf>
    <xf borderId="0" fillId="7" fontId="16" numFmtId="0" xfId="0" applyAlignment="1" applyFill="1" applyFont="1">
      <alignment readingOrder="0" shrinkToFit="0" wrapText="1"/>
    </xf>
    <xf borderId="0" fillId="0" fontId="1" numFmtId="0" xfId="0" applyAlignment="1" applyFont="1">
      <alignment shrinkToFit="0" textRotation="0" wrapText="1"/>
    </xf>
    <xf borderId="0" fillId="0" fontId="21" numFmtId="0" xfId="0" applyAlignment="1" applyFont="1">
      <alignment readingOrder="0" shrinkToFit="0" vertical="center" wrapText="0"/>
    </xf>
    <xf borderId="0" fillId="0" fontId="1" numFmtId="0" xfId="0" applyAlignment="1" applyFont="1">
      <alignment readingOrder="0" shrinkToFit="0" wrapText="1"/>
    </xf>
    <xf borderId="0" fillId="0" fontId="0" numFmtId="0" xfId="0" applyAlignment="1" applyFont="1">
      <alignment shrinkToFit="0" vertical="center" wrapText="0"/>
    </xf>
    <xf borderId="0" fillId="0" fontId="13" numFmtId="0" xfId="0" applyAlignment="1" applyFont="1">
      <alignment readingOrder="0" shrinkToFit="0" wrapText="1"/>
    </xf>
    <xf borderId="0" fillId="0" fontId="0" numFmtId="0" xfId="0" applyAlignment="1" applyFont="1">
      <alignment readingOrder="0" shrinkToFit="0" vertical="center" wrapText="0"/>
    </xf>
    <xf borderId="0" fillId="0" fontId="13" numFmtId="0" xfId="0" applyAlignment="1" applyFont="1">
      <alignment readingOrder="0" shrinkToFit="0" wrapText="1"/>
    </xf>
    <xf borderId="0" fillId="7" fontId="35" numFmtId="0" xfId="0" applyAlignment="1" applyFill="1" applyFont="1">
      <alignment readingOrder="0" shrinkToFit="0" wrapText="1"/>
    </xf>
    <xf borderId="0" fillId="0" fontId="29" numFmtId="0" xfId="0" applyAlignment="1" applyFont="1">
      <alignment horizontal="left" readingOrder="0" shrinkToFit="0" textRotation="0" wrapText="1"/>
    </xf>
    <xf borderId="1" fillId="25" fontId="3" numFmtId="0" xfId="0" applyAlignment="1" applyBorder="1" applyFill="1" applyFont="1">
      <alignment horizontal="left" readingOrder="0" shrinkToFit="0" textRotation="0" vertical="top" wrapText="1"/>
    </xf>
    <xf borderId="1" fillId="25" fontId="36" numFmtId="0" xfId="0" applyAlignment="1" applyBorder="1" applyFill="1" applyFont="1">
      <alignment horizontal="center" readingOrder="0" shrinkToFit="0" textRotation="0" vertical="top" wrapText="0"/>
    </xf>
    <xf borderId="1" fillId="25" fontId="3" numFmtId="0" xfId="0" applyAlignment="1" applyBorder="1" applyFill="1" applyFont="1">
      <alignment horizontal="center" readingOrder="0" shrinkToFit="0" vertical="top" wrapText="1"/>
    </xf>
    <xf borderId="1" fillId="0" fontId="26" numFmtId="0" xfId="0" applyAlignment="1" applyBorder="1" applyFont="1">
      <alignment shrinkToFit="0" wrapText="1"/>
    </xf>
    <xf borderId="1" fillId="7" fontId="26" numFmtId="0" xfId="0" applyAlignment="1" applyBorder="1" applyFill="1" applyFont="1">
      <alignment shrinkToFit="0" vertical="bottom" wrapText="1"/>
    </xf>
    <xf borderId="8" fillId="26" fontId="26" numFmtId="0" xfId="0" applyAlignment="1" applyBorder="1" applyFill="1" applyFont="1">
      <alignment shrinkToFit="0" vertical="bottom" wrapText="1"/>
    </xf>
    <xf borderId="8" fillId="7" fontId="26" numFmtId="0" xfId="0" applyAlignment="1" applyBorder="1" applyFill="1" applyFont="1">
      <alignment shrinkToFit="0" vertical="bottom" wrapText="1"/>
    </xf>
    <xf borderId="1" fillId="0" fontId="26" numFmtId="0" xfId="0" applyAlignment="1" applyBorder="1" applyFont="1">
      <alignment readingOrder="0" shrinkToFit="0" wrapText="1"/>
    </xf>
    <xf borderId="1" fillId="7" fontId="11" numFmtId="0" xfId="0" applyAlignment="1" applyBorder="1" applyFill="1" applyFont="1">
      <alignment horizontal="left" readingOrder="0" shrinkToFit="0" vertical="center" wrapText="0"/>
    </xf>
    <xf borderId="1" fillId="7" fontId="11" numFmtId="49" xfId="0" applyAlignment="1" applyBorder="1" applyFill="1" applyFont="1" applyNumberFormat="1">
      <alignment horizontal="left" readingOrder="0" shrinkToFit="0" vertical="center" wrapText="0"/>
    </xf>
    <xf borderId="1" fillId="7" fontId="11" numFmtId="0" xfId="0" applyAlignment="1" applyBorder="1" applyFill="1" applyFont="1">
      <alignment horizontal="left" readingOrder="0" shrinkToFit="0" vertical="center" wrapText="0"/>
    </xf>
    <xf borderId="0" fillId="7" fontId="37" numFmtId="0" xfId="0" applyAlignment="1" applyFill="1" applyFont="1">
      <alignment horizontal="left" readingOrder="0" shrinkToFit="0" vertical="center" wrapText="0"/>
    </xf>
    <xf borderId="1" fillId="7" fontId="38" numFmtId="0" xfId="0" applyAlignment="1" applyBorder="1" applyFill="1" applyFont="1">
      <alignment horizontal="left" readingOrder="0" shrinkToFit="0" vertical="center" wrapText="1"/>
    </xf>
    <xf borderId="1" fillId="7" fontId="38" numFmtId="0" xfId="0" applyAlignment="1" applyBorder="1" applyFill="1" applyFont="1">
      <alignment readingOrder="0" shrinkToFit="0" vertical="center" wrapText="1"/>
    </xf>
    <xf borderId="1" fillId="7" fontId="39" numFmtId="49" xfId="0" applyAlignment="1" applyBorder="1" applyFill="1" applyFont="1" applyNumberFormat="1">
      <alignment readingOrder="0" shrinkToFit="0" vertical="center" wrapText="1"/>
    </xf>
    <xf borderId="1" fillId="7" fontId="40" numFmtId="0" xfId="0" applyAlignment="1" applyBorder="1" applyFill="1" applyFont="1">
      <alignment readingOrder="0" shrinkToFit="0" vertical="center" wrapText="1"/>
    </xf>
    <xf borderId="1" fillId="7" fontId="40" numFmtId="0" xfId="0" applyAlignment="1" applyBorder="1" applyFill="1" applyFont="1">
      <alignment horizontal="center" readingOrder="0" shrinkToFit="0" vertical="center" wrapText="1"/>
    </xf>
    <xf borderId="1" fillId="7" fontId="41" numFmtId="0" xfId="0" applyAlignment="1" applyBorder="1" applyFill="1" applyFont="1">
      <alignment readingOrder="0" shrinkToFit="0" vertical="center" wrapText="1"/>
    </xf>
    <xf borderId="0" fillId="7" fontId="14" numFmtId="0" xfId="0" applyAlignment="1" applyFill="1" applyFont="1">
      <alignment shrinkToFit="0" vertical="center" wrapText="1"/>
    </xf>
    <xf borderId="1" fillId="27" fontId="11" numFmtId="0" xfId="0" applyAlignment="1" applyBorder="1" applyFill="1" applyFont="1">
      <alignment horizontal="center" readingOrder="0" shrinkToFit="0" vertical="center" wrapText="1"/>
    </xf>
    <xf borderId="1" fillId="27" fontId="11" numFmtId="49" xfId="0" applyAlignment="1" applyBorder="1" applyFill="1" applyFont="1" applyNumberFormat="1">
      <alignment horizontal="center" readingOrder="0" shrinkToFit="0" vertical="center" wrapText="1"/>
    </xf>
    <xf borderId="0" fillId="7" fontId="42" numFmtId="0" xfId="0" applyAlignment="1" applyFill="1" applyFont="1">
      <alignment horizontal="center" shrinkToFit="0" vertical="center" wrapText="1"/>
    </xf>
    <xf borderId="0" fillId="28" fontId="11" numFmtId="0" xfId="0" applyAlignment="1" applyFill="1" applyFont="1">
      <alignment readingOrder="0" shrinkToFit="0" wrapText="0"/>
    </xf>
    <xf borderId="0" fillId="28" fontId="1" numFmtId="49" xfId="0" applyAlignment="1" applyFill="1" applyFont="1" applyNumberFormat="1">
      <alignment shrinkToFit="0" wrapText="1"/>
    </xf>
    <xf borderId="0" fillId="28" fontId="1" numFmtId="0" xfId="0" applyAlignment="1" applyFill="1" applyFont="1">
      <alignment shrinkToFit="0" wrapText="1"/>
    </xf>
    <xf borderId="0" fillId="28" fontId="11" numFmtId="0" xfId="0" applyAlignment="1" applyFill="1" applyFont="1">
      <alignment readingOrder="0" shrinkToFit="0" wrapText="1"/>
    </xf>
    <xf borderId="0" fillId="28" fontId="41" numFmtId="0" xfId="0" applyAlignment="1" applyFill="1" applyFont="1">
      <alignment horizontal="left" shrinkToFit="0" wrapText="1"/>
    </xf>
    <xf borderId="0" fillId="7" fontId="43" numFmtId="0" xfId="0" applyAlignment="1" applyFill="1" applyFont="1">
      <alignment horizontal="left" shrinkToFit="0" wrapText="1"/>
    </xf>
    <xf borderId="3" fillId="7" fontId="38" numFmtId="0" xfId="0" applyAlignment="1" applyBorder="1" applyFill="1" applyFont="1">
      <alignment horizontal="left" shrinkToFit="0" wrapText="1"/>
    </xf>
    <xf borderId="3" fillId="7" fontId="38" numFmtId="0" xfId="0" applyAlignment="1" applyBorder="1" applyFill="1" applyFont="1">
      <alignment horizontal="left" readingOrder="0" shrinkToFit="0" wrapText="1"/>
    </xf>
    <xf borderId="3" fillId="7" fontId="38" numFmtId="49" xfId="0" applyAlignment="1" applyBorder="1" applyFill="1" applyFont="1" applyNumberFormat="1">
      <alignment horizontal="left" readingOrder="0" shrinkToFit="0" wrapText="1"/>
    </xf>
    <xf borderId="3" fillId="7" fontId="41" numFmtId="0" xfId="0" applyAlignment="1" applyBorder="1" applyFill="1" applyFont="1">
      <alignment horizontal="left" shrinkToFit="0" wrapText="1"/>
    </xf>
    <xf borderId="1" fillId="7" fontId="38" numFmtId="0" xfId="0" applyAlignment="1" applyBorder="1" applyFill="1" applyFont="1">
      <alignment shrinkToFit="0" vertical="bottom" wrapText="1"/>
    </xf>
    <xf borderId="8" fillId="7" fontId="38" numFmtId="0" xfId="0" applyAlignment="1" applyBorder="1" applyFill="1" applyFont="1">
      <alignment shrinkToFit="0" vertical="bottom" wrapText="1"/>
    </xf>
    <xf borderId="8" fillId="7" fontId="38" numFmtId="49" xfId="0" applyAlignment="1" applyBorder="1" applyFill="1" applyFont="1" applyNumberFormat="1">
      <alignment shrinkToFit="0" vertical="bottom" wrapText="1"/>
    </xf>
    <xf borderId="8" fillId="7" fontId="44" numFmtId="0" xfId="0" applyAlignment="1" applyBorder="1" applyFill="1" applyFont="1">
      <alignment shrinkToFit="0" vertical="bottom" wrapText="1"/>
    </xf>
    <xf borderId="8" fillId="7" fontId="41" numFmtId="0" xfId="0" applyAlignment="1" applyBorder="1" applyFill="1" applyFont="1">
      <alignment shrinkToFit="0" vertical="bottom" wrapText="1"/>
    </xf>
    <xf borderId="4" fillId="7" fontId="1" numFmtId="0" xfId="0" applyAlignment="1" applyBorder="1" applyFill="1" applyFont="1">
      <alignment shrinkToFit="0" wrapText="1"/>
    </xf>
    <xf borderId="1" fillId="7" fontId="38" numFmtId="49" xfId="0" applyAlignment="1" applyBorder="1" applyFill="1" applyFont="1" applyNumberFormat="1">
      <alignment shrinkToFit="0" vertical="bottom" wrapText="1"/>
    </xf>
    <xf borderId="1" fillId="7" fontId="44" numFmtId="0" xfId="0" applyAlignment="1" applyBorder="1" applyFill="1" applyFont="1">
      <alignment shrinkToFit="0" vertical="bottom" wrapText="1"/>
    </xf>
    <xf borderId="1" fillId="7" fontId="41" numFmtId="0" xfId="0" applyAlignment="1" applyBorder="1" applyFill="1" applyFont="1">
      <alignment shrinkToFit="0" vertical="bottom" wrapText="1"/>
    </xf>
    <xf borderId="1" fillId="7" fontId="38" numFmtId="0" xfId="0" applyAlignment="1" applyBorder="1" applyFill="1" applyFont="1">
      <alignment shrinkToFit="0" vertical="bottom" wrapText="1"/>
    </xf>
    <xf borderId="1" fillId="29" fontId="37" numFmtId="0" xfId="0" applyAlignment="1" applyBorder="1" applyFill="1" applyFont="1">
      <alignment readingOrder="0" shrinkToFit="0" vertical="bottom" wrapText="1"/>
    </xf>
    <xf borderId="8" fillId="7" fontId="45" numFmtId="0" xfId="0" applyAlignment="1" applyBorder="1" applyFill="1" applyFont="1">
      <alignment shrinkToFit="0" vertical="bottom" wrapText="1"/>
    </xf>
    <xf borderId="1" fillId="7" fontId="46" numFmtId="0" xfId="0" applyAlignment="1" applyBorder="1" applyFill="1" applyFont="1">
      <alignment shrinkToFit="0" vertical="bottom" wrapText="1"/>
    </xf>
    <xf borderId="8" fillId="7" fontId="45" numFmtId="49" xfId="0" applyAlignment="1" applyBorder="1" applyFill="1" applyFont="1" applyNumberFormat="1">
      <alignment shrinkToFit="0" vertical="bottom" wrapText="1"/>
    </xf>
    <xf borderId="8" fillId="7" fontId="38" numFmtId="0" xfId="0" applyAlignment="1" applyBorder="1" applyFill="1" applyFont="1">
      <alignment shrinkToFit="0" vertical="bottom" wrapText="1"/>
    </xf>
    <xf borderId="1" fillId="30" fontId="46" numFmtId="0" xfId="0" applyAlignment="1" applyBorder="1" applyFill="1" applyFont="1">
      <alignment shrinkToFit="0" vertical="bottom" wrapText="1"/>
    </xf>
    <xf borderId="8" fillId="7" fontId="41" numFmtId="0" xfId="0" applyAlignment="1" applyBorder="1" applyFill="1" applyFont="1">
      <alignment shrinkToFit="0" vertical="bottom" wrapText="1"/>
    </xf>
    <xf borderId="1" fillId="31" fontId="37" numFmtId="0" xfId="0" applyAlignment="1" applyBorder="1" applyFill="1" applyFont="1">
      <alignment horizontal="left" shrinkToFit="0" vertical="bottom" wrapText="0"/>
    </xf>
    <xf borderId="1" fillId="7" fontId="38" numFmtId="0" xfId="0" applyAlignment="1" applyBorder="1" applyFill="1" applyFont="1">
      <alignment readingOrder="0" shrinkToFit="0" wrapText="1"/>
    </xf>
    <xf borderId="1" fillId="7" fontId="46" numFmtId="0" xfId="0" applyAlignment="1" applyBorder="1" applyFill="1" applyFont="1">
      <alignment horizontal="left" shrinkToFit="0" vertical="bottom" wrapText="1"/>
    </xf>
    <xf borderId="1" fillId="7" fontId="46" numFmtId="0" xfId="0" applyAlignment="1" applyBorder="1" applyFill="1" applyFont="1">
      <alignment shrinkToFit="0" vertical="bottom" wrapText="1"/>
    </xf>
    <xf borderId="1" fillId="7" fontId="38" numFmtId="0" xfId="0" applyAlignment="1" applyBorder="1" applyFill="1" applyFont="1">
      <alignment shrinkToFit="0" vertical="bottom" wrapText="1"/>
    </xf>
    <xf borderId="1" fillId="7" fontId="44" numFmtId="0" xfId="0" applyAlignment="1" applyBorder="1" applyFill="1" applyFont="1">
      <alignment horizontal="center" shrinkToFit="0" vertical="bottom" wrapText="1"/>
    </xf>
    <xf borderId="1" fillId="7" fontId="38" numFmtId="0" xfId="0" applyAlignment="1" applyBorder="1" applyFill="1" applyFont="1">
      <alignment readingOrder="0" shrinkToFit="0" vertical="bottom" wrapText="1"/>
    </xf>
    <xf borderId="1" fillId="7" fontId="46" numFmtId="0" xfId="0" applyAlignment="1" applyBorder="1" applyFill="1" applyFont="1">
      <alignment horizontal="center" shrinkToFit="0" vertical="bottom" wrapText="1"/>
    </xf>
    <xf borderId="1" fillId="7" fontId="47" numFmtId="0" xfId="0" applyAlignment="1" applyBorder="1" applyFill="1" applyFont="1">
      <alignment shrinkToFit="0" vertical="bottom" wrapText="1"/>
    </xf>
    <xf borderId="1" fillId="7" fontId="38" numFmtId="0" xfId="0" applyAlignment="1" applyBorder="1" applyFill="1" applyFont="1">
      <alignment horizontal="left" readingOrder="0" shrinkToFit="0" wrapText="1"/>
    </xf>
    <xf borderId="0" fillId="7" fontId="47" numFmtId="0" xfId="0" applyAlignment="1" applyFill="1" applyFont="1">
      <alignment shrinkToFit="0" vertical="bottom" wrapText="1"/>
    </xf>
    <xf borderId="1" fillId="7" fontId="46" numFmtId="0" xfId="0" applyAlignment="1" applyBorder="1" applyFill="1" applyFont="1">
      <alignment readingOrder="0" shrinkToFit="0" vertical="bottom" wrapText="1"/>
    </xf>
    <xf borderId="1" fillId="7" fontId="38" numFmtId="0" xfId="0" applyAlignment="1" applyBorder="1" applyFill="1" applyFont="1">
      <alignment shrinkToFit="0" wrapText="1"/>
    </xf>
    <xf borderId="1" fillId="7" fontId="46" numFmtId="0" xfId="0" applyAlignment="1" applyBorder="1" applyFill="1" applyFont="1">
      <alignment horizontal="left" shrinkToFit="0" vertical="bottom" wrapText="1"/>
    </xf>
    <xf borderId="1" fillId="29" fontId="37" numFmtId="0" xfId="0" applyAlignment="1" applyBorder="1" applyFill="1" applyFont="1">
      <alignment shrinkToFit="0" vertical="bottom" wrapText="1"/>
    </xf>
    <xf borderId="1" fillId="29" fontId="37" numFmtId="0" xfId="0" applyAlignment="1" applyBorder="1" applyFill="1" applyFont="1">
      <alignment shrinkToFit="0" vertical="bottom" wrapText="1"/>
    </xf>
    <xf borderId="1" fillId="28" fontId="11" numFmtId="0" xfId="0" applyAlignment="1" applyBorder="1" applyFill="1" applyFont="1">
      <alignment readingOrder="0" shrinkToFit="0" wrapText="0"/>
    </xf>
    <xf borderId="1" fillId="30" fontId="48" numFmtId="0" xfId="0" applyAlignment="1" applyBorder="1" applyFill="1" applyFont="1">
      <alignment shrinkToFit="0" vertical="bottom" wrapText="1"/>
    </xf>
    <xf borderId="1" fillId="28" fontId="11" numFmtId="0" xfId="0" applyAlignment="1" applyBorder="1" applyFill="1" applyFont="1">
      <alignment readingOrder="0" shrinkToFit="0" wrapText="1"/>
    </xf>
    <xf borderId="1" fillId="31" fontId="37" numFmtId="0" xfId="0" applyAlignment="1" applyBorder="1" applyFill="1" applyFont="1">
      <alignment horizontal="left" shrinkToFit="0" vertical="bottom" wrapText="1"/>
    </xf>
    <xf borderId="1" fillId="28" fontId="1" numFmtId="49" xfId="0" applyAlignment="1" applyBorder="1" applyFill="1" applyFont="1" applyNumberFormat="1">
      <alignment shrinkToFit="0" wrapText="1"/>
    </xf>
    <xf borderId="1" fillId="31" fontId="37" numFmtId="0" xfId="0" applyAlignment="1" applyBorder="1" applyFill="1" applyFont="1">
      <alignment horizontal="left" shrinkToFit="0" vertical="bottom" wrapText="1"/>
    </xf>
    <xf borderId="1" fillId="28" fontId="1" numFmtId="0" xfId="0" applyAlignment="1" applyBorder="1" applyFill="1" applyFont="1">
      <alignment shrinkToFit="0" wrapText="1"/>
    </xf>
    <xf borderId="1" fillId="31" fontId="37" numFmtId="0" xfId="0" applyAlignment="1" applyBorder="1" applyFill="1" applyFont="1">
      <alignment shrinkToFit="0" vertical="bottom" wrapText="1"/>
    </xf>
    <xf borderId="1" fillId="31" fontId="37" numFmtId="0" xfId="0" applyAlignment="1" applyBorder="1" applyFill="1" applyFont="1">
      <alignment horizontal="left" readingOrder="0" shrinkToFit="0" vertical="bottom" wrapText="1"/>
    </xf>
    <xf borderId="1" fillId="31" fontId="37" numFmtId="0" xfId="0" applyAlignment="1" applyBorder="1" applyFill="1" applyFont="1">
      <alignment horizontal="center" shrinkToFit="0" vertical="bottom" wrapText="1"/>
    </xf>
    <xf borderId="1" fillId="7" fontId="38" numFmtId="0" xfId="0" applyAlignment="1" applyBorder="1" applyFill="1" applyFont="1">
      <alignment shrinkToFit="0" wrapText="1"/>
    </xf>
    <xf borderId="1" fillId="7" fontId="49" numFmtId="0" xfId="0" applyAlignment="1" applyBorder="1" applyFill="1" applyFont="1">
      <alignment shrinkToFit="0" vertical="bottom" wrapText="1"/>
    </xf>
    <xf borderId="1" fillId="7" fontId="44" numFmtId="0" xfId="0" applyAlignment="1" applyBorder="1" applyFill="1" applyFont="1">
      <alignment shrinkToFit="0" wrapText="1"/>
    </xf>
    <xf borderId="0" fillId="7" fontId="49" numFmtId="0" xfId="0" applyAlignment="1" applyFill="1" applyFont="1">
      <alignment shrinkToFit="0" vertical="bottom" wrapText="1"/>
    </xf>
    <xf borderId="1" fillId="7" fontId="38" numFmtId="49" xfId="0" applyAlignment="1" applyBorder="1" applyFill="1" applyFont="1" applyNumberFormat="1">
      <alignment shrinkToFit="0" wrapText="1"/>
    </xf>
    <xf borderId="1" fillId="7" fontId="44" numFmtId="0" xfId="0" applyAlignment="1" applyBorder="1" applyFill="1" applyFont="1">
      <alignment readingOrder="0" shrinkToFit="0" vertical="bottom" wrapText="1"/>
    </xf>
    <xf borderId="1" fillId="7" fontId="50" numFmtId="0" xfId="0" applyAlignment="1" applyBorder="1" applyFill="1" applyFont="1">
      <alignment readingOrder="0" shrinkToFit="0" vertical="bottom" wrapText="1"/>
    </xf>
    <xf borderId="1" fillId="7" fontId="38" numFmtId="49" xfId="0" applyAlignment="1" applyBorder="1" applyFill="1" applyFont="1" applyNumberFormat="1">
      <alignment readingOrder="0" shrinkToFit="0" vertical="bottom" wrapText="1"/>
    </xf>
    <xf borderId="1" fillId="30" fontId="41" numFmtId="0" xfId="0" applyAlignment="1" applyBorder="1" applyFill="1" applyFont="1">
      <alignment horizontal="center" readingOrder="0" shrinkToFit="0" vertical="bottom" wrapText="1"/>
    </xf>
    <xf borderId="1" fillId="7" fontId="24" numFmtId="0" xfId="0" applyAlignment="1" applyBorder="1" applyFill="1" applyFont="1">
      <alignment shrinkToFit="0" vertical="bottom" wrapText="1"/>
    </xf>
    <xf borderId="1" fillId="7" fontId="44" numFmtId="0" xfId="0" applyAlignment="1" applyBorder="1" applyFill="1" applyFont="1">
      <alignment shrinkToFit="0" vertical="bottom" wrapText="1"/>
    </xf>
    <xf borderId="1" fillId="7" fontId="24" numFmtId="49" xfId="0" applyAlignment="1" applyBorder="1" applyFill="1" applyFont="1" applyNumberFormat="1">
      <alignment shrinkToFit="0" vertical="bottom" wrapText="1"/>
    </xf>
    <xf borderId="1" fillId="7" fontId="24" numFmtId="49" xfId="0" applyAlignment="1" applyBorder="1" applyFill="1" applyFont="1" applyNumberFormat="1">
      <alignment shrinkToFit="0" vertical="bottom" wrapText="1"/>
    </xf>
    <xf borderId="1" fillId="7" fontId="24" numFmtId="0" xfId="0" applyAlignment="1" applyBorder="1" applyFill="1" applyFont="1">
      <alignment shrinkToFit="0" vertical="bottom" wrapText="1"/>
    </xf>
    <xf borderId="1" fillId="7" fontId="44" numFmtId="0" xfId="0" applyAlignment="1" applyBorder="1" applyFill="1" applyFont="1">
      <alignment horizontal="center" shrinkToFit="0" vertical="bottom" wrapText="1"/>
    </xf>
    <xf borderId="1" fillId="7" fontId="41" numFmtId="0" xfId="0" applyAlignment="1" applyBorder="1" applyFill="1" applyFont="1">
      <alignment shrinkToFit="0" vertical="bottom" wrapText="1"/>
    </xf>
    <xf borderId="1" fillId="7" fontId="38" numFmtId="49" xfId="0" applyAlignment="1" applyBorder="1" applyFill="1" applyFont="1" applyNumberFormat="1">
      <alignment readingOrder="0" shrinkToFit="0" wrapText="1"/>
    </xf>
    <xf borderId="1" fillId="7" fontId="44" numFmtId="0" xfId="0" applyAlignment="1" applyBorder="1" applyFill="1" applyFont="1">
      <alignment shrinkToFit="0" wrapText="1"/>
    </xf>
    <xf borderId="0" fillId="7" fontId="47" numFmtId="0" xfId="0" applyAlignment="1" applyFill="1" applyFont="1">
      <alignment shrinkToFit="0" wrapText="1"/>
    </xf>
    <xf borderId="1" fillId="0" fontId="44" numFmtId="0" xfId="0" applyAlignment="1" applyBorder="1" applyFont="1">
      <alignment readingOrder="0" shrinkToFit="0" wrapText="1"/>
    </xf>
    <xf borderId="1" fillId="7" fontId="51" numFmtId="0" xfId="0" applyAlignment="1" applyBorder="1" applyFill="1" applyFont="1">
      <alignment readingOrder="0" shrinkToFit="0" wrapText="1"/>
    </xf>
    <xf borderId="1" fillId="30" fontId="44" numFmtId="0" xfId="0" applyAlignment="1" applyBorder="1" applyFill="1" applyFont="1">
      <alignment horizontal="center" readingOrder="0" shrinkToFit="0" vertical="bottom" wrapText="1"/>
    </xf>
    <xf borderId="1" fillId="7" fontId="44" numFmtId="0" xfId="0" applyAlignment="1" applyBorder="1" applyFill="1" applyFont="1">
      <alignment shrinkToFit="0" vertical="bottom" wrapText="1"/>
    </xf>
    <xf borderId="1" fillId="7" fontId="52" numFmtId="0" xfId="0" applyAlignment="1" applyBorder="1" applyFill="1" applyFont="1">
      <alignment readingOrder="0" shrinkToFit="0" wrapText="1"/>
    </xf>
    <xf borderId="1" fillId="4" fontId="26" numFmtId="0" xfId="0" applyAlignment="1" applyBorder="1" applyFill="1" applyFont="1">
      <alignment readingOrder="0" shrinkToFit="0" wrapText="1"/>
    </xf>
    <xf borderId="1" fillId="7" fontId="41" numFmtId="0" xfId="0" applyAlignment="1" applyBorder="1" applyFill="1" applyFont="1">
      <alignment readingOrder="0" shrinkToFit="0" vertical="bottom" wrapText="1"/>
    </xf>
    <xf borderId="1" fillId="7" fontId="1" numFmtId="49" xfId="0" applyAlignment="1" applyBorder="1" applyFill="1" applyFont="1" applyNumberFormat="1">
      <alignment shrinkToFit="0" wrapText="1"/>
    </xf>
    <xf borderId="1" fillId="7" fontId="44" numFmtId="49" xfId="0" applyAlignment="1" applyBorder="1" applyFill="1" applyFont="1" applyNumberFormat="1">
      <alignment shrinkToFit="0" vertical="bottom" wrapText="1"/>
    </xf>
    <xf borderId="1" fillId="7" fontId="44" numFmtId="0" xfId="0" applyAlignment="1" applyBorder="1" applyFill="1" applyFont="1">
      <alignment horizontal="center" readingOrder="0" shrinkToFit="0" vertical="bottom" wrapText="1"/>
    </xf>
    <xf borderId="1" fillId="32" fontId="26" numFmtId="0" xfId="0" applyAlignment="1" applyBorder="1" applyFill="1" applyFont="1">
      <alignment readingOrder="0" shrinkToFit="0" wrapText="1"/>
    </xf>
    <xf borderId="1" fillId="7" fontId="44" numFmtId="49" xfId="0" applyAlignment="1" applyBorder="1" applyFill="1" applyFont="1" applyNumberFormat="1">
      <alignment shrinkToFit="0" vertical="bottom" wrapText="1"/>
    </xf>
    <xf borderId="1" fillId="7" fontId="44" numFmtId="0" xfId="0" applyAlignment="1" applyBorder="1" applyFill="1" applyFont="1">
      <alignment readingOrder="0" shrinkToFit="0" vertical="bottom" wrapText="1"/>
    </xf>
    <xf borderId="1" fillId="7" fontId="24" numFmtId="0" xfId="0" applyAlignment="1" applyBorder="1" applyFill="1" applyFont="1">
      <alignment shrinkToFit="0" vertical="bottom" wrapText="1"/>
    </xf>
    <xf borderId="1" fillId="7" fontId="44" numFmtId="49" xfId="0" applyAlignment="1" applyBorder="1" applyFill="1" applyFont="1" applyNumberFormat="1">
      <alignment readingOrder="0" shrinkToFit="0" vertical="bottom" wrapText="1"/>
    </xf>
    <xf borderId="1" fillId="7" fontId="44" numFmtId="0" xfId="0" applyAlignment="1" applyBorder="1" applyFill="1" applyFont="1">
      <alignment readingOrder="0" shrinkToFit="0" wrapText="1"/>
    </xf>
    <xf borderId="1" fillId="7" fontId="44" numFmtId="0" xfId="0" applyAlignment="1" applyBorder="1" applyFill="1" applyFont="1">
      <alignment shrinkToFit="0" vertical="bottom" wrapText="1"/>
    </xf>
    <xf borderId="1" fillId="7" fontId="53" numFmtId="0" xfId="0" applyAlignment="1" applyBorder="1" applyFill="1" applyFont="1">
      <alignment readingOrder="0" shrinkToFit="0" wrapText="1"/>
    </xf>
    <xf borderId="1" fillId="7" fontId="44" numFmtId="0" xfId="0" applyAlignment="1" applyBorder="1" applyFill="1" applyFont="1">
      <alignment readingOrder="0" shrinkToFit="0" vertical="bottom" wrapText="1"/>
    </xf>
    <xf borderId="1" fillId="7" fontId="38" numFmtId="0" xfId="0" applyAlignment="1" applyBorder="1" applyFill="1" applyFont="1">
      <alignment horizontal="center" shrinkToFit="0" vertical="bottom" wrapText="1"/>
    </xf>
    <xf borderId="1" fillId="7" fontId="44" numFmtId="0" xfId="0" applyAlignment="1" applyBorder="1" applyFill="1" applyFont="1">
      <alignment horizontal="center" readingOrder="0" shrinkToFit="0" vertical="bottom" wrapText="1"/>
    </xf>
    <xf borderId="1" fillId="7" fontId="41" numFmtId="0" xfId="0" applyAlignment="1" applyBorder="1" applyFill="1" applyFont="1">
      <alignment readingOrder="0" shrinkToFit="0" vertical="bottom" wrapText="1"/>
    </xf>
    <xf borderId="1" fillId="7" fontId="41" numFmtId="0" xfId="0" applyAlignment="1" applyBorder="1" applyFill="1" applyFont="1">
      <alignment horizontal="left" shrinkToFit="0" vertical="bottom" wrapText="1"/>
    </xf>
    <xf borderId="1" fillId="33" fontId="11" numFmtId="0" xfId="0" applyAlignment="1" applyBorder="1" applyFill="1" applyFont="1">
      <alignment horizontal="left" readingOrder="0" shrinkToFit="0" vertical="center" wrapText="1"/>
    </xf>
    <xf borderId="1" fillId="7" fontId="44" numFmtId="0" xfId="0" applyAlignment="1" applyBorder="1" applyFill="1" applyFont="1">
      <alignment readingOrder="0" shrinkToFit="0" wrapText="1"/>
    </xf>
    <xf borderId="0" fillId="7" fontId="44" numFmtId="0" xfId="0" applyAlignment="1" applyFill="1" applyFont="1">
      <alignment shrinkToFit="0" vertical="bottom" wrapText="1"/>
    </xf>
    <xf borderId="1" fillId="33" fontId="11" numFmtId="49" xfId="0" applyAlignment="1" applyBorder="1" applyFill="1" applyFont="1" applyNumberFormat="1">
      <alignment horizontal="center" readingOrder="0" shrinkToFit="0" vertical="center" wrapText="0"/>
    </xf>
    <xf borderId="1" fillId="7" fontId="44" numFmtId="0" xfId="0" applyAlignment="1" applyBorder="1" applyFill="1" applyFont="1">
      <alignment horizontal="left" readingOrder="0" shrinkToFit="0" wrapText="1"/>
    </xf>
    <xf borderId="1" fillId="33" fontId="11" numFmtId="0" xfId="0" applyAlignment="1" applyBorder="1" applyFill="1" applyFont="1">
      <alignment horizontal="center" readingOrder="0" shrinkToFit="0" vertical="center" wrapText="0"/>
    </xf>
    <xf borderId="1" fillId="7" fontId="44" numFmtId="0" xfId="0" applyAlignment="1" applyBorder="1" applyFill="1" applyFont="1">
      <alignment horizontal="center" readingOrder="0" shrinkToFit="0" wrapText="1"/>
    </xf>
    <xf borderId="1" fillId="33" fontId="18" numFmtId="0" xfId="0" applyAlignment="1" applyBorder="1" applyFill="1" applyFont="1">
      <alignment horizontal="center" readingOrder="0" shrinkToFit="0" vertical="center" wrapText="1"/>
    </xf>
    <xf borderId="1" fillId="7" fontId="41" numFmtId="0" xfId="0" applyAlignment="1" applyBorder="1" applyFill="1" applyFont="1">
      <alignment horizontal="left" readingOrder="0" shrinkToFit="0" wrapText="1"/>
    </xf>
    <xf borderId="1" fillId="33" fontId="11" numFmtId="0" xfId="0" applyAlignment="1" applyBorder="1" applyFill="1" applyFont="1">
      <alignment horizontal="center" readingOrder="0" shrinkToFit="0" vertical="center" wrapText="0"/>
    </xf>
    <xf borderId="0" fillId="33" fontId="11" numFmtId="0" xfId="0" applyAlignment="1" applyFill="1" applyFont="1">
      <alignment horizontal="center" readingOrder="0" shrinkToFit="0" vertical="center" wrapText="1"/>
    </xf>
    <xf borderId="1" fillId="7" fontId="44" numFmtId="0" xfId="0" applyAlignment="1" applyBorder="1" applyFill="1" applyFont="1">
      <alignment horizontal="left" readingOrder="0" shrinkToFit="0" wrapText="1"/>
    </xf>
    <xf borderId="1" fillId="33" fontId="11" numFmtId="0" xfId="0" applyAlignment="1" applyBorder="1" applyFill="1" applyFont="1">
      <alignment horizontal="center" readingOrder="0" shrinkToFit="0" vertical="center" wrapText="1"/>
    </xf>
    <xf borderId="1" fillId="7" fontId="54" numFmtId="0" xfId="0" applyAlignment="1" applyBorder="1" applyFill="1" applyFont="1">
      <alignment readingOrder="0" shrinkToFit="0" vertical="bottom" wrapText="1"/>
    </xf>
    <xf borderId="1" fillId="33" fontId="11" numFmtId="0" xfId="0" applyAlignment="1" applyBorder="1" applyFill="1" applyFont="1">
      <alignment horizontal="center" readingOrder="0" shrinkToFit="0" vertical="center" wrapText="1"/>
    </xf>
    <xf borderId="1" fillId="7" fontId="44" numFmtId="0" xfId="0" applyAlignment="1" applyBorder="1" applyFill="1" applyFont="1">
      <alignment readingOrder="0" shrinkToFit="0" vertical="bottom" wrapText="1"/>
    </xf>
    <xf borderId="1" fillId="33" fontId="26" numFmtId="0" xfId="0" applyAlignment="1" applyBorder="1" applyFill="1" applyFont="1">
      <alignment horizontal="left" shrinkToFit="0" vertical="bottom" wrapText="1"/>
    </xf>
    <xf borderId="1" fillId="7" fontId="44" numFmtId="0" xfId="0" applyAlignment="1" applyBorder="1" applyFill="1" applyFont="1">
      <alignment horizontal="left" shrinkToFit="0" wrapText="1"/>
    </xf>
    <xf borderId="1" fillId="33" fontId="55" numFmtId="49" xfId="0" applyAlignment="1" applyBorder="1" applyFill="1" applyFont="1" applyNumberFormat="1">
      <alignment horizontal="left" shrinkToFit="0" vertical="bottom" wrapText="1"/>
    </xf>
    <xf borderId="1" fillId="7" fontId="44" numFmtId="0" xfId="0" applyAlignment="1" applyBorder="1" applyFill="1" applyFont="1">
      <alignment horizontal="left" readingOrder="0" shrinkToFit="0" vertical="bottom" wrapText="1"/>
    </xf>
    <xf borderId="1" fillId="34" fontId="26" numFmtId="0" xfId="0" applyAlignment="1" applyBorder="1" applyFill="1" applyFont="1">
      <alignment readingOrder="0" shrinkToFit="0" wrapText="1"/>
    </xf>
    <xf borderId="1" fillId="33" fontId="26" numFmtId="0" xfId="0" applyAlignment="1" applyBorder="1" applyFill="1" applyFont="1">
      <alignment shrinkToFit="0" wrapText="1"/>
    </xf>
    <xf borderId="1" fillId="7" fontId="44" numFmtId="167" xfId="0" applyAlignment="1" applyBorder="1" applyFill="1" applyFont="1" applyNumberFormat="1">
      <alignment horizontal="left" readingOrder="0" shrinkToFit="0" vertical="bottom" wrapText="1"/>
    </xf>
    <xf borderId="1" fillId="33" fontId="26" numFmtId="0" xfId="0" applyAlignment="1" applyBorder="1" applyFill="1" applyFont="1">
      <alignment horizontal="center" shrinkToFit="0" vertical="bottom" wrapText="1"/>
    </xf>
    <xf borderId="1" fillId="7" fontId="54" numFmtId="0" xfId="0" applyAlignment="1" applyBorder="1" applyFill="1" applyFont="1">
      <alignment horizontal="left" readingOrder="0" shrinkToFit="0" wrapText="1"/>
    </xf>
    <xf borderId="0" fillId="0" fontId="44" numFmtId="0" xfId="0" applyAlignment="1" applyFont="1">
      <alignment readingOrder="0" shrinkToFit="0" wrapText="1"/>
    </xf>
    <xf borderId="1" fillId="7" fontId="56" numFmtId="0" xfId="0" applyAlignment="1" applyBorder="1" applyFill="1" applyFont="1">
      <alignment readingOrder="0" shrinkToFit="0" wrapText="1"/>
    </xf>
    <xf borderId="1" fillId="7" fontId="41" numFmtId="0" xfId="0" applyAlignment="1" applyBorder="1" applyFill="1" applyFont="1">
      <alignment horizontal="left" shrinkToFit="0" wrapText="1"/>
    </xf>
    <xf borderId="1" fillId="7" fontId="44" numFmtId="0" xfId="0" applyAlignment="1" applyBorder="1" applyFill="1" applyFont="1">
      <alignment readingOrder="0" shrinkToFit="0" wrapText="1"/>
    </xf>
    <xf borderId="1" fillId="7" fontId="44" numFmtId="0" xfId="0" applyAlignment="1" applyBorder="1" applyFill="1" applyFont="1">
      <alignment horizontal="center" readingOrder="0" shrinkToFit="0" wrapText="1"/>
    </xf>
    <xf borderId="1" fillId="7" fontId="44" numFmtId="0" xfId="0" applyAlignment="1" applyBorder="1" applyFill="1" applyFont="1">
      <alignment horizontal="center" shrinkToFit="0" wrapText="1"/>
    </xf>
    <xf borderId="1" fillId="0" fontId="26" numFmtId="0" xfId="0" applyAlignment="1" applyBorder="1" applyFont="1">
      <alignment readingOrder="0" shrinkToFit="0" wrapText="1"/>
    </xf>
    <xf borderId="1" fillId="17" fontId="26" numFmtId="0" xfId="0" applyAlignment="1" applyBorder="1" applyFill="1" applyFont="1">
      <alignment readingOrder="0" shrinkToFit="0" wrapText="1"/>
    </xf>
    <xf borderId="1" fillId="7" fontId="41" numFmtId="0" xfId="0" applyAlignment="1" applyBorder="1" applyFill="1" applyFont="1">
      <alignment readingOrder="0" shrinkToFit="0" wrapText="1"/>
    </xf>
    <xf borderId="1" fillId="33" fontId="1" numFmtId="0" xfId="0" applyAlignment="1" applyBorder="1" applyFill="1" applyFont="1">
      <alignment horizontal="center" readingOrder="0" shrinkToFit="0" wrapText="1"/>
    </xf>
    <xf borderId="1" fillId="33" fontId="26" numFmtId="0" xfId="0" applyAlignment="1" applyBorder="1" applyFill="1" applyFont="1">
      <alignment horizontal="center" readingOrder="0" shrinkToFit="0" vertical="bottom" wrapText="1"/>
    </xf>
    <xf borderId="1" fillId="33" fontId="4" numFmtId="0" xfId="0" applyAlignment="1" applyBorder="1" applyFill="1" applyFont="1">
      <alignment horizontal="center" readingOrder="0" shrinkToFit="0" wrapText="1"/>
    </xf>
    <xf borderId="1" fillId="33" fontId="26" numFmtId="0" xfId="0" applyAlignment="1" applyBorder="1" applyFill="1" applyFont="1">
      <alignment readingOrder="0" shrinkToFit="0" wrapText="1"/>
    </xf>
    <xf borderId="1" fillId="33" fontId="26" numFmtId="0" xfId="0" applyAlignment="1" applyBorder="1" applyFill="1" applyFont="1">
      <alignment horizontal="center" shrinkToFit="0" wrapText="1"/>
    </xf>
    <xf borderId="1" fillId="35" fontId="26" numFmtId="0" xfId="0" applyAlignment="1" applyBorder="1" applyFill="1" applyFont="1">
      <alignment readingOrder="0" shrinkToFit="0" vertical="bottom" wrapText="1"/>
    </xf>
    <xf borderId="1" fillId="7" fontId="41" numFmtId="0" xfId="0" applyAlignment="1" applyBorder="1" applyFill="1" applyFont="1">
      <alignment shrinkToFit="0" wrapText="1"/>
    </xf>
    <xf borderId="1" fillId="0" fontId="26" numFmtId="0" xfId="0" applyAlignment="1" applyBorder="1" applyFont="1">
      <alignment readingOrder="0" shrinkToFit="0" vertical="top" wrapText="1"/>
    </xf>
    <xf borderId="1" fillId="35" fontId="26" numFmtId="49" xfId="0" applyAlignment="1" applyBorder="1" applyFill="1" applyFont="1" applyNumberFormat="1">
      <alignment readingOrder="0" shrinkToFit="0" vertical="bottom" wrapText="1"/>
    </xf>
    <xf borderId="1" fillId="35" fontId="33" numFmtId="0" xfId="0" applyAlignment="1" applyBorder="1" applyFill="1" applyFont="1">
      <alignment horizontal="center" shrinkToFit="0" vertical="bottom" wrapText="1"/>
    </xf>
    <xf borderId="1" fillId="0" fontId="26" numFmtId="0" xfId="0" applyAlignment="1" applyBorder="1" applyFont="1">
      <alignment readingOrder="0" shrinkToFit="0" vertical="bottom" wrapText="1"/>
    </xf>
    <xf borderId="1" fillId="35" fontId="26" numFmtId="0" xfId="0" applyAlignment="1" applyBorder="1" applyFill="1" applyFont="1">
      <alignment horizontal="center" readingOrder="0" shrinkToFit="0" vertical="bottom" wrapText="1"/>
    </xf>
    <xf borderId="1" fillId="7" fontId="1" numFmtId="0" xfId="0" applyAlignment="1" applyBorder="1" applyFill="1" applyFont="1">
      <alignment horizontal="center" readingOrder="0" shrinkToFit="0" wrapText="1"/>
    </xf>
    <xf borderId="1" fillId="35" fontId="33" numFmtId="0" xfId="0" applyAlignment="1" applyBorder="1" applyFill="1" applyFont="1">
      <alignment shrinkToFit="0" vertical="bottom" wrapText="1"/>
    </xf>
    <xf borderId="1" fillId="7" fontId="55" numFmtId="0" xfId="0" applyAlignment="1" applyBorder="1" applyFill="1" applyFont="1">
      <alignment horizontal="left" readingOrder="0" shrinkToFit="0" vertical="bottom" wrapText="1"/>
    </xf>
    <xf borderId="1" fillId="7" fontId="55" numFmtId="49" xfId="0" applyAlignment="1" applyBorder="1" applyFill="1" applyFont="1" applyNumberFormat="1">
      <alignment horizontal="left" readingOrder="0" shrinkToFit="0" vertical="bottom" wrapText="1"/>
    </xf>
    <xf borderId="1" fillId="7" fontId="55" numFmtId="0" xfId="0" applyAlignment="1" applyBorder="1" applyFill="1" applyFont="1">
      <alignment readingOrder="0" shrinkToFit="0" wrapText="1"/>
    </xf>
    <xf borderId="1" fillId="7" fontId="55" numFmtId="0" xfId="0" applyAlignment="1" applyBorder="1" applyFill="1" applyFont="1">
      <alignment horizontal="center" shrinkToFit="0" vertical="bottom" wrapText="1"/>
    </xf>
    <xf borderId="1" fillId="7" fontId="55" numFmtId="0" xfId="0" applyAlignment="1" applyBorder="1" applyFill="1" applyFont="1">
      <alignment horizontal="center" readingOrder="0" shrinkToFit="0" vertical="bottom" wrapText="1"/>
    </xf>
    <xf borderId="1" fillId="7" fontId="55" numFmtId="0" xfId="0" applyAlignment="1" applyBorder="1" applyFill="1" applyFont="1">
      <alignment horizontal="center" readingOrder="0" shrinkToFit="0" wrapText="1"/>
    </xf>
    <xf borderId="1" fillId="7" fontId="55" numFmtId="0" xfId="0" applyAlignment="1" applyBorder="1" applyFill="1" applyFont="1">
      <alignment horizontal="center" readingOrder="0" shrinkToFit="0" vertical="center" wrapText="1"/>
    </xf>
    <xf borderId="1" fillId="7" fontId="26" numFmtId="0" xfId="0" applyAlignment="1" applyBorder="1" applyFill="1" applyFont="1">
      <alignment horizontal="center" readingOrder="0" shrinkToFit="0" wrapText="1"/>
    </xf>
    <xf borderId="1" fillId="0" fontId="26" numFmtId="49" xfId="0" applyAlignment="1" applyBorder="1" applyFont="1" applyNumberFormat="1">
      <alignment readingOrder="0" shrinkToFit="0" wrapText="1"/>
    </xf>
    <xf borderId="1" fillId="0" fontId="26" numFmtId="0" xfId="0" applyAlignment="1" applyBorder="1" applyFont="1">
      <alignment horizontal="center" readingOrder="0" shrinkToFit="0" wrapText="1"/>
    </xf>
    <xf borderId="1" fillId="7" fontId="55" numFmtId="0" xfId="0" applyAlignment="1" applyBorder="1" applyFill="1" applyFont="1">
      <alignment horizontal="center" shrinkToFit="0" wrapText="1"/>
    </xf>
    <xf borderId="1" fillId="7" fontId="26" numFmtId="0" xfId="0" applyAlignment="1" applyBorder="1" applyFill="1" applyFont="1">
      <alignment horizontal="center" shrinkToFit="0" wrapText="1"/>
    </xf>
    <xf borderId="1" fillId="0" fontId="57" numFmtId="0" xfId="0" applyAlignment="1" applyBorder="1" applyFont="1">
      <alignment readingOrder="0" shrinkToFit="0" wrapText="1"/>
    </xf>
    <xf borderId="1" fillId="7" fontId="55" numFmtId="0" xfId="0" applyAlignment="1" applyBorder="1" applyFill="1" applyFont="1">
      <alignment shrinkToFit="0" wrapText="1"/>
    </xf>
    <xf borderId="1" fillId="0" fontId="26" numFmtId="0" xfId="0" applyAlignment="1" applyBorder="1" applyFont="1">
      <alignment readingOrder="0" shrinkToFit="0" vertical="center" wrapText="1"/>
    </xf>
    <xf borderId="1" fillId="7" fontId="55" numFmtId="0" xfId="0" applyAlignment="1" applyBorder="1" applyFill="1" applyFont="1">
      <alignment horizontal="left" shrinkToFit="0" vertical="bottom" wrapText="1"/>
    </xf>
    <xf borderId="1" fillId="7" fontId="55" numFmtId="49" xfId="0" applyAlignment="1" applyBorder="1" applyFill="1" applyFont="1" applyNumberFormat="1">
      <alignment horizontal="left" shrinkToFit="0" vertical="bottom" wrapText="1"/>
    </xf>
    <xf borderId="0" fillId="7" fontId="1" numFmtId="49" xfId="0" applyAlignment="1" applyFill="1" applyFont="1" applyNumberFormat="1">
      <alignment shrinkToFit="0" wrapText="1"/>
    </xf>
    <xf borderId="1" fillId="7" fontId="47" numFmtId="0" xfId="0" applyAlignment="1" applyBorder="1" applyFill="1" applyFont="1">
      <alignment shrinkToFit="0" wrapText="1"/>
    </xf>
    <xf borderId="1" fillId="0" fontId="26" numFmtId="0" xfId="0" applyAlignment="1" applyBorder="1" applyFont="1">
      <alignment readingOrder="0" shrinkToFit="0" wrapText="1"/>
    </xf>
    <xf borderId="1" fillId="7" fontId="46" numFmtId="0" xfId="0" applyAlignment="1" applyBorder="1" applyFill="1" applyFont="1">
      <alignment shrinkToFit="0" wrapText="1"/>
    </xf>
    <xf borderId="1" fillId="7" fontId="46" numFmtId="0" xfId="0" applyAlignment="1" applyBorder="1" applyFill="1" applyFont="1">
      <alignment readingOrder="0" shrinkToFit="0" wrapText="1"/>
    </xf>
    <xf borderId="1" fillId="30" fontId="46" numFmtId="0" xfId="0" applyAlignment="1" applyBorder="1" applyFill="1" applyFont="1">
      <alignment horizontal="center" readingOrder="0" shrinkToFit="0" vertical="bottom" wrapText="1"/>
    </xf>
    <xf borderId="1" fillId="7" fontId="46" numFmtId="0" xfId="0" applyAlignment="1" applyBorder="1" applyFill="1" applyFont="1">
      <alignment horizontal="center" shrinkToFit="0" wrapText="1"/>
    </xf>
    <xf borderId="1" fillId="7" fontId="1" numFmtId="0" xfId="0" applyAlignment="1" applyBorder="1" applyFill="1" applyFont="1">
      <alignment horizontal="left" shrinkToFit="0" vertical="bottom" wrapText="1"/>
    </xf>
    <xf borderId="1" fillId="7" fontId="21" numFmtId="49" xfId="0" applyAlignment="1" applyBorder="1" applyFill="1" applyFont="1" applyNumberFormat="1">
      <alignment horizontal="left" shrinkToFit="0" vertical="bottom" wrapText="1"/>
    </xf>
    <xf borderId="1" fillId="7" fontId="26" numFmtId="0" xfId="0" applyAlignment="1" applyBorder="1" applyFill="1" applyFont="1">
      <alignment horizontal="center" shrinkToFit="0" vertical="bottom" wrapText="1"/>
    </xf>
    <xf borderId="1" fillId="7" fontId="1" numFmtId="0" xfId="0" applyAlignment="1" applyBorder="1" applyFill="1" applyFont="1">
      <alignment horizontal="center" shrinkToFit="0" vertical="bottom" wrapText="1"/>
    </xf>
    <xf borderId="1" fillId="7" fontId="1" numFmtId="0" xfId="0" applyAlignment="1" applyBorder="1" applyFill="1" applyFont="1">
      <alignment horizontal="center" shrinkToFit="0" wrapText="1"/>
    </xf>
    <xf borderId="1" fillId="7" fontId="4" numFmtId="0" xfId="0" applyAlignment="1" applyBorder="1" applyFill="1" applyFont="1">
      <alignment horizontal="center" shrinkToFit="0" wrapText="1"/>
    </xf>
    <xf borderId="1" fillId="7" fontId="21" numFmtId="49" xfId="0" applyAlignment="1" applyBorder="1" applyFill="1" applyFont="1" applyNumberFormat="1">
      <alignment horizontal="left" readingOrder="0" shrinkToFit="0" vertical="bottom" wrapText="1"/>
    </xf>
    <xf borderId="1" fillId="7" fontId="1" numFmtId="0" xfId="0" applyAlignment="1" applyBorder="1" applyFill="1" applyFont="1">
      <alignment readingOrder="0" shrinkToFit="0" wrapText="1"/>
    </xf>
    <xf borderId="1" fillId="7" fontId="26" numFmtId="0" xfId="0" applyAlignment="1" applyBorder="1" applyFill="1" applyFont="1">
      <alignment horizontal="center" readingOrder="0" shrinkToFit="0" vertical="bottom" wrapText="1"/>
    </xf>
    <xf borderId="1" fillId="7" fontId="1" numFmtId="0" xfId="0" applyAlignment="1" applyBorder="1" applyFill="1" applyFont="1">
      <alignment horizontal="center" readingOrder="0" shrinkToFit="0" vertical="bottom" wrapText="1"/>
    </xf>
    <xf borderId="1" fillId="7" fontId="4" numFmtId="0" xfId="0" applyAlignment="1" applyBorder="1" applyFill="1" applyFont="1">
      <alignment horizontal="center" readingOrder="0" shrinkToFit="0" wrapText="1"/>
    </xf>
    <xf borderId="1" fillId="7" fontId="1" numFmtId="0" xfId="0" applyAlignment="1" applyBorder="1" applyFill="1" applyFont="1">
      <alignment horizontal="left" readingOrder="0" shrinkToFit="0" vertical="bottom" wrapText="1"/>
    </xf>
    <xf borderId="0" fillId="7" fontId="21" numFmtId="49" xfId="0" applyAlignment="1" applyFill="1" applyFont="1" applyNumberFormat="1">
      <alignment readingOrder="0" shrinkToFit="0" wrapText="1"/>
    </xf>
    <xf borderId="1" fillId="7" fontId="21" numFmtId="0" xfId="0" applyAlignment="1" applyBorder="1" applyFill="1" applyFont="1">
      <alignment horizontal="left" readingOrder="0" shrinkToFit="0" vertical="bottom" wrapText="1"/>
    </xf>
    <xf borderId="1" fillId="7" fontId="46" numFmtId="0" xfId="0" applyAlignment="1" applyBorder="1" applyFill="1" applyFont="1">
      <alignment horizontal="left" shrinkToFit="0" wrapText="1"/>
    </xf>
    <xf borderId="1" fillId="7" fontId="58" numFmtId="49" xfId="0" applyAlignment="1" applyBorder="1" applyFill="1" applyFont="1" applyNumberFormat="1">
      <alignment readingOrder="0" shrinkToFit="0" wrapText="1"/>
    </xf>
    <xf borderId="0" fillId="7" fontId="58" numFmtId="0" xfId="0" applyAlignment="1" applyFill="1" applyFont="1">
      <alignment readingOrder="0" shrinkToFit="0" wrapText="1"/>
    </xf>
    <xf borderId="1" fillId="7" fontId="26" numFmtId="0" xfId="0" applyAlignment="1" applyBorder="1" applyFill="1" applyFont="1">
      <alignment readingOrder="0" shrinkToFit="0" wrapText="1"/>
    </xf>
    <xf borderId="1" fillId="7" fontId="26" numFmtId="0" xfId="0" applyAlignment="1" applyBorder="1" applyFill="1" applyFont="1">
      <alignment shrinkToFit="0" wrapText="1"/>
    </xf>
    <xf borderId="1" fillId="7" fontId="4" numFmtId="0" xfId="0" applyAlignment="1" applyBorder="1" applyFill="1" applyFont="1">
      <alignment horizontal="left" shrinkToFit="0" vertical="bottom" wrapText="1"/>
    </xf>
    <xf borderId="1" fillId="7" fontId="4" numFmtId="0" xfId="0" applyAlignment="1" applyBorder="1" applyFill="1" applyFont="1">
      <alignment readingOrder="0" shrinkToFit="0" wrapText="1"/>
    </xf>
    <xf borderId="1" fillId="7" fontId="4" numFmtId="0" xfId="0" applyAlignment="1" applyBorder="1" applyFill="1" applyFont="1">
      <alignment horizontal="center" shrinkToFit="0" vertical="bottom" wrapText="1"/>
    </xf>
    <xf borderId="1" fillId="7" fontId="4" numFmtId="0" xfId="0" applyAlignment="1" applyBorder="1" applyFill="1" applyFont="1">
      <alignment horizontal="center" readingOrder="0" shrinkToFit="0" vertical="bottom" wrapText="1"/>
    </xf>
    <xf borderId="1" fillId="7" fontId="4" numFmtId="0" xfId="0" applyAlignment="1" applyBorder="1" applyFill="1" applyFont="1">
      <alignment shrinkToFit="0" wrapText="1"/>
    </xf>
    <xf borderId="0" fillId="7" fontId="59" numFmtId="0" xfId="0" applyAlignment="1" applyFill="1" applyFont="1">
      <alignment readingOrder="0" shrinkToFit="0" wrapText="1"/>
    </xf>
    <xf borderId="1" fillId="7" fontId="4" numFmtId="168" xfId="0" applyAlignment="1" applyBorder="1" applyFill="1" applyFont="1" applyNumberFormat="1">
      <alignment horizontal="left" readingOrder="0" shrinkToFit="0" vertical="bottom" wrapText="1"/>
    </xf>
    <xf borderId="1" fillId="7" fontId="60" numFmtId="49" xfId="0" applyAlignment="1" applyBorder="1" applyFill="1" applyFont="1" applyNumberFormat="1">
      <alignment readingOrder="0" shrinkToFit="0" wrapText="1"/>
    </xf>
    <xf borderId="1" fillId="7" fontId="60" numFmtId="0" xfId="0" applyAlignment="1" applyBorder="1" applyFill="1" applyFont="1">
      <alignment readingOrder="0" shrinkToFit="0" wrapText="1"/>
    </xf>
    <xf borderId="1" fillId="7" fontId="60" numFmtId="0" xfId="0" applyAlignment="1" applyBorder="1" applyFill="1" applyFont="1">
      <alignment horizontal="center" readingOrder="0" shrinkToFit="0" wrapText="1"/>
    </xf>
    <xf borderId="1" fillId="7" fontId="4" numFmtId="0" xfId="0" applyAlignment="1" applyBorder="1" applyFill="1" applyFont="1">
      <alignment horizontal="left" readingOrder="0" shrinkToFit="0" vertical="bottom" wrapText="1"/>
    </xf>
    <xf borderId="0" fillId="7" fontId="13" numFmtId="0" xfId="0" applyAlignment="1" applyFill="1" applyFont="1">
      <alignment shrinkToFit="0" wrapText="1"/>
    </xf>
    <xf borderId="1" fillId="7" fontId="21" numFmtId="0" xfId="0" applyAlignment="1" applyBorder="1" applyFill="1" applyFont="1">
      <alignment horizontal="left" shrinkToFit="0" vertical="bottom" wrapText="1"/>
    </xf>
    <xf borderId="0" fillId="0" fontId="26" numFmtId="0" xfId="0" applyAlignment="1" applyFont="1">
      <alignment shrinkToFit="0" wrapText="1"/>
    </xf>
    <xf borderId="9" fillId="0" fontId="38" numFmtId="0" xfId="0" applyAlignment="1" applyBorder="1" applyFont="1">
      <alignment readingOrder="0" shrinkToFit="0" wrapText="1"/>
    </xf>
    <xf borderId="7" fillId="0" fontId="38" numFmtId="0" xfId="0" applyAlignment="1" applyBorder="1" applyFont="1">
      <alignment shrinkToFit="0" wrapText="1"/>
    </xf>
    <xf borderId="10" fillId="0" fontId="38" numFmtId="0" xfId="0" applyAlignment="1" applyBorder="1" applyFont="1">
      <alignment shrinkToFit="0" vertical="center" wrapText="1"/>
    </xf>
    <xf borderId="0" fillId="36" fontId="61" numFmtId="0" xfId="0" applyAlignment="1" applyFill="1" applyFont="1">
      <alignment readingOrder="0" shrinkToFit="0" vertical="top" wrapText="1"/>
    </xf>
    <xf borderId="0" fillId="36" fontId="62" numFmtId="0" xfId="0" applyAlignment="1" applyFill="1" applyFont="1">
      <alignment readingOrder="0" shrinkToFit="0" vertical="center" wrapText="1"/>
    </xf>
    <xf borderId="0" fillId="36" fontId="3" numFmtId="0" xfId="0" applyAlignment="1" applyFill="1" applyFont="1">
      <alignment horizontal="center" readingOrder="0" shrinkToFit="0" vertical="center" wrapText="1"/>
    </xf>
    <xf borderId="2" fillId="36" fontId="3" numFmtId="0" xfId="0" applyAlignment="1" applyBorder="1" applyFill="1" applyFont="1">
      <alignment horizontal="center" readingOrder="0" shrinkToFit="0" vertical="center" wrapText="1"/>
    </xf>
    <xf borderId="0" fillId="36" fontId="3" numFmtId="0" xfId="0" applyAlignment="1" applyFill="1" applyFont="1">
      <alignment readingOrder="0" shrinkToFit="0" wrapText="1"/>
    </xf>
    <xf borderId="2" fillId="36" fontId="3" numFmtId="0" xfId="0" applyAlignment="1" applyBorder="1" applyFill="1" applyFont="1">
      <alignment readingOrder="0" shrinkToFit="0" vertical="center" wrapText="1"/>
    </xf>
    <xf borderId="0" fillId="37" fontId="61" numFmtId="0" xfId="0" applyAlignment="1" applyFill="1" applyFont="1">
      <alignment readingOrder="0" shrinkToFit="0" wrapText="1"/>
    </xf>
    <xf borderId="0" fillId="37" fontId="38" numFmtId="0" xfId="0" applyAlignment="1" applyFill="1" applyFont="1">
      <alignment shrinkToFit="0" wrapText="1"/>
    </xf>
    <xf borderId="11" fillId="37" fontId="38" numFmtId="0" xfId="0" applyAlignment="1" applyBorder="1" applyFill="1" applyFont="1">
      <alignment shrinkToFit="0" vertical="center" wrapText="1"/>
    </xf>
    <xf borderId="5" fillId="0" fontId="38" numFmtId="0" xfId="0" applyAlignment="1" applyBorder="1" applyFont="1">
      <alignment shrinkToFit="0" vertical="center" wrapText="1"/>
    </xf>
    <xf borderId="6" fillId="0" fontId="38" numFmtId="0" xfId="0" applyAlignment="1" applyBorder="1" applyFont="1">
      <alignment shrinkToFit="0" vertical="center" wrapText="1"/>
    </xf>
    <xf borderId="6" fillId="0" fontId="38" numFmtId="0" xfId="0" applyAlignment="1" applyBorder="1" applyFont="1">
      <alignment shrinkToFit="0" vertical="top" wrapText="1"/>
    </xf>
    <xf borderId="11" fillId="0" fontId="38" numFmtId="0" xfId="0" applyAlignment="1" applyBorder="1" applyFont="1">
      <alignment readingOrder="0" shrinkToFit="0" vertical="center" wrapText="1"/>
    </xf>
    <xf borderId="5" fillId="0" fontId="38" numFmtId="0" xfId="0" applyAlignment="1" applyBorder="1" applyFont="1">
      <alignment readingOrder="0" shrinkToFit="0" vertical="center" wrapText="1"/>
    </xf>
    <xf borderId="6" fillId="0" fontId="38" numFmtId="0" xfId="0" applyAlignment="1" applyBorder="1" applyFont="1">
      <alignment readingOrder="0" shrinkToFit="0" vertical="center" wrapText="1"/>
    </xf>
    <xf borderId="0" fillId="0" fontId="38" numFmtId="0" xfId="0" applyAlignment="1" applyFont="1">
      <alignment readingOrder="0" shrinkToFit="0" vertical="center" wrapText="1"/>
    </xf>
    <xf borderId="0" fillId="0" fontId="38" numFmtId="0" xfId="0" applyAlignment="1" applyFont="1">
      <alignment shrinkToFit="0" vertical="top" wrapText="1"/>
    </xf>
    <xf borderId="7" fillId="0" fontId="38" numFmtId="0" xfId="0" applyAlignment="1" applyBorder="1" applyFont="1">
      <alignment readingOrder="0" shrinkToFit="0" vertical="center" wrapText="1"/>
    </xf>
    <xf borderId="7" fillId="0" fontId="38" numFmtId="0" xfId="0" applyAlignment="1" applyBorder="1" applyFont="1">
      <alignment shrinkToFit="0" vertical="top" wrapText="1"/>
    </xf>
    <xf borderId="12" fillId="7" fontId="38" numFmtId="0" xfId="0" applyAlignment="1" applyBorder="1" applyFill="1" applyFont="1">
      <alignment readingOrder="0" shrinkToFit="0" vertical="center" wrapText="1"/>
    </xf>
    <xf borderId="13" fillId="7" fontId="38" numFmtId="0" xfId="0" applyAlignment="1" applyBorder="1" applyFill="1" applyFont="1">
      <alignment readingOrder="0" shrinkToFit="0" vertical="center" wrapText="1"/>
    </xf>
    <xf borderId="13" fillId="7" fontId="38" numFmtId="0" xfId="0" applyAlignment="1" applyBorder="1" applyFill="1" applyFont="1">
      <alignment shrinkToFit="0" vertical="top" wrapText="1"/>
    </xf>
    <xf borderId="8" fillId="0" fontId="38" numFmtId="0" xfId="0" applyAlignment="1" applyBorder="1" applyFont="1">
      <alignment readingOrder="0" shrinkToFit="0" vertical="center" wrapText="1"/>
    </xf>
    <xf borderId="8" fillId="7" fontId="38" numFmtId="0" xfId="0" applyAlignment="1" applyBorder="1" applyFill="1" applyFont="1">
      <alignment readingOrder="0" shrinkToFit="0" vertical="center" wrapText="1"/>
    </xf>
    <xf borderId="5" fillId="7" fontId="38" numFmtId="0" xfId="0" applyAlignment="1" applyBorder="1" applyFill="1" applyFont="1">
      <alignment readingOrder="0" shrinkToFit="0" vertical="center" wrapText="1"/>
    </xf>
    <xf borderId="6" fillId="7" fontId="38" numFmtId="0" xfId="0" applyAlignment="1" applyBorder="1" applyFill="1" applyFont="1">
      <alignment readingOrder="0" shrinkToFit="0" vertical="center" wrapText="1"/>
    </xf>
    <xf borderId="6" fillId="7" fontId="38" numFmtId="0" xfId="0" applyAlignment="1" applyBorder="1" applyFill="1" applyFont="1">
      <alignment shrinkToFit="0" vertical="top" wrapText="1"/>
    </xf>
    <xf borderId="13" fillId="0" fontId="38" numFmtId="0" xfId="0" applyAlignment="1" applyBorder="1" applyFont="1">
      <alignment readingOrder="0" shrinkToFit="0" vertical="center" wrapText="1"/>
    </xf>
    <xf borderId="13" fillId="0" fontId="38" numFmtId="0" xfId="0" applyAlignment="1" applyBorder="1" applyFont="1">
      <alignment shrinkToFit="0" vertical="top" wrapText="1"/>
    </xf>
    <xf borderId="7" fillId="18" fontId="38" numFmtId="0" xfId="0" applyAlignment="1" applyBorder="1" applyFill="1" applyFont="1">
      <alignment readingOrder="0" shrinkToFit="0" vertical="center" wrapText="1"/>
    </xf>
    <xf borderId="7" fillId="18" fontId="38" numFmtId="0" xfId="0" applyAlignment="1" applyBorder="1" applyFill="1" applyFont="1">
      <alignment shrinkToFit="0" vertical="top" wrapText="1"/>
    </xf>
    <xf borderId="11" fillId="18" fontId="38" numFmtId="0" xfId="0" applyAlignment="1" applyBorder="1" applyFill="1" applyFont="1">
      <alignment readingOrder="0" shrinkToFit="0" vertical="center" wrapText="1"/>
    </xf>
    <xf borderId="6" fillId="18" fontId="38" numFmtId="0" xfId="0" applyAlignment="1" applyBorder="1" applyFill="1" applyFont="1">
      <alignment readingOrder="0" shrinkToFit="0" vertical="center" wrapText="1"/>
    </xf>
    <xf borderId="6" fillId="18" fontId="38" numFmtId="0" xfId="0" applyAlignment="1" applyBorder="1" applyFill="1" applyFont="1">
      <alignment shrinkToFit="0" vertical="top" wrapText="1"/>
    </xf>
    <xf borderId="8" fillId="18" fontId="38" numFmtId="0" xfId="0" applyAlignment="1" applyBorder="1" applyFill="1" applyFont="1">
      <alignment readingOrder="0" shrinkToFit="0" vertical="center" wrapText="1"/>
    </xf>
    <xf borderId="5" fillId="18" fontId="38" numFmtId="0" xfId="0" applyAlignment="1" applyBorder="1" applyFill="1" applyFont="1">
      <alignment readingOrder="0" shrinkToFit="0" vertical="center" wrapText="1"/>
    </xf>
    <xf borderId="5" fillId="18" fontId="38" numFmtId="0" xfId="0" applyAlignment="1" applyBorder="1" applyFill="1" applyFont="1">
      <alignment shrinkToFit="0" vertical="center" wrapText="1"/>
    </xf>
    <xf borderId="6" fillId="18" fontId="38" numFmtId="0" xfId="0" applyAlignment="1" applyBorder="1" applyFill="1" applyFont="1">
      <alignment shrinkToFit="0" vertical="center" wrapText="1"/>
    </xf>
    <xf borderId="10" fillId="18" fontId="38" numFmtId="0" xfId="0" applyAlignment="1" applyBorder="1" applyFill="1" applyFont="1">
      <alignment readingOrder="0" shrinkToFit="0" vertical="center" wrapText="1"/>
    </xf>
    <xf borderId="7" fillId="37" fontId="61" numFmtId="0" xfId="0" applyAlignment="1" applyBorder="1" applyFill="1" applyFont="1">
      <alignment readingOrder="0" shrinkToFit="0" wrapText="1"/>
    </xf>
    <xf borderId="7" fillId="37" fontId="38" numFmtId="0" xfId="0" applyAlignment="1" applyBorder="1" applyFill="1" applyFont="1">
      <alignment shrinkToFit="0" wrapText="1"/>
    </xf>
    <xf borderId="2" fillId="37" fontId="38" numFmtId="0" xfId="0" applyAlignment="1" applyBorder="1" applyFill="1" applyFont="1">
      <alignment shrinkToFit="0" vertical="center" wrapText="1"/>
    </xf>
    <xf borderId="6" fillId="0" fontId="38" numFmtId="0" xfId="0" applyAlignment="1" applyBorder="1" applyFont="1">
      <alignment shrinkToFit="0" wrapText="1"/>
    </xf>
    <xf borderId="9" fillId="0" fontId="38" numFmtId="0" xfId="0" applyAlignment="1" applyBorder="1" applyFont="1">
      <alignment readingOrder="0" shrinkToFit="0" vertical="center" wrapText="1"/>
    </xf>
    <xf borderId="9" fillId="37" fontId="61" numFmtId="0" xfId="0" applyAlignment="1" applyBorder="1" applyFill="1" applyFont="1">
      <alignment readingOrder="0" shrinkToFit="0" wrapText="1"/>
    </xf>
    <xf borderId="10" fillId="37" fontId="38" numFmtId="0" xfId="0" applyAlignment="1" applyBorder="1" applyFill="1" applyFont="1">
      <alignment shrinkToFit="0" vertical="center" wrapText="1"/>
    </xf>
    <xf borderId="7" fillId="0" fontId="38" numFmtId="0" xfId="0" applyAlignment="1" applyBorder="1" applyFont="1">
      <alignment horizontal="left" readingOrder="0" shrinkToFit="0" vertical="center" wrapText="1"/>
    </xf>
    <xf borderId="7" fillId="0" fontId="38" numFmtId="0" xfId="0" applyAlignment="1" applyBorder="1" applyFont="1">
      <alignment horizontal="left" shrinkToFit="0" vertical="center" wrapText="1"/>
    </xf>
    <xf borderId="10" fillId="0" fontId="38" numFmtId="0" xfId="0" applyAlignment="1" applyBorder="1" applyFont="1">
      <alignment horizontal="left" readingOrder="0" shrinkToFit="0" vertical="center" wrapText="1"/>
    </xf>
    <xf borderId="7" fillId="18" fontId="38" numFmtId="0" xfId="0" applyAlignment="1" applyBorder="1" applyFill="1" applyFont="1">
      <alignment horizontal="left" readingOrder="0" shrinkToFit="0" vertical="center" wrapText="1"/>
    </xf>
    <xf borderId="7" fillId="18" fontId="38" numFmtId="0" xfId="0" applyAlignment="1" applyBorder="1" applyFill="1" applyFont="1">
      <alignment horizontal="left" shrinkToFit="0" vertical="center" wrapText="1"/>
    </xf>
    <xf borderId="10" fillId="18" fontId="38" numFmtId="0" xfId="0" applyAlignment="1" applyBorder="1" applyFill="1" applyFont="1">
      <alignment horizontal="left" readingOrder="0" shrinkToFit="0" vertical="center" wrapText="1"/>
    </xf>
    <xf borderId="6" fillId="18" fontId="38" numFmtId="0" xfId="0" applyAlignment="1" applyBorder="1" applyFill="1" applyFont="1">
      <alignment horizontal="left" readingOrder="0" shrinkToFit="0" vertical="center" wrapText="1"/>
    </xf>
    <xf borderId="6" fillId="18" fontId="38" numFmtId="0" xfId="0" applyAlignment="1" applyBorder="1" applyFill="1" applyFont="1">
      <alignment horizontal="left" shrinkToFit="0" vertical="center" wrapText="1"/>
    </xf>
    <xf borderId="7" fillId="37" fontId="61" numFmtId="0" xfId="0" applyAlignment="1" applyBorder="1" applyFill="1" applyFont="1">
      <alignment horizontal="left" readingOrder="0" shrinkToFit="0" vertical="center" wrapText="1"/>
    </xf>
    <xf borderId="7" fillId="37" fontId="38" numFmtId="0" xfId="0" applyAlignment="1" applyBorder="1" applyFill="1" applyFont="1">
      <alignment horizontal="left" shrinkToFit="0" vertical="center" wrapText="1"/>
    </xf>
    <xf borderId="10" fillId="37" fontId="38" numFmtId="0" xfId="0" applyAlignment="1" applyBorder="1" applyFill="1" applyFont="1">
      <alignment horizontal="left" readingOrder="0" shrinkToFit="0" vertical="center" wrapText="1"/>
    </xf>
    <xf borderId="10" fillId="37" fontId="38" numFmtId="0" xfId="0" applyAlignment="1" applyBorder="1" applyFill="1" applyFont="1">
      <alignment horizontal="left" shrinkToFit="0" vertical="center" wrapText="1"/>
    </xf>
    <xf borderId="5" fillId="0" fontId="38" numFmtId="0" xfId="0" applyAlignment="1" applyBorder="1" applyFont="1">
      <alignment horizontal="left" readingOrder="0" shrinkToFit="0" vertical="center" wrapText="1"/>
    </xf>
    <xf borderId="6" fillId="0" fontId="38" numFmtId="0" xfId="0" applyAlignment="1" applyBorder="1" applyFont="1">
      <alignment horizontal="left" readingOrder="0" shrinkToFit="0" vertical="center" wrapText="1"/>
    </xf>
    <xf borderId="6" fillId="0" fontId="38" numFmtId="0" xfId="0" applyAlignment="1" applyBorder="1" applyFont="1">
      <alignment horizontal="left" shrinkToFit="0" vertical="center" wrapText="1"/>
    </xf>
    <xf borderId="8" fillId="37" fontId="38" numFmtId="0" xfId="0" applyAlignment="1" applyBorder="1" applyFill="1" applyFont="1">
      <alignment horizontal="left" shrinkToFit="0" vertical="center" wrapText="1"/>
    </xf>
    <xf borderId="11" fillId="0" fontId="38" numFmtId="0" xfId="0" applyAlignment="1" applyBorder="1" applyFont="1">
      <alignment horizontal="left" readingOrder="0" shrinkToFit="0" vertical="center" wrapText="1"/>
    </xf>
    <xf borderId="5" fillId="7" fontId="38" numFmtId="0" xfId="0" applyAlignment="1" applyBorder="1" applyFill="1" applyFont="1">
      <alignment horizontal="left" readingOrder="0" shrinkToFit="0" vertical="center" wrapText="1"/>
    </xf>
    <xf borderId="6" fillId="7" fontId="38" numFmtId="0" xfId="0" applyAlignment="1" applyBorder="1" applyFill="1" applyFont="1">
      <alignment horizontal="left" readingOrder="0" shrinkToFit="0" vertical="center" wrapText="1"/>
    </xf>
    <xf borderId="6" fillId="7" fontId="38" numFmtId="0" xfId="0" applyAlignment="1" applyBorder="1" applyFill="1" applyFont="1">
      <alignment horizontal="left" shrinkToFit="0" vertical="center" wrapText="1"/>
    </xf>
    <xf borderId="5" fillId="19" fontId="38" numFmtId="0" xfId="0" applyAlignment="1" applyBorder="1" applyFill="1" applyFont="1">
      <alignment horizontal="left" readingOrder="0" shrinkToFit="0" vertical="center" wrapText="1"/>
    </xf>
    <xf borderId="6" fillId="19" fontId="38" numFmtId="0" xfId="0" applyAlignment="1" applyBorder="1" applyFill="1" applyFont="1">
      <alignment horizontal="left" readingOrder="0" shrinkToFit="0" vertical="center" wrapText="1"/>
    </xf>
    <xf borderId="6" fillId="19" fontId="38" numFmtId="0" xfId="0" applyAlignment="1" applyBorder="1" applyFill="1" applyFont="1">
      <alignment horizontal="left" shrinkToFit="0" vertical="center" wrapText="1"/>
    </xf>
    <xf borderId="11" fillId="19" fontId="38" numFmtId="0" xfId="0" applyAlignment="1" applyBorder="1" applyFill="1" applyFont="1">
      <alignment horizontal="left" readingOrder="0" shrinkToFit="0" vertical="center" wrapText="1"/>
    </xf>
    <xf borderId="12" fillId="18" fontId="38" numFmtId="0" xfId="0" applyAlignment="1" applyBorder="1" applyFill="1" applyFont="1">
      <alignment horizontal="left" readingOrder="0" shrinkToFit="0" vertical="center" wrapText="1"/>
    </xf>
    <xf borderId="13" fillId="18" fontId="38" numFmtId="0" xfId="0" applyAlignment="1" applyBorder="1" applyFill="1" applyFont="1">
      <alignment horizontal="left" readingOrder="0" shrinkToFit="0" vertical="center" wrapText="1"/>
    </xf>
    <xf borderId="13" fillId="18" fontId="38" numFmtId="0" xfId="0" applyAlignment="1" applyBorder="1" applyFill="1" applyFont="1">
      <alignment horizontal="left" shrinkToFit="0" vertical="center" wrapText="1"/>
    </xf>
    <xf borderId="5" fillId="37" fontId="61" numFmtId="0" xfId="0" applyAlignment="1" applyBorder="1" applyFill="1" applyFont="1">
      <alignment horizontal="left" readingOrder="0" shrinkToFit="0" vertical="center" wrapText="1"/>
    </xf>
    <xf borderId="6" fillId="37" fontId="61" numFmtId="0" xfId="0" applyAlignment="1" applyBorder="1" applyFill="1" applyFont="1">
      <alignment horizontal="left" readingOrder="0" shrinkToFit="0" vertical="center" wrapText="1"/>
    </xf>
    <xf borderId="6" fillId="37" fontId="38" numFmtId="0" xfId="0" applyAlignment="1" applyBorder="1" applyFill="1" applyFont="1">
      <alignment horizontal="left" shrinkToFit="0" vertical="center" wrapText="1"/>
    </xf>
    <xf borderId="8" fillId="0" fontId="38" numFmtId="0" xfId="0" applyAlignment="1" applyBorder="1" applyFont="1">
      <alignment horizontal="left" readingOrder="0" shrinkToFit="0" vertical="center" wrapText="1"/>
    </xf>
    <xf borderId="5" fillId="0" fontId="38" numFmtId="0" xfId="0" applyAlignment="1" applyBorder="1" applyFont="1">
      <alignment horizontal="left" shrinkToFit="0" vertical="center" wrapText="1"/>
    </xf>
    <xf borderId="8" fillId="0" fontId="38" numFmtId="0" xfId="0" applyAlignment="1" applyBorder="1" applyFont="1">
      <alignment horizontal="left" shrinkToFit="0" vertical="center" wrapText="1"/>
    </xf>
    <xf borderId="0" fillId="38" fontId="63" numFmtId="0" xfId="0" applyAlignment="1" applyFill="1" applyFont="1">
      <alignment readingOrder="0" shrinkToFit="0" wrapText="0"/>
    </xf>
    <xf borderId="0" fillId="38" fontId="64" numFmtId="0" xfId="0" applyAlignment="1" applyFill="1" applyFont="1">
      <alignment readingOrder="0" shrinkToFit="0" wrapText="1"/>
    </xf>
    <xf borderId="0" fillId="38" fontId="65" numFmtId="0" xfId="0" applyAlignment="1" applyFill="1" applyFont="1">
      <alignment readingOrder="0" shrinkToFit="0" wrapText="1"/>
    </xf>
    <xf borderId="1" fillId="38" fontId="65" numFmtId="0" xfId="0" applyAlignment="1" applyBorder="1" applyFill="1" applyFont="1">
      <alignment readingOrder="0" shrinkToFit="0" wrapText="1"/>
    </xf>
    <xf borderId="5" fillId="38" fontId="66" numFmtId="0" xfId="0" applyAlignment="1" applyBorder="1" applyFill="1" applyFont="1">
      <alignment horizontal="left" readingOrder="0" shrinkToFit="0" wrapText="0"/>
    </xf>
    <xf borderId="6" fillId="38" fontId="64" numFmtId="0" xfId="0" applyAlignment="1" applyBorder="1" applyFill="1" applyFont="1">
      <alignment readingOrder="0" shrinkToFit="0" wrapText="1"/>
    </xf>
    <xf borderId="6" fillId="38" fontId="65" numFmtId="0" xfId="0" applyAlignment="1" applyBorder="1" applyFill="1" applyFont="1">
      <alignment readingOrder="0" shrinkToFit="0" wrapText="1"/>
    </xf>
    <xf borderId="8" fillId="38" fontId="65" numFmtId="0" xfId="0" applyAlignment="1" applyBorder="1" applyFill="1" applyFont="1">
      <alignment readingOrder="0" shrinkToFit="0" wrapText="1"/>
    </xf>
    <xf borderId="1" fillId="39" fontId="64" numFmtId="0" xfId="0" applyAlignment="1" applyBorder="1" applyFill="1" applyFont="1">
      <alignment readingOrder="0" shrinkToFit="0" wrapText="1"/>
    </xf>
    <xf borderId="1" fillId="39" fontId="65" numFmtId="0" xfId="0" applyAlignment="1" applyBorder="1" applyFill="1" applyFont="1">
      <alignment readingOrder="0" shrinkToFit="0" wrapText="1"/>
    </xf>
    <xf borderId="0" fillId="39" fontId="13" numFmtId="0" xfId="0" applyAlignment="1" applyFill="1" applyFont="1">
      <alignment shrinkToFit="0" wrapText="1"/>
    </xf>
    <xf borderId="1" fillId="24" fontId="13" numFmtId="0" xfId="0" applyAlignment="1" applyBorder="1" applyFill="1" applyFont="1">
      <alignment shrinkToFit="0" wrapText="1"/>
    </xf>
    <xf borderId="5" fillId="0" fontId="13" numFmtId="0" xfId="0" applyAlignment="1" applyBorder="1" applyFont="1">
      <alignment horizontal="left" shrinkToFit="0" vertical="center" wrapText="1"/>
    </xf>
    <xf borderId="6" fillId="0" fontId="13" numFmtId="0" xfId="0" applyAlignment="1" applyBorder="1" applyFont="1">
      <alignment horizontal="left" shrinkToFit="0" vertical="center" wrapText="1"/>
    </xf>
    <xf borderId="8" fillId="0" fontId="13" numFmtId="0" xfId="0" applyAlignment="1" applyBorder="1" applyFont="1">
      <alignment horizontal="left" shrinkToFit="0" vertical="center" wrapText="1"/>
    </xf>
    <xf borderId="1" fillId="40" fontId="13" numFmtId="0" xfId="0" applyAlignment="1" applyBorder="1" applyFill="1" applyFont="1">
      <alignment readingOrder="0" shrinkToFit="0" wrapText="1"/>
    </xf>
    <xf borderId="5" fillId="0" fontId="13" numFmtId="0" xfId="0" applyAlignment="1" applyBorder="1" applyFont="1">
      <alignment shrinkToFit="0" wrapText="1"/>
    </xf>
    <xf borderId="6" fillId="0" fontId="13" numFmtId="0" xfId="0" applyAlignment="1" applyBorder="1" applyFont="1">
      <alignment shrinkToFit="0" wrapText="1"/>
    </xf>
    <xf borderId="8" fillId="0" fontId="13" numFmtId="0" xfId="0" applyAlignment="1" applyBorder="1" applyFont="1">
      <alignment shrinkToFit="0" vertical="center" wrapText="1"/>
    </xf>
    <xf borderId="0" fillId="40" fontId="13" numFmtId="0" xfId="0" applyAlignment="1" applyFill="1" applyFont="1">
      <alignment readingOrder="0" shrinkToFit="0" wrapText="1"/>
    </xf>
    <xf borderId="1" fillId="40" fontId="13" numFmtId="0" xfId="0" applyAlignment="1" applyBorder="1" applyFill="1" applyFont="1">
      <alignment shrinkToFit="0" wrapText="1"/>
    </xf>
    <xf borderId="0" fillId="7" fontId="1" numFmtId="0" xfId="0" applyAlignment="1" applyFill="1" applyFont="1">
      <alignment horizontal="left" shrinkToFit="0" vertical="bottom" wrapText="1"/>
    </xf>
    <xf borderId="0" fillId="7" fontId="21" numFmtId="49" xfId="0" applyAlignment="1" applyFill="1" applyFont="1" applyNumberFormat="1">
      <alignment horizontal="left" shrinkToFit="0" vertical="bottom" wrapText="1"/>
    </xf>
    <xf borderId="0" fillId="7" fontId="1" numFmtId="0" xfId="0" applyAlignment="1" applyFill="1" applyFont="1">
      <alignment shrinkToFit="0" wrapText="1"/>
    </xf>
    <xf borderId="0" fillId="7" fontId="26" numFmtId="0" xfId="0" applyAlignment="1" applyFill="1" applyFont="1">
      <alignment horizontal="center" shrinkToFit="0" vertical="bottom" wrapText="1"/>
    </xf>
    <xf borderId="0" fillId="7" fontId="1" numFmtId="0" xfId="0" applyAlignment="1" applyFill="1" applyFont="1">
      <alignment horizontal="center" shrinkToFit="0" vertical="bottom" wrapText="1"/>
    </xf>
    <xf borderId="0" fillId="7" fontId="1" numFmtId="0" xfId="0" applyAlignment="1" applyFill="1" applyFont="1">
      <alignment horizontal="center" shrinkToFit="0" wrapText="1"/>
    </xf>
    <xf borderId="0" fillId="41" fontId="67" numFmtId="0" xfId="0" applyAlignment="1" applyFill="1" applyFont="1">
      <alignment readingOrder="0" shrinkToFit="0" wrapText="1"/>
    </xf>
    <xf borderId="0" fillId="42" fontId="67" numFmtId="0" xfId="0" applyAlignment="1" applyFill="1" applyFont="1">
      <alignment readingOrder="0" shrinkToFit="0" wrapText="1"/>
    </xf>
    <xf borderId="0" fillId="22" fontId="67" numFmtId="0" xfId="0" applyAlignment="1" applyFill="1" applyFont="1">
      <alignment readingOrder="0" shrinkToFit="0" wrapText="1"/>
    </xf>
    <xf borderId="0" fillId="42" fontId="13" numFmtId="0" xfId="0" applyAlignment="1" applyFill="1" applyFont="1">
      <alignment shrinkToFit="0" wrapText="1"/>
    </xf>
    <xf borderId="0" fillId="43" fontId="67" numFmtId="0" xfId="0" applyAlignment="1" applyFill="1" applyFont="1">
      <alignment readingOrder="0" shrinkToFit="0" wrapText="1"/>
    </xf>
    <xf borderId="0" fillId="44" fontId="13" numFmtId="0" xfId="0" applyAlignment="1" applyFill="1" applyFont="1">
      <alignment shrinkToFit="0" wrapText="1"/>
    </xf>
    <xf borderId="0" fillId="0" fontId="13" numFmtId="0" xfId="0" applyAlignment="1" applyFont="1">
      <alignment shrinkToFit="0" wrapText="1"/>
    </xf>
    <xf borderId="0" fillId="0" fontId="13" numFmtId="169" xfId="0" applyAlignment="1" applyFont="1" applyNumberFormat="1">
      <alignment readingOrder="0" shrinkToFit="0" wrapText="1"/>
    </xf>
    <xf borderId="0" fillId="0" fontId="13" numFmtId="164" xfId="0" applyAlignment="1" applyFont="1" applyNumberFormat="1">
      <alignment readingOrder="0" shrinkToFit="0" wrapText="1"/>
    </xf>
    <xf borderId="0" fillId="0" fontId="13" numFmtId="170" xfId="0" applyAlignment="1" applyFont="1" applyNumberFormat="1">
      <alignment readingOrder="0" shrinkToFit="0" wrapText="1"/>
    </xf>
    <xf borderId="0" fillId="44" fontId="13" numFmtId="164" xfId="0" applyAlignment="1" applyFill="1" applyFont="1" applyNumberFormat="1">
      <alignment shrinkToFit="0" wrapText="1"/>
    </xf>
    <xf borderId="0" fillId="0" fontId="13" numFmtId="164" xfId="0" applyAlignment="1" applyFont="1" applyNumberFormat="1">
      <alignment shrinkToFit="0" wrapText="1"/>
    </xf>
    <xf borderId="0" fillId="44" fontId="13" numFmtId="170" xfId="0" applyAlignment="1" applyFill="1" applyFont="1" applyNumberFormat="1">
      <alignment shrinkToFit="0" wrapText="1"/>
    </xf>
    <xf borderId="0" fillId="45" fontId="68" numFmtId="0" xfId="0" applyAlignment="1" applyFill="1" applyFont="1">
      <alignment readingOrder="0" shrinkToFit="0" wrapText="1"/>
    </xf>
    <xf borderId="0" fillId="45" fontId="13" numFmtId="0" xfId="0" applyAlignment="1" applyFill="1" applyFont="1">
      <alignment shrinkToFit="0" wrapText="1"/>
    </xf>
    <xf borderId="0" fillId="0" fontId="69" numFmtId="0" xfId="0" applyAlignment="1" applyFont="1">
      <alignment readingOrder="0" shrinkToFit="0" vertical="bottom" wrapText="1"/>
    </xf>
    <xf borderId="0" fillId="7" fontId="70" numFmtId="0" xfId="0" applyAlignment="1" applyFill="1" applyFont="1">
      <alignment horizontal="center" readingOrder="0" shrinkToFit="0" vertical="bottom" wrapText="1"/>
    </xf>
    <xf borderId="0" fillId="7" fontId="70" numFmtId="0" xfId="0" applyAlignment="1" applyFill="1" applyFont="1">
      <alignment horizontal="center" shrinkToFit="0" vertical="bottom" wrapText="1"/>
    </xf>
    <xf borderId="0" fillId="0" fontId="69" numFmtId="0" xfId="0" applyAlignment="1" applyFont="1">
      <alignment shrinkToFit="0" vertical="bottom" wrapText="1"/>
    </xf>
    <xf borderId="5" fillId="13" fontId="70" numFmtId="0" xfId="0" applyAlignment="1" applyBorder="1" applyFill="1" applyFont="1">
      <alignment horizontal="center" shrinkToFit="0" vertical="bottom" wrapText="1"/>
    </xf>
    <xf borderId="6" fillId="13" fontId="71" numFmtId="0" xfId="0" applyAlignment="1" applyBorder="1" applyFill="1" applyFont="1">
      <alignment shrinkToFit="0" wrapText="1"/>
    </xf>
    <xf borderId="8" fillId="13" fontId="71" numFmtId="0" xfId="0" applyAlignment="1" applyBorder="1" applyFill="1" applyFont="1">
      <alignment shrinkToFit="0" wrapText="1"/>
    </xf>
    <xf borderId="0" fillId="13" fontId="70" numFmtId="0" xfId="0" applyAlignment="1" applyFill="1" applyFont="1">
      <alignment horizontal="center" readingOrder="0" shrinkToFit="0" vertical="bottom" wrapText="1"/>
    </xf>
    <xf borderId="0" fillId="13" fontId="70" numFmtId="0" xfId="0" applyAlignment="1" applyFill="1" applyFont="1">
      <alignment horizontal="center" readingOrder="0" shrinkToFit="0" vertical="bottom" wrapText="1"/>
    </xf>
    <xf borderId="1" fillId="7" fontId="72" numFmtId="170" xfId="0" applyAlignment="1" applyBorder="1" applyFill="1" applyFont="1" applyNumberFormat="1">
      <alignment horizontal="center" shrinkToFit="0" vertical="bottom" wrapText="1"/>
    </xf>
    <xf borderId="1" fillId="7" fontId="72" numFmtId="0" xfId="0" applyAlignment="1" applyBorder="1" applyFill="1" applyFont="1">
      <alignment horizontal="center" readingOrder="0" shrinkToFit="0" vertical="bottom" wrapText="1"/>
    </xf>
    <xf borderId="1" fillId="7" fontId="72" numFmtId="164" xfId="0" applyAlignment="1" applyBorder="1" applyFill="1" applyFont="1" applyNumberFormat="1">
      <alignment horizontal="center" readingOrder="0" shrinkToFit="0" vertical="bottom" wrapText="1"/>
    </xf>
    <xf borderId="0" fillId="7" fontId="72" numFmtId="0" xfId="0" applyAlignment="1" applyFill="1" applyFont="1">
      <alignment horizontal="center" readingOrder="0" shrinkToFit="0" vertical="bottom" wrapText="1"/>
    </xf>
    <xf borderId="1" fillId="7" fontId="72" numFmtId="0" xfId="0" applyAlignment="1" applyBorder="1" applyFill="1" applyFont="1">
      <alignment horizontal="center" readingOrder="0" shrinkToFit="0" vertical="bottom" wrapText="1"/>
    </xf>
    <xf borderId="1" fillId="35" fontId="72" numFmtId="170" xfId="0" applyAlignment="1" applyBorder="1" applyFill="1" applyFont="1" applyNumberFormat="1">
      <alignment horizontal="center" shrinkToFit="0" vertical="bottom" wrapText="1"/>
    </xf>
    <xf borderId="1" fillId="35" fontId="73" numFmtId="0" xfId="0" applyAlignment="1" applyBorder="1" applyFill="1" applyFont="1">
      <alignment horizontal="center" readingOrder="0" shrinkToFit="0" vertical="bottom" wrapText="1"/>
    </xf>
    <xf borderId="1" fillId="35" fontId="73" numFmtId="164" xfId="0" applyAlignment="1" applyBorder="1" applyFill="1" applyFont="1" applyNumberFormat="1">
      <alignment horizontal="center" readingOrder="0" shrinkToFit="0" vertical="bottom" wrapText="1"/>
    </xf>
    <xf borderId="0" fillId="35" fontId="73" numFmtId="0" xfId="0" applyAlignment="1" applyFill="1" applyFont="1">
      <alignment horizontal="center" readingOrder="0" shrinkToFit="0" vertical="bottom" wrapText="1"/>
    </xf>
    <xf borderId="1" fillId="7" fontId="72" numFmtId="170" xfId="0" applyAlignment="1" applyBorder="1" applyFill="1" applyFont="1" applyNumberFormat="1">
      <alignment horizontal="center" readingOrder="0" shrinkToFit="0" vertical="bottom" wrapText="1"/>
    </xf>
    <xf borderId="1" fillId="7" fontId="73" numFmtId="0" xfId="0" applyAlignment="1" applyBorder="1" applyFill="1" applyFont="1">
      <alignment horizontal="center" readingOrder="0" shrinkToFit="0" vertical="bottom" wrapText="1"/>
    </xf>
    <xf borderId="1" fillId="7" fontId="73" numFmtId="164" xfId="0" applyAlignment="1" applyBorder="1" applyFill="1" applyFont="1" applyNumberFormat="1">
      <alignment horizontal="center" readingOrder="0" shrinkToFit="0" vertical="bottom" wrapText="1"/>
    </xf>
    <xf borderId="0" fillId="7" fontId="73" numFmtId="0" xfId="0" applyAlignment="1" applyFill="1" applyFont="1">
      <alignment horizontal="center" readingOrder="0" shrinkToFit="0" vertical="bottom" wrapText="1"/>
    </xf>
    <xf borderId="1" fillId="35" fontId="72" numFmtId="170" xfId="0" applyAlignment="1" applyBorder="1" applyFill="1" applyFont="1" applyNumberFormat="1">
      <alignment horizontal="center" readingOrder="0" shrinkToFit="0" vertical="bottom" wrapText="1"/>
    </xf>
    <xf borderId="0" fillId="35" fontId="73" numFmtId="0" xfId="0" applyAlignment="1" applyFill="1" applyFont="1">
      <alignment horizontal="center" readingOrder="0" shrinkToFit="0" vertical="bottom" wrapText="1"/>
    </xf>
    <xf borderId="1" fillId="35" fontId="72" numFmtId="164" xfId="0" applyAlignment="1" applyBorder="1" applyFill="1" applyFont="1" applyNumberFormat="1">
      <alignment horizontal="center" readingOrder="0" shrinkToFit="0" vertical="bottom" wrapText="1"/>
    </xf>
    <xf borderId="0" fillId="46" fontId="74" numFmtId="0" xfId="0" applyAlignment="1" applyFill="1" applyFont="1">
      <alignment readingOrder="0" shrinkToFit="0" wrapText="1"/>
    </xf>
    <xf borderId="0" fillId="0" fontId="74" numFmtId="0" xfId="0" applyAlignment="1" applyFont="1">
      <alignment readingOrder="0" shrinkToFit="0" wrapText="1"/>
    </xf>
    <xf borderId="0" fillId="47" fontId="74" numFmtId="0" xfId="0" applyAlignment="1" applyFill="1" applyFont="1">
      <alignment readingOrder="0" shrinkToFit="0" wrapText="1"/>
    </xf>
    <xf borderId="1" fillId="7" fontId="75" numFmtId="0" xfId="0" applyAlignment="1" applyBorder="1" applyFill="1" applyFont="1">
      <alignment horizontal="center" shrinkToFit="0" vertical="bottom" wrapText="1"/>
    </xf>
    <xf borderId="0" fillId="47" fontId="2" numFmtId="0" xfId="0" applyAlignment="1" applyFill="1" applyFont="1">
      <alignment readingOrder="0" shrinkToFit="0" wrapText="1"/>
    </xf>
    <xf borderId="1" fillId="7" fontId="76" numFmtId="0" xfId="0" applyAlignment="1" applyBorder="1" applyFill="1" applyFont="1">
      <alignment horizontal="center" readingOrder="0" shrinkToFit="0" vertical="bottom" wrapText="1"/>
    </xf>
    <xf borderId="1" fillId="48" fontId="77" numFmtId="0" xfId="0" applyAlignment="1" applyBorder="1" applyFill="1" applyFont="1">
      <alignment horizontal="right" readingOrder="0" shrinkToFit="0" wrapText="1"/>
    </xf>
    <xf borderId="1" fillId="26" fontId="65" numFmtId="0" xfId="0" applyAlignment="1" applyBorder="1" applyFill="1" applyFont="1">
      <alignment readingOrder="0" shrinkToFit="0" wrapText="1"/>
    </xf>
    <xf borderId="1" fillId="7" fontId="78" numFmtId="164" xfId="0" applyAlignment="1" applyBorder="1" applyFill="1" applyFont="1" applyNumberFormat="1">
      <alignment horizontal="center" readingOrder="0" shrinkToFit="0" vertical="bottom" wrapText="1"/>
    </xf>
    <xf borderId="0" fillId="7" fontId="78" numFmtId="170" xfId="0" applyAlignment="1" applyFill="1" applyFont="1" applyNumberFormat="1">
      <alignment horizontal="center" readingOrder="0" shrinkToFit="0" vertical="bottom" wrapText="1"/>
    </xf>
    <xf borderId="1" fillId="7" fontId="78" numFmtId="0" xfId="0" applyAlignment="1" applyBorder="1" applyFill="1" applyFont="1">
      <alignment horizontal="center" readingOrder="0" shrinkToFit="0" vertical="bottom" wrapText="1"/>
    </xf>
    <xf borderId="0" fillId="46" fontId="14" numFmtId="0" xfId="0" applyAlignment="1" applyFill="1" applyFont="1">
      <alignment shrinkToFit="0" wrapText="1"/>
    </xf>
    <xf borderId="0" fillId="34" fontId="79" numFmtId="0" xfId="0" applyAlignment="1" applyFill="1" applyFont="1">
      <alignment readingOrder="0" shrinkToFit="0" wrapText="1"/>
    </xf>
    <xf borderId="0" fillId="41" fontId="74" numFmtId="0" xfId="0" applyAlignment="1" applyFill="1" applyFont="1">
      <alignment readingOrder="0" shrinkToFit="0" wrapText="1"/>
    </xf>
    <xf borderId="0" fillId="0" fontId="69" numFmtId="0" xfId="0" applyAlignment="1" applyFont="1">
      <alignment shrinkToFit="0" wrapText="1"/>
    </xf>
    <xf borderId="0" fillId="49" fontId="2" numFmtId="0" xfId="0" applyAlignment="1" applyFill="1" applyFont="1">
      <alignment readingOrder="0" shrinkToFit="0" wrapText="1"/>
    </xf>
    <xf borderId="0" fillId="0" fontId="14" numFmtId="0" xfId="0" applyAlignment="1" applyFont="1">
      <alignment readingOrder="0" shrinkToFit="0" wrapText="1"/>
    </xf>
    <xf borderId="0" fillId="0" fontId="80" numFmtId="0" xfId="0" applyAlignment="1" applyFont="1">
      <alignment readingOrder="0" shrinkToFit="0" vertical="bottom" wrapText="1"/>
    </xf>
    <xf borderId="0" fillId="0" fontId="14" numFmtId="0" xfId="0" applyAlignment="1" applyFont="1">
      <alignment shrinkToFit="0" wrapText="1"/>
    </xf>
    <xf borderId="0" fillId="7" fontId="81" numFmtId="0" xfId="0" applyAlignment="1" applyFill="1" applyFont="1">
      <alignment horizontal="left" readingOrder="0" shrinkToFit="0" wrapText="1"/>
    </xf>
    <xf borderId="0" fillId="0" fontId="82" numFmtId="0" xfId="0" applyAlignment="1" applyFont="1">
      <alignment readingOrder="0" shrinkToFit="0" wrapText="1"/>
    </xf>
    <xf borderId="0" fillId="46" fontId="74" numFmtId="0" xfId="0" applyAlignment="1" applyFill="1" applyFont="1">
      <alignment shrinkToFit="0" wrapText="1"/>
    </xf>
    <xf borderId="5" fillId="50" fontId="83" numFmtId="0" xfId="0" applyAlignment="1" applyBorder="1" applyFill="1" applyFont="1">
      <alignment readingOrder="0" shrinkToFit="0" vertical="bottom" wrapText="1"/>
    </xf>
    <xf borderId="6" fillId="0" fontId="71" numFmtId="0" xfId="0" applyAlignment="1" applyBorder="1" applyFont="1">
      <alignment shrinkToFit="0" wrapText="1"/>
    </xf>
    <xf borderId="8" fillId="0" fontId="71" numFmtId="0" xfId="0" applyAlignment="1" applyBorder="1" applyFont="1">
      <alignment shrinkToFit="0" wrapText="1"/>
    </xf>
    <xf borderId="0" fillId="46" fontId="2" numFmtId="0" xfId="0" applyAlignment="1" applyFill="1" applyFont="1">
      <alignment readingOrder="0" shrinkToFit="0" wrapText="1"/>
    </xf>
    <xf borderId="0" fillId="0" fontId="84" numFmtId="0" xfId="0" applyAlignment="1" applyFont="1">
      <alignment readingOrder="0" shrinkToFit="0" wrapText="1"/>
    </xf>
    <xf borderId="1" fillId="49" fontId="83" numFmtId="0" xfId="0" applyAlignment="1" applyBorder="1" applyFill="1" applyFont="1">
      <alignment readingOrder="0" shrinkToFit="0" vertical="bottom" wrapText="1"/>
    </xf>
    <xf borderId="1" fillId="49" fontId="49" numFmtId="0" xfId="0" applyAlignment="1" applyBorder="1" applyFill="1" applyFont="1">
      <alignment horizontal="left" readingOrder="0" shrinkToFit="0" wrapText="1"/>
    </xf>
    <xf borderId="0" fillId="22" fontId="14" numFmtId="0" xfId="0" applyAlignment="1" applyFill="1" applyFont="1">
      <alignment readingOrder="0" shrinkToFit="0" wrapText="1"/>
    </xf>
    <xf borderId="0" fillId="22" fontId="13" numFmtId="0" xfId="0" applyAlignment="1" applyFill="1" applyFont="1">
      <alignment readingOrder="0" shrinkToFit="0" wrapText="1"/>
    </xf>
    <xf borderId="0" fillId="46" fontId="13" numFmtId="0" xfId="0" applyAlignment="1" applyFill="1" applyFont="1">
      <alignment shrinkToFit="0" wrapText="1"/>
    </xf>
    <xf borderId="0" fillId="46" fontId="48" numFmtId="0" xfId="0" applyAlignment="1" applyFill="1" applyFont="1">
      <alignment horizontal="left" readingOrder="0" shrinkToFit="0" textRotation="0" vertical="top" wrapText="1"/>
    </xf>
    <xf borderId="1" fillId="0" fontId="85" numFmtId="164" xfId="0" applyAlignment="1" applyBorder="1" applyFont="1" applyNumberFormat="1">
      <alignment horizontal="left" readingOrder="0" shrinkToFit="0" vertical="bottom" wrapText="1"/>
    </xf>
    <xf borderId="0" fillId="0" fontId="46" numFmtId="0" xfId="0" applyAlignment="1" applyFont="1">
      <alignment horizontal="left" readingOrder="0" shrinkToFit="0" wrapText="1"/>
    </xf>
    <xf borderId="1" fillId="0" fontId="85" numFmtId="4" xfId="0" applyAlignment="1" applyBorder="1" applyFont="1" applyNumberFormat="1">
      <alignment readingOrder="0" shrinkToFit="0" vertical="bottom" wrapText="1"/>
    </xf>
    <xf borderId="1" fillId="0" fontId="85" numFmtId="164" xfId="0" applyAlignment="1" applyBorder="1" applyFont="1" applyNumberFormat="1">
      <alignment readingOrder="0" shrinkToFit="0" vertical="bottom" wrapText="1"/>
    </xf>
    <xf borderId="1" fillId="38" fontId="74" numFmtId="0" xfId="0" applyAlignment="1" applyBorder="1" applyFill="1" applyFont="1">
      <alignment shrinkToFit="0" vertical="bottom" wrapText="1"/>
    </xf>
    <xf borderId="1" fillId="49" fontId="85" numFmtId="164" xfId="0" applyAlignment="1" applyBorder="1" applyFill="1" applyFont="1" applyNumberFormat="1">
      <alignment horizontal="left" readingOrder="0" shrinkToFit="0" vertical="bottom" wrapText="1"/>
    </xf>
    <xf borderId="1" fillId="38" fontId="74" numFmtId="164" xfId="0" applyAlignment="1" applyBorder="1" applyFill="1" applyFont="1" applyNumberFormat="1">
      <alignment shrinkToFit="0" vertical="bottom" wrapText="1"/>
    </xf>
    <xf borderId="1" fillId="49" fontId="85" numFmtId="0" xfId="0" applyAlignment="1" applyBorder="1" applyFill="1" applyFont="1">
      <alignment readingOrder="0" shrinkToFit="0" vertical="bottom" wrapText="1"/>
    </xf>
    <xf borderId="1" fillId="49" fontId="86" numFmtId="164" xfId="0" applyAlignment="1" applyBorder="1" applyFill="1" applyFont="1" applyNumberFormat="1">
      <alignment readingOrder="0" shrinkToFit="0" wrapText="1"/>
    </xf>
    <xf borderId="1" fillId="47" fontId="14" numFmtId="0" xfId="0" applyAlignment="1" applyBorder="1" applyFill="1" applyFont="1">
      <alignment shrinkToFit="0" vertical="bottom" wrapText="1"/>
    </xf>
    <xf borderId="1" fillId="47" fontId="14" numFmtId="164" xfId="0" applyAlignment="1" applyBorder="1" applyFill="1" applyFont="1" applyNumberFormat="1">
      <alignment horizontal="right" shrinkToFit="0" vertical="bottom" wrapText="1"/>
    </xf>
    <xf borderId="1" fillId="0" fontId="85" numFmtId="0" xfId="0" applyAlignment="1" applyBorder="1" applyFont="1">
      <alignment readingOrder="0" shrinkToFit="0" vertical="bottom" wrapText="1"/>
    </xf>
    <xf borderId="8" fillId="47" fontId="14" numFmtId="0" xfId="0" applyAlignment="1" applyBorder="1" applyFill="1" applyFont="1">
      <alignment shrinkToFit="0" vertical="bottom" wrapText="1"/>
    </xf>
    <xf borderId="8" fillId="47" fontId="14" numFmtId="164" xfId="0" applyAlignment="1" applyBorder="1" applyFill="1" applyFont="1" applyNumberFormat="1">
      <alignment horizontal="right" shrinkToFit="0" vertical="bottom" wrapText="1"/>
    </xf>
    <xf borderId="1" fillId="49" fontId="85" numFmtId="164" xfId="0" applyAlignment="1" applyBorder="1" applyFill="1" applyFont="1" applyNumberFormat="1">
      <alignment readingOrder="0" shrinkToFit="0" vertical="bottom" wrapText="1"/>
    </xf>
    <xf borderId="0" fillId="0" fontId="14" numFmtId="0" xfId="0" applyAlignment="1" applyFont="1">
      <alignment horizontal="left" readingOrder="0" shrinkToFit="0" wrapText="1"/>
    </xf>
    <xf borderId="3" fillId="47" fontId="14" numFmtId="0" xfId="0" applyAlignment="1" applyBorder="1" applyFill="1" applyFont="1">
      <alignment shrinkToFit="0" vertical="bottom" wrapText="1"/>
    </xf>
    <xf borderId="11" fillId="47" fontId="14" numFmtId="0" xfId="0" applyAlignment="1" applyBorder="1" applyFill="1" applyFont="1">
      <alignment shrinkToFit="0" vertical="bottom" wrapText="1"/>
    </xf>
    <xf borderId="11" fillId="47" fontId="14" numFmtId="164" xfId="0" applyAlignment="1" applyBorder="1" applyFill="1" applyFont="1" applyNumberFormat="1">
      <alignment horizontal="right" shrinkToFit="0" vertical="bottom" wrapText="1"/>
    </xf>
    <xf borderId="3" fillId="47" fontId="14" numFmtId="0" xfId="0" applyAlignment="1" applyBorder="1" applyFill="1" applyFont="1">
      <alignment shrinkToFit="0" vertical="bottom" wrapText="1"/>
    </xf>
    <xf borderId="1" fillId="47" fontId="14" numFmtId="0" xfId="0" applyAlignment="1" applyBorder="1" applyFill="1" applyFont="1">
      <alignment shrinkToFit="0" vertical="bottom" wrapText="1"/>
    </xf>
    <xf borderId="0" fillId="7" fontId="87" numFmtId="0" xfId="0" applyAlignment="1" applyFill="1" applyFont="1">
      <alignment readingOrder="0" shrinkToFit="0" vertical="top" wrapText="1"/>
    </xf>
    <xf borderId="0" fillId="0" fontId="88" numFmtId="0" xfId="0" applyAlignment="1" applyFont="1">
      <alignment horizontal="left" readingOrder="0" shrinkToFit="0" wrapText="1"/>
    </xf>
    <xf borderId="0" fillId="0" fontId="89" numFmtId="0" xfId="0" applyAlignment="1" applyFont="1">
      <alignment readingOrder="0" shrinkToFit="0" vertical="bottom" wrapText="1"/>
    </xf>
    <xf borderId="0" fillId="7" fontId="90" numFmtId="0" xfId="0" applyAlignment="1" applyFill="1" applyFont="1">
      <alignment horizontal="left" readingOrder="0" shrinkToFit="0" wrapText="1"/>
    </xf>
    <xf borderId="0" fillId="7" fontId="91" numFmtId="0" xfId="0" applyAlignment="1" applyFill="1" applyFont="1">
      <alignment horizontal="left" readingOrder="0" shrinkToFit="0" wrapText="1"/>
    </xf>
    <xf borderId="0" fillId="0" fontId="92" numFmtId="0" xfId="0" applyAlignment="1" applyFont="1">
      <alignment horizontal="left" readingOrder="0" shrinkToFit="0" wrapText="1"/>
    </xf>
    <xf borderId="0" fillId="7" fontId="89" numFmtId="0" xfId="0" applyAlignment="1" applyFill="1" applyFont="1">
      <alignment shrinkToFit="0" vertical="bottom" wrapText="1"/>
    </xf>
    <xf borderId="13" fillId="0" fontId="89" numFmtId="0" xfId="0" applyAlignment="1" applyBorder="1" applyFont="1">
      <alignment shrinkToFit="0" vertical="bottom" wrapText="1"/>
    </xf>
    <xf borderId="0" fillId="7" fontId="93" numFmtId="0" xfId="0" applyAlignment="1" applyFill="1" applyFont="1">
      <alignment readingOrder="0" shrinkToFit="0" wrapText="1"/>
    </xf>
    <xf borderId="11" fillId="7" fontId="94" numFmtId="0" xfId="0" applyAlignment="1" applyBorder="1" applyFill="1" applyFont="1">
      <alignment shrinkToFit="0" vertical="bottom" wrapText="1"/>
    </xf>
    <xf borderId="11" fillId="7" fontId="89" numFmtId="0" xfId="0" applyAlignment="1" applyBorder="1" applyFill="1" applyFont="1">
      <alignment shrinkToFit="0" vertical="bottom" wrapText="1"/>
    </xf>
    <xf borderId="3" fillId="7" fontId="87" numFmtId="4" xfId="0" applyAlignment="1" applyBorder="1" applyFill="1" applyFont="1" applyNumberFormat="1">
      <alignment horizontal="right" shrinkToFit="0" vertical="bottom" wrapText="1"/>
    </xf>
    <xf borderId="11" fillId="7" fontId="87" numFmtId="4" xfId="0" applyAlignment="1" applyBorder="1" applyFill="1" applyFont="1" applyNumberFormat="1">
      <alignment horizontal="right" shrinkToFit="0" vertical="bottom" wrapText="1"/>
    </xf>
    <xf borderId="0" fillId="7" fontId="95" numFmtId="4" xfId="0" applyAlignment="1" applyFill="1" applyFont="1" applyNumberFormat="1">
      <alignment horizontal="right" readingOrder="0" shrinkToFit="0" wrapText="0"/>
    </xf>
    <xf borderId="0" fillId="7" fontId="95" numFmtId="4" xfId="0" applyAlignment="1" applyFill="1" applyFont="1" applyNumberFormat="1">
      <alignment readingOrder="0" shrinkToFit="0" wrapText="1"/>
    </xf>
    <xf borderId="0" fillId="7" fontId="95" numFmtId="164" xfId="0" applyAlignment="1" applyFill="1" applyFont="1" applyNumberFormat="1">
      <alignment readingOrder="0" shrinkToFit="0" wrapText="1"/>
    </xf>
    <xf borderId="0" fillId="0" fontId="96" numFmtId="0" xfId="0" applyAlignment="1" applyFont="1">
      <alignment readingOrder="0" shrinkToFit="0" wrapText="1"/>
    </xf>
    <xf borderId="0" fillId="51" fontId="97" numFmtId="0" xfId="0" applyAlignment="1" applyFill="1" applyFont="1">
      <alignment horizontal="left" shrinkToFit="0" wrapText="1"/>
    </xf>
    <xf borderId="0" fillId="34" fontId="13" numFmtId="0" xfId="0" applyAlignment="1" applyFill="1" applyFont="1">
      <alignment readingOrder="0" shrinkToFit="0" wrapText="1"/>
    </xf>
    <xf borderId="0" fillId="0" fontId="89" numFmtId="0" xfId="0" applyAlignment="1" applyFont="1">
      <alignment shrinkToFit="0" vertical="bottom" wrapText="1"/>
    </xf>
    <xf borderId="0" fillId="7" fontId="98" numFmtId="0" xfId="0" applyAlignment="1" applyFill="1" applyFont="1">
      <alignment readingOrder="0" shrinkToFit="0" wrapText="1"/>
    </xf>
    <xf borderId="0" fillId="0" fontId="80" numFmtId="0" xfId="0" applyAlignment="1" applyFont="1">
      <alignment horizontal="center" shrinkToFit="0" vertical="bottom" wrapText="1"/>
    </xf>
    <xf borderId="1" fillId="52" fontId="77" numFmtId="0" xfId="0" applyAlignment="1" applyBorder="1" applyFill="1" applyFont="1">
      <alignment readingOrder="0" shrinkToFit="0" wrapText="1"/>
    </xf>
    <xf borderId="0" fillId="0" fontId="14" numFmtId="0" xfId="0" applyAlignment="1" applyFont="1">
      <alignment readingOrder="0" shrinkToFit="0" wrapText="1"/>
    </xf>
    <xf borderId="1" fillId="0" fontId="77" numFmtId="0" xfId="0" applyAlignment="1" applyBorder="1" applyFont="1">
      <alignment horizontal="right" readingOrder="0" shrinkToFit="0" wrapText="1"/>
    </xf>
    <xf borderId="1" fillId="38" fontId="65" numFmtId="165" xfId="0" applyAlignment="1" applyBorder="1" applyFill="1" applyFont="1" applyNumberFormat="1">
      <alignment readingOrder="0" shrinkToFit="0" wrapText="1"/>
    </xf>
    <xf borderId="0" fillId="0" fontId="99" numFmtId="0" xfId="0" applyAlignment="1" applyFont="1">
      <alignment horizontal="left" readingOrder="0" shrinkToFit="0" wrapText="1"/>
    </xf>
    <xf borderId="0" fillId="0" fontId="84" numFmtId="0" xfId="0" applyAlignment="1" applyFont="1">
      <alignment horizontal="left" readingOrder="0" shrinkToFit="0" wrapText="1"/>
    </xf>
    <xf borderId="0" fillId="46" fontId="100" numFmtId="0" xfId="0" applyAlignment="1" applyFill="1" applyFont="1">
      <alignment readingOrder="0" shrinkToFit="0" vertical="bottom" wrapText="1"/>
    </xf>
    <xf borderId="0" fillId="53" fontId="101" numFmtId="0" xfId="0" applyAlignment="1" applyFill="1" applyFont="1">
      <alignment shrinkToFit="0" vertical="bottom" wrapText="1"/>
    </xf>
    <xf borderId="0" fillId="0" fontId="84" numFmtId="0" xfId="0" applyAlignment="1" applyFont="1">
      <alignment horizontal="left" shrinkToFit="0" wrapText="1"/>
    </xf>
    <xf borderId="0" fillId="0" fontId="2" numFmtId="0" xfId="0" applyAlignment="1" applyFont="1">
      <alignment readingOrder="0" shrinkToFit="0" wrapText="1"/>
    </xf>
    <xf borderId="0" fillId="0" fontId="102" numFmtId="0" xfId="0" applyAlignment="1" applyFont="1">
      <alignment horizontal="center" readingOrder="0" shrinkToFit="0" wrapText="1"/>
    </xf>
    <xf borderId="0" fillId="0" fontId="84" numFmtId="0" xfId="0" applyAlignment="1" applyFont="1">
      <alignment readingOrder="0" shrinkToFit="0" wrapText="1"/>
    </xf>
    <xf borderId="0" fillId="0" fontId="103" numFmtId="0" xfId="0" applyAlignment="1" applyFont="1">
      <alignment horizontal="center" readingOrder="0" shrinkToFit="0" wrapText="1"/>
    </xf>
    <xf borderId="0" fillId="7" fontId="104" numFmtId="0" xfId="0" applyAlignment="1" applyFill="1" applyFont="1">
      <alignment readingOrder="0" shrinkToFit="0" vertical="bottom" wrapText="1"/>
    </xf>
    <xf borderId="0" fillId="0" fontId="103" numFmtId="0" xfId="0" applyAlignment="1" applyFont="1">
      <alignment horizontal="center" shrinkToFit="0" wrapText="1"/>
    </xf>
    <xf borderId="0" fillId="0" fontId="105" numFmtId="0" xfId="0" applyAlignment="1" applyFont="1">
      <alignment horizontal="center" readingOrder="0" shrinkToFit="0" wrapText="1"/>
    </xf>
    <xf borderId="0" fillId="0" fontId="106" numFmtId="0" xfId="0" applyAlignment="1" applyFont="1">
      <alignment horizontal="center" readingOrder="0" shrinkToFit="0" wrapText="1"/>
    </xf>
    <xf borderId="0" fillId="0" fontId="106" numFmtId="0" xfId="0" applyAlignment="1" applyFont="1">
      <alignment horizontal="center" shrinkToFit="0" wrapText="1"/>
    </xf>
    <xf borderId="0" fillId="0" fontId="107" numFmtId="0" xfId="0" applyAlignment="1" applyFont="1">
      <alignment readingOrder="0" shrinkToFit="0" wrapText="1"/>
    </xf>
    <xf borderId="0" fillId="0" fontId="108" numFmtId="0" xfId="0" applyAlignment="1" applyFont="1">
      <alignment horizontal="center" readingOrder="0" shrinkToFit="0" wrapText="1"/>
    </xf>
    <xf borderId="0" fillId="19" fontId="109" numFmtId="164" xfId="0" applyAlignment="1" applyFill="1" applyFont="1" applyNumberFormat="1">
      <alignment horizontal="right" readingOrder="0" shrinkToFit="0" vertical="top" wrapText="1"/>
    </xf>
    <xf borderId="0" fillId="0" fontId="110" numFmtId="164" xfId="0" applyAlignment="1" applyFont="1" applyNumberFormat="1">
      <alignment readingOrder="0" shrinkToFit="0" wrapText="1"/>
    </xf>
    <xf borderId="0" fillId="0" fontId="106" numFmtId="0" xfId="0" applyAlignment="1" applyFont="1">
      <alignment horizontal="center" shrinkToFit="0" vertical="bottom" wrapText="1"/>
    </xf>
    <xf borderId="0" fillId="46" fontId="2" numFmtId="0" xfId="0" applyAlignment="1" applyFill="1" applyFont="1">
      <alignment shrinkToFit="0" wrapText="1"/>
    </xf>
    <xf borderId="0" fillId="0" fontId="108" numFmtId="0" xfId="0" applyAlignment="1" applyFont="1">
      <alignment horizontal="center" readingOrder="0" shrinkToFit="0" vertical="bottom" wrapText="1"/>
    </xf>
    <xf borderId="0" fillId="0" fontId="84" numFmtId="0" xfId="0" applyAlignment="1" applyFont="1">
      <alignment shrinkToFit="0" wrapText="1"/>
    </xf>
    <xf borderId="0" fillId="46" fontId="48" numFmtId="0" xfId="0" applyAlignment="1" applyFill="1" applyFont="1">
      <alignment horizontal="left" readingOrder="0" shrinkToFit="0" wrapText="1"/>
    </xf>
    <xf borderId="0" fillId="0" fontId="69" numFmtId="0" xfId="0" applyAlignment="1" applyFont="1">
      <alignment horizontal="center" readingOrder="0" shrinkToFit="0" vertical="bottom" wrapText="1"/>
    </xf>
    <xf borderId="0" fillId="0" fontId="2" numFmtId="0" xfId="0" applyAlignment="1" applyFont="1">
      <alignment horizontal="right" readingOrder="0" shrinkToFit="0" wrapText="1"/>
    </xf>
    <xf borderId="0" fillId="46" fontId="67" numFmtId="0" xfId="0" applyAlignment="1" applyFill="1" applyFont="1">
      <alignment readingOrder="0" shrinkToFit="0" wrapText="1"/>
    </xf>
    <xf borderId="0" fillId="46" fontId="13" numFmtId="0" xfId="0" applyAlignment="1" applyFill="1" applyFont="1">
      <alignment readingOrder="0" shrinkToFit="0" wrapText="1"/>
    </xf>
    <xf borderId="0" fillId="0" fontId="111" numFmtId="0" xfId="0" applyAlignment="1" applyFont="1">
      <alignment readingOrder="0" shrinkToFit="0" wrapText="1"/>
    </xf>
    <xf borderId="0" fillId="35" fontId="35" numFmtId="0" xfId="0" applyAlignment="1" applyFill="1" applyFont="1">
      <alignment horizontal="left" readingOrder="0" shrinkToFit="0" wrapText="1"/>
    </xf>
    <xf borderId="0" fillId="46" fontId="68" numFmtId="0" xfId="0" applyAlignment="1" applyFill="1" applyFont="1">
      <alignment readingOrder="0" shrinkToFit="0" wrapText="1"/>
    </xf>
    <xf borderId="0" fillId="0" fontId="112" numFmtId="0" xfId="0" applyAlignment="1" applyFont="1">
      <alignment shrinkToFit="0" wrapText="1"/>
    </xf>
    <xf borderId="0" fillId="7" fontId="113" numFmtId="171" xfId="0" applyAlignment="1" applyFill="1" applyFont="1" applyNumberFormat="1">
      <alignment readingOrder="0" shrinkToFit="0" wrapText="1"/>
    </xf>
    <xf borderId="0" fillId="0" fontId="112" numFmtId="0" xfId="0" applyAlignment="1" applyFont="1">
      <alignment shrinkToFit="0" wrapText="1"/>
    </xf>
    <xf borderId="0" fillId="46" fontId="74" numFmtId="0" xfId="0" applyAlignment="1" applyFill="1" applyFont="1">
      <alignment shrinkToFit="0" vertical="bottom" wrapText="1"/>
    </xf>
    <xf borderId="0" fillId="19" fontId="114" numFmtId="0" xfId="0" applyAlignment="1" applyFill="1" applyFont="1">
      <alignment readingOrder="0" shrinkToFit="0" wrapText="1"/>
    </xf>
    <xf borderId="0" fillId="0" fontId="14" numFmtId="0" xfId="0" applyAlignment="1" applyFont="1">
      <alignment shrinkToFit="0" vertical="bottom" wrapText="1"/>
    </xf>
    <xf borderId="0" fillId="19" fontId="114" numFmtId="0" xfId="0" applyAlignment="1" applyFill="1" applyFont="1">
      <alignment horizontal="center" readingOrder="0" shrinkToFit="0" wrapText="1"/>
    </xf>
    <xf borderId="0" fillId="19" fontId="115" numFmtId="0" xfId="0" applyAlignment="1" applyFill="1" applyFont="1">
      <alignment horizontal="center" readingOrder="0" shrinkToFit="0" wrapText="1"/>
    </xf>
    <xf borderId="0" fillId="54" fontId="116" numFmtId="164" xfId="0" applyAlignment="1" applyFill="1" applyFont="1" applyNumberFormat="1">
      <alignment horizontal="center" readingOrder="0" shrinkToFit="0" vertical="top" wrapText="1"/>
    </xf>
    <xf borderId="0" fillId="54" fontId="116" numFmtId="164" xfId="0" applyAlignment="1" applyFill="1" applyFont="1" applyNumberFormat="1">
      <alignment horizontal="right" readingOrder="0" shrinkToFit="0" vertical="top" wrapText="1"/>
    </xf>
    <xf borderId="0" fillId="19" fontId="114" numFmtId="164" xfId="0" applyAlignment="1" applyFill="1" applyFont="1" applyNumberFormat="1">
      <alignment horizontal="center" readingOrder="0" shrinkToFit="0" vertical="top" wrapText="1"/>
    </xf>
    <xf borderId="0" fillId="19" fontId="114" numFmtId="164" xfId="0" applyAlignment="1" applyFill="1" applyFont="1" applyNumberFormat="1">
      <alignment horizontal="right" readingOrder="0" shrinkToFit="0" vertical="top" wrapText="1"/>
    </xf>
    <xf borderId="0" fillId="7" fontId="117" numFmtId="0" xfId="0" applyAlignment="1" applyFill="1" applyFont="1">
      <alignment readingOrder="0" shrinkToFit="0" wrapText="1"/>
    </xf>
    <xf borderId="0" fillId="7" fontId="118" numFmtId="0" xfId="0" applyAlignment="1" applyFill="1" applyFont="1">
      <alignment readingOrder="0" shrinkToFit="0" vertical="top" wrapText="1"/>
    </xf>
    <xf borderId="0" fillId="7" fontId="118" numFmtId="0" xfId="0" applyAlignment="1" applyFill="1" applyFont="1">
      <alignment shrinkToFit="0" wrapText="1"/>
    </xf>
    <xf borderId="0" fillId="7" fontId="118" numFmtId="0" xfId="0" applyAlignment="1" applyFill="1" applyFont="1">
      <alignment readingOrder="0" shrinkToFit="0" wrapText="1"/>
    </xf>
    <xf borderId="1" fillId="7" fontId="118" numFmtId="0" xfId="0" applyAlignment="1" applyBorder="1" applyFill="1" applyFont="1">
      <alignment horizontal="right" readingOrder="0" shrinkToFit="0" wrapText="1"/>
    </xf>
    <xf borderId="1" fillId="7" fontId="118" numFmtId="4" xfId="0" applyAlignment="1" applyBorder="1" applyFill="1" applyFont="1" applyNumberFormat="1">
      <alignment horizontal="right" readingOrder="0" shrinkToFit="0" wrapText="1"/>
    </xf>
    <xf borderId="0" fillId="53" fontId="67" numFmtId="0" xfId="0" applyAlignment="1" applyFill="1" applyFont="1">
      <alignment horizontal="center" readingOrder="0" shrinkToFit="0" wrapText="1"/>
    </xf>
    <xf borderId="0" fillId="0" fontId="13" numFmtId="0" xfId="0" applyAlignment="1" applyFont="1">
      <alignment readingOrder="0" shrinkToFit="0" wrapText="1"/>
    </xf>
    <xf borderId="0" fillId="7" fontId="119" numFmtId="0" xfId="0" applyAlignment="1" applyFill="1" applyFont="1">
      <alignment horizontal="left" readingOrder="0" shrinkToFit="0" wrapText="1"/>
    </xf>
    <xf borderId="0" fillId="53" fontId="67" numFmtId="0" xfId="0" applyAlignment="1" applyFill="1" applyFont="1">
      <alignment horizontal="center" readingOrder="0" shrinkToFit="0" wrapText="1"/>
    </xf>
    <xf borderId="0" fillId="53" fontId="120" numFmtId="0" xfId="0" applyAlignment="1" applyFill="1" applyFont="1">
      <alignment horizontal="center" readingOrder="0" shrinkToFit="0" wrapText="1"/>
    </xf>
    <xf borderId="0" fillId="53" fontId="121" numFmtId="0" xfId="0" applyAlignment="1" applyFill="1" applyFont="1">
      <alignment horizontal="center" shrinkToFit="0" vertical="bottom" wrapText="1"/>
    </xf>
    <xf borderId="0" fillId="53" fontId="121" numFmtId="0" xfId="0" applyAlignment="1" applyFill="1" applyFont="1">
      <alignment horizontal="center" shrinkToFit="0" vertical="bottom" wrapText="1"/>
    </xf>
    <xf borderId="0" fillId="53" fontId="67" numFmtId="0" xfId="0" applyAlignment="1" applyFill="1" applyFont="1">
      <alignment readingOrder="0" shrinkToFit="0" wrapText="1"/>
    </xf>
    <xf borderId="0" fillId="55" fontId="121" numFmtId="0" xfId="0" applyAlignment="1" applyFill="1" applyFont="1">
      <alignment readingOrder="0" shrinkToFit="0" vertical="bottom" wrapText="1"/>
    </xf>
    <xf borderId="0" fillId="55" fontId="33" numFmtId="0" xfId="0" applyAlignment="1" applyFill="1" applyFont="1">
      <alignment shrinkToFit="0" vertical="bottom" wrapText="1"/>
    </xf>
    <xf borderId="0" fillId="55" fontId="122" numFmtId="0" xfId="0" applyAlignment="1" applyFill="1" applyFont="1">
      <alignment horizontal="center" readingOrder="0" shrinkToFit="0" wrapText="1"/>
    </xf>
    <xf borderId="0" fillId="43" fontId="121" numFmtId="0" xfId="0" applyAlignment="1" applyFill="1" applyFont="1">
      <alignment readingOrder="0" shrinkToFit="0" vertical="bottom" wrapText="1"/>
    </xf>
    <xf borderId="0" fillId="43" fontId="33" numFmtId="0" xfId="0" applyAlignment="1" applyFill="1" applyFont="1">
      <alignment shrinkToFit="0" vertical="bottom" wrapText="1"/>
    </xf>
    <xf borderId="0" fillId="43" fontId="122" numFmtId="0" xfId="0" applyAlignment="1" applyFill="1" applyFont="1">
      <alignment horizontal="center" readingOrder="0" shrinkToFit="0" wrapText="1"/>
    </xf>
    <xf borderId="0" fillId="38" fontId="121" numFmtId="0" xfId="0" applyAlignment="1" applyFill="1" applyFont="1">
      <alignment readingOrder="0" shrinkToFit="0" vertical="bottom" wrapText="1"/>
    </xf>
    <xf borderId="0" fillId="38" fontId="33" numFmtId="0" xfId="0" applyAlignment="1" applyFill="1" applyFont="1">
      <alignment readingOrder="0" shrinkToFit="0" vertical="bottom" wrapText="1"/>
    </xf>
    <xf borderId="0" fillId="38" fontId="122" numFmtId="0" xfId="0" applyAlignment="1" applyFill="1" applyFont="1">
      <alignment horizontal="center" readingOrder="0" shrinkToFit="0" wrapText="1"/>
    </xf>
    <xf borderId="0" fillId="49" fontId="121" numFmtId="0" xfId="0" applyAlignment="1" applyFill="1" applyFont="1">
      <alignment readingOrder="0" shrinkToFit="0" vertical="bottom" wrapText="1"/>
    </xf>
    <xf borderId="0" fillId="49" fontId="33" numFmtId="0" xfId="0" applyAlignment="1" applyFill="1" applyFont="1">
      <alignment shrinkToFit="0" vertical="bottom" wrapText="1"/>
    </xf>
    <xf borderId="0" fillId="49" fontId="122" numFmtId="0" xfId="0" applyAlignment="1" applyFill="1" applyFont="1">
      <alignment horizontal="center" readingOrder="0" shrinkToFit="0" wrapText="1"/>
    </xf>
    <xf borderId="0" fillId="47" fontId="67" numFmtId="0" xfId="0" applyAlignment="1" applyFill="1" applyFont="1">
      <alignment readingOrder="0" shrinkToFit="0" wrapText="1"/>
    </xf>
    <xf borderId="0" fillId="47" fontId="13" numFmtId="0" xfId="0" applyAlignment="1" applyFill="1" applyFont="1">
      <alignment readingOrder="0" shrinkToFit="0" wrapText="1"/>
    </xf>
    <xf borderId="0" fillId="47" fontId="122" numFmtId="0" xfId="0" applyAlignment="1" applyFill="1" applyFont="1">
      <alignment horizontal="center" readingOrder="0" shrinkToFit="0" wrapText="1"/>
    </xf>
    <xf borderId="0" fillId="32" fontId="123" numFmtId="0" xfId="0" applyAlignment="1" applyFill="1" applyFont="1">
      <alignment horizontal="center" readingOrder="0" shrinkToFit="0" wrapText="0"/>
    </xf>
    <xf borderId="0" fillId="32" fontId="13" numFmtId="0" xfId="0" applyAlignment="1" applyFill="1" applyFont="1">
      <alignment readingOrder="0" shrinkToFit="0" wrapText="1"/>
    </xf>
    <xf borderId="0" fillId="32" fontId="122" numFmtId="0" xfId="0" applyAlignment="1" applyFill="1" applyFont="1">
      <alignment horizontal="center" readingOrder="0" shrinkToFit="0" wrapText="1"/>
    </xf>
    <xf borderId="4" fillId="56" fontId="124" numFmtId="0" xfId="0" applyAlignment="1" applyBorder="1" applyFill="1" applyFont="1">
      <alignment horizontal="center" readingOrder="0" shrinkToFit="0" vertical="bottom" wrapText="1"/>
    </xf>
    <xf borderId="4" fillId="56" fontId="124" numFmtId="0" xfId="0" applyAlignment="1" applyBorder="1" applyFill="1" applyFont="1">
      <alignment horizontal="center" readingOrder="0" shrinkToFit="0" vertical="bottom" wrapText="1"/>
    </xf>
    <xf borderId="4" fillId="15" fontId="124" numFmtId="0" xfId="0" applyAlignment="1" applyBorder="1" applyFill="1" applyFont="1">
      <alignment horizontal="center" readingOrder="0" shrinkToFit="0" vertical="bottom" wrapText="1"/>
    </xf>
    <xf borderId="9" fillId="56" fontId="125" numFmtId="0" xfId="0" applyAlignment="1" applyBorder="1" applyFill="1" applyFont="1">
      <alignment horizontal="center" readingOrder="0" shrinkToFit="0" vertical="bottom" wrapText="1"/>
    </xf>
    <xf borderId="10" fillId="0" fontId="13" numFmtId="0" xfId="0" applyAlignment="1" applyBorder="1" applyFont="1">
      <alignment readingOrder="0" shrinkToFit="0" wrapText="1"/>
    </xf>
    <xf borderId="0" fillId="0" fontId="13" numFmtId="0" xfId="0" applyAlignment="1" applyFont="1">
      <alignment horizontal="center" shrinkToFit="0" wrapText="1"/>
    </xf>
    <xf borderId="0" fillId="57" fontId="126" numFmtId="0" xfId="0" applyAlignment="1" applyFill="1" applyFont="1">
      <alignment horizontal="center" readingOrder="0" shrinkToFit="0" vertical="bottom" wrapText="1"/>
    </xf>
    <xf borderId="0" fillId="57" fontId="126" numFmtId="20" xfId="0" applyAlignment="1" applyFill="1" applyFont="1" applyNumberFormat="1">
      <alignment horizontal="center" readingOrder="0" shrinkToFit="0" vertical="bottom" wrapText="1"/>
    </xf>
    <xf borderId="0" fillId="0" fontId="13" numFmtId="0" xfId="0" applyAlignment="1" applyFont="1">
      <alignment horizontal="left" shrinkToFit="0" wrapText="1"/>
    </xf>
    <xf borderId="0" fillId="53" fontId="13" numFmtId="0" xfId="0" applyAlignment="1" applyFill="1" applyFont="1">
      <alignment horizontal="center" readingOrder="0" shrinkToFit="0" vertical="bottom" wrapText="1"/>
    </xf>
    <xf borderId="0" fillId="53" fontId="13" numFmtId="20" xfId="0" applyAlignment="1" applyFill="1" applyFont="1" applyNumberFormat="1">
      <alignment horizontal="center" readingOrder="0" shrinkToFit="0" vertical="bottom" wrapText="1"/>
    </xf>
    <xf borderId="0" fillId="58" fontId="13" numFmtId="0" xfId="0" applyAlignment="1" applyFill="1" applyFont="1">
      <alignment horizontal="center" readingOrder="0" shrinkToFit="0" vertical="bottom" wrapText="1"/>
    </xf>
    <xf borderId="0" fillId="58" fontId="13" numFmtId="20" xfId="0" applyAlignment="1" applyFill="1" applyFont="1" applyNumberFormat="1">
      <alignment horizontal="center" readingOrder="0" shrinkToFit="0" vertical="bottom" wrapText="1"/>
    </xf>
    <xf borderId="0" fillId="58" fontId="13" numFmtId="0" xfId="0" applyAlignment="1" applyFill="1" applyFont="1">
      <alignment horizontal="center" shrinkToFit="0" vertical="bottom" wrapText="1"/>
    </xf>
    <xf borderId="0" fillId="59" fontId="13" numFmtId="0" xfId="0" applyAlignment="1" applyFill="1" applyFont="1">
      <alignment horizontal="center" readingOrder="0" shrinkToFit="0" vertical="bottom" wrapText="1"/>
    </xf>
    <xf borderId="0" fillId="59" fontId="13" numFmtId="20" xfId="0" applyAlignment="1" applyFill="1" applyFont="1" applyNumberFormat="1">
      <alignment horizontal="center" readingOrder="0" shrinkToFit="0" vertical="bottom" wrapText="1"/>
    </xf>
    <xf borderId="0" fillId="59" fontId="13" numFmtId="0" xfId="0" applyAlignment="1" applyFill="1" applyFont="1">
      <alignment horizontal="center" shrinkToFit="0" vertical="bottom" wrapText="1"/>
    </xf>
    <xf borderId="0" fillId="15" fontId="13" numFmtId="172" xfId="0" applyAlignment="1" applyFill="1" applyFont="1" applyNumberFormat="1">
      <alignment horizontal="center" readingOrder="0" shrinkToFit="0" vertical="bottom" wrapText="1"/>
    </xf>
    <xf borderId="0" fillId="15" fontId="13" numFmtId="0" xfId="0" applyAlignment="1" applyFill="1" applyFont="1">
      <alignment horizontal="center" readingOrder="0" shrinkToFit="0" vertical="bottom" wrapText="1"/>
    </xf>
    <xf borderId="0" fillId="15" fontId="13" numFmtId="20" xfId="0" applyAlignment="1" applyFill="1" applyFont="1" applyNumberFormat="1">
      <alignment horizontal="center" readingOrder="0" shrinkToFit="0" vertical="bottom" wrapText="1"/>
    </xf>
    <xf borderId="0" fillId="15" fontId="13" numFmtId="0" xfId="0" applyAlignment="1" applyFill="1" applyFont="1">
      <alignment horizontal="center" shrinkToFit="0" vertical="bottom" wrapText="1"/>
    </xf>
    <xf borderId="0" fillId="14" fontId="13" numFmtId="172" xfId="0" applyAlignment="1" applyFill="1" applyFont="1" applyNumberFormat="1">
      <alignment horizontal="center" readingOrder="0" shrinkToFit="0" vertical="bottom" wrapText="1"/>
    </xf>
    <xf borderId="0" fillId="14" fontId="13" numFmtId="0" xfId="0" applyAlignment="1" applyFill="1" applyFont="1">
      <alignment horizontal="center" readingOrder="0" shrinkToFit="0" vertical="bottom" wrapText="1"/>
    </xf>
    <xf borderId="0" fillId="14" fontId="13" numFmtId="20" xfId="0" applyAlignment="1" applyFill="1" applyFont="1" applyNumberFormat="1">
      <alignment horizontal="center" readingOrder="0" shrinkToFit="0" vertical="bottom" wrapText="1"/>
    </xf>
    <xf borderId="0" fillId="14" fontId="13" numFmtId="0" xfId="0" applyAlignment="1" applyFill="1" applyFont="1">
      <alignment horizontal="center" shrinkToFit="0" vertical="bottom" wrapText="1"/>
    </xf>
    <xf borderId="0" fillId="60" fontId="13" numFmtId="172" xfId="0" applyAlignment="1" applyFill="1" applyFont="1" applyNumberFormat="1">
      <alignment horizontal="center" readingOrder="0" shrinkToFit="0" vertical="bottom" wrapText="1"/>
    </xf>
    <xf borderId="0" fillId="60" fontId="13" numFmtId="0" xfId="0" applyAlignment="1" applyFill="1" applyFont="1">
      <alignment horizontal="center" readingOrder="0" shrinkToFit="0" vertical="bottom" wrapText="1"/>
    </xf>
    <xf borderId="0" fillId="60" fontId="13" numFmtId="20" xfId="0" applyAlignment="1" applyFill="1" applyFont="1" applyNumberFormat="1">
      <alignment horizontal="center" readingOrder="0" shrinkToFit="0" vertical="bottom" wrapText="1"/>
    </xf>
    <xf borderId="0" fillId="60" fontId="13" numFmtId="0" xfId="0" applyAlignment="1" applyFill="1" applyFont="1">
      <alignment horizontal="center" shrinkToFit="0" vertical="bottom" wrapText="1"/>
    </xf>
    <xf borderId="0" fillId="47" fontId="13" numFmtId="172" xfId="0" applyAlignment="1" applyFill="1" applyFont="1" applyNumberFormat="1">
      <alignment horizontal="center" readingOrder="0" shrinkToFit="0" vertical="bottom" wrapText="1"/>
    </xf>
    <xf borderId="0" fillId="47" fontId="13" numFmtId="0" xfId="0" applyAlignment="1" applyFill="1" applyFont="1">
      <alignment horizontal="center" readingOrder="0" shrinkToFit="0" vertical="bottom" wrapText="1"/>
    </xf>
    <xf borderId="0" fillId="47" fontId="13" numFmtId="20" xfId="0" applyAlignment="1" applyFill="1" applyFont="1" applyNumberFormat="1">
      <alignment horizontal="center" readingOrder="0" shrinkToFit="0" vertical="bottom" wrapText="1"/>
    </xf>
    <xf borderId="0" fillId="47" fontId="13" numFmtId="0" xfId="0" applyAlignment="1" applyFill="1" applyFont="1">
      <alignment horizontal="center" shrinkToFit="0" vertical="bottom" wrapText="1"/>
    </xf>
    <xf borderId="0" fillId="58" fontId="13" numFmtId="172" xfId="0" applyAlignment="1" applyFill="1" applyFont="1" applyNumberFormat="1">
      <alignment horizontal="center" readingOrder="0" shrinkToFit="0" vertical="bottom" wrapText="1"/>
    </xf>
    <xf borderId="0" fillId="15" fontId="13" numFmtId="169" xfId="0" applyAlignment="1" applyFill="1" applyFont="1" applyNumberFormat="1">
      <alignment horizontal="center" readingOrder="0" shrinkToFit="0" vertical="bottom" wrapText="1"/>
    </xf>
    <xf borderId="0" fillId="49" fontId="13" numFmtId="172" xfId="0" applyAlignment="1" applyFill="1" applyFont="1" applyNumberFormat="1">
      <alignment horizontal="center" readingOrder="0" shrinkToFit="0" vertical="bottom" wrapText="1"/>
    </xf>
    <xf borderId="0" fillId="49" fontId="13" numFmtId="0" xfId="0" applyAlignment="1" applyFill="1" applyFont="1">
      <alignment horizontal="center" readingOrder="0" shrinkToFit="0" vertical="bottom" wrapText="1"/>
    </xf>
    <xf borderId="0" fillId="49" fontId="13" numFmtId="20" xfId="0" applyAlignment="1" applyFill="1" applyFont="1" applyNumberFormat="1">
      <alignment horizontal="center" readingOrder="0" shrinkToFit="0" vertical="bottom" wrapText="1"/>
    </xf>
    <xf borderId="0" fillId="49" fontId="13" numFmtId="0" xfId="0" applyAlignment="1" applyFill="1" applyFont="1">
      <alignment horizontal="center" shrinkToFit="0" vertical="bottom" wrapText="1"/>
    </xf>
    <xf borderId="0" fillId="7" fontId="13" numFmtId="0" xfId="0" applyAlignment="1" applyFill="1" applyFont="1">
      <alignment horizontal="center" readingOrder="0" shrinkToFit="0" vertical="bottom" wrapText="1"/>
    </xf>
    <xf borderId="0" fillId="7" fontId="13" numFmtId="20" xfId="0" applyAlignment="1" applyFill="1" applyFont="1" applyNumberFormat="1">
      <alignment horizontal="center" readingOrder="0" shrinkToFit="0" vertical="bottom" wrapText="1"/>
    </xf>
    <xf borderId="0" fillId="7" fontId="13" numFmtId="0" xfId="0" applyAlignment="1" applyFill="1" applyFont="1">
      <alignment horizontal="center" shrinkToFit="0" vertical="bottom" wrapText="1"/>
    </xf>
    <xf borderId="0" fillId="58" fontId="13" numFmtId="169" xfId="0" applyAlignment="1" applyFill="1" applyFont="1" applyNumberFormat="1">
      <alignment horizontal="center" readingOrder="0" shrinkToFit="0" vertical="bottom" wrapText="1"/>
    </xf>
    <xf borderId="0" fillId="58" fontId="13" numFmtId="0" xfId="0" applyAlignment="1" applyFill="1" applyFont="1">
      <alignment horizontal="center" readingOrder="0" shrinkToFit="0" vertical="center" wrapText="1"/>
    </xf>
    <xf borderId="0" fillId="58" fontId="13" numFmtId="20" xfId="0" applyAlignment="1" applyFill="1" applyFont="1" applyNumberFormat="1">
      <alignment horizontal="center" readingOrder="0" shrinkToFit="0" vertical="center" wrapText="1"/>
    </xf>
    <xf borderId="0" fillId="46" fontId="13" numFmtId="0" xfId="0" applyAlignment="1" applyFill="1" applyFont="1">
      <alignment horizontal="center" readingOrder="0" shrinkToFit="0" vertical="bottom" wrapText="1"/>
    </xf>
    <xf borderId="0" fillId="46" fontId="13" numFmtId="0" xfId="0" applyAlignment="1" applyFill="1" applyFont="1">
      <alignment horizontal="center" shrinkToFit="0" vertical="bottom" wrapText="1"/>
    </xf>
    <xf borderId="0" fillId="46" fontId="13" numFmtId="20" xfId="0" applyAlignment="1" applyFill="1" applyFont="1" applyNumberFormat="1">
      <alignment horizontal="center" readingOrder="0" shrinkToFit="0" vertical="bottom" wrapText="1"/>
    </xf>
    <xf borderId="0" fillId="58" fontId="13" numFmtId="0" xfId="0" applyAlignment="1" applyFill="1" applyFont="1">
      <alignment horizontal="center" readingOrder="0" shrinkToFit="0" wrapText="1"/>
    </xf>
    <xf borderId="0" fillId="58" fontId="13" numFmtId="20" xfId="0" applyAlignment="1" applyFill="1" applyFont="1" applyNumberFormat="1">
      <alignment horizontal="center" readingOrder="0" shrinkToFit="0" wrapText="1"/>
    </xf>
    <xf borderId="0" fillId="58" fontId="13" numFmtId="0" xfId="0" applyAlignment="1" applyFill="1" applyFont="1">
      <alignment horizontal="center" shrinkToFit="0" wrapText="1"/>
    </xf>
    <xf borderId="0" fillId="15" fontId="13" numFmtId="169" xfId="0" applyAlignment="1" applyFill="1" applyFont="1" applyNumberFormat="1">
      <alignment readingOrder="0" shrinkToFit="0" wrapText="1"/>
    </xf>
    <xf borderId="0" fillId="15" fontId="13" numFmtId="0" xfId="0" applyAlignment="1" applyFill="1" applyFont="1">
      <alignment readingOrder="0" shrinkToFit="0" wrapText="1"/>
    </xf>
    <xf borderId="0" fillId="58" fontId="13" numFmtId="172" xfId="0" applyAlignment="1" applyFill="1" applyFont="1" applyNumberFormat="1">
      <alignment horizontal="center" readingOrder="0" shrinkToFit="0" wrapText="1"/>
    </xf>
    <xf borderId="0" fillId="15" fontId="13" numFmtId="20" xfId="0" applyAlignment="1" applyFill="1" applyFont="1" applyNumberFormat="1">
      <alignment readingOrder="0" shrinkToFit="0" wrapText="1"/>
    </xf>
    <xf borderId="0" fillId="0" fontId="13" numFmtId="165" xfId="0" applyAlignment="1" applyFont="1" applyNumberFormat="1">
      <alignment readingOrder="0" shrinkToFit="0" wrapText="1"/>
    </xf>
    <xf borderId="0" fillId="0" fontId="13" numFmtId="20" xfId="0" applyAlignment="1" applyFont="1" applyNumberFormat="1">
      <alignment readingOrder="0" shrinkToFit="0" wrapText="1"/>
    </xf>
    <xf borderId="0" fillId="50" fontId="13" numFmtId="165" xfId="0" applyAlignment="1" applyFill="1" applyFont="1" applyNumberFormat="1">
      <alignment readingOrder="0" shrinkToFit="0" wrapText="1"/>
    </xf>
    <xf borderId="0" fillId="50" fontId="13" numFmtId="0" xfId="0" applyAlignment="1" applyFill="1" applyFont="1">
      <alignment readingOrder="0" shrinkToFit="0" wrapText="1"/>
    </xf>
    <xf borderId="0" fillId="50" fontId="13" numFmtId="20" xfId="0" applyAlignment="1" applyFill="1" applyFont="1" applyNumberFormat="1">
      <alignment readingOrder="0" shrinkToFit="0" wrapText="1"/>
    </xf>
    <xf borderId="0" fillId="50" fontId="13" numFmtId="0" xfId="0" applyAlignment="1" applyFill="1" applyFont="1">
      <alignment shrinkToFit="0" wrapText="1"/>
    </xf>
    <xf borderId="0" fillId="58" fontId="13" numFmtId="165" xfId="0" applyAlignment="1" applyFill="1" applyFont="1" applyNumberFormat="1">
      <alignment readingOrder="0" shrinkToFit="0" wrapText="1"/>
    </xf>
    <xf borderId="0" fillId="58" fontId="13" numFmtId="0" xfId="0" applyAlignment="1" applyFill="1" applyFont="1">
      <alignment readingOrder="0" shrinkToFit="0" wrapText="1"/>
    </xf>
    <xf borderId="0" fillId="58" fontId="13" numFmtId="20" xfId="0" applyAlignment="1" applyFill="1" applyFont="1" applyNumberFormat="1">
      <alignment readingOrder="0" shrinkToFit="0" wrapText="1"/>
    </xf>
    <xf borderId="0" fillId="58" fontId="13" numFmtId="0" xfId="0" applyAlignment="1" applyFill="1" applyFont="1">
      <alignment shrinkToFit="0" wrapText="1"/>
    </xf>
    <xf borderId="0" fillId="58" fontId="13" numFmtId="165" xfId="0" applyAlignment="1" applyFill="1" applyFont="1" applyNumberFormat="1">
      <alignment horizontal="center" readingOrder="0" shrinkToFit="0" wrapText="1"/>
    </xf>
    <xf borderId="0" fillId="0" fontId="13" numFmtId="165" xfId="0" applyAlignment="1" applyFont="1" applyNumberFormat="1">
      <alignment horizontal="center" readingOrder="0" shrinkToFit="0" wrapText="1"/>
    </xf>
    <xf borderId="0" fillId="0" fontId="13" numFmtId="0" xfId="0" applyAlignment="1" applyFont="1">
      <alignment horizontal="center" readingOrder="0" shrinkToFit="0" wrapText="1"/>
    </xf>
    <xf borderId="0" fillId="15" fontId="13" numFmtId="165" xfId="0" applyAlignment="1" applyFill="1" applyFont="1" applyNumberFormat="1">
      <alignment horizontal="center" readingOrder="0" shrinkToFit="0" wrapText="1"/>
    </xf>
    <xf borderId="0" fillId="15" fontId="13" numFmtId="0" xfId="0" applyAlignment="1" applyFill="1" applyFont="1">
      <alignment horizontal="center" readingOrder="0" shrinkToFit="0" wrapText="1"/>
    </xf>
    <xf borderId="0" fillId="60" fontId="13" numFmtId="0" xfId="0" applyAlignment="1" applyFill="1" applyFont="1">
      <alignment readingOrder="0" shrinkToFit="0" wrapText="1"/>
    </xf>
    <xf borderId="0" fillId="60" fontId="13" numFmtId="20" xfId="0" applyAlignment="1" applyFill="1" applyFont="1" applyNumberFormat="1">
      <alignment readingOrder="0" shrinkToFit="0" wrapText="1"/>
    </xf>
    <xf borderId="0" fillId="60" fontId="13" numFmtId="0" xfId="0" applyAlignment="1" applyFill="1" applyFont="1">
      <alignment shrinkToFit="0" wrapText="1"/>
    </xf>
    <xf borderId="0" fillId="7" fontId="13" numFmtId="169" xfId="0" applyAlignment="1" applyFill="1" applyFont="1" applyNumberFormat="1">
      <alignment horizontal="center" readingOrder="0" shrinkToFit="0" vertical="bottom" wrapText="1"/>
    </xf>
    <xf borderId="0" fillId="15" fontId="29" numFmtId="0" xfId="0" applyAlignment="1" applyFill="1" applyFont="1">
      <alignment horizontal="center" readingOrder="0" shrinkToFit="0" vertical="bottom" wrapText="1"/>
    </xf>
    <xf borderId="0" fillId="15" fontId="29" numFmtId="20" xfId="0" applyAlignment="1" applyFill="1" applyFont="1" applyNumberFormat="1">
      <alignment horizontal="center" readingOrder="0" shrinkToFit="0" vertical="bottom" wrapText="1"/>
    </xf>
    <xf borderId="0" fillId="15" fontId="29" numFmtId="0" xfId="0" applyAlignment="1" applyFill="1" applyFont="1">
      <alignment horizontal="center" shrinkToFit="0" vertical="bottom" wrapText="1"/>
    </xf>
    <xf borderId="0" fillId="19" fontId="67" numFmtId="0" xfId="0" applyAlignment="1" applyFill="1" applyFont="1">
      <alignment readingOrder="0" shrinkToFit="0" wrapText="1"/>
    </xf>
    <xf borderId="0" fillId="19" fontId="67" numFmtId="0" xfId="0" applyAlignment="1" applyFill="1" applyFont="1">
      <alignment shrinkToFit="0" wrapText="1"/>
    </xf>
    <xf borderId="0" fillId="50" fontId="13" numFmtId="0" xfId="0" applyAlignment="1" applyFill="1" applyFont="1">
      <alignment horizontal="left" readingOrder="0" shrinkToFit="0" wrapText="1"/>
    </xf>
    <xf borderId="0" fillId="50" fontId="13" numFmtId="170" xfId="0" applyAlignment="1" applyFill="1" applyFont="1" applyNumberFormat="1">
      <alignment readingOrder="0" shrinkToFit="0" wrapText="1"/>
    </xf>
    <xf borderId="0" fillId="61" fontId="13" numFmtId="0" xfId="0" applyAlignment="1" applyFill="1" applyFont="1">
      <alignment horizontal="left" readingOrder="0" shrinkToFit="0" wrapText="1"/>
    </xf>
    <xf borderId="0" fillId="61" fontId="13" numFmtId="0" xfId="0" applyAlignment="1" applyFill="1" applyFont="1">
      <alignment readingOrder="0" shrinkToFit="0" wrapText="1"/>
    </xf>
    <xf borderId="0" fillId="61" fontId="79" numFmtId="0" xfId="0" applyAlignment="1" applyFill="1" applyFont="1">
      <alignment horizontal="left" readingOrder="0" shrinkToFit="0" wrapText="1"/>
    </xf>
    <xf borderId="0" fillId="61" fontId="13" numFmtId="170" xfId="0" applyAlignment="1" applyFill="1" applyFont="1" applyNumberFormat="1">
      <alignment readingOrder="0" shrinkToFit="0" wrapText="1"/>
    </xf>
    <xf borderId="0" fillId="62" fontId="13" numFmtId="0" xfId="0" applyAlignment="1" applyFill="1" applyFont="1">
      <alignment readingOrder="0" shrinkToFit="0" wrapText="1"/>
    </xf>
    <xf borderId="0" fillId="62" fontId="13" numFmtId="170" xfId="0" applyAlignment="1" applyFill="1" applyFont="1" applyNumberFormat="1">
      <alignment readingOrder="0" shrinkToFit="0" wrapText="1"/>
    </xf>
    <xf borderId="0" fillId="63" fontId="13" numFmtId="0" xfId="0" applyAlignment="1" applyFill="1" applyFont="1">
      <alignment readingOrder="0" shrinkToFit="0" wrapText="1"/>
    </xf>
    <xf borderId="0" fillId="63" fontId="13" numFmtId="170" xfId="0" applyAlignment="1" applyFill="1" applyFont="1" applyNumberFormat="1">
      <alignment readingOrder="0" shrinkToFit="0" wrapText="1"/>
    </xf>
    <xf borderId="0" fillId="50" fontId="13" numFmtId="14" xfId="0" applyAlignment="1" applyFill="1" applyFont="1" applyNumberFormat="1">
      <alignment horizontal="left" readingOrder="0" shrinkToFit="0" wrapText="1"/>
    </xf>
    <xf borderId="0" fillId="14" fontId="13" numFmtId="0" xfId="0" applyAlignment="1" applyFill="1" applyFont="1">
      <alignment readingOrder="0" shrinkToFit="0" wrapText="1"/>
    </xf>
    <xf borderId="0" fillId="61" fontId="13" numFmtId="14" xfId="0" applyAlignment="1" applyFill="1" applyFont="1" applyNumberFormat="1">
      <alignment horizontal="left" readingOrder="0" shrinkToFit="0" wrapText="1"/>
    </xf>
    <xf borderId="0" fillId="0" fontId="13" numFmtId="14" xfId="0" applyAlignment="1" applyFont="1" applyNumberFormat="1">
      <alignment readingOrder="0" shrinkToFit="0" wrapText="1"/>
    </xf>
    <xf borderId="0" fillId="64" fontId="13" numFmtId="0" xfId="0" applyAlignment="1" applyFill="1" applyFont="1">
      <alignment readingOrder="0" shrinkToFit="0" wrapText="1"/>
    </xf>
    <xf borderId="0" fillId="64" fontId="13" numFmtId="170" xfId="0" applyAlignment="1" applyFill="1" applyFont="1" applyNumberFormat="1">
      <alignment readingOrder="0" shrinkToFit="0" wrapText="1"/>
    </xf>
    <xf borderId="0" fillId="0" fontId="127" numFmtId="0" xfId="0" applyAlignment="1" applyFont="1">
      <alignment readingOrder="0" shrinkToFit="0" vertical="center" wrapText="0"/>
    </xf>
    <xf borderId="0" fillId="0" fontId="128" numFmtId="0" xfId="0" applyAlignment="1" applyFont="1">
      <alignment readingOrder="0" shrinkToFit="0" vertical="center" wrapText="0"/>
    </xf>
    <xf borderId="0" fillId="0" fontId="129" numFmtId="0" xfId="0" applyAlignment="1" applyFont="1">
      <alignment readingOrder="0" shrinkToFit="0" wrapText="1"/>
    </xf>
    <xf borderId="0" fillId="53" fontId="13" numFmtId="0" xfId="0" applyAlignment="1" applyFill="1" applyFont="1">
      <alignment readingOrder="0" shrinkToFit="0" wrapText="1"/>
    </xf>
    <xf borderId="0" fillId="53" fontId="13" numFmtId="170" xfId="0" applyAlignment="1" applyFill="1" applyFont="1" applyNumberFormat="1">
      <alignment readingOrder="0" shrinkToFit="0" wrapText="1"/>
    </xf>
    <xf borderId="0" fillId="0" fontId="129" numFmtId="0" xfId="0" applyAlignment="1" applyFont="1">
      <alignment shrinkToFit="0" wrapText="1"/>
    </xf>
    <xf borderId="0" fillId="53" fontId="13" numFmtId="0" xfId="0" applyAlignment="1" applyFill="1" applyFont="1">
      <alignment horizontal="left" readingOrder="0" shrinkToFit="0" wrapText="1"/>
    </xf>
    <xf borderId="0" fillId="53" fontId="79" numFmtId="0" xfId="0" applyAlignment="1" applyFill="1" applyFont="1">
      <alignment horizontal="left" readingOrder="0" shrinkToFit="0" wrapText="1"/>
    </xf>
    <xf borderId="0" fillId="16" fontId="13" numFmtId="0" xfId="0" applyAlignment="1" applyFill="1" applyFont="1">
      <alignment readingOrder="0" shrinkToFit="0" wrapText="1"/>
    </xf>
    <xf borderId="0" fillId="16" fontId="13" numFmtId="170" xfId="0" applyAlignment="1" applyFill="1" applyFont="1" applyNumberFormat="1">
      <alignment readingOrder="0" shrinkToFit="0" wrapText="1"/>
    </xf>
    <xf borderId="0" fillId="0" fontId="130" numFmtId="0" xfId="0" applyAlignment="1" applyFont="1">
      <alignment readingOrder="0" shrinkToFit="0" wrapText="1"/>
    </xf>
    <xf borderId="0" fillId="0" fontId="130" numFmtId="0" xfId="0" applyAlignment="1" applyFont="1">
      <alignment shrinkToFit="0" wrapText="1"/>
    </xf>
    <xf borderId="0" fillId="60" fontId="13" numFmtId="0" xfId="0" applyAlignment="1" applyFill="1" applyFont="1">
      <alignment horizontal="left" readingOrder="0" shrinkToFit="0" wrapText="1"/>
    </xf>
    <xf borderId="0" fillId="60" fontId="79" numFmtId="0" xfId="0" applyAlignment="1" applyFill="1" applyFont="1">
      <alignment horizontal="left" readingOrder="0" shrinkToFit="0" wrapText="1"/>
    </xf>
    <xf borderId="0" fillId="0" fontId="131" numFmtId="0" xfId="0" applyAlignment="1" applyFont="1">
      <alignment readingOrder="0" shrinkToFit="0" wrapText="1"/>
    </xf>
    <xf borderId="0" fillId="60" fontId="13" numFmtId="170" xfId="0" applyAlignment="1" applyFill="1" applyFont="1" applyNumberFormat="1">
      <alignment readingOrder="0" shrinkToFit="0" wrapText="1"/>
    </xf>
    <xf borderId="0" fillId="0" fontId="130" numFmtId="14" xfId="0" applyAlignment="1" applyFont="1" applyNumberFormat="1">
      <alignment readingOrder="0" shrinkToFit="0" wrapText="1"/>
    </xf>
    <xf borderId="0" fillId="0" fontId="132" numFmtId="14" xfId="0" applyAlignment="1" applyFont="1" applyNumberFormat="1">
      <alignment readingOrder="0" shrinkToFit="0" wrapText="1"/>
    </xf>
    <xf borderId="0" fillId="0" fontId="132" numFmtId="0" xfId="0" applyAlignment="1" applyFont="1">
      <alignment shrinkToFit="0" wrapText="1"/>
    </xf>
    <xf borderId="0" fillId="16" fontId="13" numFmtId="0" xfId="0" applyAlignment="1" applyFill="1" applyFont="1">
      <alignment horizontal="left" readingOrder="0" shrinkToFit="0" wrapText="1"/>
    </xf>
    <xf borderId="0" fillId="0" fontId="132" numFmtId="0" xfId="0" applyAlignment="1" applyFont="1">
      <alignment readingOrder="0" shrinkToFit="0" wrapText="1"/>
    </xf>
    <xf borderId="0" fillId="16" fontId="35" numFmtId="0" xfId="0" applyAlignment="1" applyFill="1" applyFont="1">
      <alignment horizontal="left" readingOrder="0" shrinkToFit="0" wrapText="1"/>
    </xf>
    <xf borderId="0" fillId="62" fontId="29" numFmtId="0" xfId="0" applyAlignment="1" applyFill="1" applyFont="1">
      <alignment readingOrder="0" shrinkToFit="0" wrapText="1"/>
    </xf>
    <xf borderId="0" fillId="62" fontId="60" numFmtId="0" xfId="0" applyAlignment="1" applyFill="1" applyFont="1">
      <alignment horizontal="left" readingOrder="0" shrinkToFit="0" wrapText="1"/>
    </xf>
    <xf borderId="0" fillId="62" fontId="29" numFmtId="170" xfId="0" applyAlignment="1" applyFill="1" applyFont="1" applyNumberFormat="1">
      <alignment readingOrder="0" shrinkToFit="0" wrapText="1"/>
    </xf>
    <xf borderId="0" fillId="61" fontId="13" numFmtId="0" xfId="0" applyAlignment="1" applyFill="1" applyFont="1">
      <alignment shrinkToFit="0" wrapText="1"/>
    </xf>
    <xf quotePrefix="1" borderId="0" fillId="0" fontId="13" numFmtId="0" xfId="0" applyAlignment="1" applyFont="1">
      <alignment readingOrder="0" shrinkToFit="0" wrapText="1"/>
    </xf>
    <xf borderId="0" fillId="0" fontId="129" numFmtId="0" xfId="0" applyAlignment="1" applyFont="1">
      <alignment readingOrder="0" shrinkToFit="0" wrapText="1"/>
    </xf>
    <xf borderId="0" fillId="0" fontId="133" numFmtId="0" xfId="0" applyAlignment="1" applyFont="1">
      <alignment shrinkToFit="0" wrapText="1"/>
    </xf>
    <xf borderId="0" fillId="0" fontId="133" numFmtId="0" xfId="0" applyAlignment="1" applyFont="1">
      <alignment readingOrder="0" shrinkToFit="0" wrapText="1"/>
    </xf>
    <xf quotePrefix="1" borderId="0" fillId="0" fontId="133" numFmtId="0" xfId="0" applyAlignment="1" applyFont="1">
      <alignment readingOrder="0" shrinkToFit="0" wrapText="1"/>
    </xf>
    <xf borderId="0" fillId="0" fontId="131" numFmtId="0" xfId="0" applyAlignment="1" applyFont="1">
      <alignment readingOrder="0" shrinkToFit="0" wrapText="1"/>
    </xf>
    <xf borderId="0" fillId="0" fontId="131" numFmtId="0" xfId="0" applyAlignment="1" applyFont="1">
      <alignment shrinkToFit="0" wrapText="1"/>
    </xf>
    <xf borderId="0" fillId="0" fontId="133" numFmtId="14" xfId="0" applyAlignment="1" applyFont="1" applyNumberFormat="1">
      <alignment readingOrder="0" shrinkToFit="0" wrapText="1"/>
    </xf>
    <xf borderId="0" fillId="0" fontId="131" numFmtId="0" xfId="0" applyAlignment="1" applyFont="1">
      <alignment readingOrder="0" shrinkToFit="0" wrapText="1"/>
    </xf>
    <xf borderId="0" fillId="0" fontId="130" numFmtId="0" xfId="0" applyAlignment="1" applyFont="1">
      <alignment readingOrder="0" shrinkToFit="0" wrapText="1"/>
    </xf>
    <xf borderId="0" fillId="0" fontId="134" numFmtId="0" xfId="0" applyAlignment="1" applyFont="1">
      <alignment readingOrder="0" shrinkToFit="0" wrapText="1"/>
    </xf>
    <xf borderId="0" fillId="0" fontId="133" numFmtId="0" xfId="0" applyAlignment="1" applyFont="1">
      <alignment readingOrder="0" shrinkToFit="0" wrapText="1"/>
    </xf>
    <xf quotePrefix="1" borderId="0" fillId="0" fontId="13" numFmtId="0" xfId="0" applyAlignment="1" applyFont="1">
      <alignment readingOrder="0" shrinkToFit="0" wrapText="1"/>
    </xf>
    <xf borderId="0" fillId="0" fontId="131" numFmtId="0" xfId="0" applyAlignment="1" applyFont="1">
      <alignment shrinkToFit="0" wrapText="1"/>
    </xf>
    <xf borderId="0" fillId="7" fontId="135" numFmtId="0" xfId="0" applyAlignment="1" applyFill="1" applyFont="1">
      <alignment readingOrder="0" shrinkToFit="0" wrapText="1"/>
    </xf>
    <xf borderId="10" fillId="0" fontId="13" numFmtId="0" xfId="0" applyAlignment="1" applyBorder="1" applyFont="1">
      <alignment readingOrder="0" shrinkToFit="0" wrapText="1"/>
    </xf>
    <xf borderId="0" fillId="0" fontId="134" numFmtId="0" xfId="0" applyAlignment="1" applyFont="1">
      <alignment readingOrder="0" shrinkToFit="0" wrapText="1"/>
    </xf>
    <xf borderId="0" fillId="7" fontId="13" numFmtId="0" xfId="0" applyAlignment="1" applyFill="1" applyFont="1">
      <alignment horizontal="left" shrinkToFit="0" vertical="bottom" wrapText="1"/>
    </xf>
    <xf borderId="0" fillId="7" fontId="13" numFmtId="0" xfId="0" applyAlignment="1" applyFill="1" applyFont="1">
      <alignment horizontal="left" readingOrder="0" shrinkToFit="0" vertical="bottom" wrapText="1"/>
    </xf>
    <xf borderId="0" fillId="15" fontId="13" numFmtId="0" xfId="0" applyAlignment="1" applyFill="1" applyFont="1">
      <alignment horizontal="left" readingOrder="0" shrinkToFit="0" vertical="bottom" wrapText="1"/>
    </xf>
    <xf borderId="0" fillId="0" fontId="0" numFmtId="0" xfId="0" applyAlignment="1" applyFont="1">
      <alignment readingOrder="0" shrinkToFit="0" wrapText="1"/>
    </xf>
    <xf borderId="0" fillId="15" fontId="13" numFmtId="20" xfId="0" applyAlignment="1" applyFill="1" applyFont="1" applyNumberFormat="1">
      <alignment horizontal="left" readingOrder="0" shrinkToFit="0" vertical="bottom" wrapText="1"/>
    </xf>
    <xf borderId="0" fillId="15" fontId="13" numFmtId="0" xfId="0" applyAlignment="1" applyFill="1" applyFont="1">
      <alignment horizontal="left" shrinkToFit="0" vertical="bottom" wrapText="1"/>
    </xf>
    <xf borderId="0" fillId="50" fontId="13" numFmtId="0" xfId="0" applyAlignment="1" applyFill="1" applyFont="1">
      <alignment horizontal="left" readingOrder="0" shrinkToFit="0" vertical="bottom" wrapText="1"/>
    </xf>
    <xf borderId="0" fillId="50" fontId="13" numFmtId="20" xfId="0" applyAlignment="1" applyFill="1" applyFont="1" applyNumberFormat="1">
      <alignment horizontal="left" readingOrder="0" shrinkToFit="0" vertical="bottom" wrapText="1"/>
    </xf>
    <xf borderId="0" fillId="59" fontId="13" numFmtId="0" xfId="0" applyAlignment="1" applyFill="1" applyFont="1">
      <alignment horizontal="left" readingOrder="0" shrinkToFit="0" vertical="bottom" wrapText="1"/>
    </xf>
    <xf borderId="0" fillId="59" fontId="13" numFmtId="20" xfId="0" applyAlignment="1" applyFill="1" applyFont="1" applyNumberFormat="1">
      <alignment horizontal="left" readingOrder="0" shrinkToFit="0" vertical="bottom" wrapText="1"/>
    </xf>
    <xf borderId="0" fillId="65" fontId="13" numFmtId="0" xfId="0" applyAlignment="1" applyFill="1" applyFont="1">
      <alignment horizontal="left" readingOrder="0" shrinkToFit="0" vertical="bottom" wrapText="1"/>
    </xf>
    <xf borderId="0" fillId="65" fontId="13" numFmtId="20" xfId="0" applyAlignment="1" applyFill="1" applyFont="1" applyNumberFormat="1">
      <alignment horizontal="left" readingOrder="0" shrinkToFit="0" vertical="bottom" wrapText="1"/>
    </xf>
    <xf borderId="0" fillId="62" fontId="13" numFmtId="0" xfId="0" applyAlignment="1" applyFill="1" applyFont="1">
      <alignment horizontal="left" readingOrder="0" shrinkToFit="0" vertical="bottom" wrapText="1"/>
    </xf>
    <xf borderId="0" fillId="0" fontId="136" numFmtId="0" xfId="0" applyAlignment="1" applyFont="1">
      <alignment readingOrder="0" shrinkToFit="0" wrapText="1"/>
    </xf>
    <xf borderId="0" fillId="62" fontId="13" numFmtId="20" xfId="0" applyAlignment="1" applyFill="1" applyFont="1" applyNumberFormat="1">
      <alignment horizontal="left" readingOrder="0" shrinkToFit="0" vertical="bottom" wrapText="1"/>
    </xf>
    <xf borderId="0" fillId="0" fontId="137" numFmtId="0" xfId="0" applyAlignment="1" applyFont="1">
      <alignment readingOrder="0" shrinkToFit="0" wrapText="1"/>
    </xf>
    <xf borderId="0" fillId="63" fontId="29" numFmtId="0" xfId="0" applyAlignment="1" applyFill="1" applyFont="1">
      <alignment readingOrder="0" shrinkToFit="0" wrapText="1"/>
    </xf>
    <xf borderId="0" fillId="63" fontId="29" numFmtId="0" xfId="0" applyAlignment="1" applyFill="1" applyFont="1">
      <alignment horizontal="left" readingOrder="0" shrinkToFit="0" vertical="bottom" wrapText="1"/>
    </xf>
    <xf borderId="0" fillId="63" fontId="29" numFmtId="20" xfId="0" applyAlignment="1" applyFill="1" applyFont="1" applyNumberFormat="1">
      <alignment horizontal="left" readingOrder="0" shrinkToFit="0" vertical="bottom" wrapText="1"/>
    </xf>
    <xf borderId="0" fillId="63" fontId="29" numFmtId="0" xfId="0" applyAlignment="1" applyFill="1" applyFont="1">
      <alignment horizontal="left" shrinkToFit="0" vertical="bottom" wrapText="1"/>
    </xf>
    <xf borderId="0" fillId="65" fontId="13" numFmtId="0" xfId="0" applyAlignment="1" applyFill="1" applyFont="1">
      <alignment readingOrder="0" shrinkToFit="0" wrapText="1"/>
    </xf>
    <xf borderId="0" fillId="65" fontId="13" numFmtId="0" xfId="0" applyAlignment="1" applyFill="1" applyFont="1">
      <alignment horizontal="left" shrinkToFit="0" vertical="bottom" wrapText="1"/>
    </xf>
    <xf borderId="0" fillId="50" fontId="13" numFmtId="0" xfId="0" applyAlignment="1" applyFill="1" applyFont="1">
      <alignment horizontal="left" shrinkToFit="0" vertical="bottom" wrapText="1"/>
    </xf>
    <xf borderId="0" fillId="66" fontId="126" numFmtId="0" xfId="0" applyAlignment="1" applyFill="1" applyFont="1">
      <alignment horizontal="left" readingOrder="0" shrinkToFit="0" vertical="bottom" wrapText="1"/>
    </xf>
    <xf borderId="0" fillId="66" fontId="126" numFmtId="20" xfId="0" applyAlignment="1" applyFill="1" applyFont="1" applyNumberFormat="1">
      <alignment horizontal="left" readingOrder="0" shrinkToFit="0" vertical="bottom" wrapText="1"/>
    </xf>
    <xf borderId="0" fillId="7" fontId="138" numFmtId="0" xfId="0" applyAlignment="1" applyFill="1" applyFont="1">
      <alignment horizontal="left" readingOrder="0" shrinkToFit="0" wrapText="1"/>
    </xf>
    <xf borderId="0" fillId="7" fontId="138" numFmtId="0" xfId="0" applyAlignment="1" applyFill="1" applyFont="1">
      <alignment horizontal="left" readingOrder="0" shrinkToFit="0" wrapText="1"/>
    </xf>
    <xf borderId="0" fillId="62" fontId="13" numFmtId="0" xfId="0" applyAlignment="1" applyFill="1" applyFont="1">
      <alignment horizontal="left" shrinkToFit="0" vertical="bottom" wrapText="1"/>
    </xf>
    <xf borderId="0" fillId="14" fontId="13" numFmtId="0" xfId="0" applyAlignment="1" applyFill="1" applyFont="1">
      <alignment horizontal="left" readingOrder="0" shrinkToFit="0" vertical="bottom" wrapText="1"/>
    </xf>
    <xf borderId="0" fillId="14" fontId="13" numFmtId="20" xfId="0" applyAlignment="1" applyFill="1" applyFont="1" applyNumberFormat="1">
      <alignment horizontal="left" readingOrder="0" shrinkToFit="0" vertical="bottom" wrapText="1"/>
    </xf>
    <xf borderId="0" fillId="0" fontId="137" numFmtId="0" xfId="0" applyAlignment="1" applyFont="1">
      <alignment shrinkToFit="0" wrapText="1"/>
    </xf>
    <xf borderId="0" fillId="22" fontId="13" numFmtId="0" xfId="0" applyAlignment="1" applyFill="1" applyFont="1">
      <alignment horizontal="left" readingOrder="0" shrinkToFit="0" vertical="bottom" wrapText="1"/>
    </xf>
    <xf borderId="0" fillId="22" fontId="13" numFmtId="20" xfId="0" applyAlignment="1" applyFill="1" applyFont="1" applyNumberFormat="1">
      <alignment horizontal="left" readingOrder="0" shrinkToFit="0" vertical="bottom" wrapText="1"/>
    </xf>
    <xf borderId="0" fillId="67" fontId="13" numFmtId="0" xfId="0" applyAlignment="1" applyFill="1" applyFont="1">
      <alignment horizontal="left" readingOrder="0" shrinkToFit="0" vertical="bottom" wrapText="1"/>
    </xf>
    <xf borderId="0" fillId="67" fontId="13" numFmtId="20" xfId="0" applyAlignment="1" applyFill="1" applyFont="1" applyNumberFormat="1">
      <alignment horizontal="left" readingOrder="0" shrinkToFit="0" vertical="bottom" wrapText="1"/>
    </xf>
    <xf borderId="0" fillId="67" fontId="13" numFmtId="0" xfId="0" applyAlignment="1" applyFill="1" applyFont="1">
      <alignment horizontal="left" shrinkToFit="0" vertical="bottom" wrapText="1"/>
    </xf>
    <xf borderId="0" fillId="0" fontId="139" numFmtId="0" xfId="0" applyAlignment="1" applyFont="1">
      <alignment readingOrder="0" shrinkToFit="0" wrapText="1"/>
    </xf>
    <xf borderId="0" fillId="67" fontId="13" numFmtId="14" xfId="0" applyAlignment="1" applyFill="1" applyFont="1" applyNumberFormat="1">
      <alignment horizontal="left" readingOrder="0" shrinkToFit="0" vertical="bottom" wrapText="1"/>
    </xf>
    <xf borderId="0" fillId="59" fontId="13" numFmtId="14" xfId="0" applyAlignment="1" applyFill="1" applyFont="1" applyNumberFormat="1">
      <alignment horizontal="left" readingOrder="0" shrinkToFit="0" vertical="bottom" wrapText="1"/>
    </xf>
    <xf borderId="0" fillId="0" fontId="13" numFmtId="49" xfId="0" applyAlignment="1" applyFont="1" applyNumberFormat="1">
      <alignment readingOrder="0" shrinkToFit="0" wrapText="1"/>
    </xf>
    <xf borderId="0" fillId="59" fontId="13" numFmtId="0" xfId="0" applyAlignment="1" applyFill="1" applyFont="1">
      <alignment horizontal="left" shrinkToFit="0" vertical="bottom" wrapText="1"/>
    </xf>
    <xf borderId="0" fillId="15" fontId="13" numFmtId="14" xfId="0" applyAlignment="1" applyFill="1" applyFont="1" applyNumberFormat="1">
      <alignment horizontal="left" readingOrder="0" shrinkToFit="0" vertical="bottom" wrapText="1"/>
    </xf>
    <xf borderId="0" fillId="50" fontId="13" numFmtId="14" xfId="0" applyAlignment="1" applyFill="1" applyFont="1" applyNumberFormat="1">
      <alignment horizontal="left" readingOrder="0" shrinkToFit="0" vertical="bottom" wrapText="1"/>
    </xf>
    <xf borderId="0" fillId="66" fontId="126" numFmtId="14" xfId="0" applyAlignment="1" applyFill="1" applyFont="1" applyNumberFormat="1">
      <alignment horizontal="left" readingOrder="0" shrinkToFit="0" vertical="bottom" wrapText="1"/>
    </xf>
    <xf borderId="0" fillId="66" fontId="126" numFmtId="0" xfId="0" applyAlignment="1" applyFill="1" applyFont="1">
      <alignment horizontal="left" shrinkToFit="0" vertical="bottom" wrapText="1"/>
    </xf>
    <xf borderId="0" fillId="57" fontId="126" numFmtId="0" xfId="0" applyAlignment="1" applyFill="1" applyFont="1">
      <alignment horizontal="left" readingOrder="0" shrinkToFit="0" vertical="bottom" wrapText="1"/>
    </xf>
    <xf borderId="0" fillId="57" fontId="126" numFmtId="0" xfId="0" applyAlignment="1" applyFill="1" applyFont="1">
      <alignment shrinkToFit="0" wrapText="1"/>
    </xf>
    <xf borderId="0" fillId="0" fontId="79" numFmtId="0" xfId="0" applyAlignment="1" applyFont="1">
      <alignment horizontal="left" readingOrder="0" shrinkToFit="0" wrapText="1"/>
    </xf>
    <xf borderId="0" fillId="0" fontId="79" numFmtId="0" xfId="0" applyAlignment="1" applyFont="1">
      <alignment horizontal="left" shrinkToFit="0" wrapText="1"/>
    </xf>
    <xf borderId="0" fillId="65" fontId="13" numFmtId="14" xfId="0" applyAlignment="1" applyFill="1" applyFont="1" applyNumberFormat="1">
      <alignment horizontal="left" readingOrder="0" shrinkToFit="0" vertical="bottom" wrapText="1"/>
    </xf>
    <xf borderId="0" fillId="0" fontId="140" numFmtId="0" xfId="0" applyAlignment="1" applyFont="1">
      <alignment horizontal="left" readingOrder="0" shrinkToFit="0" wrapText="1"/>
    </xf>
    <xf borderId="0" fillId="0" fontId="79" numFmtId="169" xfId="0" applyAlignment="1" applyFont="1" applyNumberFormat="1">
      <alignment horizontal="left" readingOrder="0" shrinkToFit="0" wrapText="1"/>
    </xf>
    <xf borderId="0" fillId="0" fontId="79" numFmtId="165" xfId="0" applyAlignment="1" applyFont="1" applyNumberFormat="1">
      <alignment horizontal="left" readingOrder="0" shrinkToFit="0" wrapText="1"/>
    </xf>
    <xf borderId="0" fillId="53" fontId="13" numFmtId="14" xfId="0" applyAlignment="1" applyFill="1" applyFont="1" applyNumberFormat="1">
      <alignment horizontal="left" readingOrder="0" shrinkToFit="0" vertical="bottom" wrapText="1"/>
    </xf>
    <xf borderId="0" fillId="53" fontId="13" numFmtId="0" xfId="0" applyAlignment="1" applyFill="1" applyFont="1">
      <alignment horizontal="left" readingOrder="0" shrinkToFit="0" vertical="bottom" wrapText="1"/>
    </xf>
    <xf quotePrefix="1" borderId="0" fillId="0" fontId="79" numFmtId="0" xfId="0" applyAlignment="1" applyFont="1">
      <alignment horizontal="left" readingOrder="0" shrinkToFit="0" wrapText="1"/>
    </xf>
    <xf borderId="0" fillId="53" fontId="13" numFmtId="20" xfId="0" applyAlignment="1" applyFill="1" applyFont="1" applyNumberFormat="1">
      <alignment horizontal="left" readingOrder="0" shrinkToFit="0" vertical="bottom" wrapText="1"/>
    </xf>
    <xf borderId="0" fillId="0" fontId="79" numFmtId="172" xfId="0" applyAlignment="1" applyFont="1" applyNumberFormat="1">
      <alignment horizontal="left" readingOrder="0" shrinkToFit="0" wrapText="1"/>
    </xf>
    <xf borderId="0" fillId="15" fontId="13" numFmtId="14" xfId="0" applyAlignment="1" applyFill="1" applyFont="1" applyNumberFormat="1">
      <alignment readingOrder="0" shrinkToFit="0" wrapText="1"/>
    </xf>
    <xf borderId="0" fillId="7" fontId="35" numFmtId="0" xfId="0" applyAlignment="1" applyFill="1" applyFont="1">
      <alignment horizontal="left" readingOrder="0" shrinkToFit="0" wrapText="1"/>
    </xf>
    <xf borderId="0" fillId="15" fontId="13" numFmtId="20" xfId="0" applyAlignment="1" applyFill="1" applyFont="1" applyNumberFormat="1">
      <alignment horizontal="left" readingOrder="0" shrinkToFit="0" wrapText="1"/>
    </xf>
    <xf borderId="0" fillId="15" fontId="13" numFmtId="0" xfId="0" applyAlignment="1" applyFill="1" applyFont="1">
      <alignment horizontal="left" readingOrder="0" shrinkToFit="0" wrapText="1"/>
    </xf>
    <xf borderId="11" fillId="0" fontId="141" numFmtId="0" xfId="0" applyAlignment="1" applyBorder="1" applyFont="1">
      <alignment horizontal="left" readingOrder="0" shrinkToFit="0" wrapText="1"/>
    </xf>
    <xf borderId="0" fillId="0" fontId="142" numFmtId="0" xfId="0" applyAlignment="1" applyFont="1">
      <alignment horizontal="left" readingOrder="0" shrinkToFit="0" wrapText="1"/>
    </xf>
    <xf borderId="0" fillId="0" fontId="142" numFmtId="0" xfId="0" applyAlignment="1" applyFont="1">
      <alignment horizontal="left" shrinkToFit="0" wrapText="1"/>
    </xf>
    <xf borderId="0" fillId="0" fontId="143" numFmtId="0" xfId="0" applyAlignment="1" applyFont="1">
      <alignment horizontal="left" readingOrder="0" shrinkToFit="0" wrapText="1"/>
    </xf>
    <xf borderId="0" fillId="53" fontId="13" numFmtId="0" xfId="0" applyAlignment="1" applyFill="1" applyFont="1">
      <alignment horizontal="left" shrinkToFit="0" vertical="bottom" wrapText="1"/>
    </xf>
    <xf borderId="0" fillId="0" fontId="143" numFmtId="0" xfId="0" applyAlignment="1" applyFont="1">
      <alignment horizontal="left" shrinkToFit="0" wrapText="1"/>
    </xf>
    <xf borderId="0" fillId="15" fontId="29" numFmtId="0" xfId="0" applyAlignment="1" applyFill="1" applyFont="1">
      <alignment horizontal="left" readingOrder="0" shrinkToFit="0" vertical="bottom" wrapText="1"/>
    </xf>
    <xf borderId="0" fillId="15" fontId="29" numFmtId="20" xfId="0" applyAlignment="1" applyFill="1" applyFont="1" applyNumberFormat="1">
      <alignment horizontal="left" readingOrder="0" shrinkToFit="0" vertical="bottom" wrapText="1"/>
    </xf>
    <xf borderId="0" fillId="15" fontId="29" numFmtId="0" xfId="0" applyAlignment="1" applyFill="1" applyFont="1">
      <alignment horizontal="left" shrinkToFit="0" vertical="bottom" wrapText="1"/>
    </xf>
    <xf borderId="0" fillId="58" fontId="13" numFmtId="0" xfId="0" applyAlignment="1" applyFill="1" applyFont="1">
      <alignment horizontal="left" readingOrder="0" shrinkToFit="0" vertical="bottom" wrapText="1"/>
    </xf>
    <xf borderId="0" fillId="58" fontId="13" numFmtId="20" xfId="0" applyAlignment="1" applyFill="1" applyFont="1" applyNumberFormat="1">
      <alignment horizontal="left" readingOrder="0" shrinkToFit="0" vertical="bottom" wrapText="1"/>
    </xf>
    <xf borderId="0" fillId="57" fontId="126" numFmtId="0" xfId="0" applyAlignment="1" applyFill="1" applyFont="1">
      <alignment horizontal="left" shrinkToFit="0" vertical="bottom" wrapText="1"/>
    </xf>
    <xf borderId="0" fillId="22" fontId="13" numFmtId="0" xfId="0" applyAlignment="1" applyFill="1" applyFont="1">
      <alignment horizontal="left" shrinkToFit="0" vertical="bottom" wrapText="1"/>
    </xf>
    <xf borderId="0" fillId="57" fontId="144" numFmtId="14" xfId="0" applyAlignment="1" applyFill="1" applyFont="1" applyNumberFormat="1">
      <alignment horizontal="center" shrinkToFit="0" vertical="bottom" wrapText="1"/>
    </xf>
    <xf borderId="0" fillId="57" fontId="144" numFmtId="0" xfId="0" applyAlignment="1" applyFill="1" applyFont="1">
      <alignment horizontal="center" shrinkToFit="0" vertical="bottom" wrapText="1"/>
    </xf>
    <xf borderId="0" fillId="57" fontId="144" numFmtId="20" xfId="0" applyAlignment="1" applyFill="1" applyFont="1" applyNumberFormat="1">
      <alignment horizontal="center" shrinkToFit="0" vertical="bottom" wrapText="1"/>
    </xf>
    <xf borderId="0" fillId="15" fontId="144" numFmtId="14" xfId="0" applyAlignment="1" applyFill="1" applyFont="1" applyNumberFormat="1">
      <alignment horizontal="center" shrinkToFit="0" vertical="bottom" wrapText="1"/>
    </xf>
    <xf borderId="0" fillId="15" fontId="144" numFmtId="0" xfId="0" applyAlignment="1" applyFill="1" applyFont="1">
      <alignment horizontal="center" shrinkToFit="0" vertical="bottom" wrapText="1"/>
    </xf>
    <xf borderId="0" fillId="15" fontId="144" numFmtId="20" xfId="0" applyAlignment="1" applyFill="1" applyFont="1" applyNumberFormat="1">
      <alignment horizontal="center" shrinkToFit="0" vertical="bottom" wrapText="1"/>
    </xf>
    <xf borderId="0" fillId="22" fontId="13" numFmtId="169" xfId="0" applyAlignment="1" applyFill="1" applyFont="1" applyNumberFormat="1">
      <alignment horizontal="left" readingOrder="0" shrinkToFit="0" vertical="bottom" wrapText="1"/>
    </xf>
    <xf borderId="0" fillId="58" fontId="29" numFmtId="0" xfId="0" applyAlignment="1" applyFill="1" applyFont="1">
      <alignment horizontal="left" readingOrder="0" shrinkToFit="0" vertical="bottom" wrapText="1"/>
    </xf>
    <xf borderId="0" fillId="58" fontId="29" numFmtId="20" xfId="0" applyAlignment="1" applyFill="1" applyFont="1" applyNumberFormat="1">
      <alignment horizontal="left" readingOrder="0" shrinkToFit="0" vertical="bottom" wrapText="1"/>
    </xf>
    <xf borderId="0" fillId="50" fontId="13" numFmtId="169" xfId="0" applyAlignment="1" applyFill="1" applyFont="1" applyNumberFormat="1">
      <alignment horizontal="left" readingOrder="0" shrinkToFit="0" vertical="bottom" wrapText="1"/>
    </xf>
    <xf borderId="0" fillId="16" fontId="13" numFmtId="0" xfId="0" applyAlignment="1" applyFill="1" applyFont="1">
      <alignment horizontal="left" readingOrder="0" shrinkToFit="0" vertical="bottom" wrapText="1"/>
    </xf>
    <xf borderId="0" fillId="16" fontId="13" numFmtId="20" xfId="0" applyAlignment="1" applyFill="1" applyFont="1" applyNumberFormat="1">
      <alignment horizontal="left" readingOrder="0" shrinkToFit="0" vertical="bottom" wrapText="1"/>
    </xf>
    <xf borderId="0" fillId="34" fontId="13" numFmtId="169" xfId="0" applyAlignment="1" applyFill="1" applyFont="1" applyNumberFormat="1">
      <alignment horizontal="left" readingOrder="0" shrinkToFit="0" vertical="bottom" wrapText="1"/>
    </xf>
    <xf borderId="0" fillId="34" fontId="13" numFmtId="0" xfId="0" applyAlignment="1" applyFill="1" applyFont="1">
      <alignment horizontal="left" readingOrder="0" shrinkToFit="0" vertical="bottom" wrapText="1"/>
    </xf>
    <xf borderId="0" fillId="34" fontId="13" numFmtId="20" xfId="0" applyAlignment="1" applyFill="1" applyFont="1" applyNumberFormat="1">
      <alignment horizontal="left" readingOrder="0" shrinkToFit="0" vertical="bottom" wrapText="1"/>
    </xf>
    <xf borderId="0" fillId="34" fontId="13" numFmtId="0" xfId="0" applyAlignment="1" applyFill="1" applyFont="1">
      <alignment horizontal="left" shrinkToFit="0" vertical="bottom" wrapText="1"/>
    </xf>
    <xf borderId="0" fillId="60" fontId="13" numFmtId="0" xfId="0" applyAlignment="1" applyFill="1" applyFont="1">
      <alignment horizontal="left" readingOrder="0" shrinkToFit="0" vertical="bottom" wrapText="1"/>
    </xf>
    <xf borderId="0" fillId="60" fontId="13" numFmtId="20" xfId="0" applyAlignment="1" applyFill="1" applyFont="1" applyNumberFormat="1">
      <alignment horizontal="left" readingOrder="0" shrinkToFit="0" vertical="bottom" wrapText="1"/>
    </xf>
    <xf borderId="0" fillId="60" fontId="13" numFmtId="0" xfId="0" applyAlignment="1" applyFill="1" applyFont="1">
      <alignment horizontal="left" shrinkToFit="0" vertical="bottom" wrapText="1"/>
    </xf>
    <xf borderId="0" fillId="14" fontId="13" numFmtId="169" xfId="0" applyAlignment="1" applyFill="1" applyFont="1" applyNumberFormat="1">
      <alignment horizontal="left" readingOrder="0" shrinkToFit="0" vertical="bottom" wrapText="1"/>
    </xf>
    <xf borderId="0" fillId="14" fontId="13" numFmtId="0" xfId="0" applyAlignment="1" applyFill="1" applyFont="1">
      <alignment horizontal="left" shrinkToFit="0" vertical="bottom" wrapText="1"/>
    </xf>
    <xf borderId="0" fillId="15" fontId="13" numFmtId="169" xfId="0" applyAlignment="1" applyFill="1" applyFont="1" applyNumberFormat="1">
      <alignment horizontal="left" readingOrder="0" shrinkToFit="0" vertical="bottom" wrapText="1"/>
    </xf>
    <xf borderId="0" fillId="22" fontId="13" numFmtId="21" xfId="0" applyAlignment="1" applyFill="1" applyFont="1" applyNumberFormat="1">
      <alignment horizontal="left" readingOrder="0" shrinkToFit="0" vertical="bottom" wrapText="1"/>
    </xf>
    <xf borderId="0" fillId="68" fontId="13" numFmtId="169" xfId="0" applyAlignment="1" applyFill="1" applyFont="1" applyNumberFormat="1">
      <alignment horizontal="left" readingOrder="0" shrinkToFit="0" vertical="bottom" wrapText="1"/>
    </xf>
    <xf borderId="0" fillId="68" fontId="13" numFmtId="0" xfId="0" applyAlignment="1" applyFill="1" applyFont="1">
      <alignment horizontal="left" readingOrder="0" shrinkToFit="0" vertical="bottom" wrapText="1"/>
    </xf>
    <xf borderId="0" fillId="68" fontId="13" numFmtId="20" xfId="0" applyAlignment="1" applyFill="1" applyFont="1" applyNumberFormat="1">
      <alignment horizontal="left" readingOrder="0" shrinkToFit="0" vertical="bottom" wrapText="1"/>
    </xf>
    <xf borderId="0" fillId="50" fontId="13" numFmtId="172" xfId="0" applyAlignment="1" applyFill="1" applyFont="1" applyNumberFormat="1">
      <alignment horizontal="left" readingOrder="0" shrinkToFit="0" vertical="bottom" wrapText="1"/>
    </xf>
    <xf borderId="0" fillId="60" fontId="13" numFmtId="14" xfId="0" applyAlignment="1" applyFill="1" applyFont="1" applyNumberFormat="1">
      <alignment horizontal="left" readingOrder="0" shrinkToFit="0" vertical="bottom" wrapText="1"/>
    </xf>
    <xf borderId="0" fillId="60" fontId="13" numFmtId="21" xfId="0" applyAlignment="1" applyFill="1" applyFont="1" applyNumberFormat="1">
      <alignment horizontal="left" readingOrder="0" shrinkToFit="0" vertical="bottom" wrapText="1"/>
    </xf>
    <xf borderId="0" fillId="34" fontId="13" numFmtId="172" xfId="0" applyAlignment="1" applyFill="1" applyFont="1" applyNumberFormat="1">
      <alignment horizontal="left" readingOrder="0" shrinkToFit="0" vertical="bottom" wrapText="1"/>
    </xf>
    <xf borderId="0" fillId="16" fontId="13" numFmtId="14" xfId="0" applyAlignment="1" applyFill="1" applyFont="1" applyNumberFormat="1">
      <alignment horizontal="left" readingOrder="0" shrinkToFit="0" vertical="bottom" wrapText="1"/>
    </xf>
    <xf borderId="0" fillId="16" fontId="13" numFmtId="0" xfId="0" applyAlignment="1" applyFill="1" applyFont="1">
      <alignment horizontal="left" shrinkToFit="0" vertical="bottom" wrapText="1"/>
    </xf>
    <xf borderId="0" fillId="68" fontId="13" numFmtId="0" xfId="0" applyAlignment="1" applyFill="1" applyFont="1">
      <alignment horizontal="left" shrinkToFit="0" vertical="bottom" wrapText="1"/>
    </xf>
    <xf borderId="0" fillId="15" fontId="29" numFmtId="14" xfId="0" applyAlignment="1" applyFill="1" applyFont="1" applyNumberFormat="1">
      <alignment horizontal="left" readingOrder="0" shrinkToFit="0" vertical="bottom" wrapText="1"/>
    </xf>
    <xf borderId="0" fillId="64" fontId="13" numFmtId="14" xfId="0" applyAlignment="1" applyFill="1" applyFont="1" applyNumberFormat="1">
      <alignment horizontal="left" readingOrder="0" shrinkToFit="0" vertical="bottom" wrapText="1"/>
    </xf>
    <xf borderId="0" fillId="64" fontId="13" numFmtId="0" xfId="0" applyAlignment="1" applyFill="1" applyFont="1">
      <alignment horizontal="left" readingOrder="0" shrinkToFit="0" vertical="bottom" wrapText="1"/>
    </xf>
    <xf borderId="0" fillId="64" fontId="13" numFmtId="20" xfId="0" applyAlignment="1" applyFill="1" applyFont="1" applyNumberFormat="1">
      <alignment horizontal="left" readingOrder="0" shrinkToFit="0" vertical="bottom" wrapText="1"/>
    </xf>
    <xf borderId="0" fillId="64" fontId="13" numFmtId="0" xfId="0" applyAlignment="1" applyFill="1" applyFont="1">
      <alignment horizontal="left" shrinkToFit="0" vertical="bottom" wrapText="1"/>
    </xf>
    <xf borderId="1" fillId="69" fontId="67" numFmtId="0" xfId="0" applyAlignment="1" applyBorder="1" applyFill="1" applyFont="1">
      <alignment readingOrder="0" shrinkToFit="0" wrapText="1"/>
    </xf>
    <xf borderId="0" fillId="22" fontId="13" numFmtId="14" xfId="0" applyAlignment="1" applyFill="1" applyFont="1" applyNumberFormat="1">
      <alignment horizontal="left" readingOrder="0" shrinkToFit="0" vertical="bottom" wrapText="1"/>
    </xf>
    <xf borderId="1" fillId="69" fontId="13" numFmtId="0" xfId="0" applyAlignment="1" applyBorder="1" applyFill="1" applyFont="1">
      <alignment shrinkToFit="0" wrapText="1"/>
    </xf>
    <xf borderId="1" fillId="49" fontId="67" numFmtId="0" xfId="0" applyAlignment="1" applyBorder="1" applyFill="1" applyFont="1">
      <alignment readingOrder="0" shrinkToFit="0" wrapText="1"/>
    </xf>
    <xf borderId="1" fillId="49" fontId="13" numFmtId="0" xfId="0" applyAlignment="1" applyBorder="1" applyFill="1" applyFont="1">
      <alignment shrinkToFit="0" wrapText="1"/>
    </xf>
    <xf borderId="0" fillId="16" fontId="13" numFmtId="14" xfId="0" applyAlignment="1" applyFill="1" applyFont="1" applyNumberFormat="1">
      <alignment horizontal="left" readingOrder="0" shrinkToFit="0" wrapText="1"/>
    </xf>
    <xf borderId="0" fillId="16" fontId="13" numFmtId="20" xfId="0" applyAlignment="1" applyFill="1" applyFont="1" applyNumberFormat="1">
      <alignment horizontal="left" readingOrder="0" shrinkToFit="0" wrapText="1"/>
    </xf>
    <xf borderId="1" fillId="68" fontId="67" numFmtId="0" xfId="0" applyAlignment="1" applyBorder="1" applyFill="1" applyFont="1">
      <alignment readingOrder="0" shrinkToFit="0" wrapText="1"/>
    </xf>
    <xf borderId="1" fillId="68" fontId="67" numFmtId="0" xfId="0" applyAlignment="1" applyBorder="1" applyFill="1" applyFont="1">
      <alignment shrinkToFit="0" wrapText="1"/>
    </xf>
    <xf borderId="0" fillId="57" fontId="126" numFmtId="0" xfId="0" applyAlignment="1" applyFill="1" applyFont="1">
      <alignment readingOrder="0" shrinkToFit="0" wrapText="1"/>
    </xf>
    <xf borderId="0" fillId="50" fontId="13" numFmtId="20" xfId="0" applyAlignment="1" applyFill="1" applyFont="1" applyNumberFormat="1">
      <alignment horizontal="left" readingOrder="0" shrinkToFit="0" wrapText="1"/>
    </xf>
    <xf borderId="0" fillId="50" fontId="13" numFmtId="0" xfId="0" applyAlignment="1" applyFill="1" applyFont="1">
      <alignment horizontal="left" shrinkToFit="0" wrapText="1"/>
    </xf>
    <xf borderId="0" fillId="53" fontId="13" numFmtId="14" xfId="0" applyAlignment="1" applyFill="1" applyFont="1" applyNumberFormat="1">
      <alignment horizontal="left" readingOrder="0" shrinkToFit="0" wrapText="1"/>
    </xf>
    <xf borderId="1" fillId="69" fontId="13" numFmtId="0" xfId="0" applyAlignment="1" applyBorder="1" applyFill="1" applyFont="1">
      <alignment readingOrder="0" shrinkToFit="0" wrapText="1"/>
    </xf>
    <xf borderId="0" fillId="53" fontId="13" numFmtId="20" xfId="0" applyAlignment="1" applyFill="1" applyFont="1" applyNumberFormat="1">
      <alignment readingOrder="0" shrinkToFit="0" wrapText="1"/>
    </xf>
    <xf borderId="1" fillId="69" fontId="13" numFmtId="164" xfId="0" applyAlignment="1" applyBorder="1" applyFill="1" applyFont="1" applyNumberFormat="1">
      <alignment readingOrder="0" shrinkToFit="0" wrapText="1"/>
    </xf>
    <xf borderId="0" fillId="62" fontId="13" numFmtId="14" xfId="0" applyAlignment="1" applyFill="1" applyFont="1" applyNumberFormat="1">
      <alignment readingOrder="0" shrinkToFit="0" wrapText="1"/>
    </xf>
    <xf borderId="1" fillId="69" fontId="13" numFmtId="9" xfId="0" applyAlignment="1" applyBorder="1" applyFill="1" applyFont="1" applyNumberFormat="1">
      <alignment readingOrder="0" shrinkToFit="0" wrapText="1"/>
    </xf>
    <xf borderId="0" fillId="62" fontId="13" numFmtId="20" xfId="0" applyAlignment="1" applyFill="1" applyFont="1" applyNumberFormat="1">
      <alignment readingOrder="0" shrinkToFit="0" wrapText="1"/>
    </xf>
    <xf borderId="1" fillId="49" fontId="13" numFmtId="0" xfId="0" applyAlignment="1" applyBorder="1" applyFill="1" applyFont="1">
      <alignment readingOrder="0" shrinkToFit="0" wrapText="1"/>
    </xf>
    <xf borderId="0" fillId="62" fontId="13" numFmtId="0" xfId="0" applyAlignment="1" applyFill="1" applyFont="1">
      <alignment shrinkToFit="0" wrapText="1"/>
    </xf>
    <xf borderId="1" fillId="49" fontId="13" numFmtId="164" xfId="0" applyAlignment="1" applyBorder="1" applyFill="1" applyFont="1" applyNumberFormat="1">
      <alignment readingOrder="0" shrinkToFit="0" wrapText="1"/>
    </xf>
    <xf borderId="1" fillId="49" fontId="13" numFmtId="9" xfId="0" applyAlignment="1" applyBorder="1" applyFill="1" applyFont="1" applyNumberFormat="1">
      <alignment readingOrder="0" shrinkToFit="0" wrapText="1"/>
    </xf>
    <xf borderId="0" fillId="34" fontId="35" numFmtId="0" xfId="0" applyAlignment="1" applyFill="1" applyFont="1">
      <alignment horizontal="left" readingOrder="0" shrinkToFit="0" wrapText="1"/>
    </xf>
    <xf borderId="0" fillId="62" fontId="13" numFmtId="14" xfId="0" applyAlignment="1" applyFill="1" applyFont="1" applyNumberFormat="1">
      <alignment horizontal="left" readingOrder="0" shrinkToFit="0" vertical="bottom" wrapText="1"/>
    </xf>
    <xf borderId="1" fillId="49" fontId="13" numFmtId="164" xfId="0" applyAlignment="1" applyBorder="1" applyFill="1" applyFont="1" applyNumberFormat="1">
      <alignment shrinkToFit="0" wrapText="1"/>
    </xf>
    <xf borderId="1" fillId="68" fontId="13" numFmtId="0" xfId="0" applyAlignment="1" applyBorder="1" applyFill="1" applyFont="1">
      <alignment readingOrder="0" shrinkToFit="0" wrapText="1"/>
    </xf>
    <xf borderId="1" fillId="68" fontId="13" numFmtId="164" xfId="0" applyAlignment="1" applyBorder="1" applyFill="1" applyFont="1" applyNumberFormat="1">
      <alignment readingOrder="0" shrinkToFit="0" wrapText="1"/>
    </xf>
    <xf borderId="1" fillId="68" fontId="13" numFmtId="9" xfId="0" applyAlignment="1" applyBorder="1" applyFill="1" applyFont="1" applyNumberFormat="1">
      <alignment readingOrder="0" shrinkToFit="0" wrapText="1"/>
    </xf>
    <xf borderId="1" fillId="68" fontId="13" numFmtId="164" xfId="0" applyAlignment="1" applyBorder="1" applyFill="1" applyFont="1" applyNumberFormat="1">
      <alignment shrinkToFit="0" wrapText="1"/>
    </xf>
    <xf borderId="1" fillId="69" fontId="13" numFmtId="164" xfId="0" applyAlignment="1" applyBorder="1" applyFill="1" applyFont="1" applyNumberFormat="1">
      <alignment shrinkToFit="0" wrapText="1"/>
    </xf>
    <xf borderId="0" fillId="61" fontId="13" numFmtId="14" xfId="0" applyAlignment="1" applyFill="1" applyFont="1" applyNumberFormat="1">
      <alignment horizontal="left" readingOrder="0" shrinkToFit="0" vertical="bottom" wrapText="1"/>
    </xf>
    <xf borderId="1" fillId="68" fontId="13" numFmtId="170" xfId="0" applyAlignment="1" applyBorder="1" applyFill="1" applyFont="1" applyNumberFormat="1">
      <alignment readingOrder="0" shrinkToFit="0" wrapText="1"/>
    </xf>
    <xf borderId="0" fillId="61" fontId="13" numFmtId="0" xfId="0" applyAlignment="1" applyFill="1" applyFont="1">
      <alignment horizontal="left" readingOrder="0" shrinkToFit="0" vertical="bottom" wrapText="1"/>
    </xf>
    <xf borderId="0" fillId="61" fontId="13" numFmtId="20" xfId="0" applyAlignment="1" applyFill="1" applyFont="1" applyNumberFormat="1">
      <alignment horizontal="left" readingOrder="0" shrinkToFit="0" vertical="bottom" wrapText="1"/>
    </xf>
    <xf borderId="0" fillId="61" fontId="13" numFmtId="0" xfId="0" applyAlignment="1" applyFill="1" applyFont="1">
      <alignment horizontal="left" shrinkToFit="0" vertical="bottom" wrapText="1"/>
    </xf>
    <xf borderId="1" fillId="68" fontId="13" numFmtId="170" xfId="0" applyAlignment="1" applyBorder="1" applyFill="1" applyFont="1" applyNumberFormat="1">
      <alignment shrinkToFit="0" wrapText="1"/>
    </xf>
    <xf borderId="0" fillId="70" fontId="13" numFmtId="0" xfId="0" applyAlignment="1" applyFill="1" applyFont="1">
      <alignment horizontal="left" readingOrder="0" shrinkToFit="0" vertical="bottom" wrapText="1"/>
    </xf>
    <xf borderId="0" fillId="70" fontId="13" numFmtId="20" xfId="0" applyAlignment="1" applyFill="1" applyFont="1" applyNumberFormat="1">
      <alignment horizontal="left" readingOrder="0" shrinkToFit="0" vertical="bottom" wrapText="1"/>
    </xf>
    <xf borderId="1" fillId="26" fontId="67" numFmtId="0" xfId="0" applyAlignment="1" applyBorder="1" applyFill="1" applyFont="1">
      <alignment readingOrder="0" shrinkToFit="0" wrapText="1"/>
    </xf>
    <xf borderId="0" fillId="70" fontId="13" numFmtId="0" xfId="0" applyAlignment="1" applyFill="1" applyFont="1">
      <alignment horizontal="left" shrinkToFit="0" vertical="bottom" wrapText="1"/>
    </xf>
    <xf borderId="1" fillId="26" fontId="67" numFmtId="0" xfId="0" applyAlignment="1" applyBorder="1" applyFill="1" applyFont="1">
      <alignment shrinkToFit="0" wrapText="1"/>
    </xf>
    <xf borderId="0" fillId="60" fontId="13" numFmtId="169" xfId="0" applyAlignment="1" applyFill="1" applyFont="1" applyNumberFormat="1">
      <alignment horizontal="left" readingOrder="0" shrinkToFit="0" vertical="bottom" wrapText="1"/>
    </xf>
    <xf borderId="0" fillId="53" fontId="13" numFmtId="21" xfId="0" applyAlignment="1" applyFill="1" applyFont="1" applyNumberFormat="1">
      <alignment horizontal="left" readingOrder="0" shrinkToFit="0" vertical="bottom" wrapText="1"/>
    </xf>
    <xf borderId="1" fillId="26" fontId="13" numFmtId="0" xfId="0" applyAlignment="1" applyBorder="1" applyFill="1" applyFont="1">
      <alignment readingOrder="0" shrinkToFit="0" wrapText="1"/>
    </xf>
    <xf borderId="1" fillId="26" fontId="13" numFmtId="164" xfId="0" applyAlignment="1" applyBorder="1" applyFill="1" applyFont="1" applyNumberFormat="1">
      <alignment readingOrder="0" shrinkToFit="0" wrapText="1"/>
    </xf>
    <xf borderId="1" fillId="26" fontId="13" numFmtId="9" xfId="0" applyAlignment="1" applyBorder="1" applyFill="1" applyFont="1" applyNumberFormat="1">
      <alignment readingOrder="0" shrinkToFit="0" wrapText="1"/>
    </xf>
    <xf borderId="1" fillId="26" fontId="13" numFmtId="164" xfId="0" applyAlignment="1" applyBorder="1" applyFill="1" applyFont="1" applyNumberFormat="1">
      <alignment shrinkToFit="0" wrapText="1"/>
    </xf>
    <xf borderId="1" fillId="26" fontId="13" numFmtId="170" xfId="0" applyAlignment="1" applyBorder="1" applyFill="1" applyFont="1" applyNumberFormat="1">
      <alignment readingOrder="0" shrinkToFit="0" wrapText="1"/>
    </xf>
    <xf borderId="1" fillId="26" fontId="13" numFmtId="170" xfId="0" applyAlignment="1" applyBorder="1" applyFill="1" applyFont="1" applyNumberFormat="1">
      <alignment shrinkToFit="0" wrapText="1"/>
    </xf>
    <xf borderId="1" fillId="71" fontId="67" numFmtId="0" xfId="0" applyAlignment="1" applyBorder="1" applyFill="1" applyFont="1">
      <alignment readingOrder="0" shrinkToFit="0" wrapText="1"/>
    </xf>
    <xf borderId="1" fillId="71" fontId="67" numFmtId="0" xfId="0" applyAlignment="1" applyBorder="1" applyFill="1" applyFont="1">
      <alignment shrinkToFit="0" wrapText="1"/>
    </xf>
    <xf borderId="1" fillId="72" fontId="67" numFmtId="0" xfId="0" applyAlignment="1" applyBorder="1" applyFill="1" applyFont="1">
      <alignment readingOrder="0" shrinkToFit="0" wrapText="1"/>
    </xf>
    <xf borderId="1" fillId="72" fontId="13" numFmtId="0" xfId="0" applyAlignment="1" applyBorder="1" applyFill="1" applyFont="1">
      <alignment shrinkToFit="0" wrapText="1"/>
    </xf>
    <xf borderId="0" fillId="57" fontId="145" numFmtId="0" xfId="0" applyAlignment="1" applyFill="1" applyFont="1">
      <alignment horizontal="left" readingOrder="0" shrinkToFit="0" vertical="bottom" wrapText="1"/>
    </xf>
    <xf borderId="0" fillId="57" fontId="13" numFmtId="0" xfId="0" applyAlignment="1" applyFill="1" applyFont="1">
      <alignment shrinkToFit="0" wrapText="1"/>
    </xf>
    <xf borderId="1" fillId="71" fontId="13" numFmtId="0" xfId="0" applyAlignment="1" applyBorder="1" applyFill="1" applyFont="1">
      <alignment readingOrder="0" shrinkToFit="0" wrapText="1"/>
    </xf>
    <xf borderId="1" fillId="71" fontId="13" numFmtId="164" xfId="0" applyAlignment="1" applyBorder="1" applyFill="1" applyFont="1" applyNumberFormat="1">
      <alignment readingOrder="0" shrinkToFit="0" wrapText="1"/>
    </xf>
    <xf borderId="1" fillId="71" fontId="13" numFmtId="9" xfId="0" applyAlignment="1" applyBorder="1" applyFill="1" applyFont="1" applyNumberFormat="1">
      <alignment readingOrder="0" shrinkToFit="0" wrapText="1"/>
    </xf>
    <xf borderId="1" fillId="71" fontId="13" numFmtId="164" xfId="0" applyAlignment="1" applyBorder="1" applyFill="1" applyFont="1" applyNumberFormat="1">
      <alignment shrinkToFit="0" wrapText="1"/>
    </xf>
    <xf borderId="1" fillId="72" fontId="13" numFmtId="0" xfId="0" applyAlignment="1" applyBorder="1" applyFill="1" applyFont="1">
      <alignment readingOrder="0" shrinkToFit="0" wrapText="1"/>
    </xf>
    <xf borderId="1" fillId="72" fontId="13" numFmtId="9" xfId="0" applyAlignment="1" applyBorder="1" applyFill="1" applyFont="1" applyNumberFormat="1">
      <alignment readingOrder="0" shrinkToFit="0" wrapText="1"/>
    </xf>
    <xf borderId="0" fillId="73" fontId="13" numFmtId="169" xfId="0" applyAlignment="1" applyFill="1" applyFont="1" applyNumberFormat="1">
      <alignment horizontal="left" readingOrder="0" shrinkToFit="0" vertical="bottom" wrapText="1"/>
    </xf>
    <xf borderId="0" fillId="73" fontId="13" numFmtId="0" xfId="0" applyAlignment="1" applyFill="1" applyFont="1">
      <alignment horizontal="left" readingOrder="0" shrinkToFit="0" vertical="bottom" wrapText="1"/>
    </xf>
    <xf borderId="0" fillId="62" fontId="29" numFmtId="0" xfId="0" applyAlignment="1" applyFill="1" applyFont="1">
      <alignment horizontal="left" readingOrder="0" shrinkToFit="0" vertical="bottom" wrapText="1"/>
    </xf>
    <xf borderId="0" fillId="73" fontId="13" numFmtId="20" xfId="0" applyAlignment="1" applyFill="1" applyFont="1" applyNumberFormat="1">
      <alignment horizontal="left" readingOrder="0" shrinkToFit="0" vertical="bottom" wrapText="1"/>
    </xf>
    <xf borderId="1" fillId="55" fontId="67" numFmtId="0" xfId="0" applyAlignment="1" applyBorder="1" applyFill="1" applyFont="1">
      <alignment readingOrder="0" shrinkToFit="0" wrapText="1"/>
    </xf>
    <xf borderId="0" fillId="62" fontId="29" numFmtId="20" xfId="0" applyAlignment="1" applyFill="1" applyFont="1" applyNumberFormat="1">
      <alignment horizontal="left" readingOrder="0" shrinkToFit="0" vertical="bottom" wrapText="1"/>
    </xf>
    <xf borderId="0" fillId="73" fontId="13" numFmtId="0" xfId="0" applyAlignment="1" applyFill="1" applyFont="1">
      <alignment horizontal="left" shrinkToFit="0" vertical="bottom" wrapText="1"/>
    </xf>
    <xf borderId="1" fillId="55" fontId="13" numFmtId="0" xfId="0" applyAlignment="1" applyBorder="1" applyFill="1" applyFont="1">
      <alignment shrinkToFit="0" wrapText="1"/>
    </xf>
    <xf borderId="0" fillId="62" fontId="29" numFmtId="0" xfId="0" applyAlignment="1" applyFill="1" applyFont="1">
      <alignment horizontal="left" shrinkToFit="0" vertical="bottom" wrapText="1"/>
    </xf>
    <xf borderId="1" fillId="43" fontId="67" numFmtId="0" xfId="0" applyAlignment="1" applyBorder="1" applyFill="1" applyFont="1">
      <alignment readingOrder="0" shrinkToFit="0" wrapText="1"/>
    </xf>
    <xf borderId="1" fillId="43" fontId="67" numFmtId="0" xfId="0" applyAlignment="1" applyBorder="1" applyFill="1" applyFont="1">
      <alignment shrinkToFit="0" wrapText="1"/>
    </xf>
    <xf borderId="0" fillId="58" fontId="13" numFmtId="0" xfId="0" applyAlignment="1" applyFill="1" applyFont="1">
      <alignment horizontal="left" shrinkToFit="0" vertical="bottom" wrapText="1"/>
    </xf>
    <xf borderId="0" fillId="59" fontId="13" numFmtId="169" xfId="0" applyAlignment="1" applyFill="1" applyFont="1" applyNumberFormat="1">
      <alignment horizontal="left" readingOrder="0" shrinkToFit="0" vertical="bottom" wrapText="1"/>
    </xf>
    <xf borderId="1" fillId="55" fontId="13" numFmtId="0" xfId="0" applyAlignment="1" applyBorder="1" applyFill="1" applyFont="1">
      <alignment readingOrder="0" shrinkToFit="0" wrapText="1"/>
    </xf>
    <xf borderId="1" fillId="55" fontId="13" numFmtId="170" xfId="0" applyAlignment="1" applyBorder="1" applyFill="1" applyFont="1" applyNumberFormat="1">
      <alignment readingOrder="0" shrinkToFit="0" wrapText="1"/>
    </xf>
    <xf borderId="1" fillId="43" fontId="13" numFmtId="0" xfId="0" applyAlignment="1" applyBorder="1" applyFill="1" applyFont="1">
      <alignment readingOrder="0" shrinkToFit="0" wrapText="1"/>
    </xf>
    <xf borderId="1" fillId="43" fontId="13" numFmtId="164" xfId="0" applyAlignment="1" applyBorder="1" applyFill="1" applyFont="1" applyNumberFormat="1">
      <alignment readingOrder="0" shrinkToFit="0" wrapText="1"/>
    </xf>
    <xf borderId="1" fillId="43" fontId="13" numFmtId="9" xfId="0" applyAlignment="1" applyBorder="1" applyFill="1" applyFont="1" applyNumberFormat="1">
      <alignment readingOrder="0" shrinkToFit="0" wrapText="1"/>
    </xf>
    <xf borderId="1" fillId="43" fontId="13" numFmtId="164" xfId="0" applyAlignment="1" applyBorder="1" applyFill="1" applyFont="1" applyNumberFormat="1">
      <alignment shrinkToFit="0" wrapText="1"/>
    </xf>
    <xf borderId="0" fillId="60" fontId="35" numFmtId="0" xfId="0" applyAlignment="1" applyFill="1" applyFont="1">
      <alignment horizontal="left" readingOrder="0" shrinkToFit="0" wrapText="1"/>
    </xf>
    <xf borderId="1" fillId="52" fontId="67" numFmtId="0" xfId="0" applyAlignment="1" applyBorder="1" applyFill="1" applyFont="1">
      <alignment readingOrder="0" shrinkToFit="0" wrapText="1"/>
    </xf>
    <xf borderId="1" fillId="52" fontId="67" numFmtId="0" xfId="0" applyAlignment="1" applyBorder="1" applyFill="1" applyFont="1">
      <alignment shrinkToFit="0" wrapText="1"/>
    </xf>
    <xf borderId="0" fillId="7" fontId="67" numFmtId="0" xfId="0" applyAlignment="1" applyFill="1" applyFont="1">
      <alignment readingOrder="0" shrinkToFit="0" wrapText="1"/>
    </xf>
    <xf borderId="1" fillId="52" fontId="13" numFmtId="0" xfId="0" applyAlignment="1" applyBorder="1" applyFill="1" applyFont="1">
      <alignment readingOrder="0" shrinkToFit="0" wrapText="1"/>
    </xf>
    <xf borderId="1" fillId="52" fontId="13" numFmtId="170" xfId="0" applyAlignment="1" applyBorder="1" applyFill="1" applyFont="1" applyNumberFormat="1">
      <alignment readingOrder="0" shrinkToFit="0" wrapText="1"/>
    </xf>
    <xf borderId="1" fillId="32" fontId="67" numFmtId="0" xfId="0" applyAlignment="1" applyBorder="1" applyFill="1" applyFont="1">
      <alignment readingOrder="0" shrinkToFit="0" wrapText="1"/>
    </xf>
    <xf borderId="1" fillId="32" fontId="13" numFmtId="0" xfId="0" applyAlignment="1" applyBorder="1" applyFill="1" applyFont="1">
      <alignment shrinkToFit="0" wrapText="1"/>
    </xf>
    <xf borderId="1" fillId="32" fontId="67" numFmtId="164" xfId="0" applyAlignment="1" applyBorder="1" applyFill="1" applyFont="1" applyNumberFormat="1">
      <alignment readingOrder="0" shrinkToFit="0" wrapText="1"/>
    </xf>
    <xf borderId="1" fillId="32" fontId="13" numFmtId="0" xfId="0" applyAlignment="1" applyBorder="1" applyFill="1" applyFont="1">
      <alignment readingOrder="0" shrinkToFit="0" wrapText="1"/>
    </xf>
    <xf borderId="1" fillId="32" fontId="13" numFmtId="164" xfId="0" applyAlignment="1" applyBorder="1" applyFill="1" applyFont="1" applyNumberFormat="1">
      <alignment readingOrder="0" shrinkToFit="0" wrapText="1"/>
    </xf>
    <xf borderId="1" fillId="52" fontId="13" numFmtId="164" xfId="0" applyAlignment="1" applyBorder="1" applyFill="1" applyFont="1" applyNumberFormat="1">
      <alignment readingOrder="0" shrinkToFit="0" wrapText="1"/>
    </xf>
    <xf borderId="1" fillId="52" fontId="13" numFmtId="9" xfId="0" applyAlignment="1" applyBorder="1" applyFill="1" applyFont="1" applyNumberFormat="1">
      <alignment readingOrder="0" shrinkToFit="0" wrapText="1"/>
    </xf>
    <xf borderId="0" fillId="15" fontId="13" numFmtId="21" xfId="0" applyAlignment="1" applyFill="1" applyFont="1" applyNumberFormat="1">
      <alignment horizontal="left" readingOrder="0" shrinkToFit="0" vertical="bottom" wrapText="1"/>
    </xf>
    <xf borderId="1" fillId="32" fontId="67" numFmtId="170" xfId="0" applyAlignment="1" applyBorder="1" applyFill="1" applyFont="1" applyNumberFormat="1">
      <alignment readingOrder="0" shrinkToFit="0" wrapText="1"/>
    </xf>
    <xf borderId="0" fillId="62" fontId="13" numFmtId="21" xfId="0" applyAlignment="1" applyFill="1" applyFont="1" applyNumberFormat="1">
      <alignment horizontal="left" readingOrder="0" shrinkToFit="0" vertical="bottom" wrapText="1"/>
    </xf>
    <xf borderId="1" fillId="74" fontId="67" numFmtId="0" xfId="0" applyAlignment="1" applyBorder="1" applyFill="1" applyFont="1">
      <alignment readingOrder="0" shrinkToFit="0" wrapText="1"/>
    </xf>
    <xf borderId="0" fillId="0" fontId="126" numFmtId="0" xfId="0" applyAlignment="1" applyFont="1">
      <alignment shrinkToFit="0" wrapText="1"/>
    </xf>
    <xf borderId="1" fillId="74" fontId="67" numFmtId="0" xfId="0" applyAlignment="1" applyBorder="1" applyFill="1" applyFont="1">
      <alignment shrinkToFit="0" wrapText="1"/>
    </xf>
    <xf borderId="1" fillId="34" fontId="67" numFmtId="0" xfId="0" applyAlignment="1" applyBorder="1" applyFill="1" applyFont="1">
      <alignment readingOrder="0" shrinkToFit="0" wrapText="1"/>
    </xf>
    <xf borderId="1" fillId="34" fontId="67" numFmtId="0" xfId="0" applyAlignment="1" applyBorder="1" applyFill="1" applyFont="1">
      <alignment shrinkToFit="0" wrapText="1"/>
    </xf>
    <xf borderId="0" fillId="57" fontId="126" numFmtId="20" xfId="0" applyAlignment="1" applyFill="1" applyFont="1" applyNumberFormat="1">
      <alignment horizontal="left" readingOrder="0" shrinkToFit="0" vertical="bottom" wrapText="1"/>
    </xf>
    <xf borderId="1" fillId="74" fontId="13" numFmtId="0" xfId="0" applyAlignment="1" applyBorder="1" applyFill="1" applyFont="1">
      <alignment readingOrder="0" shrinkToFit="0" wrapText="1"/>
    </xf>
    <xf borderId="1" fillId="74" fontId="13" numFmtId="9" xfId="0" applyAlignment="1" applyBorder="1" applyFill="1" applyFont="1" applyNumberFormat="1">
      <alignment readingOrder="0" shrinkToFit="0" wrapText="1"/>
    </xf>
    <xf borderId="1" fillId="74" fontId="13" numFmtId="164" xfId="0" applyAlignment="1" applyBorder="1" applyFill="1" applyFont="1" applyNumberFormat="1">
      <alignment readingOrder="0" shrinkToFit="0" wrapText="1"/>
    </xf>
    <xf borderId="1" fillId="34" fontId="13" numFmtId="0" xfId="0" applyAlignment="1" applyBorder="1" applyFill="1" applyFont="1">
      <alignment readingOrder="0" shrinkToFit="0" wrapText="1"/>
    </xf>
    <xf borderId="1" fillId="34" fontId="13" numFmtId="164" xfId="0" applyAlignment="1" applyBorder="1" applyFill="1" applyFont="1" applyNumberFormat="1">
      <alignment readingOrder="0" shrinkToFit="0" wrapText="1"/>
    </xf>
    <xf borderId="1" fillId="74" fontId="13" numFmtId="170" xfId="0" applyAlignment="1" applyBorder="1" applyFill="1" applyFont="1" applyNumberFormat="1">
      <alignment readingOrder="0" shrinkToFit="0" wrapText="1"/>
    </xf>
    <xf borderId="0" fillId="61" fontId="13" numFmtId="14" xfId="0" applyAlignment="1" applyFill="1" applyFont="1" applyNumberFormat="1">
      <alignment readingOrder="0" shrinkToFit="0" wrapText="1"/>
    </xf>
    <xf borderId="0" fillId="61" fontId="13" numFmtId="20" xfId="0" applyAlignment="1" applyFill="1" applyFont="1" applyNumberFormat="1">
      <alignment readingOrder="0" shrinkToFit="0" wrapText="1"/>
    </xf>
    <xf borderId="0" fillId="14" fontId="13" numFmtId="14" xfId="0" applyAlignment="1" applyFill="1" applyFont="1" applyNumberFormat="1">
      <alignment readingOrder="0" shrinkToFit="0" wrapText="1"/>
    </xf>
    <xf borderId="0" fillId="14" fontId="13" numFmtId="20" xfId="0" applyAlignment="1" applyFill="1" applyFont="1" applyNumberFormat="1">
      <alignment readingOrder="0" shrinkToFit="0" wrapText="1"/>
    </xf>
    <xf borderId="0" fillId="16" fontId="13" numFmtId="14" xfId="0" applyAlignment="1" applyFill="1" applyFont="1" applyNumberFormat="1">
      <alignment readingOrder="0" shrinkToFit="0" wrapText="1"/>
    </xf>
    <xf borderId="0" fillId="16" fontId="13" numFmtId="20" xfId="0" applyAlignment="1" applyFill="1" applyFont="1" applyNumberFormat="1">
      <alignment readingOrder="0" shrinkToFit="0" wrapText="1"/>
    </xf>
    <xf borderId="0" fillId="50" fontId="13" numFmtId="14" xfId="0" applyAlignment="1" applyFill="1" applyFont="1" applyNumberFormat="1">
      <alignment readingOrder="0" shrinkToFit="0" wrapText="1"/>
    </xf>
    <xf borderId="0" fillId="60" fontId="13" numFmtId="14" xfId="0" applyAlignment="1" applyFill="1" applyFont="1" applyNumberFormat="1">
      <alignment readingOrder="0" shrinkToFit="0" wrapText="1"/>
    </xf>
    <xf borderId="0" fillId="50" fontId="13" numFmtId="169" xfId="0" applyAlignment="1" applyFill="1" applyFont="1" applyNumberFormat="1">
      <alignment readingOrder="0" shrinkToFit="0" wrapText="1"/>
    </xf>
    <xf borderId="0" fillId="33" fontId="13" numFmtId="14" xfId="0" applyAlignment="1" applyFill="1" applyFont="1" applyNumberFormat="1">
      <alignment horizontal="left" readingOrder="0" shrinkToFit="0" vertical="bottom" wrapText="1"/>
    </xf>
    <xf borderId="0" fillId="33" fontId="13" numFmtId="0" xfId="0" applyAlignment="1" applyFill="1" applyFont="1">
      <alignment horizontal="left" readingOrder="0" shrinkToFit="0" vertical="bottom" wrapText="1"/>
    </xf>
    <xf borderId="0" fillId="34" fontId="13" numFmtId="169" xfId="0" applyAlignment="1" applyFill="1" applyFont="1" applyNumberFormat="1">
      <alignment readingOrder="0" shrinkToFit="0" wrapText="1"/>
    </xf>
    <xf borderId="0" fillId="33" fontId="13" numFmtId="20" xfId="0" applyAlignment="1" applyFill="1" applyFont="1" applyNumberFormat="1">
      <alignment horizontal="left" readingOrder="0" shrinkToFit="0" vertical="bottom" wrapText="1"/>
    </xf>
    <xf borderId="0" fillId="33" fontId="13" numFmtId="0" xfId="0" applyAlignment="1" applyFill="1" applyFont="1">
      <alignment horizontal="left" shrinkToFit="0" vertical="bottom" wrapText="1"/>
    </xf>
    <xf borderId="0" fillId="34" fontId="13" numFmtId="20" xfId="0" applyAlignment="1" applyFill="1" applyFont="1" applyNumberFormat="1">
      <alignment readingOrder="0" shrinkToFit="0" wrapText="1"/>
    </xf>
    <xf borderId="0" fillId="14" fontId="13" numFmtId="172" xfId="0" applyAlignment="1" applyFill="1" applyFont="1" applyNumberFormat="1">
      <alignment horizontal="left" readingOrder="0" shrinkToFit="0" vertical="bottom" wrapText="1"/>
    </xf>
    <xf borderId="0" fillId="7" fontId="13" numFmtId="20" xfId="0" applyAlignment="1" applyFill="1" applyFont="1" applyNumberFormat="1">
      <alignment horizontal="left" readingOrder="0" shrinkToFit="0" vertical="bottom" wrapText="1"/>
    </xf>
    <xf borderId="0" fillId="0" fontId="13" numFmtId="0" xfId="0" applyAlignment="1" applyFont="1">
      <alignment horizontal="left" readingOrder="0" shrinkToFit="0" vertical="bottom" wrapText="1"/>
    </xf>
    <xf borderId="0" fillId="0" fontId="13" numFmtId="20" xfId="0" applyAlignment="1" applyFont="1" applyNumberFormat="1">
      <alignment horizontal="left" readingOrder="0" shrinkToFit="0" vertical="bottom" wrapText="1"/>
    </xf>
    <xf borderId="0" fillId="0" fontId="13" numFmtId="9" xfId="0" applyAlignment="1" applyFont="1" applyNumberFormat="1">
      <alignment readingOrder="0" shrinkToFit="0" wrapText="1"/>
    </xf>
    <xf borderId="0" fillId="56" fontId="146" numFmtId="0" xfId="0" applyAlignment="1" applyFill="1" applyFont="1">
      <alignment horizontal="left" readingOrder="0" shrinkToFit="0" vertical="bottom" wrapText="1"/>
    </xf>
    <xf borderId="0" fillId="56" fontId="146" numFmtId="20" xfId="0" applyAlignment="1" applyFill="1" applyFont="1" applyNumberFormat="1">
      <alignment horizontal="left" readingOrder="0" shrinkToFit="0" vertical="bottom" wrapText="1"/>
    </xf>
    <xf borderId="1" fillId="22" fontId="67" numFmtId="0" xfId="0" applyAlignment="1" applyBorder="1" applyFill="1" applyFont="1">
      <alignment readingOrder="0" shrinkToFit="0" wrapText="1"/>
    </xf>
    <xf borderId="1" fillId="22" fontId="13" numFmtId="0" xfId="0" applyAlignment="1" applyBorder="1" applyFill="1" applyFont="1">
      <alignment shrinkToFit="0" wrapText="1"/>
    </xf>
    <xf borderId="1" fillId="45" fontId="67" numFmtId="0" xfId="0" applyAlignment="1" applyBorder="1" applyFill="1" applyFont="1">
      <alignment readingOrder="0" shrinkToFit="0" wrapText="1"/>
    </xf>
    <xf borderId="5" fillId="45" fontId="13" numFmtId="0" xfId="0" applyAlignment="1" applyBorder="1" applyFill="1" applyFont="1">
      <alignment shrinkToFit="0" wrapText="1"/>
    </xf>
    <xf borderId="1" fillId="47" fontId="67" numFmtId="0" xfId="0" applyAlignment="1" applyBorder="1" applyFill="1" applyFont="1">
      <alignment readingOrder="0" shrinkToFit="0" wrapText="1"/>
    </xf>
    <xf borderId="1" fillId="34" fontId="2" numFmtId="0" xfId="0" applyAlignment="1" applyBorder="1" applyFill="1" applyFont="1">
      <alignment horizontal="center" readingOrder="0" shrinkToFit="0" wrapText="1"/>
    </xf>
    <xf borderId="0" fillId="60" fontId="13" numFmtId="46" xfId="0" applyAlignment="1" applyFill="1" applyFont="1" applyNumberFormat="1">
      <alignment horizontal="left" readingOrder="0" shrinkToFit="0" vertical="bottom" wrapText="1"/>
    </xf>
    <xf borderId="1" fillId="34" fontId="124" numFmtId="0" xfId="0" applyAlignment="1" applyBorder="1" applyFill="1" applyFont="1">
      <alignment horizontal="center" readingOrder="0" shrinkToFit="0" vertical="center" wrapText="0"/>
    </xf>
    <xf borderId="1" fillId="34" fontId="2" numFmtId="0" xfId="0" applyAlignment="1" applyBorder="1" applyFill="1" applyFont="1">
      <alignment horizontal="center" readingOrder="0" shrinkToFit="0" wrapText="1"/>
    </xf>
    <xf borderId="1" fillId="22" fontId="13" numFmtId="0" xfId="0" applyAlignment="1" applyBorder="1" applyFill="1" applyFont="1">
      <alignment readingOrder="0" shrinkToFit="0" wrapText="1"/>
    </xf>
    <xf borderId="1" fillId="45" fontId="13" numFmtId="0" xfId="0" applyAlignment="1" applyBorder="1" applyFill="1" applyFont="1">
      <alignment readingOrder="0" shrinkToFit="0" wrapText="1"/>
    </xf>
    <xf borderId="5" fillId="45" fontId="13" numFmtId="0" xfId="0" applyAlignment="1" applyBorder="1" applyFill="1" applyFont="1">
      <alignment readingOrder="0" shrinkToFit="0" wrapText="1"/>
    </xf>
    <xf borderId="1" fillId="47" fontId="13" numFmtId="0" xfId="0" applyAlignment="1" applyBorder="1" applyFill="1" applyFont="1">
      <alignment readingOrder="0" shrinkToFit="0" wrapText="1"/>
    </xf>
    <xf borderId="1" fillId="0" fontId="13" numFmtId="0" xfId="0" applyAlignment="1" applyBorder="1" applyFont="1">
      <alignment horizontal="center" readingOrder="0" shrinkToFit="0" wrapText="1"/>
    </xf>
    <xf borderId="1" fillId="0" fontId="0" numFmtId="0" xfId="0" applyAlignment="1" applyBorder="1" applyFont="1">
      <alignment horizontal="center" readingOrder="0" shrinkToFit="0" vertical="center" wrapText="0"/>
    </xf>
    <xf borderId="1" fillId="34" fontId="13" numFmtId="0" xfId="0" applyAlignment="1" applyBorder="1" applyFill="1" applyFont="1">
      <alignment horizontal="center" readingOrder="0" shrinkToFit="0" wrapText="1"/>
    </xf>
    <xf borderId="1" fillId="34" fontId="13" numFmtId="0" xfId="0" applyAlignment="1" applyBorder="1" applyFill="1" applyFont="1">
      <alignment horizontal="center" readingOrder="0" shrinkToFit="0" wrapText="1"/>
    </xf>
    <xf borderId="1" fillId="34" fontId="127" numFmtId="0" xfId="0" applyAlignment="1" applyBorder="1" applyFill="1" applyFont="1">
      <alignment horizontal="center" readingOrder="0" shrinkToFit="0" vertical="center" wrapText="0"/>
    </xf>
    <xf borderId="0" fillId="0" fontId="67" numFmtId="0" xfId="0" applyAlignment="1" applyFont="1">
      <alignment readingOrder="0" shrinkToFit="0" wrapText="1"/>
    </xf>
    <xf borderId="1" fillId="34" fontId="0" numFmtId="0" xfId="0" applyAlignment="1" applyBorder="1" applyFill="1" applyFont="1">
      <alignment horizontal="center" readingOrder="0" shrinkToFit="0" vertical="center" wrapText="0"/>
    </xf>
    <xf borderId="0" fillId="41" fontId="13" numFmtId="0" xfId="0" applyAlignment="1" applyFill="1" applyFont="1">
      <alignment horizontal="left" readingOrder="0" shrinkToFit="0" vertical="bottom" wrapText="1"/>
    </xf>
    <xf borderId="1" fillId="34" fontId="0" numFmtId="0" xfId="0" applyAlignment="1" applyBorder="1" applyFill="1" applyFont="1">
      <alignment horizontal="center" readingOrder="0" shrinkToFit="0" vertical="center" wrapText="0"/>
    </xf>
    <xf borderId="0" fillId="41" fontId="13" numFmtId="20" xfId="0" applyAlignment="1" applyFill="1" applyFont="1" applyNumberFormat="1">
      <alignment horizontal="left" readingOrder="0" shrinkToFit="0" vertical="bottom" wrapText="1"/>
    </xf>
    <xf borderId="0" fillId="41" fontId="13" numFmtId="0" xfId="0" applyAlignment="1" applyFill="1" applyFont="1">
      <alignment horizontal="left" shrinkToFit="0" vertical="bottom" wrapText="1"/>
    </xf>
    <xf borderId="0" fillId="41" fontId="13" numFmtId="169" xfId="0" applyAlignment="1" applyFill="1" applyFont="1" applyNumberFormat="1">
      <alignment horizontal="left" readingOrder="0" shrinkToFit="0" vertical="bottom" wrapText="1"/>
    </xf>
    <xf borderId="1" fillId="34" fontId="147" numFmtId="0" xfId="0" applyAlignment="1" applyBorder="1" applyFill="1" applyFont="1">
      <alignment horizontal="center" readingOrder="0" shrinkToFit="0" vertical="center" wrapText="0"/>
    </xf>
    <xf borderId="1" fillId="34" fontId="137" numFmtId="0" xfId="0" applyAlignment="1" applyBorder="1" applyFill="1" applyFont="1">
      <alignment horizontal="center" readingOrder="0" shrinkToFit="0" wrapText="1"/>
    </xf>
    <xf borderId="1" fillId="34" fontId="148" numFmtId="0" xfId="0" applyAlignment="1" applyBorder="1" applyFill="1" applyFont="1">
      <alignment horizontal="center" readingOrder="0" shrinkToFit="0" wrapText="1"/>
    </xf>
    <xf borderId="0" fillId="45" fontId="13" numFmtId="14" xfId="0" applyAlignment="1" applyFill="1" applyFont="1" applyNumberFormat="1">
      <alignment horizontal="left" readingOrder="0" shrinkToFit="0" vertical="bottom" wrapText="1"/>
    </xf>
    <xf borderId="0" fillId="45" fontId="13" numFmtId="0" xfId="0" applyAlignment="1" applyFill="1" applyFont="1">
      <alignment horizontal="left" readingOrder="0" shrinkToFit="0" vertical="bottom" wrapText="1"/>
    </xf>
    <xf borderId="0" fillId="45" fontId="13" numFmtId="20" xfId="0" applyAlignment="1" applyFill="1" applyFont="1" applyNumberFormat="1">
      <alignment horizontal="left" readingOrder="0" shrinkToFit="0" vertical="bottom" wrapText="1"/>
    </xf>
    <xf borderId="1" fillId="34" fontId="13" numFmtId="0" xfId="0" applyAlignment="1" applyBorder="1" applyFill="1" applyFont="1">
      <alignment horizontal="center" shrinkToFit="0" wrapText="1"/>
    </xf>
    <xf borderId="0" fillId="45" fontId="13" numFmtId="0" xfId="0" applyAlignment="1" applyFill="1" applyFont="1">
      <alignment readingOrder="0" shrinkToFit="0" wrapText="1"/>
    </xf>
    <xf borderId="4" fillId="22" fontId="13" numFmtId="0" xfId="0" applyAlignment="1" applyBorder="1" applyFill="1" applyFont="1">
      <alignment readingOrder="0" shrinkToFit="0" wrapText="1"/>
    </xf>
    <xf borderId="0" fillId="58" fontId="13" numFmtId="14" xfId="0" applyAlignment="1" applyFill="1" applyFont="1" applyNumberFormat="1">
      <alignment horizontal="left" readingOrder="0" shrinkToFit="0" vertical="bottom" wrapText="1"/>
    </xf>
    <xf borderId="1" fillId="0" fontId="137" numFmtId="0" xfId="0" applyAlignment="1" applyBorder="1" applyFont="1">
      <alignment horizontal="center" readingOrder="0" shrinkToFit="0" wrapText="1"/>
    </xf>
    <xf borderId="1" fillId="75" fontId="149" numFmtId="0" xfId="0" applyAlignment="1" applyBorder="1" applyFill="1" applyFont="1">
      <alignment horizontal="center" readingOrder="0" shrinkToFit="0" wrapText="1"/>
    </xf>
    <xf borderId="1" fillId="20" fontId="149" numFmtId="0" xfId="0" applyAlignment="1" applyBorder="1" applyFill="1" applyFont="1">
      <alignment horizontal="center" readingOrder="0" shrinkToFit="0" wrapText="1"/>
    </xf>
    <xf borderId="0" fillId="7" fontId="150" numFmtId="0" xfId="0" applyAlignment="1" applyFill="1" applyFont="1">
      <alignment horizontal="left" readingOrder="0" shrinkToFit="0" wrapText="1"/>
    </xf>
    <xf borderId="1" fillId="75" fontId="13" numFmtId="0" xfId="0" applyAlignment="1" applyBorder="1" applyFill="1" applyFont="1">
      <alignment horizontal="center" readingOrder="0" shrinkToFit="0" wrapText="1"/>
    </xf>
    <xf borderId="1" fillId="20" fontId="13" numFmtId="0" xfId="0" applyAlignment="1" applyBorder="1" applyFill="1" applyFont="1">
      <alignment horizontal="center" readingOrder="0" shrinkToFit="0" wrapText="1"/>
    </xf>
    <xf borderId="0" fillId="7" fontId="151" numFmtId="0" xfId="0" applyAlignment="1" applyFill="1" applyFont="1">
      <alignment horizontal="left" readingOrder="0" shrinkToFit="0" wrapText="1"/>
    </xf>
    <xf borderId="1" fillId="75" fontId="137" numFmtId="0" xfId="0" applyAlignment="1" applyBorder="1" applyFill="1" applyFont="1">
      <alignment horizontal="center" readingOrder="0" shrinkToFit="0" wrapText="1"/>
    </xf>
    <xf borderId="1" fillId="20" fontId="137" numFmtId="0" xfId="0" applyAlignment="1" applyBorder="1" applyFill="1" applyFont="1">
      <alignment horizontal="center" readingOrder="0" shrinkToFit="0" wrapText="1"/>
    </xf>
    <xf borderId="1" fillId="75" fontId="29" numFmtId="0" xfId="0" applyAlignment="1" applyBorder="1" applyFill="1" applyFont="1">
      <alignment horizontal="center" readingOrder="0" shrinkToFit="0" wrapText="1"/>
    </xf>
    <xf borderId="1" fillId="20" fontId="0" numFmtId="0" xfId="0" applyAlignment="1" applyBorder="1" applyFill="1" applyFont="1">
      <alignment horizontal="center" readingOrder="0" shrinkToFit="0" vertical="center" wrapText="0"/>
    </xf>
    <xf borderId="1" fillId="20" fontId="137" numFmtId="0" xfId="0" applyAlignment="1" applyBorder="1" applyFill="1" applyFont="1">
      <alignment horizontal="center" readingOrder="0" shrinkToFit="0" wrapText="1"/>
    </xf>
    <xf borderId="1" fillId="20" fontId="148" numFmtId="0" xfId="0" applyAlignment="1" applyBorder="1" applyFill="1" applyFont="1">
      <alignment horizontal="center" readingOrder="0" shrinkToFit="0" wrapText="1"/>
    </xf>
    <xf borderId="1" fillId="20" fontId="13" numFmtId="0" xfId="0" applyAlignment="1" applyBorder="1" applyFill="1" applyFont="1">
      <alignment horizontal="center" shrinkToFit="0" wrapText="1"/>
    </xf>
    <xf borderId="1" fillId="20" fontId="149" numFmtId="0" xfId="0" applyAlignment="1" applyBorder="1" applyFill="1" applyFont="1">
      <alignment horizontal="center" shrinkToFit="0" wrapText="1"/>
    </xf>
    <xf borderId="1" fillId="20" fontId="127" numFmtId="0" xfId="0" applyAlignment="1" applyBorder="1" applyFill="1" applyFont="1">
      <alignment horizontal="center" shrinkToFit="0" vertical="center" wrapText="0"/>
    </xf>
    <xf borderId="1" fillId="75" fontId="13" numFmtId="0" xfId="0" applyAlignment="1" applyBorder="1" applyFill="1" applyFont="1">
      <alignment horizontal="center" readingOrder="0" shrinkToFit="0" wrapText="1"/>
    </xf>
    <xf borderId="0" fillId="55" fontId="13" numFmtId="0" xfId="0" applyAlignment="1" applyFill="1" applyFont="1">
      <alignment horizontal="left" readingOrder="0" shrinkToFit="0" vertical="bottom" wrapText="1"/>
    </xf>
    <xf borderId="0" fillId="55" fontId="13" numFmtId="20" xfId="0" applyAlignment="1" applyFill="1" applyFont="1" applyNumberFormat="1">
      <alignment horizontal="left" readingOrder="0" shrinkToFit="0" vertical="bottom" wrapText="1"/>
    </xf>
    <xf borderId="0" fillId="60" fontId="29" numFmtId="0" xfId="0" applyAlignment="1" applyFill="1" applyFont="1">
      <alignment horizontal="left" readingOrder="0" shrinkToFit="0" vertical="bottom" wrapText="1"/>
    </xf>
    <xf borderId="0" fillId="60" fontId="29" numFmtId="20" xfId="0" applyAlignment="1" applyFill="1" applyFont="1" applyNumberFormat="1">
      <alignment horizontal="left" readingOrder="0" shrinkToFit="0" vertical="bottom" wrapText="1"/>
    </xf>
    <xf borderId="0" fillId="60" fontId="29" numFmtId="0" xfId="0" applyAlignment="1" applyFill="1" applyFont="1">
      <alignment horizontal="left" shrinkToFit="0" vertical="bottom" wrapText="1"/>
    </xf>
    <xf borderId="0" fillId="32" fontId="13" numFmtId="0" xfId="0" applyAlignment="1" applyFill="1" applyFont="1">
      <alignment horizontal="left" readingOrder="0" shrinkToFit="0" vertical="bottom" wrapText="1"/>
    </xf>
    <xf borderId="0" fillId="32" fontId="13" numFmtId="20" xfId="0" applyAlignment="1" applyFill="1" applyFont="1" applyNumberFormat="1">
      <alignment horizontal="left" readingOrder="0" shrinkToFit="0" vertical="bottom" wrapText="1"/>
    </xf>
    <xf borderId="0" fillId="76" fontId="13" numFmtId="0" xfId="0" applyAlignment="1" applyFill="1" applyFont="1">
      <alignment horizontal="left" readingOrder="0" shrinkToFit="0" vertical="bottom" wrapText="1"/>
    </xf>
    <xf borderId="0" fillId="76" fontId="13" numFmtId="20" xfId="0" applyAlignment="1" applyFill="1" applyFont="1" applyNumberFormat="1">
      <alignment horizontal="left" readingOrder="0" shrinkToFit="0" vertical="bottom" wrapText="1"/>
    </xf>
    <xf borderId="0" fillId="76" fontId="13" numFmtId="0" xfId="0" applyAlignment="1" applyFill="1" applyFont="1">
      <alignment horizontal="left" shrinkToFit="0" vertical="bottom" wrapText="1"/>
    </xf>
    <xf borderId="0" fillId="15" fontId="29" numFmtId="169" xfId="0" applyAlignment="1" applyFill="1" applyFont="1" applyNumberFormat="1">
      <alignment horizontal="left" readingOrder="0" shrinkToFit="0" vertical="bottom" wrapText="1"/>
    </xf>
    <xf borderId="0" fillId="77" fontId="13" numFmtId="169" xfId="0" applyAlignment="1" applyFill="1" applyFont="1" applyNumberFormat="1">
      <alignment horizontal="left" readingOrder="0" shrinkToFit="0" vertical="bottom" wrapText="1"/>
    </xf>
    <xf borderId="0" fillId="77" fontId="13" numFmtId="0" xfId="0" applyAlignment="1" applyFill="1" applyFont="1">
      <alignment horizontal="left" readingOrder="0" shrinkToFit="0" vertical="bottom" wrapText="1"/>
    </xf>
    <xf borderId="0" fillId="77" fontId="13" numFmtId="20" xfId="0" applyAlignment="1" applyFill="1" applyFont="1" applyNumberFormat="1">
      <alignment horizontal="left" readingOrder="0" shrinkToFit="0" vertical="bottom" wrapText="1"/>
    </xf>
    <xf borderId="13" fillId="20" fontId="149" numFmtId="0" xfId="0" applyAlignment="1" applyBorder="1" applyFill="1" applyFont="1">
      <alignment horizontal="center" readingOrder="0" shrinkToFit="0" vertical="bottom" wrapText="1"/>
    </xf>
    <xf borderId="13" fillId="0" fontId="124" numFmtId="0" xfId="0" applyAlignment="1" applyBorder="1" applyFont="1">
      <alignment readingOrder="0" shrinkToFit="0" vertical="center" wrapText="0"/>
    </xf>
    <xf borderId="13" fillId="0" fontId="13" numFmtId="0" xfId="0" applyAlignment="1" applyBorder="1" applyFont="1">
      <alignment readingOrder="0" shrinkToFit="0" wrapText="1"/>
    </xf>
    <xf borderId="1" fillId="55" fontId="13" numFmtId="0" xfId="0" applyAlignment="1" applyBorder="1" applyFill="1" applyFont="1">
      <alignment readingOrder="0" shrinkToFit="0" wrapText="1"/>
    </xf>
    <xf borderId="1" fillId="49" fontId="13" numFmtId="0" xfId="0" applyAlignment="1" applyBorder="1" applyFill="1" applyFont="1">
      <alignment readingOrder="0" shrinkToFit="0" wrapText="1"/>
    </xf>
    <xf borderId="5" fillId="49" fontId="13" numFmtId="0" xfId="0" applyAlignment="1" applyBorder="1" applyFill="1" applyFont="1">
      <alignment readingOrder="0" shrinkToFit="0" wrapText="1"/>
    </xf>
    <xf borderId="0" fillId="7" fontId="13" numFmtId="169" xfId="0" applyAlignment="1" applyFill="1" applyFont="1" applyNumberFormat="1">
      <alignment horizontal="left" readingOrder="0" shrinkToFit="0" vertical="bottom" wrapText="1"/>
    </xf>
    <xf borderId="14" fillId="0" fontId="13" numFmtId="0" xfId="0" applyAlignment="1" applyBorder="1" applyFont="1">
      <alignment shrinkToFit="0" wrapText="1"/>
    </xf>
    <xf borderId="8" fillId="55" fontId="13" numFmtId="0" xfId="0" applyAlignment="1" applyBorder="1" applyFill="1" applyFont="1">
      <alignment shrinkToFit="0" wrapText="1"/>
    </xf>
    <xf borderId="1" fillId="57" fontId="126" numFmtId="0" xfId="0" applyAlignment="1" applyBorder="1" applyFill="1" applyFont="1">
      <alignment readingOrder="0" shrinkToFit="0" wrapText="1"/>
    </xf>
    <xf borderId="8" fillId="55" fontId="13" numFmtId="0" xfId="0" applyAlignment="1" applyBorder="1" applyFill="1" applyFont="1">
      <alignment readingOrder="0" shrinkToFit="0" wrapText="1"/>
    </xf>
    <xf borderId="1" fillId="15" fontId="13" numFmtId="169" xfId="0" applyAlignment="1" applyBorder="1" applyFill="1" applyFont="1" applyNumberFormat="1">
      <alignment horizontal="left" readingOrder="0" shrinkToFit="0" vertical="bottom" wrapText="1"/>
    </xf>
    <xf borderId="1" fillId="15" fontId="13" numFmtId="0" xfId="0" applyAlignment="1" applyBorder="1" applyFill="1" applyFont="1">
      <alignment horizontal="left" readingOrder="0" shrinkToFit="0" vertical="bottom" wrapText="1"/>
    </xf>
    <xf borderId="4" fillId="55" fontId="13" numFmtId="0" xfId="0" applyAlignment="1" applyBorder="1" applyFill="1" applyFont="1">
      <alignment readingOrder="0" shrinkToFit="0" wrapText="1"/>
    </xf>
    <xf borderId="1" fillId="15" fontId="13" numFmtId="20" xfId="0" applyAlignment="1" applyBorder="1" applyFill="1" applyFont="1" applyNumberFormat="1">
      <alignment horizontal="left" readingOrder="0" shrinkToFit="0" vertical="bottom" wrapText="1"/>
    </xf>
    <xf borderId="1" fillId="15" fontId="13" numFmtId="0" xfId="0" applyAlignment="1" applyBorder="1" applyFill="1" applyFont="1">
      <alignment horizontal="left" shrinkToFit="0" vertical="bottom" wrapText="1"/>
    </xf>
    <xf borderId="7" fillId="0" fontId="13" numFmtId="0" xfId="0" applyAlignment="1" applyBorder="1" applyFont="1">
      <alignment shrinkToFit="0" wrapText="1"/>
    </xf>
    <xf borderId="1" fillId="50" fontId="13" numFmtId="169" xfId="0" applyAlignment="1" applyBorder="1" applyFill="1" applyFont="1" applyNumberFormat="1">
      <alignment horizontal="left" readingOrder="0" shrinkToFit="0" vertical="bottom" wrapText="1"/>
    </xf>
    <xf borderId="1" fillId="50" fontId="13" numFmtId="0" xfId="0" applyAlignment="1" applyBorder="1" applyFill="1" applyFont="1">
      <alignment horizontal="left" readingOrder="0" shrinkToFit="0" vertical="bottom" wrapText="1"/>
    </xf>
    <xf borderId="1" fillId="50" fontId="13" numFmtId="20" xfId="0" applyAlignment="1" applyBorder="1" applyFill="1" applyFont="1" applyNumberFormat="1">
      <alignment horizontal="left" readingOrder="0" shrinkToFit="0" vertical="bottom" wrapText="1"/>
    </xf>
    <xf borderId="13" fillId="0" fontId="13" numFmtId="14" xfId="0" applyAlignment="1" applyBorder="1" applyFont="1" applyNumberFormat="1">
      <alignment readingOrder="0" shrinkToFit="0" wrapText="1"/>
    </xf>
    <xf borderId="1" fillId="50" fontId="13" numFmtId="0" xfId="0" applyAlignment="1" applyBorder="1" applyFill="1" applyFont="1">
      <alignment horizontal="left" shrinkToFit="0" vertical="bottom" wrapText="1"/>
    </xf>
    <xf borderId="1" fillId="14" fontId="13" numFmtId="169" xfId="0" applyAlignment="1" applyBorder="1" applyFill="1" applyFont="1" applyNumberFormat="1">
      <alignment horizontal="left" readingOrder="0" shrinkToFit="0" vertical="bottom" wrapText="1"/>
    </xf>
    <xf borderId="1" fillId="14" fontId="13" numFmtId="0" xfId="0" applyAlignment="1" applyBorder="1" applyFill="1" applyFont="1">
      <alignment horizontal="left" readingOrder="0" shrinkToFit="0" vertical="bottom" wrapText="1"/>
    </xf>
    <xf borderId="8" fillId="55" fontId="13" numFmtId="14" xfId="0" applyAlignment="1" applyBorder="1" applyFill="1" applyFont="1" applyNumberFormat="1">
      <alignment readingOrder="0" shrinkToFit="0" wrapText="1"/>
    </xf>
    <xf borderId="1" fillId="14" fontId="13" numFmtId="20" xfId="0" applyAlignment="1" applyBorder="1" applyFill="1" applyFont="1" applyNumberFormat="1">
      <alignment horizontal="left" readingOrder="0" shrinkToFit="0" vertical="bottom" wrapText="1"/>
    </xf>
    <xf borderId="7" fillId="0" fontId="13" numFmtId="14" xfId="0" applyAlignment="1" applyBorder="1" applyFont="1" applyNumberFormat="1">
      <alignment readingOrder="0" shrinkToFit="0" wrapText="1"/>
    </xf>
    <xf borderId="1" fillId="14" fontId="13" numFmtId="0" xfId="0" applyAlignment="1" applyBorder="1" applyFill="1" applyFont="1">
      <alignment horizontal="left" shrinkToFit="0" vertical="bottom" wrapText="1"/>
    </xf>
    <xf borderId="6" fillId="0" fontId="13" numFmtId="0" xfId="0" applyAlignment="1" applyBorder="1" applyFont="1">
      <alignment readingOrder="0" shrinkToFit="0" wrapText="1"/>
    </xf>
    <xf borderId="2" fillId="0" fontId="13" numFmtId="0" xfId="0" applyAlignment="1" applyBorder="1" applyFont="1">
      <alignment shrinkToFit="0" wrapText="1"/>
    </xf>
    <xf borderId="1" fillId="22" fontId="13" numFmtId="0" xfId="0" applyAlignment="1" applyBorder="1" applyFill="1" applyFont="1">
      <alignment horizontal="left" readingOrder="0" shrinkToFit="0" vertical="bottom" wrapText="1"/>
    </xf>
    <xf borderId="1" fillId="22" fontId="13" numFmtId="20" xfId="0" applyAlignment="1" applyBorder="1" applyFill="1" applyFont="1" applyNumberFormat="1">
      <alignment horizontal="left" readingOrder="0" shrinkToFit="0" vertical="bottom" wrapText="1"/>
    </xf>
    <xf borderId="1" fillId="22" fontId="13" numFmtId="0" xfId="0" applyAlignment="1" applyBorder="1" applyFill="1" applyFont="1">
      <alignment horizontal="left" shrinkToFit="0" vertical="bottom" wrapText="1"/>
    </xf>
    <xf borderId="7" fillId="0" fontId="13" numFmtId="0" xfId="0" applyAlignment="1" applyBorder="1" applyFont="1">
      <alignment readingOrder="0" shrinkToFit="0" wrapText="1"/>
    </xf>
    <xf borderId="1" fillId="34" fontId="13" numFmtId="0" xfId="0" applyAlignment="1" applyBorder="1" applyFill="1" applyFont="1">
      <alignment horizontal="left" readingOrder="0" shrinkToFit="0" vertical="bottom" wrapText="1"/>
    </xf>
    <xf borderId="1" fillId="34" fontId="13" numFmtId="20" xfId="0" applyAlignment="1" applyBorder="1" applyFill="1" applyFont="1" applyNumberFormat="1">
      <alignment horizontal="left" readingOrder="0" shrinkToFit="0" vertical="bottom" wrapText="1"/>
    </xf>
    <xf borderId="1" fillId="34" fontId="13" numFmtId="0" xfId="0" applyAlignment="1" applyBorder="1" applyFill="1" applyFont="1">
      <alignment horizontal="left" shrinkToFit="0" vertical="bottom" wrapText="1"/>
    </xf>
    <xf borderId="1" fillId="73" fontId="13" numFmtId="0" xfId="0" applyAlignment="1" applyBorder="1" applyFill="1" applyFont="1">
      <alignment horizontal="left" readingOrder="0" shrinkToFit="0" vertical="bottom" wrapText="1"/>
    </xf>
    <xf borderId="1" fillId="73" fontId="13" numFmtId="20" xfId="0" applyAlignment="1" applyBorder="1" applyFill="1" applyFont="1" applyNumberFormat="1">
      <alignment horizontal="left" readingOrder="0" shrinkToFit="0" vertical="bottom" wrapText="1"/>
    </xf>
    <xf borderId="13" fillId="0" fontId="13" numFmtId="0" xfId="0" applyAlignment="1" applyBorder="1" applyFont="1">
      <alignment shrinkToFit="0" wrapText="1"/>
    </xf>
    <xf borderId="1" fillId="73" fontId="13" numFmtId="0" xfId="0" applyAlignment="1" applyBorder="1" applyFill="1" applyFont="1">
      <alignment horizontal="left" shrinkToFit="0" vertical="bottom" wrapText="1"/>
    </xf>
    <xf borderId="1" fillId="55" fontId="13" numFmtId="14" xfId="0" applyAlignment="1" applyBorder="1" applyFill="1" applyFont="1" applyNumberFormat="1">
      <alignment readingOrder="0" shrinkToFit="0" wrapText="1"/>
    </xf>
    <xf borderId="5" fillId="49" fontId="13" numFmtId="0" xfId="0" applyAlignment="1" applyBorder="1" applyFill="1" applyFont="1">
      <alignment shrinkToFit="0" wrapText="1"/>
    </xf>
    <xf borderId="1" fillId="60" fontId="13" numFmtId="0" xfId="0" applyAlignment="1" applyBorder="1" applyFill="1" applyFont="1">
      <alignment horizontal="left" readingOrder="0" shrinkToFit="0" vertical="bottom" wrapText="1"/>
    </xf>
    <xf borderId="1" fillId="60" fontId="13" numFmtId="20" xfId="0" applyAlignment="1" applyBorder="1" applyFill="1" applyFont="1" applyNumberFormat="1">
      <alignment horizontal="left" readingOrder="0" shrinkToFit="0" vertical="bottom" wrapText="1"/>
    </xf>
    <xf borderId="0" fillId="43" fontId="13" numFmtId="0" xfId="0" applyAlignment="1" applyFill="1" applyFont="1">
      <alignment horizontal="left" readingOrder="0" shrinkToFit="0" vertical="bottom" wrapText="1"/>
    </xf>
    <xf borderId="0" fillId="43" fontId="13" numFmtId="20" xfId="0" applyAlignment="1" applyFill="1" applyFont="1" applyNumberFormat="1">
      <alignment horizontal="left" readingOrder="0" shrinkToFit="0" vertical="bottom" wrapText="1"/>
    </xf>
    <xf borderId="0" fillId="43" fontId="13" numFmtId="0" xfId="0" applyAlignment="1" applyFill="1" applyFont="1">
      <alignment horizontal="left" shrinkToFit="0" vertical="bottom" wrapText="1"/>
    </xf>
    <xf borderId="1" fillId="64" fontId="13" numFmtId="0" xfId="0" applyAlignment="1" applyBorder="1" applyFill="1" applyFont="1">
      <alignment horizontal="left" readingOrder="0" shrinkToFit="0" vertical="bottom" wrapText="1"/>
    </xf>
    <xf borderId="1" fillId="64" fontId="13" numFmtId="20" xfId="0" applyAlignment="1" applyBorder="1" applyFill="1" applyFont="1" applyNumberFormat="1">
      <alignment horizontal="left" readingOrder="0" shrinkToFit="0" vertical="bottom" wrapText="1"/>
    </xf>
    <xf borderId="1" fillId="64" fontId="13" numFmtId="0" xfId="0" applyAlignment="1" applyBorder="1" applyFill="1" applyFont="1">
      <alignment horizontal="left" shrinkToFit="0" vertical="bottom" wrapText="1"/>
    </xf>
    <xf borderId="1" fillId="60" fontId="13" numFmtId="0" xfId="0" applyAlignment="1" applyBorder="1" applyFill="1" applyFont="1">
      <alignment horizontal="left" shrinkToFit="0" vertical="bottom" wrapText="1"/>
    </xf>
    <xf borderId="1" fillId="15" fontId="29" numFmtId="0" xfId="0" applyAlignment="1" applyBorder="1" applyFill="1" applyFont="1">
      <alignment horizontal="left" readingOrder="0" shrinkToFit="0" vertical="bottom" wrapText="1"/>
    </xf>
    <xf borderId="1" fillId="15" fontId="29" numFmtId="20" xfId="0" applyAlignment="1" applyBorder="1" applyFill="1" applyFont="1" applyNumberFormat="1">
      <alignment horizontal="left" readingOrder="0" shrinkToFit="0" vertical="bottom" wrapText="1"/>
    </xf>
    <xf borderId="1" fillId="15" fontId="29" numFmtId="0" xfId="0" applyAlignment="1" applyBorder="1" applyFill="1" applyFont="1">
      <alignment horizontal="left" shrinkToFit="0" vertical="bottom" wrapText="1"/>
    </xf>
    <xf borderId="1" fillId="63" fontId="13" numFmtId="0" xfId="0" applyAlignment="1" applyBorder="1" applyFill="1" applyFont="1">
      <alignment horizontal="left" readingOrder="0" shrinkToFit="0" vertical="bottom" wrapText="1"/>
    </xf>
    <xf borderId="1" fillId="63" fontId="13" numFmtId="20" xfId="0" applyAlignment="1" applyBorder="1" applyFill="1" applyFont="1" applyNumberFormat="1">
      <alignment horizontal="left" readingOrder="0" shrinkToFit="0" vertical="bottom" wrapText="1"/>
    </xf>
    <xf borderId="4" fillId="49" fontId="13" numFmtId="0" xfId="0" applyAlignment="1" applyBorder="1" applyFill="1" applyFont="1">
      <alignment shrinkToFit="0" wrapText="1"/>
    </xf>
    <xf borderId="3" fillId="49" fontId="13" numFmtId="0" xfId="0" applyAlignment="1" applyBorder="1" applyFill="1" applyFont="1">
      <alignment shrinkToFit="0" wrapText="1"/>
    </xf>
    <xf borderId="0" fillId="78" fontId="126" numFmtId="14" xfId="0" applyAlignment="1" applyFill="1" applyFont="1" applyNumberFormat="1">
      <alignment horizontal="left" readingOrder="0" shrinkToFit="0" vertical="bottom" wrapText="1"/>
    </xf>
    <xf borderId="0" fillId="78" fontId="126" numFmtId="0" xfId="0" applyAlignment="1" applyFill="1" applyFont="1">
      <alignment horizontal="left" readingOrder="0" shrinkToFit="0" vertical="bottom" wrapText="1"/>
    </xf>
    <xf borderId="1" fillId="7" fontId="13" numFmtId="0" xfId="0" applyAlignment="1" applyBorder="1" applyFill="1" applyFont="1">
      <alignment horizontal="left" readingOrder="0" shrinkToFit="0" vertical="bottom" wrapText="1"/>
    </xf>
    <xf borderId="0" fillId="78" fontId="126" numFmtId="20" xfId="0" applyAlignment="1" applyFill="1" applyFont="1" applyNumberFormat="1">
      <alignment horizontal="left" readingOrder="0" shrinkToFit="0" vertical="bottom" wrapText="1"/>
    </xf>
    <xf borderId="1" fillId="7" fontId="13" numFmtId="20" xfId="0" applyAlignment="1" applyBorder="1" applyFill="1" applyFont="1" applyNumberFormat="1">
      <alignment horizontal="left" readingOrder="0" shrinkToFit="0" vertical="bottom" wrapText="1"/>
    </xf>
    <xf borderId="8" fillId="49" fontId="13" numFmtId="0" xfId="0" applyAlignment="1" applyBorder="1" applyFill="1" applyFont="1">
      <alignment shrinkToFit="0" wrapText="1"/>
    </xf>
    <xf borderId="1" fillId="7" fontId="13" numFmtId="0" xfId="0" applyAlignment="1" applyBorder="1" applyFill="1" applyFont="1">
      <alignment horizontal="left" shrinkToFit="0" vertical="bottom" wrapText="1"/>
    </xf>
    <xf borderId="0" fillId="14" fontId="13" numFmtId="14" xfId="0" applyAlignment="1" applyFill="1" applyFont="1" applyNumberFormat="1">
      <alignment horizontal="left" readingOrder="0" shrinkToFit="0" vertical="bottom" wrapText="1"/>
    </xf>
    <xf borderId="9" fillId="0" fontId="13" numFmtId="0" xfId="0" applyAlignment="1" applyBorder="1" applyFont="1">
      <alignment shrinkToFit="0" wrapText="1"/>
    </xf>
    <xf borderId="1" fillId="34" fontId="13" numFmtId="169" xfId="0" applyAlignment="1" applyBorder="1" applyFill="1" applyFont="1" applyNumberFormat="1">
      <alignment horizontal="left" readingOrder="0" shrinkToFit="0" vertical="bottom" wrapText="1"/>
    </xf>
    <xf borderId="1" fillId="7" fontId="13" numFmtId="169" xfId="0" applyAlignment="1" applyBorder="1" applyFill="1" applyFont="1" applyNumberFormat="1">
      <alignment horizontal="left" readingOrder="0" shrinkToFit="0" vertical="bottom" wrapText="1"/>
    </xf>
    <xf borderId="1" fillId="60" fontId="13" numFmtId="169" xfId="0" applyAlignment="1" applyBorder="1" applyFill="1" applyFont="1" applyNumberFormat="1">
      <alignment horizontal="left" readingOrder="0" shrinkToFit="0" vertical="bottom" wrapText="1"/>
    </xf>
    <xf borderId="1" fillId="73" fontId="13" numFmtId="169" xfId="0" applyAlignment="1" applyBorder="1" applyFill="1" applyFont="1" applyNumberFormat="1">
      <alignment horizontal="left" readingOrder="0" shrinkToFit="0" vertical="bottom" wrapText="1"/>
    </xf>
    <xf borderId="0" fillId="34" fontId="13" numFmtId="21" xfId="0" applyAlignment="1" applyFill="1" applyFont="1" applyNumberFormat="1">
      <alignment horizontal="left" readingOrder="0" shrinkToFit="0" vertical="bottom" wrapText="1"/>
    </xf>
    <xf borderId="1" fillId="32" fontId="13" numFmtId="166" xfId="0" applyAlignment="1" applyBorder="1" applyFill="1" applyFont="1" applyNumberFormat="1">
      <alignment horizontal="left" readingOrder="0" shrinkToFit="0" vertical="bottom" wrapText="1"/>
    </xf>
    <xf borderId="0" fillId="60" fontId="13" numFmtId="172" xfId="0" applyAlignment="1" applyFill="1" applyFont="1" applyNumberFormat="1">
      <alignment horizontal="left" readingOrder="0" shrinkToFit="0" vertical="bottom" wrapText="1"/>
    </xf>
    <xf borderId="1" fillId="32" fontId="13" numFmtId="0" xfId="0" applyAlignment="1" applyBorder="1" applyFill="1" applyFont="1">
      <alignment horizontal="left" readingOrder="0" shrinkToFit="0" vertical="bottom" wrapText="1"/>
    </xf>
    <xf borderId="1" fillId="32" fontId="13" numFmtId="20" xfId="0" applyAlignment="1" applyBorder="1" applyFill="1" applyFont="1" applyNumberFormat="1">
      <alignment horizontal="left" readingOrder="0" shrinkToFit="0" vertical="bottom" wrapText="1"/>
    </xf>
    <xf borderId="1" fillId="32" fontId="13" numFmtId="0" xfId="0" applyAlignment="1" applyBorder="1" applyFill="1" applyFont="1">
      <alignment horizontal="left" shrinkToFit="0" vertical="bottom" wrapText="1"/>
    </xf>
    <xf borderId="0" fillId="62" fontId="13" numFmtId="169" xfId="0" applyAlignment="1" applyFill="1" applyFont="1" applyNumberFormat="1">
      <alignment horizontal="left" readingOrder="0" shrinkToFit="0" vertical="bottom" wrapText="1"/>
    </xf>
    <xf borderId="0" fillId="73" fontId="13" numFmtId="165" xfId="0" applyAlignment="1" applyFill="1" applyFont="1" applyNumberFormat="1">
      <alignment horizontal="left" readingOrder="0" shrinkToFit="0" vertical="bottom" wrapText="1"/>
    </xf>
    <xf borderId="0" fillId="15" fontId="13" numFmtId="172" xfId="0" applyAlignment="1" applyFill="1" applyFont="1" applyNumberFormat="1">
      <alignment horizontal="left" readingOrder="0" shrinkToFit="0" vertical="bottom" wrapText="1"/>
    </xf>
    <xf borderId="0" fillId="62" fontId="13" numFmtId="172" xfId="0" applyAlignment="1" applyFill="1" applyFont="1" applyNumberFormat="1">
      <alignment horizontal="left" readingOrder="0" shrinkToFit="0" vertical="bottom" wrapText="1"/>
    </xf>
    <xf borderId="0" fillId="45" fontId="13" numFmtId="172" xfId="0" applyAlignment="1" applyFill="1" applyFont="1" applyNumberFormat="1">
      <alignment horizontal="left" readingOrder="0" shrinkToFit="0" vertical="bottom" wrapText="1"/>
    </xf>
    <xf borderId="0" fillId="45" fontId="13" numFmtId="0" xfId="0" applyAlignment="1" applyFill="1" applyFont="1">
      <alignment horizontal="left" shrinkToFit="0" vertical="bottom" wrapText="1"/>
    </xf>
    <xf borderId="0" fillId="73" fontId="13" numFmtId="172" xfId="0" applyAlignment="1" applyFill="1" applyFont="1" applyNumberFormat="1">
      <alignment horizontal="left" readingOrder="0" shrinkToFit="0" vertical="bottom" wrapText="1"/>
    </xf>
    <xf borderId="0" fillId="15" fontId="33" numFmtId="0" xfId="0" applyAlignment="1" applyFill="1" applyFont="1">
      <alignment shrinkToFit="0" vertical="bottom" wrapText="1"/>
    </xf>
    <xf borderId="0" fillId="15" fontId="33" numFmtId="20" xfId="0" applyAlignment="1" applyFill="1" applyFont="1" applyNumberFormat="1">
      <alignment horizontal="right" shrinkToFit="0" vertical="bottom" wrapText="1"/>
    </xf>
    <xf borderId="0" fillId="15" fontId="33" numFmtId="0" xfId="0" applyAlignment="1" applyFill="1" applyFont="1">
      <alignment horizontal="right" shrinkToFit="0" vertical="bottom" wrapText="1"/>
    </xf>
    <xf borderId="0" fillId="60" fontId="33" numFmtId="0" xfId="0" applyAlignment="1" applyFill="1" applyFont="1">
      <alignment shrinkToFit="0" vertical="bottom" wrapText="1"/>
    </xf>
    <xf borderId="0" fillId="60" fontId="33" numFmtId="0" xfId="0" applyAlignment="1" applyFill="1" applyFont="1">
      <alignment readingOrder="0" shrinkToFit="0" vertical="bottom" wrapText="1"/>
    </xf>
    <xf borderId="0" fillId="60" fontId="33" numFmtId="20" xfId="0" applyAlignment="1" applyFill="1" applyFont="1" applyNumberFormat="1">
      <alignment horizontal="right" readingOrder="0" shrinkToFit="0" vertical="bottom" wrapText="1"/>
    </xf>
    <xf borderId="0" fillId="60" fontId="33" numFmtId="0" xfId="0" applyAlignment="1" applyFill="1" applyFont="1">
      <alignment horizontal="right" readingOrder="0" shrinkToFit="0" vertical="bottom" wrapText="1"/>
    </xf>
    <xf borderId="0" fillId="15" fontId="33" numFmtId="169" xfId="0" applyAlignment="1" applyFill="1" applyFont="1" applyNumberFormat="1">
      <alignment horizontal="right" shrinkToFit="0" vertical="bottom" wrapText="1"/>
    </xf>
    <xf borderId="0" fillId="15" fontId="33" numFmtId="14" xfId="0" applyAlignment="1" applyFill="1" applyFont="1" applyNumberFormat="1">
      <alignment horizontal="right" shrinkToFit="0" vertical="bottom" wrapText="1"/>
    </xf>
    <xf borderId="0" fillId="57" fontId="29" numFmtId="14" xfId="0" applyAlignment="1" applyFill="1" applyFont="1" applyNumberFormat="1">
      <alignment horizontal="left" readingOrder="0" shrinkToFit="0" vertical="bottom" wrapText="1"/>
    </xf>
    <xf borderId="0" fillId="57" fontId="29" numFmtId="0" xfId="0" applyAlignment="1" applyFill="1" applyFont="1">
      <alignment horizontal="left" readingOrder="0" shrinkToFit="0" vertical="bottom" wrapText="1"/>
    </xf>
    <xf borderId="0" fillId="57" fontId="29" numFmtId="20" xfId="0" applyAlignment="1" applyFill="1" applyFont="1" applyNumberFormat="1">
      <alignment horizontal="left" readingOrder="0" shrinkToFit="0" vertical="bottom" wrapText="1"/>
    </xf>
    <xf borderId="0" fillId="57" fontId="29" numFmtId="0" xfId="0" applyAlignment="1" applyFill="1" applyFont="1">
      <alignment horizontal="left" shrinkToFit="0" vertical="bottom" wrapText="1"/>
    </xf>
    <xf borderId="0" fillId="57" fontId="29" numFmtId="0" xfId="0" applyAlignment="1" applyFill="1" applyFont="1">
      <alignment readingOrder="0" shrinkToFit="0" wrapText="1"/>
    </xf>
    <xf borderId="0" fillId="65" fontId="13" numFmtId="20" xfId="0" applyAlignment="1" applyFill="1" applyFont="1" applyNumberFormat="1">
      <alignment readingOrder="0" shrinkToFit="0" wrapText="1"/>
    </xf>
    <xf borderId="0" fillId="57" fontId="29" numFmtId="0" xfId="0" applyAlignment="1" applyFill="1" applyFont="1">
      <alignment shrinkToFit="0" wrapText="1"/>
    </xf>
    <xf borderId="0" fillId="65" fontId="13" numFmtId="0" xfId="0" applyAlignment="1" applyFill="1" applyFont="1">
      <alignment shrinkToFit="0" wrapText="1"/>
    </xf>
    <xf borderId="0" fillId="7" fontId="13" numFmtId="173" xfId="0" applyAlignment="1" applyFill="1" applyFont="1" applyNumberFormat="1">
      <alignment horizontal="left" readingOrder="0" shrinkToFit="0" vertical="bottom" wrapText="1"/>
    </xf>
    <xf borderId="12" fillId="0" fontId="13" numFmtId="0" xfId="0" applyAlignment="1" applyBorder="1" applyFont="1">
      <alignment shrinkToFit="0" wrapText="1"/>
    </xf>
    <xf borderId="0" fillId="34" fontId="13" numFmtId="20" xfId="0" applyAlignment="1" applyFill="1" applyFont="1" applyNumberFormat="1">
      <alignment horizontal="left" readingOrder="0" shrinkToFit="0" wrapText="1"/>
    </xf>
    <xf borderId="0" fillId="34" fontId="13" numFmtId="0" xfId="0" applyAlignment="1" applyFill="1" applyFont="1">
      <alignment shrinkToFit="0" wrapText="1"/>
    </xf>
    <xf borderId="0" fillId="0" fontId="13" numFmtId="0" xfId="0" applyAlignment="1" applyFont="1">
      <alignment horizontal="left" shrinkToFit="0" vertical="bottom" wrapText="1"/>
    </xf>
    <xf borderId="0" fillId="65" fontId="13" numFmtId="169" xfId="0" applyAlignment="1" applyFill="1" applyFont="1" applyNumberFormat="1">
      <alignment horizontal="left" readingOrder="0" shrinkToFit="0" vertical="bottom" wrapText="1"/>
    </xf>
    <xf borderId="0" fillId="45" fontId="13" numFmtId="166" xfId="0" applyAlignment="1" applyFill="1" applyFont="1" applyNumberFormat="1">
      <alignment horizontal="left" readingOrder="0" shrinkToFit="0" vertical="bottom" wrapText="1"/>
    </xf>
    <xf borderId="0" fillId="62" fontId="29" numFmtId="169" xfId="0" applyAlignment="1" applyFill="1" applyFont="1" applyNumberFormat="1">
      <alignment horizontal="left" readingOrder="0" shrinkToFit="0" vertical="bottom" wrapText="1"/>
    </xf>
    <xf borderId="0" fillId="15" fontId="13" numFmtId="166" xfId="0" applyAlignment="1" applyFill="1" applyFont="1" applyNumberFormat="1">
      <alignment horizontal="left" readingOrder="0" shrinkToFit="0" vertical="bottom" wrapText="1"/>
    </xf>
    <xf borderId="0" fillId="7" fontId="13" numFmtId="172" xfId="0" applyAlignment="1" applyFill="1" applyFont="1" applyNumberFormat="1">
      <alignment horizontal="left" readingOrder="0" shrinkToFit="0" vertical="bottom" wrapText="1"/>
    </xf>
    <xf borderId="0" fillId="7" fontId="13" numFmtId="21" xfId="0" applyAlignment="1" applyFill="1" applyFont="1" applyNumberFormat="1">
      <alignment horizontal="left" readingOrder="0" shrinkToFit="0" vertical="bottom" wrapText="1"/>
    </xf>
    <xf borderId="0" fillId="73" fontId="33" numFmtId="169" xfId="0" applyAlignment="1" applyFill="1" applyFont="1" applyNumberFormat="1">
      <alignment horizontal="left" shrinkToFit="0" vertical="bottom" wrapText="1"/>
    </xf>
    <xf borderId="0" fillId="73" fontId="33" numFmtId="0" xfId="0" applyAlignment="1" applyFill="1" applyFont="1">
      <alignment horizontal="left" readingOrder="0" shrinkToFit="0" vertical="bottom" wrapText="1"/>
    </xf>
    <xf borderId="0" fillId="73" fontId="33" numFmtId="0" xfId="0" applyAlignment="1" applyFill="1" applyFont="1">
      <alignment horizontal="left" shrinkToFit="0" vertical="bottom" wrapText="1"/>
    </xf>
    <xf borderId="0" fillId="73" fontId="33" numFmtId="20" xfId="0" applyAlignment="1" applyFill="1" applyFont="1" applyNumberFormat="1">
      <alignment horizontal="left" shrinkToFit="0" vertical="bottom" wrapText="1"/>
    </xf>
    <xf borderId="0" fillId="73" fontId="33" numFmtId="0" xfId="0" applyAlignment="1" applyFill="1" applyFont="1">
      <alignment readingOrder="0" shrinkToFit="0" vertical="bottom" wrapText="1"/>
    </xf>
    <xf borderId="0" fillId="73" fontId="33" numFmtId="0" xfId="0" applyAlignment="1" applyFill="1" applyFont="1">
      <alignment shrinkToFit="0" vertical="bottom" wrapText="1"/>
    </xf>
    <xf borderId="1" fillId="57" fontId="126" numFmtId="0" xfId="0" applyAlignment="1" applyBorder="1" applyFill="1" applyFont="1">
      <alignment horizontal="left" readingOrder="0" shrinkToFit="0" wrapText="1"/>
    </xf>
    <xf borderId="0" fillId="63" fontId="13" numFmtId="172" xfId="0" applyAlignment="1" applyFill="1" applyFont="1" applyNumberFormat="1">
      <alignment horizontal="left" readingOrder="0" shrinkToFit="0" wrapText="1"/>
    </xf>
    <xf borderId="0" fillId="63" fontId="13" numFmtId="21" xfId="0" applyAlignment="1" applyFill="1" applyFont="1" applyNumberFormat="1">
      <alignment horizontal="left" readingOrder="0" shrinkToFit="0" wrapText="1"/>
    </xf>
    <xf borderId="0" fillId="20" fontId="13" numFmtId="0" xfId="0" applyAlignment="1" applyFill="1" applyFont="1">
      <alignment readingOrder="0" shrinkToFit="0" wrapText="1"/>
    </xf>
    <xf borderId="0" fillId="63" fontId="13" numFmtId="0" xfId="0" applyAlignment="1" applyFill="1" applyFont="1">
      <alignment shrinkToFit="0" wrapText="1"/>
    </xf>
    <xf borderId="0" fillId="0" fontId="152" numFmtId="0" xfId="0" applyAlignment="1" applyFont="1">
      <alignment horizontal="left" readingOrder="0" shrinkToFit="0" wrapText="1"/>
    </xf>
    <xf borderId="0" fillId="49" fontId="13" numFmtId="169" xfId="0" applyAlignment="1" applyFill="1" applyFont="1" applyNumberFormat="1">
      <alignment horizontal="left" readingOrder="0" shrinkToFit="0" vertical="bottom" wrapText="1"/>
    </xf>
    <xf borderId="0" fillId="49" fontId="13" numFmtId="0" xfId="0" applyAlignment="1" applyFill="1" applyFont="1">
      <alignment horizontal="left" readingOrder="0" shrinkToFit="0" vertical="bottom" wrapText="1"/>
    </xf>
    <xf borderId="0" fillId="49" fontId="13" numFmtId="20" xfId="0" applyAlignment="1" applyFill="1" applyFont="1" applyNumberFormat="1">
      <alignment horizontal="left" readingOrder="0" shrinkToFit="0" vertical="bottom" wrapText="1"/>
    </xf>
    <xf borderId="0" fillId="49" fontId="13" numFmtId="0" xfId="0" applyAlignment="1" applyFill="1" applyFont="1">
      <alignment horizontal="left" shrinkToFit="0" vertical="bottom" wrapText="1"/>
    </xf>
    <xf borderId="0" fillId="20" fontId="13" numFmtId="0" xfId="0" applyAlignment="1" applyFill="1" applyFont="1">
      <alignment horizontal="left" readingOrder="0" shrinkToFit="0" wrapText="1"/>
    </xf>
    <xf borderId="0" fillId="73" fontId="13" numFmtId="169" xfId="0" applyAlignment="1" applyFill="1" applyFont="1" applyNumberFormat="1">
      <alignment horizontal="left" readingOrder="0" shrinkToFit="0" wrapText="1"/>
    </xf>
    <xf borderId="0" fillId="73" fontId="13" numFmtId="0" xfId="0" applyAlignment="1" applyFill="1" applyFont="1">
      <alignment horizontal="left" readingOrder="0" shrinkToFit="0" wrapText="1"/>
    </xf>
    <xf borderId="0" fillId="73" fontId="13" numFmtId="20" xfId="0" applyAlignment="1" applyFill="1" applyFont="1" applyNumberFormat="1">
      <alignment horizontal="left" readingOrder="0" shrinkToFit="0" wrapText="1"/>
    </xf>
    <xf borderId="0" fillId="0" fontId="13" numFmtId="169" xfId="0" applyAlignment="1" applyFont="1" applyNumberFormat="1">
      <alignment horizontal="left" readingOrder="0" shrinkToFit="0" wrapText="1"/>
    </xf>
    <xf borderId="0" fillId="0" fontId="13" numFmtId="0" xfId="0" applyAlignment="1" applyFont="1">
      <alignment horizontal="left" readingOrder="0" shrinkToFit="0" wrapText="1"/>
    </xf>
    <xf borderId="0" fillId="0" fontId="13" numFmtId="20" xfId="0" applyAlignment="1" applyFont="1" applyNumberFormat="1">
      <alignment horizontal="left" readingOrder="0" shrinkToFit="0" wrapText="1"/>
    </xf>
    <xf borderId="0" fillId="49" fontId="13" numFmtId="169" xfId="0" applyAlignment="1" applyFill="1" applyFont="1" applyNumberFormat="1">
      <alignment horizontal="left" readingOrder="0" shrinkToFit="0" wrapText="1"/>
    </xf>
    <xf borderId="0" fillId="49" fontId="13" numFmtId="0" xfId="0" applyAlignment="1" applyFill="1" applyFont="1">
      <alignment horizontal="left" readingOrder="0" shrinkToFit="0" wrapText="1"/>
    </xf>
    <xf borderId="0" fillId="49" fontId="13" numFmtId="20" xfId="0" applyAlignment="1" applyFill="1" applyFont="1" applyNumberFormat="1">
      <alignment horizontal="left" readingOrder="0" shrinkToFit="0" wrapText="1"/>
    </xf>
    <xf borderId="0" fillId="15" fontId="13" numFmtId="169" xfId="0" applyAlignment="1" applyFill="1" applyFont="1" applyNumberFormat="1">
      <alignment horizontal="left" readingOrder="0" shrinkToFit="0" wrapText="1"/>
    </xf>
    <xf borderId="0" fillId="15" fontId="13" numFmtId="0" xfId="0" applyAlignment="1" applyFill="1" applyFont="1">
      <alignment horizontal="left" shrinkToFit="0" wrapText="1"/>
    </xf>
    <xf borderId="0" fillId="49" fontId="13" numFmtId="0" xfId="0" applyAlignment="1" applyFill="1" applyFont="1">
      <alignment horizontal="left" shrinkToFit="0" wrapText="1"/>
    </xf>
    <xf borderId="0" fillId="46" fontId="13" numFmtId="0" xfId="0" applyAlignment="1" applyFill="1" applyFont="1">
      <alignment horizontal="left" readingOrder="0" shrinkToFit="0" vertical="bottom" wrapText="1"/>
    </xf>
    <xf borderId="0" fillId="46" fontId="13" numFmtId="20" xfId="0" applyAlignment="1" applyFill="1" applyFont="1" applyNumberFormat="1">
      <alignment horizontal="left" readingOrder="0" shrinkToFit="0" vertical="bottom" wrapText="1"/>
    </xf>
    <xf borderId="0" fillId="14" fontId="13" numFmtId="0" xfId="0" applyAlignment="1" applyFill="1" applyFont="1">
      <alignment horizontal="left" readingOrder="0" shrinkToFit="0" wrapText="1"/>
    </xf>
    <xf borderId="0" fillId="14" fontId="13" numFmtId="20" xfId="0" applyAlignment="1" applyFill="1" applyFont="1" applyNumberFormat="1">
      <alignment horizontal="left" readingOrder="0" shrinkToFit="0" wrapText="1"/>
    </xf>
    <xf borderId="0" fillId="50" fontId="35" numFmtId="0" xfId="0" applyAlignment="1" applyFill="1" applyFont="1">
      <alignment horizontal="left" readingOrder="0" shrinkToFit="0" wrapText="1"/>
    </xf>
    <xf borderId="0" fillId="7" fontId="13" numFmtId="0" xfId="0" applyAlignment="1" applyFill="1" applyFont="1">
      <alignment horizontal="left" readingOrder="0" shrinkToFit="0" wrapText="1"/>
    </xf>
    <xf borderId="0" fillId="7" fontId="13" numFmtId="20" xfId="0" applyAlignment="1" applyFill="1" applyFont="1" applyNumberFormat="1">
      <alignment horizontal="left" readingOrder="0" shrinkToFit="0" wrapText="1"/>
    </xf>
    <xf borderId="0" fillId="79" fontId="13" numFmtId="169" xfId="0" applyAlignment="1" applyFill="1" applyFont="1" applyNumberFormat="1">
      <alignment horizontal="left" readingOrder="0" shrinkToFit="0" vertical="bottom" wrapText="1"/>
    </xf>
    <xf borderId="0" fillId="60" fontId="13" numFmtId="20" xfId="0" applyAlignment="1" applyFill="1" applyFont="1" applyNumberFormat="1">
      <alignment horizontal="left" readingOrder="0" shrinkToFit="0" wrapText="1"/>
    </xf>
    <xf borderId="0" fillId="79" fontId="13" numFmtId="0" xfId="0" applyAlignment="1" applyFill="1" applyFont="1">
      <alignment horizontal="left" readingOrder="0" shrinkToFit="0" vertical="bottom" wrapText="1"/>
    </xf>
    <xf borderId="0" fillId="60" fontId="13" numFmtId="0" xfId="0" applyAlignment="1" applyFill="1" applyFont="1">
      <alignment horizontal="left" shrinkToFit="0" wrapText="1"/>
    </xf>
    <xf borderId="0" fillId="79" fontId="13" numFmtId="20" xfId="0" applyAlignment="1" applyFill="1" applyFont="1" applyNumberFormat="1">
      <alignment horizontal="left" readingOrder="0" shrinkToFit="0" vertical="bottom" wrapText="1"/>
    </xf>
    <xf borderId="0" fillId="79" fontId="13" numFmtId="0" xfId="0" applyAlignment="1" applyFill="1" applyFont="1">
      <alignment horizontal="left" shrinkToFit="0" vertical="bottom" wrapText="1"/>
    </xf>
    <xf borderId="0" fillId="73" fontId="13" numFmtId="21" xfId="0" applyAlignment="1" applyFill="1" applyFont="1" applyNumberFormat="1">
      <alignment horizontal="left" readingOrder="0" shrinkToFit="0" vertical="bottom" wrapText="1"/>
    </xf>
    <xf borderId="0" fillId="58" fontId="13" numFmtId="169" xfId="0" applyAlignment="1" applyFill="1" applyFont="1" applyNumberFormat="1">
      <alignment horizontal="left" readingOrder="0" shrinkToFit="0" vertical="bottom" wrapText="1"/>
    </xf>
    <xf borderId="0" fillId="22" fontId="13" numFmtId="169" xfId="0" applyAlignment="1" applyFill="1" applyFont="1" applyNumberFormat="1">
      <alignment readingOrder="0" shrinkToFit="0" wrapText="1"/>
    </xf>
    <xf borderId="0" fillId="22" fontId="13" numFmtId="20" xfId="0" applyAlignment="1" applyFill="1" applyFont="1" applyNumberFormat="1">
      <alignment readingOrder="0" shrinkToFit="0" wrapText="1"/>
    </xf>
    <xf borderId="0" fillId="73" fontId="13" numFmtId="0" xfId="0" applyAlignment="1" applyFill="1" applyFont="1">
      <alignment horizontal="left" shrinkToFit="0" wrapText="1"/>
    </xf>
    <xf borderId="0" fillId="49" fontId="13" numFmtId="165" xfId="0" applyAlignment="1" applyFill="1" applyFont="1" applyNumberFormat="1">
      <alignment horizontal="left" readingOrder="0" shrinkToFit="0" vertical="bottom" wrapText="1"/>
    </xf>
    <xf borderId="0" fillId="14" fontId="13" numFmtId="169" xfId="0" applyAlignment="1" applyFill="1" applyFont="1" applyNumberFormat="1">
      <alignment readingOrder="0" shrinkToFit="0" wrapText="1"/>
    </xf>
    <xf borderId="0" fillId="14" fontId="35" numFmtId="0" xfId="0" applyAlignment="1" applyFill="1" applyFont="1">
      <alignment horizontal="left" readingOrder="0" shrinkToFit="0" wrapText="1"/>
    </xf>
    <xf borderId="0" fillId="73" fontId="13" numFmtId="166" xfId="0" applyAlignment="1" applyFill="1" applyFont="1" applyNumberFormat="1">
      <alignment horizontal="left" readingOrder="0" shrinkToFit="0" vertical="bottom" wrapText="1"/>
    </xf>
    <xf borderId="0" fillId="14" fontId="13" numFmtId="166" xfId="0" applyAlignment="1" applyFill="1" applyFont="1" applyNumberFormat="1">
      <alignment horizontal="left" readingOrder="0" shrinkToFit="0" vertical="bottom" wrapText="1"/>
    </xf>
    <xf borderId="0" fillId="46" fontId="13" numFmtId="0" xfId="0" applyAlignment="1" applyFill="1" applyFont="1">
      <alignment horizontal="left" readingOrder="0" shrinkToFit="0" wrapText="1"/>
    </xf>
    <xf borderId="0" fillId="73" fontId="67" numFmtId="0" xfId="0" applyAlignment="1" applyFill="1" applyFont="1">
      <alignment horizontal="left" readingOrder="0" shrinkToFit="0" wrapText="1"/>
    </xf>
    <xf borderId="0" fillId="53" fontId="13" numFmtId="20" xfId="0" applyAlignment="1" applyFill="1" applyFont="1" applyNumberFormat="1">
      <alignment horizontal="left" readingOrder="0" shrinkToFit="0" wrapText="1"/>
    </xf>
    <xf borderId="0" fillId="73" fontId="13" numFmtId="174" xfId="0" applyAlignment="1" applyFill="1" applyFont="1" applyNumberFormat="1">
      <alignment horizontal="left" readingOrder="0" shrinkToFit="0" vertical="bottom" wrapText="1"/>
    </xf>
    <xf borderId="0" fillId="80" fontId="13" numFmtId="0" xfId="0" applyAlignment="1" applyFill="1" applyFont="1">
      <alignment horizontal="left" readingOrder="0" shrinkToFit="0" vertical="bottom" wrapText="1"/>
    </xf>
    <xf borderId="0" fillId="80" fontId="13" numFmtId="21" xfId="0" applyAlignment="1" applyFill="1" applyFont="1" applyNumberFormat="1">
      <alignment horizontal="left" readingOrder="0" shrinkToFit="0" vertical="bottom" wrapText="1"/>
    </xf>
    <xf borderId="0" fillId="80" fontId="13" numFmtId="0" xfId="0" applyAlignment="1" applyFill="1" applyFont="1">
      <alignment horizontal="left" shrinkToFit="0" vertical="bottom" wrapText="1"/>
    </xf>
    <xf borderId="0" fillId="49" fontId="13" numFmtId="0" xfId="0" applyAlignment="1" applyFill="1" applyFont="1">
      <alignment readingOrder="0" shrinkToFit="0" wrapText="1"/>
    </xf>
    <xf borderId="0" fillId="46" fontId="13" numFmtId="0" xfId="0" applyAlignment="1" applyFill="1" applyFont="1">
      <alignment horizontal="left" shrinkToFit="0" vertical="bottom" wrapText="1"/>
    </xf>
    <xf borderId="0" fillId="53" fontId="13" numFmtId="21" xfId="0" applyAlignment="1" applyFill="1" applyFont="1" applyNumberFormat="1">
      <alignment horizontal="left" readingOrder="0" shrinkToFit="0" wrapText="1"/>
    </xf>
    <xf borderId="0" fillId="46" fontId="152" numFmtId="0" xfId="0" applyAlignment="1" applyFill="1" applyFont="1">
      <alignment horizontal="left" readingOrder="0" shrinkToFit="0" wrapText="1"/>
    </xf>
    <xf borderId="0" fillId="60" fontId="29" numFmtId="0" xfId="0" applyAlignment="1" applyFill="1" applyFont="1">
      <alignment readingOrder="0" shrinkToFit="0" wrapText="1"/>
    </xf>
    <xf borderId="0" fillId="53" fontId="13" numFmtId="0" xfId="0" applyAlignment="1" applyFill="1" applyFont="1">
      <alignment shrinkToFit="0" wrapText="1"/>
    </xf>
    <xf borderId="0" fillId="49" fontId="13" numFmtId="0" xfId="0" applyAlignment="1" applyFill="1" applyFont="1">
      <alignment shrinkToFit="0" wrapText="1"/>
    </xf>
    <xf borderId="0" fillId="46" fontId="13" numFmtId="0" xfId="0" applyAlignment="1" applyFill="1" applyFont="1">
      <alignment horizontal="right" readingOrder="0" shrinkToFit="0" vertical="bottom" wrapText="1"/>
    </xf>
    <xf borderId="0" fillId="46" fontId="13" numFmtId="20" xfId="0" applyAlignment="1" applyFill="1" applyFont="1" applyNumberFormat="1">
      <alignment horizontal="right" readingOrder="0" shrinkToFit="0" vertical="bottom" wrapText="1"/>
    </xf>
    <xf borderId="0" fillId="46" fontId="13" numFmtId="0" xfId="0" applyAlignment="1" applyFill="1" applyFont="1">
      <alignment horizontal="right" shrinkToFit="0" vertical="bottom" wrapText="1"/>
    </xf>
    <xf borderId="0" fillId="49" fontId="13" numFmtId="172" xfId="0" applyAlignment="1" applyFill="1" applyFont="1" applyNumberFormat="1">
      <alignment horizontal="right" readingOrder="0" shrinkToFit="0" vertical="bottom" wrapText="1"/>
    </xf>
    <xf borderId="0" fillId="49" fontId="13" numFmtId="0" xfId="0" applyAlignment="1" applyFill="1" applyFont="1">
      <alignment horizontal="right" readingOrder="0" shrinkToFit="0" vertical="bottom" wrapText="1"/>
    </xf>
    <xf borderId="0" fillId="49" fontId="13" numFmtId="20" xfId="0" applyAlignment="1" applyFill="1" applyFont="1" applyNumberFormat="1">
      <alignment horizontal="right" readingOrder="0" shrinkToFit="0" vertical="bottom" wrapText="1"/>
    </xf>
    <xf borderId="0" fillId="0" fontId="29" numFmtId="0" xfId="0" applyAlignment="1" applyFont="1">
      <alignment shrinkToFit="0" wrapText="1"/>
    </xf>
    <xf borderId="1" fillId="55" fontId="144" numFmtId="0" xfId="0" applyAlignment="1" applyBorder="1" applyFill="1" applyFont="1">
      <alignment shrinkToFit="0" vertical="bottom" wrapText="1"/>
    </xf>
    <xf borderId="0" fillId="49" fontId="13" numFmtId="172" xfId="0" applyAlignment="1" applyFill="1" applyFont="1" applyNumberFormat="1">
      <alignment horizontal="left" readingOrder="0" shrinkToFit="0" vertical="bottom" wrapText="1"/>
    </xf>
    <xf borderId="8" fillId="55" fontId="144" numFmtId="0" xfId="0" applyAlignment="1" applyBorder="1" applyFill="1" applyFont="1">
      <alignment shrinkToFit="0" vertical="bottom" wrapText="1"/>
    </xf>
    <xf borderId="8" fillId="49" fontId="144" numFmtId="0" xfId="0" applyAlignment="1" applyBorder="1" applyFill="1" applyFont="1">
      <alignment shrinkToFit="0" vertical="bottom" wrapText="1"/>
    </xf>
    <xf borderId="8" fillId="49" fontId="144" numFmtId="0" xfId="0" applyAlignment="1" applyBorder="1" applyFill="1" applyFont="1">
      <alignment readingOrder="0" shrinkToFit="0" vertical="bottom" wrapText="1"/>
    </xf>
    <xf borderId="1" fillId="55" fontId="144" numFmtId="14" xfId="0" applyAlignment="1" applyBorder="1" applyFill="1" applyFont="1" applyNumberFormat="1">
      <alignment horizontal="right" shrinkToFit="0" vertical="bottom" wrapText="1"/>
    </xf>
    <xf borderId="0" fillId="0" fontId="13" numFmtId="169" xfId="0" applyAlignment="1" applyFont="1" applyNumberFormat="1">
      <alignment horizontal="left" readingOrder="0" shrinkToFit="0" vertical="bottom" wrapText="1"/>
    </xf>
    <xf borderId="3" fillId="55" fontId="144" numFmtId="0" xfId="0" applyAlignment="1" applyBorder="1" applyFill="1" applyFont="1">
      <alignment shrinkToFit="0" vertical="bottom" wrapText="1"/>
    </xf>
    <xf borderId="0" fillId="77" fontId="13" numFmtId="172" xfId="0" applyAlignment="1" applyFill="1" applyFont="1" applyNumberFormat="1">
      <alignment horizontal="left" readingOrder="0" shrinkToFit="0" vertical="bottom" wrapText="1"/>
    </xf>
    <xf borderId="11" fillId="55" fontId="144" numFmtId="0" xfId="0" applyAlignment="1" applyBorder="1" applyFill="1" applyFont="1">
      <alignment shrinkToFit="0" vertical="bottom" wrapText="1"/>
    </xf>
    <xf borderId="11" fillId="49" fontId="144" numFmtId="0" xfId="0" applyAlignment="1" applyBorder="1" applyFill="1" applyFont="1">
      <alignment shrinkToFit="0" vertical="bottom" wrapText="1"/>
    </xf>
    <xf borderId="11" fillId="49" fontId="144" numFmtId="0" xfId="0" applyAlignment="1" applyBorder="1" applyFill="1" applyFont="1">
      <alignment readingOrder="0" shrinkToFit="0" vertical="bottom" wrapText="1"/>
    </xf>
    <xf borderId="0" fillId="77" fontId="13" numFmtId="0" xfId="0" applyAlignment="1" applyFill="1" applyFont="1">
      <alignment horizontal="left" shrinkToFit="0" vertical="bottom" wrapText="1"/>
    </xf>
    <xf borderId="0" fillId="14" fontId="13" numFmtId="165" xfId="0" applyAlignment="1" applyFill="1" applyFont="1" applyNumberFormat="1">
      <alignment horizontal="left" readingOrder="0" shrinkToFit="0" vertical="bottom" wrapText="1"/>
    </xf>
    <xf borderId="0" fillId="49" fontId="13" numFmtId="168" xfId="0" applyAlignment="1" applyFill="1" applyFont="1" applyNumberFormat="1">
      <alignment horizontal="left" readingOrder="0" shrinkToFit="0" vertical="bottom" wrapText="1"/>
    </xf>
    <xf borderId="0" fillId="15" fontId="13" numFmtId="168" xfId="0" applyAlignment="1" applyFill="1" applyFont="1" applyNumberFormat="1">
      <alignment horizontal="left" readingOrder="0" shrinkToFit="0" vertical="bottom" wrapText="1"/>
    </xf>
    <xf borderId="0" fillId="25" fontId="13" numFmtId="168" xfId="0" applyAlignment="1" applyFill="1" applyFont="1" applyNumberFormat="1">
      <alignment horizontal="left" readingOrder="0" shrinkToFit="0" vertical="bottom" wrapText="1"/>
    </xf>
    <xf borderId="0" fillId="22" fontId="13" numFmtId="172" xfId="0" applyAlignment="1" applyFill="1" applyFont="1" applyNumberFormat="1">
      <alignment horizontal="left" readingOrder="0" shrinkToFit="0" vertical="bottom" wrapText="1"/>
    </xf>
    <xf borderId="0" fillId="25" fontId="13" numFmtId="0" xfId="0" applyAlignment="1" applyFill="1" applyFont="1">
      <alignment horizontal="left" readingOrder="0" shrinkToFit="0" vertical="bottom" wrapText="1"/>
    </xf>
    <xf borderId="0" fillId="25" fontId="13" numFmtId="20" xfId="0" applyAlignment="1" applyFill="1" applyFont="1" applyNumberFormat="1">
      <alignment horizontal="left" readingOrder="0" shrinkToFit="0" vertical="bottom" wrapText="1"/>
    </xf>
    <xf borderId="0" fillId="25" fontId="13" numFmtId="0" xfId="0" applyAlignment="1" applyFill="1" applyFont="1">
      <alignment horizontal="left" shrinkToFit="0" vertical="bottom" wrapText="1"/>
    </xf>
    <xf borderId="0" fillId="7" fontId="13" numFmtId="168" xfId="0" applyAlignment="1" applyFill="1" applyFont="1" applyNumberFormat="1">
      <alignment horizontal="left" readingOrder="0" shrinkToFit="0" vertical="bottom" wrapText="1"/>
    </xf>
    <xf borderId="0" fillId="57" fontId="13" numFmtId="0" xfId="0" applyAlignment="1" applyFill="1" applyFont="1">
      <alignment horizontal="left" readingOrder="0" shrinkToFit="0" vertical="bottom" wrapText="1"/>
    </xf>
    <xf borderId="0" fillId="57" fontId="13" numFmtId="20" xfId="0" applyAlignment="1" applyFill="1" applyFont="1" applyNumberFormat="1">
      <alignment horizontal="left" readingOrder="0" shrinkToFit="0" vertical="bottom" wrapText="1"/>
    </xf>
    <xf borderId="0" fillId="57" fontId="13" numFmtId="0" xfId="0" applyAlignment="1" applyFill="1" applyFont="1">
      <alignment horizontal="left" shrinkToFit="0" vertical="bottom" wrapText="1"/>
    </xf>
    <xf borderId="0" fillId="79" fontId="13" numFmtId="172" xfId="0" applyAlignment="1" applyFill="1" applyFont="1" applyNumberFormat="1">
      <alignment horizontal="left" readingOrder="0" shrinkToFit="0" vertical="bottom" wrapText="1"/>
    </xf>
    <xf borderId="0" fillId="7" fontId="13" numFmtId="0" xfId="0" applyAlignment="1" applyFill="1" applyFont="1">
      <alignment horizontal="right" readingOrder="0" shrinkToFit="0" vertical="bottom" wrapText="1"/>
    </xf>
    <xf borderId="0" fillId="7" fontId="13" numFmtId="0" xfId="0" applyAlignment="1" applyFill="1" applyFont="1">
      <alignment horizontal="right" shrinkToFit="0" vertical="bottom" wrapText="1"/>
    </xf>
    <xf borderId="0" fillId="15" fontId="13" numFmtId="0" xfId="0" applyAlignment="1" applyFill="1" applyFont="1">
      <alignment horizontal="right" readingOrder="0" shrinkToFit="0" vertical="bottom" wrapText="1"/>
    </xf>
    <xf borderId="0" fillId="15" fontId="13" numFmtId="20" xfId="0" applyAlignment="1" applyFill="1" applyFont="1" applyNumberFormat="1">
      <alignment horizontal="right" readingOrder="0" shrinkToFit="0" vertical="bottom" wrapText="1"/>
    </xf>
    <xf borderId="0" fillId="15" fontId="13" numFmtId="0" xfId="0" applyAlignment="1" applyFill="1" applyFont="1">
      <alignment horizontal="right" shrinkToFit="0" vertical="bottom" wrapText="1"/>
    </xf>
    <xf borderId="0" fillId="49" fontId="13" numFmtId="0" xfId="0" applyAlignment="1" applyFill="1" applyFont="1">
      <alignment horizontal="right" shrinkToFit="0" vertical="bottom" wrapText="1"/>
    </xf>
    <xf borderId="0" fillId="7" fontId="13" numFmtId="20" xfId="0" applyAlignment="1" applyFill="1" applyFont="1" applyNumberFormat="1">
      <alignment horizontal="right" readingOrder="0" shrinkToFit="0" vertical="bottom" wrapText="1"/>
    </xf>
    <xf borderId="0" fillId="61" fontId="13" numFmtId="21" xfId="0" applyAlignment="1" applyFill="1" applyFont="1" applyNumberFormat="1">
      <alignment horizontal="left" readingOrder="0" shrinkToFit="0" vertical="bottom" wrapText="1"/>
    </xf>
    <xf borderId="0" fillId="68" fontId="13" numFmtId="21" xfId="0" applyAlignment="1" applyFill="1" applyFont="1" applyNumberFormat="1">
      <alignment horizontal="left" readingOrder="0" shrinkToFit="0" vertical="bottom" wrapText="1"/>
    </xf>
    <xf borderId="0" fillId="15" fontId="35" numFmtId="0" xfId="0" applyAlignment="1" applyFill="1" applyFont="1">
      <alignment horizontal="left" readingOrder="0" shrinkToFit="0" wrapText="1"/>
    </xf>
    <xf borderId="0" fillId="63" fontId="35" numFmtId="0" xfId="0" applyAlignment="1" applyFill="1" applyFont="1">
      <alignment horizontal="left" readingOrder="0" shrinkToFit="0" wrapText="1"/>
    </xf>
    <xf borderId="0" fillId="63" fontId="13" numFmtId="0" xfId="0" applyAlignment="1" applyFill="1" applyFont="1">
      <alignment horizontal="left" readingOrder="0" shrinkToFit="0" vertical="bottom" wrapText="1"/>
    </xf>
    <xf borderId="0" fillId="63" fontId="13" numFmtId="21" xfId="0" applyAlignment="1" applyFill="1" applyFont="1" applyNumberFormat="1">
      <alignment horizontal="left" readingOrder="0" shrinkToFit="0" vertical="bottom" wrapText="1"/>
    </xf>
    <xf borderId="0" fillId="63" fontId="13" numFmtId="0" xfId="0" applyAlignment="1" applyFill="1" applyFont="1">
      <alignment horizontal="left" shrinkToFit="0" vertical="bottom" wrapText="1"/>
    </xf>
    <xf borderId="0" fillId="0" fontId="13" numFmtId="0" xfId="0" applyAlignment="1" applyFont="1">
      <alignment horizontal="center" readingOrder="0" shrinkToFit="0" vertical="bottom" wrapText="1"/>
    </xf>
    <xf borderId="0" fillId="0" fontId="13" numFmtId="20" xfId="0" applyAlignment="1" applyFont="1" applyNumberFormat="1">
      <alignment horizontal="center" readingOrder="0" shrinkToFit="0" vertical="bottom" wrapText="1"/>
    </xf>
    <xf borderId="0" fillId="63" fontId="13" numFmtId="20" xfId="0" applyAlignment="1" applyFill="1" applyFont="1" applyNumberFormat="1">
      <alignment horizontal="left" readingOrder="0" shrinkToFit="0" vertical="bottom" wrapText="1"/>
    </xf>
    <xf borderId="0" fillId="0" fontId="13" numFmtId="0" xfId="0" applyAlignment="1" applyFont="1">
      <alignment horizontal="center" shrinkToFit="0" vertical="bottom" wrapText="1"/>
    </xf>
    <xf borderId="0" fillId="25" fontId="13" numFmtId="0" xfId="0" applyAlignment="1" applyFill="1" applyFont="1">
      <alignment horizontal="center" readingOrder="0" shrinkToFit="0" vertical="bottom" wrapText="1"/>
    </xf>
    <xf borderId="0" fillId="25" fontId="13" numFmtId="20" xfId="0" applyAlignment="1" applyFill="1" applyFont="1" applyNumberFormat="1">
      <alignment horizontal="center" readingOrder="0" shrinkToFit="0" vertical="bottom" wrapText="1"/>
    </xf>
    <xf borderId="0" fillId="49" fontId="13" numFmtId="169" xfId="0" applyAlignment="1" applyFill="1" applyFont="1" applyNumberFormat="1">
      <alignment horizontal="center" readingOrder="0" shrinkToFit="0" vertical="bottom" wrapText="1"/>
    </xf>
    <xf borderId="0" fillId="0" fontId="126" numFmtId="0" xfId="0" applyAlignment="1" applyFont="1">
      <alignment readingOrder="0" shrinkToFit="0" wrapText="1"/>
    </xf>
    <xf borderId="0" fillId="0" fontId="13" numFmtId="165" xfId="0" applyAlignment="1" applyFont="1" applyNumberFormat="1">
      <alignment horizontal="center" readingOrder="0" shrinkToFit="0" vertical="bottom" wrapText="1"/>
    </xf>
    <xf borderId="1" fillId="55" fontId="13" numFmtId="0" xfId="0" applyAlignment="1" applyBorder="1" applyFill="1" applyFont="1">
      <alignment horizontal="left" readingOrder="0" shrinkToFit="0" wrapText="1"/>
    </xf>
    <xf borderId="0" fillId="49" fontId="13" numFmtId="165" xfId="0" applyAlignment="1" applyFill="1" applyFont="1" applyNumberFormat="1">
      <alignment horizontal="center" readingOrder="0" shrinkToFit="0" vertical="bottom" wrapText="1"/>
    </xf>
    <xf borderId="0" fillId="49" fontId="13" numFmtId="165" xfId="0" applyAlignment="1" applyFill="1" applyFont="1" applyNumberFormat="1">
      <alignment horizontal="center" readingOrder="0" shrinkToFit="0" wrapText="1"/>
    </xf>
    <xf borderId="0" fillId="49" fontId="13" numFmtId="0" xfId="0" applyAlignment="1" applyFill="1" applyFont="1">
      <alignment horizontal="center" readingOrder="0" shrinkToFit="0" wrapText="1"/>
    </xf>
    <xf borderId="0" fillId="49" fontId="13" numFmtId="20" xfId="0" applyAlignment="1" applyFill="1" applyFont="1" applyNumberFormat="1">
      <alignment horizontal="center" readingOrder="0" shrinkToFit="0" wrapText="1"/>
    </xf>
    <xf borderId="0" fillId="49" fontId="13" numFmtId="0" xfId="0" applyAlignment="1" applyFill="1" applyFont="1">
      <alignment horizontal="center" shrinkToFit="0" wrapText="1"/>
    </xf>
    <xf borderId="0" fillId="15" fontId="13" numFmtId="165" xfId="0" applyAlignment="1" applyFill="1" applyFont="1" applyNumberFormat="1">
      <alignment horizontal="center" readingOrder="0" shrinkToFit="0" vertical="bottom" wrapText="1"/>
    </xf>
    <xf borderId="0" fillId="25" fontId="13" numFmtId="0" xfId="0" applyAlignment="1" applyFill="1" applyFont="1">
      <alignment horizontal="center" shrinkToFit="0" vertical="bottom" wrapText="1"/>
    </xf>
    <xf borderId="0" fillId="14" fontId="13" numFmtId="175" xfId="0" applyAlignment="1" applyFill="1" applyFont="1" applyNumberFormat="1">
      <alignment horizontal="center" readingOrder="0" shrinkToFit="0" vertical="bottom" wrapText="1"/>
    </xf>
    <xf borderId="0" fillId="53" fontId="13" numFmtId="0" xfId="0" applyAlignment="1" applyFill="1" applyFont="1">
      <alignment horizontal="center" shrinkToFit="0" vertical="bottom" wrapText="1"/>
    </xf>
    <xf borderId="0" fillId="60" fontId="13" numFmtId="169" xfId="0" applyAlignment="1" applyFill="1" applyFont="1" applyNumberFormat="1">
      <alignment horizontal="center" readingOrder="0" shrinkToFit="0" vertical="bottom" wrapText="1"/>
    </xf>
    <xf borderId="0" fillId="0" fontId="13" numFmtId="169" xfId="0" applyAlignment="1" applyFont="1" applyNumberFormat="1">
      <alignment horizontal="center" readingOrder="0" shrinkToFit="0" vertical="bottom" wrapText="1"/>
    </xf>
    <xf borderId="0" fillId="57" fontId="126" numFmtId="169" xfId="0" applyAlignment="1" applyFill="1" applyFont="1" applyNumberFormat="1">
      <alignment horizontal="center" readingOrder="0" shrinkToFit="0" vertical="bottom" wrapText="1"/>
    </xf>
    <xf borderId="0" fillId="57" fontId="153" numFmtId="20" xfId="0" applyAlignment="1" applyFill="1" applyFont="1" applyNumberFormat="1">
      <alignment horizontal="center" readingOrder="0" shrinkToFit="0" wrapText="1"/>
    </xf>
    <xf borderId="0" fillId="60" fontId="29" numFmtId="169" xfId="0" applyAlignment="1" applyFill="1" applyFont="1" applyNumberFormat="1">
      <alignment horizontal="center" readingOrder="0" shrinkToFit="0" vertical="bottom" wrapText="1"/>
    </xf>
    <xf borderId="0" fillId="60" fontId="29" numFmtId="0" xfId="0" applyAlignment="1" applyFill="1" applyFont="1">
      <alignment horizontal="center" readingOrder="0" shrinkToFit="0" vertical="bottom" wrapText="1"/>
    </xf>
    <xf borderId="0" fillId="60" fontId="29" numFmtId="20" xfId="0" applyAlignment="1" applyFill="1" applyFont="1" applyNumberFormat="1">
      <alignment horizontal="center" readingOrder="0" shrinkToFit="0" vertical="bottom" wrapText="1"/>
    </xf>
    <xf borderId="0" fillId="60" fontId="35" numFmtId="20" xfId="0" applyAlignment="1" applyFill="1" applyFont="1" applyNumberFormat="1">
      <alignment horizontal="center" readingOrder="0" shrinkToFit="0" wrapText="1"/>
    </xf>
    <xf borderId="0" fillId="7" fontId="35" numFmtId="20" xfId="0" applyAlignment="1" applyFill="1" applyFont="1" applyNumberFormat="1">
      <alignment horizontal="center" readingOrder="0" shrinkToFit="0" wrapText="1"/>
    </xf>
    <xf borderId="1" fillId="55" fontId="154" numFmtId="0" xfId="0" applyAlignment="1" applyBorder="1" applyFill="1" applyFont="1">
      <alignment readingOrder="0" shrinkToFit="0" wrapText="1"/>
    </xf>
    <xf borderId="0" fillId="50" fontId="13" numFmtId="21" xfId="0" applyAlignment="1" applyFill="1" applyFont="1" applyNumberFormat="1">
      <alignment horizontal="left" readingOrder="0" shrinkToFit="0" vertical="bottom" wrapText="1"/>
    </xf>
    <xf borderId="0" fillId="64" fontId="13" numFmtId="0" xfId="0" applyAlignment="1" applyFill="1" applyFont="1">
      <alignment horizontal="center" readingOrder="0" shrinkToFit="0" vertical="bottom" wrapText="1"/>
    </xf>
    <xf borderId="0" fillId="64" fontId="13" numFmtId="20" xfId="0" applyAlignment="1" applyFill="1" applyFont="1" applyNumberFormat="1">
      <alignment horizontal="center" readingOrder="0" shrinkToFit="0" vertical="bottom" wrapText="1"/>
    </xf>
    <xf borderId="0" fillId="64" fontId="13" numFmtId="0" xfId="0" applyAlignment="1" applyFill="1" applyFont="1">
      <alignment horizontal="center" shrinkToFit="0" vertical="bottom" wrapText="1"/>
    </xf>
    <xf borderId="0" fillId="53" fontId="13" numFmtId="169" xfId="0" applyAlignment="1" applyFill="1" applyFont="1" applyNumberFormat="1">
      <alignment horizontal="left" readingOrder="0" shrinkToFit="0" vertical="bottom" wrapText="1"/>
    </xf>
    <xf borderId="0" fillId="59" fontId="29" numFmtId="0" xfId="0" applyAlignment="1" applyFill="1" applyFont="1">
      <alignment horizontal="left" readingOrder="0" shrinkToFit="0" vertical="bottom" wrapText="1"/>
    </xf>
    <xf borderId="0" fillId="59" fontId="29" numFmtId="20" xfId="0" applyAlignment="1" applyFill="1" applyFont="1" applyNumberFormat="1">
      <alignment horizontal="left" readingOrder="0" shrinkToFit="0" vertical="bottom" wrapText="1"/>
    </xf>
    <xf borderId="0" fillId="0" fontId="152" numFmtId="0" xfId="0" applyAlignment="1" applyFont="1">
      <alignment horizontal="left" readingOrder="0" shrinkToFit="0" wrapText="1"/>
    </xf>
    <xf borderId="0" fillId="15" fontId="13" numFmtId="21" xfId="0" applyAlignment="1" applyFill="1" applyFont="1" applyNumberFormat="1">
      <alignment horizontal="left" readingOrder="0" shrinkToFit="0" wrapText="1"/>
    </xf>
    <xf borderId="0" fillId="14" fontId="13" numFmtId="168" xfId="0" applyAlignment="1" applyFill="1" applyFont="1" applyNumberFormat="1">
      <alignment horizontal="left" readingOrder="0" shrinkToFit="0" wrapText="1"/>
    </xf>
    <xf borderId="0" fillId="14" fontId="13" numFmtId="0" xfId="0" applyAlignment="1" applyFill="1" applyFont="1">
      <alignment horizontal="left" shrinkToFit="0" wrapText="1"/>
    </xf>
    <xf borderId="0" fillId="15" fontId="13" numFmtId="165" xfId="0" applyAlignment="1" applyFill="1" applyFont="1" applyNumberFormat="1">
      <alignment horizontal="left" readingOrder="0" shrinkToFit="0" wrapText="1"/>
    </xf>
    <xf borderId="0" fillId="25" fontId="13" numFmtId="0" xfId="0" applyAlignment="1" applyFill="1" applyFont="1">
      <alignment horizontal="left" readingOrder="0" shrinkToFit="0" wrapText="1"/>
    </xf>
    <xf borderId="0" fillId="25" fontId="13" numFmtId="20" xfId="0" applyAlignment="1" applyFill="1" applyFont="1" applyNumberFormat="1">
      <alignment horizontal="left" readingOrder="0" shrinkToFit="0" wrapText="1"/>
    </xf>
    <xf borderId="0" fillId="25" fontId="13" numFmtId="0" xfId="0" applyAlignment="1" applyFill="1" applyFont="1">
      <alignment horizontal="left" shrinkToFit="0" wrapText="1"/>
    </xf>
    <xf borderId="0" fillId="14" fontId="13" numFmtId="165" xfId="0" applyAlignment="1" applyFill="1" applyFont="1" applyNumberFormat="1">
      <alignment horizontal="left" readingOrder="0" shrinkToFit="0" wrapText="1"/>
    </xf>
    <xf borderId="0" fillId="49" fontId="13" numFmtId="20" xfId="0" applyAlignment="1" applyFill="1" applyFont="1" applyNumberFormat="1">
      <alignment readingOrder="0" shrinkToFit="0" wrapText="1"/>
    </xf>
    <xf borderId="0" fillId="25" fontId="13" numFmtId="0" xfId="0" applyAlignment="1" applyFill="1" applyFont="1">
      <alignment horizontal="center" readingOrder="0" shrinkToFit="0" wrapText="1"/>
    </xf>
    <xf borderId="0" fillId="25" fontId="13" numFmtId="0" xfId="0" applyAlignment="1" applyFill="1" applyFont="1">
      <alignment readingOrder="0" shrinkToFit="0" wrapText="1"/>
    </xf>
    <xf borderId="0" fillId="25" fontId="13" numFmtId="20" xfId="0" applyAlignment="1" applyFill="1" applyFont="1" applyNumberFormat="1">
      <alignment readingOrder="0" shrinkToFit="0" wrapText="1"/>
    </xf>
    <xf borderId="0" fillId="25" fontId="13" numFmtId="0" xfId="0" applyAlignment="1" applyFill="1" applyFont="1">
      <alignment shrinkToFit="0" wrapText="1"/>
    </xf>
    <xf borderId="0" fillId="15" fontId="13" numFmtId="169" xfId="0" applyAlignment="1" applyFill="1" applyFont="1" applyNumberFormat="1">
      <alignment horizontal="center" readingOrder="0" shrinkToFit="0" wrapText="1"/>
    </xf>
    <xf borderId="0" fillId="15" fontId="29" numFmtId="169" xfId="0" applyAlignment="1" applyFill="1" applyFont="1" applyNumberFormat="1">
      <alignment horizontal="center" readingOrder="0" shrinkToFit="0" wrapText="1"/>
    </xf>
    <xf borderId="0" fillId="15" fontId="29" numFmtId="0" xfId="0" applyAlignment="1" applyFill="1" applyFont="1">
      <alignment readingOrder="0" shrinkToFit="0" wrapText="1"/>
    </xf>
    <xf borderId="0" fillId="15" fontId="29" numFmtId="20" xfId="0" applyAlignment="1" applyFill="1" applyFont="1" applyNumberFormat="1">
      <alignment readingOrder="0" shrinkToFit="0" wrapText="1"/>
    </xf>
    <xf borderId="0" fillId="15" fontId="29" numFmtId="0" xfId="0" applyAlignment="1" applyFill="1" applyFont="1">
      <alignment horizontal="center" readingOrder="0" shrinkToFit="0" wrapText="1"/>
    </xf>
    <xf borderId="0" fillId="15" fontId="29" numFmtId="0" xfId="0" applyAlignment="1" applyFill="1" applyFont="1">
      <alignment shrinkToFit="0" wrapText="1"/>
    </xf>
    <xf borderId="0" fillId="60" fontId="13" numFmtId="165" xfId="0" applyAlignment="1" applyFill="1" applyFont="1" applyNumberFormat="1">
      <alignment horizontal="center" readingOrder="0" shrinkToFit="0" wrapText="1"/>
    </xf>
    <xf borderId="0" fillId="60" fontId="13" numFmtId="0" xfId="0" applyAlignment="1" applyFill="1" applyFont="1">
      <alignment horizontal="center" readingOrder="0" shrinkToFit="0" wrapText="1"/>
    </xf>
    <xf borderId="0" fillId="46" fontId="13" numFmtId="165" xfId="0" applyAlignment="1" applyFill="1" applyFont="1" applyNumberFormat="1">
      <alignment horizontal="center" readingOrder="0" shrinkToFit="0" wrapText="1"/>
    </xf>
    <xf borderId="0" fillId="46" fontId="13" numFmtId="20" xfId="0" applyAlignment="1" applyFill="1" applyFont="1" applyNumberFormat="1">
      <alignment readingOrder="0" shrinkToFit="0" wrapText="1"/>
    </xf>
    <xf borderId="0" fillId="46" fontId="13" numFmtId="0" xfId="0" applyAlignment="1" applyFill="1" applyFont="1">
      <alignment horizontal="center" readingOrder="0" shrinkToFit="0" wrapText="1"/>
    </xf>
    <xf borderId="0" fillId="64" fontId="13" numFmtId="20" xfId="0" applyAlignment="1" applyFill="1" applyFont="1" applyNumberFormat="1">
      <alignment readingOrder="0" shrinkToFit="0" wrapText="1"/>
    </xf>
    <xf borderId="0" fillId="64" fontId="13" numFmtId="0" xfId="0" applyAlignment="1" applyFill="1" applyFont="1">
      <alignment shrinkToFit="0" wrapText="1"/>
    </xf>
    <xf borderId="0" fillId="50" fontId="13" numFmtId="0" xfId="0" applyAlignment="1" applyFill="1" applyFont="1">
      <alignment horizontal="center" readingOrder="0" shrinkToFit="0" wrapText="1"/>
    </xf>
    <xf borderId="0" fillId="68" fontId="13" numFmtId="168" xfId="0" applyAlignment="1" applyFill="1" applyFont="1" applyNumberFormat="1">
      <alignment horizontal="left" readingOrder="0" shrinkToFit="0" vertical="bottom" wrapText="1"/>
    </xf>
    <xf borderId="0" fillId="50" fontId="29" numFmtId="0" xfId="0" applyAlignment="1" applyFill="1" applyFont="1">
      <alignment horizontal="center" readingOrder="0" shrinkToFit="0" wrapText="1"/>
    </xf>
    <xf borderId="0" fillId="50" fontId="29" numFmtId="0" xfId="0" applyAlignment="1" applyFill="1" applyFont="1">
      <alignment readingOrder="0" shrinkToFit="0" wrapText="1"/>
    </xf>
    <xf borderId="0" fillId="50" fontId="29" numFmtId="20" xfId="0" applyAlignment="1" applyFill="1" applyFont="1" applyNumberFormat="1">
      <alignment readingOrder="0" shrinkToFit="0" wrapText="1"/>
    </xf>
    <xf borderId="0" fillId="50" fontId="29" numFmtId="0" xfId="0" applyAlignment="1" applyFill="1" applyFont="1">
      <alignment shrinkToFit="0" wrapText="1"/>
    </xf>
    <xf borderId="0" fillId="0" fontId="126" numFmtId="0" xfId="0" applyAlignment="1" applyFont="1">
      <alignment horizontal="left" readingOrder="0" shrinkToFit="0" vertical="bottom" wrapText="1"/>
    </xf>
    <xf borderId="0" fillId="73" fontId="13" numFmtId="169" xfId="0" applyAlignment="1" applyFill="1" applyFont="1" applyNumberFormat="1">
      <alignment readingOrder="0" shrinkToFit="0" wrapText="1"/>
    </xf>
    <xf borderId="0" fillId="73" fontId="13" numFmtId="0" xfId="0" applyAlignment="1" applyFill="1" applyFont="1">
      <alignment readingOrder="0" shrinkToFit="0" wrapText="1"/>
    </xf>
    <xf borderId="0" fillId="73" fontId="13" numFmtId="20" xfId="0" applyAlignment="1" applyFill="1" applyFont="1" applyNumberFormat="1">
      <alignment readingOrder="0" shrinkToFit="0" wrapText="1"/>
    </xf>
    <xf borderId="0" fillId="73" fontId="13" numFmtId="0" xfId="0" applyAlignment="1" applyFill="1" applyFont="1">
      <alignment shrinkToFit="0" wrapText="1"/>
    </xf>
    <xf borderId="0" fillId="60" fontId="13" numFmtId="169" xfId="0" applyAlignment="1" applyFill="1" applyFont="1" applyNumberFormat="1">
      <alignment readingOrder="0" shrinkToFit="0" wrapText="1"/>
    </xf>
    <xf borderId="0" fillId="73" fontId="13" numFmtId="165" xfId="0" applyAlignment="1" applyFill="1" applyFont="1" applyNumberFormat="1">
      <alignment readingOrder="0" shrinkToFit="0" wrapText="1"/>
    </xf>
    <xf borderId="0" fillId="15" fontId="13" numFmtId="165" xfId="0" applyAlignment="1" applyFill="1" applyFont="1" applyNumberFormat="1">
      <alignment readingOrder="0" shrinkToFit="0" wrapText="1"/>
    </xf>
    <xf borderId="0" fillId="0" fontId="13" numFmtId="168" xfId="0" applyAlignment="1" applyFont="1" applyNumberFormat="1">
      <alignment horizontal="left" readingOrder="0" shrinkToFit="0" vertical="bottom" wrapText="1"/>
    </xf>
    <xf borderId="0" fillId="0" fontId="13" numFmtId="172" xfId="0" applyAlignment="1" applyFont="1" applyNumberFormat="1">
      <alignment horizontal="left" readingOrder="0" shrinkToFit="0" vertical="bottom" wrapText="1"/>
    </xf>
    <xf borderId="0" fillId="0" fontId="13" numFmtId="21" xfId="0" applyAlignment="1" applyFont="1" applyNumberFormat="1">
      <alignment horizontal="left" readingOrder="0" shrinkToFit="0" vertical="bottom" wrapText="1"/>
    </xf>
    <xf borderId="0" fillId="0" fontId="29" numFmtId="169" xfId="0" applyAlignment="1" applyFont="1" applyNumberFormat="1">
      <alignment horizontal="left" readingOrder="0" shrinkToFit="0" vertical="bottom" wrapText="1"/>
    </xf>
    <xf borderId="0" fillId="0" fontId="29" numFmtId="0" xfId="0" applyAlignment="1" applyFont="1">
      <alignment horizontal="left" readingOrder="0" shrinkToFit="0" vertical="bottom" wrapText="1"/>
    </xf>
    <xf borderId="0" fillId="0" fontId="29" numFmtId="20" xfId="0" applyAlignment="1" applyFont="1" applyNumberFormat="1">
      <alignment horizontal="left" readingOrder="0" shrinkToFit="0" vertical="bottom" wrapText="1"/>
    </xf>
    <xf borderId="0" fillId="0" fontId="29" numFmtId="0" xfId="0" applyAlignment="1" applyFont="1">
      <alignment horizontal="left" shrinkToFit="0" vertical="bottom" wrapText="1"/>
    </xf>
    <xf borderId="0" fillId="0" fontId="13" numFmtId="165" xfId="0" applyAlignment="1" applyFont="1" applyNumberFormat="1">
      <alignment horizontal="left" readingOrder="0" shrinkToFit="0" vertical="bottom" wrapText="1"/>
    </xf>
    <xf borderId="0" fillId="34" fontId="13" numFmtId="165" xfId="0" applyAlignment="1" applyFill="1" applyFont="1" applyNumberFormat="1">
      <alignment horizontal="left" readingOrder="0" shrinkToFit="0" vertical="bottom" wrapText="1"/>
    </xf>
    <xf borderId="0" fillId="0" fontId="29" numFmtId="172" xfId="0" applyAlignment="1" applyFont="1" applyNumberFormat="1">
      <alignment horizontal="left" readingOrder="0" shrinkToFit="0" vertical="bottom" wrapText="1"/>
    </xf>
    <xf borderId="0" fillId="0" fontId="29" numFmtId="169" xfId="0" applyAlignment="1" applyFont="1" applyNumberFormat="1">
      <alignment readingOrder="0" shrinkToFit="0" wrapText="1"/>
    </xf>
    <xf borderId="0" fillId="50" fontId="13" numFmtId="165" xfId="0" applyAlignment="1" applyFill="1" applyFont="1" applyNumberFormat="1">
      <alignment horizontal="left" readingOrder="0" shrinkToFit="0" vertical="bottom" wrapText="1"/>
    </xf>
    <xf borderId="0" fillId="55" fontId="13" numFmtId="165" xfId="0" applyAlignment="1" applyFill="1" applyFont="1" applyNumberFormat="1">
      <alignment horizontal="left" readingOrder="0" shrinkToFit="0" vertical="bottom" wrapText="1"/>
    </xf>
    <xf borderId="0" fillId="55" fontId="13" numFmtId="0" xfId="0" applyAlignment="1" applyFill="1" applyFont="1">
      <alignment readingOrder="0" shrinkToFit="0" wrapText="1"/>
    </xf>
    <xf borderId="0" fillId="68" fontId="13" numFmtId="172" xfId="0" applyAlignment="1" applyFill="1" applyFont="1" applyNumberFormat="1">
      <alignment horizontal="left" readingOrder="0" shrinkToFit="0" vertical="bottom" wrapText="1"/>
    </xf>
    <xf borderId="0" fillId="0" fontId="33" numFmtId="0" xfId="0" applyAlignment="1" applyFont="1">
      <alignment horizontal="left" readingOrder="0" shrinkToFit="0" vertical="bottom" wrapText="1"/>
    </xf>
    <xf borderId="0" fillId="0" fontId="33" numFmtId="20" xfId="0" applyAlignment="1" applyFont="1" applyNumberFormat="1">
      <alignment horizontal="left" readingOrder="0" shrinkToFit="0" vertical="bottom" wrapText="1"/>
    </xf>
    <xf borderId="0" fillId="0" fontId="33" numFmtId="0" xfId="0" applyAlignment="1" applyFont="1">
      <alignment readingOrder="0" shrinkToFit="0" vertical="bottom" wrapText="1"/>
    </xf>
    <xf borderId="0" fillId="0" fontId="33" numFmtId="0" xfId="0" applyAlignment="1" applyFont="1">
      <alignment shrinkToFit="0" vertical="bottom" wrapText="1"/>
    </xf>
    <xf borderId="0" fillId="0" fontId="33" numFmtId="0" xfId="0" applyAlignment="1" applyFont="1">
      <alignment horizontal="left" shrinkToFit="0" vertical="bottom" wrapText="1"/>
    </xf>
    <xf borderId="1" fillId="55" fontId="133" numFmtId="0" xfId="0" applyAlignment="1" applyBorder="1" applyFill="1" applyFont="1">
      <alignment readingOrder="0" shrinkToFit="0" wrapText="1"/>
    </xf>
    <xf borderId="1" fillId="49" fontId="133" numFmtId="0" xfId="0" applyAlignment="1" applyBorder="1" applyFill="1" applyFont="1">
      <alignment readingOrder="0" shrinkToFit="0" wrapText="1"/>
    </xf>
    <xf borderId="0" fillId="59" fontId="29" numFmtId="172" xfId="0" applyAlignment="1" applyFill="1" applyFont="1" applyNumberFormat="1">
      <alignment horizontal="left" readingOrder="0" shrinkToFit="0" vertical="bottom" wrapText="1"/>
    </xf>
    <xf borderId="1" fillId="49" fontId="133" numFmtId="0" xfId="0" applyAlignment="1" applyBorder="1" applyFill="1" applyFont="1">
      <alignment shrinkToFit="0" wrapText="1"/>
    </xf>
    <xf borderId="0" fillId="34" fontId="29" numFmtId="169" xfId="0" applyAlignment="1" applyFill="1" applyFont="1" applyNumberFormat="1">
      <alignment readingOrder="0" shrinkToFit="0" wrapText="1"/>
    </xf>
    <xf borderId="1" fillId="55" fontId="133" numFmtId="14" xfId="0" applyAlignment="1" applyBorder="1" applyFill="1" applyFont="1" applyNumberFormat="1">
      <alignment readingOrder="0" shrinkToFit="0" wrapText="1"/>
    </xf>
    <xf borderId="0" fillId="34" fontId="29" numFmtId="0" xfId="0" applyAlignment="1" applyFill="1" applyFont="1">
      <alignment horizontal="left" readingOrder="0" shrinkToFit="0" vertical="bottom" wrapText="1"/>
    </xf>
    <xf borderId="0" fillId="34" fontId="29" numFmtId="20" xfId="0" applyAlignment="1" applyFill="1" applyFont="1" applyNumberFormat="1">
      <alignment horizontal="left" readingOrder="0" shrinkToFit="0" vertical="bottom" wrapText="1"/>
    </xf>
    <xf borderId="0" fillId="34" fontId="29" numFmtId="0" xfId="0" applyAlignment="1" applyFill="1" applyFont="1">
      <alignment horizontal="left" shrinkToFit="0" vertical="bottom" wrapText="1"/>
    </xf>
    <xf borderId="1" fillId="49" fontId="13" numFmtId="0" xfId="0" applyAlignment="1" applyBorder="1" applyFill="1" applyFont="1">
      <alignment readingOrder="0" shrinkToFit="0" wrapText="1"/>
    </xf>
    <xf borderId="0" fillId="0" fontId="33" numFmtId="172" xfId="0" applyAlignment="1" applyFont="1" applyNumberFormat="1">
      <alignment horizontal="left" readingOrder="0" shrinkToFit="0" vertical="bottom" wrapText="1"/>
    </xf>
    <xf borderId="0" fillId="0" fontId="13" numFmtId="0" xfId="0" applyAlignment="1" applyFont="1">
      <alignment horizontal="center" shrinkToFit="0" vertical="center" wrapText="1"/>
    </xf>
    <xf borderId="5" fillId="26" fontId="155" numFmtId="0" xfId="0" applyAlignment="1" applyBorder="1" applyFill="1" applyFont="1">
      <alignment horizontal="center" readingOrder="0" shrinkToFit="0" vertical="bottom" wrapText="1"/>
    </xf>
    <xf borderId="0" fillId="42" fontId="13" numFmtId="0" xfId="0" applyAlignment="1" applyFill="1" applyFont="1">
      <alignment horizontal="center" readingOrder="0" shrinkToFit="0" vertical="center" wrapText="1"/>
    </xf>
    <xf borderId="0" fillId="0" fontId="84" numFmtId="0" xfId="0" applyAlignment="1" applyFont="1">
      <alignment horizontal="center" readingOrder="0" shrinkToFit="0" vertical="center" wrapText="1"/>
    </xf>
    <xf borderId="5" fillId="53" fontId="149" numFmtId="0" xfId="0" applyAlignment="1" applyBorder="1" applyFill="1" applyFont="1">
      <alignment horizontal="center" readingOrder="0" shrinkToFit="0" vertical="bottom" wrapText="1"/>
    </xf>
    <xf borderId="15" fillId="0" fontId="13" numFmtId="0" xfId="0" applyAlignment="1" applyBorder="1" applyFont="1">
      <alignment shrinkToFit="0" wrapText="1"/>
    </xf>
    <xf borderId="1" fillId="53" fontId="149" numFmtId="0" xfId="0" applyAlignment="1" applyBorder="1" applyFill="1" applyFont="1">
      <alignment horizontal="center" readingOrder="0" shrinkToFit="0" vertical="bottom" wrapText="1"/>
    </xf>
    <xf borderId="13" fillId="42" fontId="13" numFmtId="0" xfId="0" applyAlignment="1" applyBorder="1" applyFill="1" applyFont="1">
      <alignment horizontal="center" shrinkToFit="0" vertical="center" wrapText="1"/>
    </xf>
    <xf borderId="4" fillId="20" fontId="2" numFmtId="0" xfId="0" applyAlignment="1" applyBorder="1" applyFill="1" applyFont="1">
      <alignment horizontal="center" readingOrder="0" shrinkToFit="0" vertical="center" wrapText="1"/>
    </xf>
    <xf borderId="9" fillId="0" fontId="13" numFmtId="0" xfId="0" applyAlignment="1" applyBorder="1" applyFont="1">
      <alignment readingOrder="0" shrinkToFit="0" wrapText="1"/>
    </xf>
    <xf borderId="1" fillId="0" fontId="13" numFmtId="0" xfId="0" applyAlignment="1" applyBorder="1" applyFont="1">
      <alignment readingOrder="0" shrinkToFit="0" wrapText="1"/>
    </xf>
    <xf borderId="2" fillId="57" fontId="156" numFmtId="0" xfId="0" applyAlignment="1" applyBorder="1" applyFill="1" applyFont="1">
      <alignment shrinkToFit="0" wrapText="1"/>
    </xf>
    <xf borderId="9" fillId="0" fontId="157" numFmtId="0" xfId="0" applyAlignment="1" applyBorder="1" applyFont="1">
      <alignment horizontal="center" readingOrder="0" shrinkToFit="0" vertical="center" wrapText="1"/>
    </xf>
    <xf borderId="0" fillId="0" fontId="157" numFmtId="0" xfId="0" applyAlignment="1" applyFont="1">
      <alignment horizontal="center" shrinkToFit="0" vertical="center" wrapText="1"/>
    </xf>
    <xf borderId="15" fillId="0" fontId="71" numFmtId="0" xfId="0" applyAlignment="1" applyBorder="1" applyFont="1">
      <alignment shrinkToFit="0" wrapText="1"/>
    </xf>
    <xf borderId="0" fillId="55" fontId="60" numFmtId="0" xfId="0" applyAlignment="1" applyFill="1" applyFont="1">
      <alignment horizontal="left" readingOrder="0" shrinkToFit="0" wrapText="1"/>
    </xf>
    <xf borderId="14" fillId="0" fontId="13" numFmtId="0" xfId="0" applyAlignment="1" applyBorder="1" applyFont="1">
      <alignment readingOrder="0" shrinkToFit="0" wrapText="1"/>
    </xf>
    <xf borderId="2" fillId="0" fontId="13" numFmtId="0" xfId="0" applyAlignment="1" applyBorder="1" applyFont="1">
      <alignment readingOrder="0" shrinkToFit="0" wrapText="1"/>
    </xf>
    <xf borderId="14" fillId="0" fontId="71" numFmtId="0" xfId="0" applyAlignment="1" applyBorder="1" applyFont="1">
      <alignment shrinkToFit="0" wrapText="1"/>
    </xf>
    <xf borderId="12" fillId="0" fontId="71" numFmtId="0" xfId="0" applyAlignment="1" applyBorder="1" applyFont="1">
      <alignment shrinkToFit="0" wrapText="1"/>
    </xf>
    <xf borderId="1" fillId="55" fontId="33" numFmtId="0" xfId="0" applyAlignment="1" applyBorder="1" applyFill="1" applyFont="1">
      <alignment shrinkToFit="0" vertical="bottom" wrapText="1"/>
    </xf>
    <xf borderId="8" fillId="55" fontId="33" numFmtId="0" xfId="0" applyAlignment="1" applyBorder="1" applyFill="1" applyFont="1">
      <alignment shrinkToFit="0" vertical="bottom" wrapText="1"/>
    </xf>
    <xf borderId="2" fillId="57" fontId="156" numFmtId="0" xfId="0" applyAlignment="1" applyBorder="1" applyFill="1" applyFont="1">
      <alignment readingOrder="0" shrinkToFit="0" wrapText="1"/>
    </xf>
    <xf borderId="0" fillId="42" fontId="157" numFmtId="0" xfId="0" applyAlignment="1" applyFill="1" applyFont="1">
      <alignment horizontal="center" readingOrder="0" shrinkToFit="0" vertical="center" wrapText="1"/>
    </xf>
    <xf borderId="0" fillId="15" fontId="33" numFmtId="0" xfId="0" applyAlignment="1" applyFill="1" applyFont="1">
      <alignment horizontal="left" readingOrder="0" shrinkToFit="0" vertical="bottom" wrapText="1"/>
    </xf>
    <xf borderId="0" fillId="15" fontId="33" numFmtId="20" xfId="0" applyAlignment="1" applyFill="1" applyFont="1" applyNumberFormat="1">
      <alignment horizontal="left" readingOrder="0" shrinkToFit="0" vertical="bottom" wrapText="1"/>
    </xf>
    <xf borderId="0" fillId="15" fontId="33" numFmtId="0" xfId="0" applyAlignment="1" applyFill="1" applyFont="1">
      <alignment readingOrder="0" shrinkToFit="0" vertical="bottom" wrapText="1"/>
    </xf>
    <xf borderId="3" fillId="0" fontId="71" numFmtId="0" xfId="0" applyAlignment="1" applyBorder="1" applyFont="1">
      <alignment shrinkToFit="0" wrapText="1"/>
    </xf>
    <xf borderId="11" fillId="0" fontId="13" numFmtId="0" xfId="0" applyAlignment="1" applyBorder="1" applyFont="1">
      <alignment shrinkToFit="0" wrapText="1"/>
    </xf>
    <xf borderId="4" fillId="81" fontId="2" numFmtId="0" xfId="0" applyAlignment="1" applyBorder="1" applyFill="1" applyFont="1">
      <alignment horizontal="center" readingOrder="0" shrinkToFit="0" vertical="center" wrapText="1"/>
    </xf>
    <xf borderId="0" fillId="60" fontId="33" numFmtId="0" xfId="0" applyAlignment="1" applyFill="1" applyFont="1">
      <alignment horizontal="left" readingOrder="0" shrinkToFit="0" vertical="bottom" wrapText="1"/>
    </xf>
    <xf borderId="0" fillId="60" fontId="33" numFmtId="0" xfId="0" applyAlignment="1" applyFill="1" applyFont="1">
      <alignment horizontal="left" shrinkToFit="0" vertical="bottom" wrapText="1"/>
    </xf>
    <xf borderId="0" fillId="60" fontId="33" numFmtId="20" xfId="0" applyAlignment="1" applyFill="1" applyFont="1" applyNumberFormat="1">
      <alignment horizontal="left" readingOrder="0" shrinkToFit="0" vertical="bottom" wrapText="1"/>
    </xf>
    <xf borderId="13" fillId="0" fontId="71" numFmtId="0" xfId="0" applyAlignment="1" applyBorder="1" applyFont="1">
      <alignment shrinkToFit="0" wrapText="1"/>
    </xf>
    <xf borderId="13" fillId="0" fontId="157" numFmtId="0" xfId="0" applyAlignment="1" applyBorder="1" applyFont="1">
      <alignment horizontal="center" shrinkToFit="0" vertical="center" wrapText="1"/>
    </xf>
    <xf borderId="0" fillId="57" fontId="156" numFmtId="0" xfId="0" applyAlignment="1" applyFill="1" applyFont="1">
      <alignment shrinkToFit="0" wrapText="1"/>
    </xf>
    <xf borderId="10" fillId="42" fontId="157" numFmtId="0" xfId="0" applyAlignment="1" applyBorder="1" applyFill="1" applyFont="1">
      <alignment horizontal="center" shrinkToFit="0" vertical="center" wrapText="1"/>
    </xf>
    <xf borderId="4" fillId="0" fontId="157" numFmtId="0" xfId="0" applyAlignment="1" applyBorder="1" applyFont="1">
      <alignment horizontal="center" readingOrder="0" shrinkToFit="0" vertical="center" wrapText="1"/>
    </xf>
    <xf borderId="1" fillId="55" fontId="33" numFmtId="0" xfId="0" applyAlignment="1" applyBorder="1" applyFill="1" applyFont="1">
      <alignment readingOrder="0" shrinkToFit="0" vertical="bottom" wrapText="1"/>
    </xf>
    <xf borderId="8" fillId="55" fontId="33" numFmtId="0" xfId="0" applyAlignment="1" applyBorder="1" applyFill="1" applyFont="1">
      <alignment readingOrder="0" shrinkToFit="0" vertical="bottom" wrapText="1"/>
    </xf>
    <xf borderId="14" fillId="57" fontId="13" numFmtId="0" xfId="0" applyAlignment="1" applyBorder="1" applyFill="1" applyFont="1">
      <alignment shrinkToFit="0" wrapText="1"/>
    </xf>
    <xf borderId="2" fillId="42" fontId="157" numFmtId="0" xfId="0" applyAlignment="1" applyBorder="1" applyFill="1" applyFont="1">
      <alignment horizontal="center" shrinkToFit="0" vertical="center" wrapText="1"/>
    </xf>
    <xf borderId="0" fillId="57" fontId="13" numFmtId="0" xfId="0" applyAlignment="1" applyFill="1" applyFont="1">
      <alignment horizontal="center" shrinkToFit="0" vertical="center" wrapText="1"/>
    </xf>
    <xf borderId="7" fillId="57" fontId="13" numFmtId="0" xfId="0" applyAlignment="1" applyBorder="1" applyFill="1" applyFont="1">
      <alignment horizontal="center" shrinkToFit="0" vertical="center" wrapText="1"/>
    </xf>
    <xf borderId="7" fillId="57" fontId="156" numFmtId="0" xfId="0" applyAlignment="1" applyBorder="1" applyFill="1" applyFont="1">
      <alignment horizontal="center" readingOrder="0" shrinkToFit="0" vertical="center" wrapText="1"/>
    </xf>
    <xf borderId="0" fillId="32" fontId="13" numFmtId="169" xfId="0" applyAlignment="1" applyFill="1" applyFont="1" applyNumberFormat="1">
      <alignment horizontal="left" readingOrder="0" shrinkToFit="0" vertical="bottom" wrapText="1"/>
    </xf>
    <xf borderId="0" fillId="32" fontId="13" numFmtId="0" xfId="0" applyAlignment="1" applyFill="1" applyFont="1">
      <alignment horizontal="left" shrinkToFit="0" vertical="bottom" wrapText="1"/>
    </xf>
    <xf borderId="0" fillId="60" fontId="33" numFmtId="172" xfId="0" applyAlignment="1" applyFill="1" applyFont="1" applyNumberFormat="1">
      <alignment horizontal="left" readingOrder="0" shrinkToFit="0" vertical="bottom" wrapText="1"/>
    </xf>
    <xf borderId="0" fillId="15" fontId="13" numFmtId="0" xfId="0" applyAlignment="1" applyFill="1" applyFont="1">
      <alignment horizontal="center" readingOrder="0" shrinkToFit="0" vertical="bottom" wrapText="1"/>
    </xf>
    <xf borderId="0" fillId="15" fontId="13" numFmtId="176" xfId="0" applyAlignment="1" applyFill="1" applyFont="1" applyNumberFormat="1">
      <alignment horizontal="center" readingOrder="0" shrinkToFit="0" vertical="bottom" wrapText="1"/>
    </xf>
    <xf borderId="0" fillId="53" fontId="13" numFmtId="0" xfId="0" applyAlignment="1" applyFill="1" applyFont="1">
      <alignment horizontal="center" readingOrder="0" shrinkToFit="0" vertical="bottom" wrapText="1"/>
    </xf>
    <xf borderId="0" fillId="53" fontId="13" numFmtId="0" xfId="0" applyAlignment="1" applyFill="1" applyFont="1">
      <alignment readingOrder="0" shrinkToFit="0" wrapText="1"/>
    </xf>
    <xf borderId="0" fillId="53" fontId="13" numFmtId="176" xfId="0" applyAlignment="1" applyFill="1" applyFont="1" applyNumberFormat="1">
      <alignment horizontal="center" readingOrder="0" shrinkToFit="0" vertical="bottom" wrapText="1"/>
    </xf>
    <xf borderId="0" fillId="53" fontId="13" numFmtId="176" xfId="0" applyAlignment="1" applyFill="1" applyFont="1" applyNumberFormat="1">
      <alignment readingOrder="0" shrinkToFit="0" wrapText="1"/>
    </xf>
    <xf borderId="0" fillId="53" fontId="0" numFmtId="177" xfId="0" applyAlignment="1" applyFill="1" applyFont="1" applyNumberFormat="1">
      <alignment readingOrder="0" shrinkToFit="0" vertical="center" wrapText="0"/>
    </xf>
    <xf borderId="0" fillId="62" fontId="13" numFmtId="0" xfId="0" applyAlignment="1" applyFill="1" applyFont="1">
      <alignment horizontal="center" readingOrder="0" shrinkToFit="0" vertical="bottom" wrapText="1"/>
    </xf>
    <xf borderId="0" fillId="53" fontId="0" numFmtId="0" xfId="0" applyAlignment="1" applyFill="1" applyFont="1">
      <alignment readingOrder="0" shrinkToFit="0" vertical="center" wrapText="0"/>
    </xf>
    <xf borderId="0" fillId="53" fontId="0" numFmtId="178" xfId="0" applyAlignment="1" applyFill="1" applyFont="1" applyNumberFormat="1">
      <alignment readingOrder="0" shrinkToFit="0" vertical="center" wrapText="0"/>
    </xf>
    <xf borderId="0" fillId="62" fontId="13" numFmtId="176" xfId="0" applyAlignment="1" applyFill="1" applyFont="1" applyNumberFormat="1">
      <alignment horizontal="center" readingOrder="0" shrinkToFit="0" vertical="bottom" wrapText="1"/>
    </xf>
    <xf borderId="0" fillId="53" fontId="0" numFmtId="0" xfId="0" applyAlignment="1" applyFill="1" applyFont="1">
      <alignment shrinkToFit="0" vertical="center" wrapText="0"/>
    </xf>
    <xf borderId="0" fillId="59" fontId="13" numFmtId="0" xfId="0" applyAlignment="1" applyFill="1" applyFont="1">
      <alignment readingOrder="0" shrinkToFit="0" wrapText="1"/>
    </xf>
    <xf borderId="0" fillId="0" fontId="13" numFmtId="176" xfId="0" applyAlignment="1" applyFont="1" applyNumberFormat="1">
      <alignment readingOrder="0" shrinkToFit="0" wrapText="1"/>
    </xf>
    <xf borderId="0" fillId="22" fontId="13" numFmtId="0" xfId="0" applyAlignment="1" applyFill="1" applyFont="1">
      <alignment readingOrder="0" shrinkToFit="0" wrapText="1"/>
    </xf>
    <xf borderId="0" fillId="22" fontId="13" numFmtId="176" xfId="0" applyAlignment="1" applyFill="1" applyFont="1" applyNumberFormat="1">
      <alignment readingOrder="0" shrinkToFit="0" wrapText="1"/>
    </xf>
    <xf borderId="0" fillId="22" fontId="13" numFmtId="0" xfId="0" applyAlignment="1" applyFill="1" applyFont="1">
      <alignment shrinkToFit="0" wrapText="1"/>
    </xf>
    <xf borderId="0" fillId="15" fontId="13" numFmtId="0" xfId="0" applyAlignment="1" applyFill="1" applyFont="1">
      <alignment readingOrder="0" shrinkToFit="0" wrapText="1"/>
    </xf>
    <xf borderId="0" fillId="15" fontId="13" numFmtId="176" xfId="0" applyAlignment="1" applyFill="1" applyFont="1" applyNumberFormat="1">
      <alignment readingOrder="0" shrinkToFit="0" wrapText="1"/>
    </xf>
    <xf borderId="0" fillId="70" fontId="13" numFmtId="0" xfId="0" applyAlignment="1" applyFill="1" applyFont="1">
      <alignment horizontal="center" readingOrder="0" shrinkToFit="0" vertical="bottom" wrapText="1"/>
    </xf>
    <xf borderId="0" fillId="70" fontId="13" numFmtId="176" xfId="0" applyAlignment="1" applyFill="1" applyFont="1" applyNumberFormat="1">
      <alignment horizontal="center" readingOrder="0" shrinkToFit="0" vertical="bottom" wrapText="1"/>
    </xf>
    <xf borderId="0" fillId="70" fontId="13" numFmtId="0" xfId="0" applyAlignment="1" applyFill="1" applyFont="1">
      <alignment shrinkToFit="0" wrapText="1"/>
    </xf>
    <xf borderId="0" fillId="59" fontId="13" numFmtId="14" xfId="0" applyAlignment="1" applyFill="1" applyFont="1" applyNumberFormat="1">
      <alignment readingOrder="0" shrinkToFit="0" wrapText="1"/>
    </xf>
    <xf borderId="0" fillId="70" fontId="13" numFmtId="0" xfId="0" applyAlignment="1" applyFill="1" applyFont="1">
      <alignment readingOrder="0" shrinkToFit="0" wrapText="1"/>
    </xf>
    <xf borderId="0" fillId="59" fontId="13" numFmtId="176" xfId="0" applyAlignment="1" applyFill="1" applyFont="1" applyNumberFormat="1">
      <alignment readingOrder="0" shrinkToFit="0" wrapText="1"/>
    </xf>
    <xf borderId="0" fillId="22" fontId="13" numFmtId="14" xfId="0" applyAlignment="1" applyFill="1" applyFont="1" applyNumberFormat="1">
      <alignment readingOrder="0" shrinkToFit="0" wrapText="1"/>
    </xf>
    <xf borderId="0" fillId="53" fontId="13" numFmtId="14" xfId="0" applyAlignment="1" applyFill="1" applyFont="1" applyNumberFormat="1">
      <alignment readingOrder="0" shrinkToFit="0" wrapText="1"/>
    </xf>
    <xf borderId="0" fillId="50" fontId="13" numFmtId="0" xfId="0" applyAlignment="1" applyFill="1" applyFont="1">
      <alignment horizontal="center" readingOrder="0" shrinkToFit="0" vertical="bottom" wrapText="1"/>
    </xf>
    <xf borderId="0" fillId="50" fontId="13" numFmtId="176" xfId="0" applyAlignment="1" applyFill="1" applyFont="1" applyNumberFormat="1">
      <alignment horizontal="center" readingOrder="0" shrinkToFit="0" vertical="bottom" wrapText="1"/>
    </xf>
    <xf borderId="0" fillId="62" fontId="13" numFmtId="14" xfId="0" applyAlignment="1" applyFill="1" applyFont="1" applyNumberFormat="1">
      <alignment horizontal="center" readingOrder="0" shrinkToFit="0" vertical="bottom" wrapText="1"/>
    </xf>
    <xf borderId="0" fillId="50" fontId="13" numFmtId="14" xfId="0" applyAlignment="1" applyFill="1" applyFont="1" applyNumberFormat="1">
      <alignment horizontal="center" readingOrder="0" shrinkToFit="0" vertical="bottom" wrapText="1"/>
    </xf>
    <xf borderId="0" fillId="15" fontId="13" numFmtId="14" xfId="0" applyAlignment="1" applyFill="1" applyFont="1" applyNumberFormat="1">
      <alignment horizontal="center" readingOrder="0" shrinkToFit="0" vertical="bottom" wrapText="1"/>
    </xf>
    <xf borderId="0" fillId="7" fontId="13" numFmtId="14" xfId="0" applyAlignment="1" applyFill="1" applyFont="1" applyNumberFormat="1">
      <alignment readingOrder="0" shrinkToFit="0" wrapText="1"/>
    </xf>
    <xf borderId="0" fillId="7" fontId="13" numFmtId="0" xfId="0" applyAlignment="1" applyFill="1" applyFont="1">
      <alignment readingOrder="0" shrinkToFit="0" wrapText="1"/>
    </xf>
    <xf borderId="0" fillId="64" fontId="0" numFmtId="14" xfId="0" applyAlignment="1" applyFill="1" applyFont="1" applyNumberFormat="1">
      <alignment horizontal="center" readingOrder="0" shrinkToFit="0" vertical="bottom" wrapText="1"/>
    </xf>
    <xf borderId="0" fillId="7" fontId="13" numFmtId="176" xfId="0" applyAlignment="1" applyFill="1" applyFont="1" applyNumberFormat="1">
      <alignment readingOrder="0" shrinkToFit="0" wrapText="1"/>
    </xf>
    <xf borderId="0" fillId="64" fontId="0" numFmtId="0" xfId="0" applyAlignment="1" applyFill="1" applyFont="1">
      <alignment horizontal="center" readingOrder="0" shrinkToFit="0" vertical="bottom" wrapText="1"/>
    </xf>
    <xf borderId="0" fillId="0" fontId="129" numFmtId="14" xfId="0" applyAlignment="1" applyFont="1" applyNumberFormat="1">
      <alignment readingOrder="0" shrinkToFit="0" wrapText="1"/>
    </xf>
    <xf borderId="0" fillId="64" fontId="0" numFmtId="176" xfId="0" applyAlignment="1" applyFill="1" applyFont="1" applyNumberFormat="1">
      <alignment horizontal="center" readingOrder="0" shrinkToFit="0" vertical="bottom" wrapText="1"/>
    </xf>
    <xf borderId="0" fillId="64" fontId="0" numFmtId="0" xfId="0" applyAlignment="1" applyFill="1" applyFont="1">
      <alignment shrinkToFit="0" wrapText="1"/>
    </xf>
    <xf borderId="0" fillId="7" fontId="129" numFmtId="0" xfId="0" applyAlignment="1" applyFill="1" applyFont="1">
      <alignment readingOrder="0" shrinkToFit="0" wrapText="1"/>
    </xf>
    <xf borderId="0" fillId="15" fontId="0" numFmtId="0" xfId="0" applyAlignment="1" applyFill="1" applyFont="1">
      <alignment readingOrder="0" shrinkToFit="0" wrapText="1"/>
    </xf>
    <xf borderId="0" fillId="50" fontId="13" numFmtId="0" xfId="0" applyAlignment="1" applyFill="1" applyFont="1">
      <alignment readingOrder="0" shrinkToFit="0" wrapText="1"/>
    </xf>
    <xf borderId="0" fillId="15" fontId="0" numFmtId="176" xfId="0" applyAlignment="1" applyFill="1" applyFont="1" applyNumberFormat="1">
      <alignment readingOrder="0" shrinkToFit="0" wrapText="1"/>
    </xf>
    <xf borderId="0" fillId="0" fontId="13" numFmtId="0" xfId="0" applyAlignment="1" applyFont="1">
      <alignment horizontal="center" readingOrder="0" shrinkToFit="0" vertical="bottom" wrapText="1"/>
    </xf>
    <xf borderId="0" fillId="82" fontId="156" numFmtId="0" xfId="0" applyAlignment="1" applyFill="1" applyFont="1">
      <alignment readingOrder="0" shrinkToFit="0" wrapText="1"/>
    </xf>
    <xf borderId="0" fillId="82" fontId="156" numFmtId="176" xfId="0" applyAlignment="1" applyFill="1" applyFont="1" applyNumberFormat="1">
      <alignment readingOrder="0" shrinkToFit="0" wrapText="1"/>
    </xf>
    <xf borderId="0" fillId="62" fontId="0" numFmtId="14" xfId="0" applyAlignment="1" applyFill="1" applyFont="1" applyNumberFormat="1">
      <alignment horizontal="center" readingOrder="0" shrinkToFit="0" vertical="bottom" wrapText="1"/>
    </xf>
    <xf borderId="0" fillId="62" fontId="0" numFmtId="0" xfId="0" applyAlignment="1" applyFill="1" applyFont="1">
      <alignment horizontal="center" readingOrder="0" shrinkToFit="0" vertical="bottom" wrapText="1"/>
    </xf>
    <xf borderId="0" fillId="16" fontId="13" numFmtId="0" xfId="0" applyAlignment="1" applyFill="1" applyFont="1">
      <alignment readingOrder="0" shrinkToFit="0" wrapText="1"/>
    </xf>
    <xf borderId="0" fillId="62" fontId="0" numFmtId="176" xfId="0" applyAlignment="1" applyFill="1" applyFont="1" applyNumberFormat="1">
      <alignment horizontal="center" readingOrder="0" shrinkToFit="0" vertical="bottom" wrapText="1"/>
    </xf>
    <xf borderId="0" fillId="16" fontId="13" numFmtId="176" xfId="0" applyAlignment="1" applyFill="1" applyFont="1" applyNumberFormat="1">
      <alignment readingOrder="0" shrinkToFit="0" wrapText="1"/>
    </xf>
    <xf borderId="0" fillId="62" fontId="0" numFmtId="0" xfId="0" applyAlignment="1" applyFill="1" applyFont="1">
      <alignment shrinkToFit="0" wrapText="1"/>
    </xf>
    <xf borderId="0" fillId="77" fontId="13" numFmtId="0" xfId="0" applyAlignment="1" applyFill="1" applyFont="1">
      <alignment readingOrder="0" shrinkToFit="0" wrapText="1"/>
    </xf>
    <xf borderId="0" fillId="0" fontId="0" numFmtId="0" xfId="0" applyAlignment="1" applyFont="1">
      <alignment readingOrder="0" shrinkToFit="0" wrapText="1"/>
    </xf>
    <xf borderId="0" fillId="77" fontId="13" numFmtId="176" xfId="0" applyAlignment="1" applyFill="1" applyFont="1" applyNumberFormat="1">
      <alignment readingOrder="0" shrinkToFit="0" wrapText="1"/>
    </xf>
    <xf borderId="0" fillId="14" fontId="0" numFmtId="14" xfId="0" applyAlignment="1" applyFill="1" applyFont="1" applyNumberFormat="1">
      <alignment horizontal="center" readingOrder="0" shrinkToFit="0" vertical="bottom" wrapText="1"/>
    </xf>
    <xf borderId="0" fillId="14" fontId="0" numFmtId="0" xfId="0" applyAlignment="1" applyFill="1" applyFont="1">
      <alignment horizontal="center" readingOrder="0" shrinkToFit="0" vertical="bottom" wrapText="1"/>
    </xf>
    <xf borderId="0" fillId="14" fontId="0" numFmtId="176" xfId="0" applyAlignment="1" applyFill="1" applyFont="1" applyNumberFormat="1">
      <alignment horizontal="center" readingOrder="0" shrinkToFit="0" vertical="bottom" wrapText="1"/>
    </xf>
    <xf borderId="0" fillId="14" fontId="0" numFmtId="0" xfId="0" applyAlignment="1" applyFill="1" applyFont="1">
      <alignment shrinkToFit="0" wrapText="1"/>
    </xf>
    <xf borderId="0" fillId="64" fontId="13" numFmtId="0" xfId="0" applyAlignment="1" applyFill="1" applyFont="1">
      <alignment readingOrder="0" shrinkToFit="0" wrapText="1"/>
    </xf>
    <xf borderId="0" fillId="64" fontId="13" numFmtId="176" xfId="0" applyAlignment="1" applyFill="1" applyFont="1" applyNumberFormat="1">
      <alignment readingOrder="0" shrinkToFit="0" wrapText="1"/>
    </xf>
    <xf borderId="0" fillId="15" fontId="0" numFmtId="14" xfId="0" applyAlignment="1" applyFill="1" applyFont="1" applyNumberFormat="1">
      <alignment horizontal="center" readingOrder="0" shrinkToFit="0" vertical="bottom" wrapText="1"/>
    </xf>
    <xf borderId="0" fillId="15" fontId="0" numFmtId="0" xfId="0" applyAlignment="1" applyFill="1" applyFont="1">
      <alignment horizontal="center" readingOrder="0" shrinkToFit="0" vertical="bottom" wrapText="1"/>
    </xf>
    <xf borderId="0" fillId="82" fontId="158" numFmtId="0" xfId="0" applyAlignment="1" applyFill="1" applyFont="1">
      <alignment readingOrder="0" shrinkToFit="0" wrapText="1"/>
    </xf>
    <xf borderId="0" fillId="15" fontId="0" numFmtId="176" xfId="0" applyAlignment="1" applyFill="1" applyFont="1" applyNumberFormat="1">
      <alignment horizontal="center" readingOrder="0" shrinkToFit="0" vertical="bottom" wrapText="1"/>
    </xf>
    <xf borderId="0" fillId="82" fontId="158" numFmtId="176" xfId="0" applyAlignment="1" applyFill="1" applyFont="1" applyNumberFormat="1">
      <alignment readingOrder="0" shrinkToFit="0" wrapText="1"/>
    </xf>
    <xf borderId="0" fillId="15" fontId="0" numFmtId="0" xfId="0" applyAlignment="1" applyFill="1" applyFont="1">
      <alignment shrinkToFit="0" wrapText="1"/>
    </xf>
    <xf borderId="0" fillId="64" fontId="13" numFmtId="14" xfId="0" applyAlignment="1" applyFill="1" applyFont="1" applyNumberFormat="1">
      <alignment readingOrder="0" shrinkToFit="0" wrapText="1"/>
    </xf>
    <xf borderId="0" fillId="14" fontId="13" numFmtId="0" xfId="0" applyAlignment="1" applyFill="1" applyFont="1">
      <alignment horizontal="center" readingOrder="0" shrinkToFit="0" vertical="bottom" wrapText="1"/>
    </xf>
    <xf borderId="0" fillId="82" fontId="156" numFmtId="14" xfId="0" applyAlignment="1" applyFill="1" applyFont="1" applyNumberFormat="1">
      <alignment readingOrder="0" shrinkToFit="0" wrapText="1"/>
    </xf>
    <xf borderId="0" fillId="14" fontId="13" numFmtId="176" xfId="0" applyAlignment="1" applyFill="1" applyFont="1" applyNumberFormat="1">
      <alignment horizontal="center" readingOrder="0" shrinkToFit="0" vertical="bottom" wrapText="1"/>
    </xf>
    <xf borderId="0" fillId="82" fontId="159" numFmtId="176" xfId="0" applyAlignment="1" applyFill="1" applyFont="1" applyNumberFormat="1">
      <alignment readingOrder="0" shrinkToFit="0" wrapText="1"/>
    </xf>
    <xf borderId="0" fillId="14" fontId="13" numFmtId="0" xfId="0" applyAlignment="1" applyFill="1" applyFont="1">
      <alignment readingOrder="0" shrinkToFit="0" wrapText="1"/>
    </xf>
    <xf borderId="0" fillId="62" fontId="13" numFmtId="0" xfId="0" applyAlignment="1" applyFill="1" applyFont="1">
      <alignment readingOrder="0" shrinkToFit="0" wrapText="1"/>
    </xf>
    <xf borderId="0" fillId="0" fontId="13" numFmtId="176" xfId="0" applyAlignment="1" applyFont="1" applyNumberFormat="1">
      <alignment horizontal="center" readingOrder="0" shrinkToFit="0" vertical="bottom" wrapText="1"/>
    </xf>
    <xf borderId="0" fillId="65" fontId="13" numFmtId="0" xfId="0" applyAlignment="1" applyFill="1" applyFont="1">
      <alignment readingOrder="0" shrinkToFit="0" wrapText="1"/>
    </xf>
    <xf borderId="0" fillId="65" fontId="13" numFmtId="176" xfId="0" applyAlignment="1" applyFill="1" applyFont="1" applyNumberFormat="1">
      <alignment readingOrder="0" shrinkToFit="0" wrapText="1"/>
    </xf>
    <xf borderId="0" fillId="64" fontId="13" numFmtId="0" xfId="0" applyAlignment="1" applyFill="1" applyFont="1">
      <alignment horizontal="center" readingOrder="0" shrinkToFit="0" vertical="bottom" wrapText="1"/>
    </xf>
    <xf borderId="0" fillId="64" fontId="13" numFmtId="176" xfId="0" applyAlignment="1" applyFill="1" applyFont="1" applyNumberFormat="1">
      <alignment horizontal="center" readingOrder="0" shrinkToFit="0" vertical="bottom" wrapText="1"/>
    </xf>
    <xf borderId="0" fillId="50" fontId="13" numFmtId="176" xfId="0" applyAlignment="1" applyFill="1" applyFont="1" applyNumberFormat="1">
      <alignment readingOrder="0" shrinkToFit="0" wrapText="1"/>
    </xf>
    <xf borderId="0" fillId="70" fontId="13" numFmtId="176" xfId="0" applyAlignment="1" applyFill="1" applyFont="1" applyNumberFormat="1">
      <alignment readingOrder="0" shrinkToFit="0" wrapText="1"/>
    </xf>
    <xf borderId="0" fillId="62" fontId="13" numFmtId="176" xfId="0" applyAlignment="1" applyFill="1" applyFont="1" applyNumberFormat="1">
      <alignment readingOrder="0" shrinkToFit="0" wrapText="1"/>
    </xf>
    <xf borderId="15" fillId="22" fontId="13" numFmtId="14" xfId="0" applyAlignment="1" applyBorder="1" applyFill="1" applyFont="1" applyNumberFormat="1">
      <alignment readingOrder="0" shrinkToFit="0" wrapText="1"/>
    </xf>
    <xf borderId="15" fillId="22" fontId="13" numFmtId="0" xfId="0" applyAlignment="1" applyBorder="1" applyFill="1" applyFont="1">
      <alignment readingOrder="0" shrinkToFit="0" wrapText="1"/>
    </xf>
    <xf borderId="15" fillId="22" fontId="13" numFmtId="176" xfId="0" applyAlignment="1" applyBorder="1" applyFill="1" applyFont="1" applyNumberFormat="1">
      <alignment readingOrder="0" shrinkToFit="0" wrapText="1"/>
    </xf>
    <xf borderId="0" fillId="70" fontId="13" numFmtId="14" xfId="0" applyAlignment="1" applyFill="1" applyFont="1" applyNumberFormat="1">
      <alignment horizontal="center" readingOrder="0" shrinkToFit="0" vertical="bottom" wrapText="1"/>
    </xf>
    <xf borderId="0" fillId="14" fontId="13" numFmtId="14" xfId="0" applyAlignment="1" applyFill="1" applyFont="1" applyNumberFormat="1">
      <alignment horizontal="center" readingOrder="0" shrinkToFit="0" vertical="bottom" wrapText="1"/>
    </xf>
    <xf borderId="0" fillId="0" fontId="13" numFmtId="14" xfId="0" applyAlignment="1" applyFont="1" applyNumberFormat="1">
      <alignment horizontal="center" readingOrder="0" shrinkToFit="0" vertical="bottom" wrapText="1"/>
    </xf>
    <xf borderId="0" fillId="14" fontId="13" numFmtId="176" xfId="0" applyAlignment="1" applyFill="1" applyFont="1" applyNumberFormat="1">
      <alignment readingOrder="0" shrinkToFit="0" wrapText="1"/>
    </xf>
    <xf borderId="0" fillId="83" fontId="13" numFmtId="14" xfId="0" applyAlignment="1" applyFill="1" applyFont="1" applyNumberFormat="1">
      <alignment readingOrder="0" shrinkToFit="0" wrapText="1"/>
    </xf>
    <xf borderId="0" fillId="83" fontId="13" numFmtId="0" xfId="0" applyAlignment="1" applyFill="1" applyFont="1">
      <alignment readingOrder="0" shrinkToFit="0" wrapText="1"/>
    </xf>
    <xf borderId="0" fillId="83" fontId="13" numFmtId="176" xfId="0" applyAlignment="1" applyFill="1" applyFont="1" applyNumberFormat="1">
      <alignment readingOrder="0" shrinkToFit="0" wrapText="1"/>
    </xf>
    <xf borderId="0" fillId="83" fontId="13" numFmtId="0" xfId="0" applyAlignment="1" applyFill="1" applyFont="1">
      <alignment shrinkToFit="0" wrapText="1"/>
    </xf>
    <xf borderId="0" fillId="15" fontId="149" numFmtId="14" xfId="0" applyAlignment="1" applyFill="1" applyFont="1" applyNumberFormat="1">
      <alignment readingOrder="0" shrinkToFit="0" wrapText="1"/>
    </xf>
    <xf borderId="0" fillId="15" fontId="149" numFmtId="0" xfId="0" applyAlignment="1" applyFill="1" applyFont="1">
      <alignment readingOrder="0" shrinkToFit="0" wrapText="1"/>
    </xf>
    <xf borderId="0" fillId="15" fontId="149" numFmtId="176" xfId="0" applyAlignment="1" applyFill="1" applyFont="1" applyNumberFormat="1">
      <alignment readingOrder="0" shrinkToFit="0" wrapText="1"/>
    </xf>
    <xf borderId="0" fillId="7" fontId="149" numFmtId="0" xfId="0" applyAlignment="1" applyFill="1" applyFont="1">
      <alignment readingOrder="0" shrinkToFit="0" wrapText="1"/>
    </xf>
    <xf borderId="0" fillId="0" fontId="149" numFmtId="0" xfId="0" applyAlignment="1" applyFont="1">
      <alignment readingOrder="0" shrinkToFit="0" wrapText="1"/>
    </xf>
    <xf borderId="0" fillId="0" fontId="149" numFmtId="176" xfId="0" applyAlignment="1" applyFont="1" applyNumberFormat="1">
      <alignment readingOrder="0" shrinkToFit="0" wrapText="1"/>
    </xf>
    <xf borderId="0" fillId="0" fontId="149" numFmtId="0" xfId="0" applyAlignment="1" applyFont="1">
      <alignment shrinkToFit="0" wrapText="1"/>
    </xf>
    <xf borderId="15" fillId="50" fontId="13" numFmtId="14" xfId="0" applyAlignment="1" applyBorder="1" applyFill="1" applyFont="1" applyNumberFormat="1">
      <alignment readingOrder="0" shrinkToFit="0" wrapText="1"/>
    </xf>
    <xf borderId="15" fillId="50" fontId="13" numFmtId="0" xfId="0" applyAlignment="1" applyBorder="1" applyFill="1" applyFont="1">
      <alignment readingOrder="0" shrinkToFit="0" wrapText="1"/>
    </xf>
    <xf borderId="15" fillId="50" fontId="13" numFmtId="176" xfId="0" applyAlignment="1" applyBorder="1" applyFill="1" applyFont="1" applyNumberFormat="1">
      <alignment readingOrder="0" shrinkToFit="0" wrapText="1"/>
    </xf>
    <xf borderId="0" fillId="62" fontId="13" numFmtId="0" xfId="0" applyAlignment="1" applyFill="1" applyFont="1">
      <alignment horizontal="left" readingOrder="0" shrinkToFit="0" vertical="bottom" wrapText="1"/>
    </xf>
    <xf borderId="0" fillId="62" fontId="13" numFmtId="176" xfId="0" applyAlignment="1" applyFill="1" applyFont="1" applyNumberFormat="1">
      <alignment horizontal="left" readingOrder="0" shrinkToFit="0" vertical="bottom" wrapText="1"/>
    </xf>
    <xf borderId="1" fillId="55" fontId="13" numFmtId="169" xfId="0" applyAlignment="1" applyBorder="1" applyFill="1" applyFont="1" applyNumberFormat="1">
      <alignment readingOrder="0" shrinkToFit="0" wrapText="1"/>
    </xf>
    <xf borderId="14" fillId="82" fontId="156" numFmtId="14" xfId="0" applyAlignment="1" applyBorder="1" applyFill="1" applyFont="1" applyNumberFormat="1">
      <alignment readingOrder="0" shrinkToFit="0" wrapText="1"/>
    </xf>
    <xf borderId="0" fillId="83" fontId="13" numFmtId="0" xfId="0" applyAlignment="1" applyFill="1" applyFont="1">
      <alignment horizontal="left" readingOrder="0" shrinkToFit="0" vertical="bottom" wrapText="1"/>
    </xf>
    <xf borderId="0" fillId="83" fontId="13" numFmtId="176" xfId="0" applyAlignment="1" applyFill="1" applyFont="1" applyNumberFormat="1">
      <alignment horizontal="left" readingOrder="0" shrinkToFit="0" vertical="bottom" wrapText="1"/>
    </xf>
    <xf borderId="2" fillId="82" fontId="156" numFmtId="0" xfId="0" applyAlignment="1" applyBorder="1" applyFill="1" applyFont="1">
      <alignment readingOrder="0" shrinkToFit="0" wrapText="1"/>
    </xf>
    <xf borderId="0" fillId="83" fontId="13" numFmtId="0" xfId="0" applyAlignment="1" applyFill="1" applyFont="1">
      <alignment horizontal="left" shrinkToFit="0" vertical="bottom" wrapText="1"/>
    </xf>
    <xf borderId="11" fillId="0" fontId="13" numFmtId="0" xfId="0" applyAlignment="1" applyBorder="1" applyFont="1">
      <alignment readingOrder="0" shrinkToFit="0" wrapText="1"/>
    </xf>
    <xf borderId="0" fillId="50" fontId="13" numFmtId="0" xfId="0" applyAlignment="1" applyFill="1" applyFont="1">
      <alignment horizontal="left" readingOrder="0" shrinkToFit="0" vertical="bottom" wrapText="1"/>
    </xf>
    <xf borderId="0" fillId="53" fontId="0" numFmtId="14" xfId="0" applyAlignment="1" applyFill="1" applyFont="1" applyNumberFormat="1">
      <alignment readingOrder="0" shrinkToFit="0" wrapText="1"/>
    </xf>
    <xf borderId="0" fillId="53" fontId="0" numFmtId="0" xfId="0" applyAlignment="1" applyFill="1" applyFont="1">
      <alignment readingOrder="0" shrinkToFit="0" wrapText="1"/>
    </xf>
    <xf borderId="0" fillId="50" fontId="13" numFmtId="176" xfId="0" applyAlignment="1" applyFill="1" applyFont="1" applyNumberFormat="1">
      <alignment horizontal="left" readingOrder="0" shrinkToFit="0" vertical="bottom" wrapText="1"/>
    </xf>
    <xf borderId="1" fillId="55" fontId="13" numFmtId="165" xfId="0" applyAlignment="1" applyBorder="1" applyFill="1" applyFont="1" applyNumberFormat="1">
      <alignment readingOrder="0" shrinkToFit="0" wrapText="1"/>
    </xf>
    <xf borderId="0" fillId="53" fontId="0" numFmtId="176" xfId="0" applyAlignment="1" applyFill="1" applyFont="1" applyNumberFormat="1">
      <alignment readingOrder="0" shrinkToFit="0" wrapText="1"/>
    </xf>
    <xf borderId="0" fillId="15" fontId="13" numFmtId="0" xfId="0" applyAlignment="1" applyFill="1" applyFont="1">
      <alignment horizontal="left" readingOrder="0" shrinkToFit="0" vertical="bottom" wrapText="1"/>
    </xf>
    <xf borderId="0" fillId="15" fontId="13" numFmtId="176" xfId="0" applyAlignment="1" applyFill="1" applyFont="1" applyNumberFormat="1">
      <alignment horizontal="left" readingOrder="0" shrinkToFit="0" vertical="bottom" wrapText="1"/>
    </xf>
    <xf borderId="0" fillId="0" fontId="156" numFmtId="0" xfId="0" applyAlignment="1" applyFont="1">
      <alignment shrinkToFit="0" wrapText="1"/>
    </xf>
    <xf borderId="0" fillId="14" fontId="156" numFmtId="0" xfId="0" applyAlignment="1" applyFill="1" applyFont="1">
      <alignment readingOrder="0" shrinkToFit="0" wrapText="1"/>
    </xf>
    <xf borderId="0" fillId="14" fontId="156" numFmtId="176" xfId="0" applyAlignment="1" applyFill="1" applyFont="1" applyNumberFormat="1">
      <alignment readingOrder="0" shrinkToFit="0" wrapText="1"/>
    </xf>
    <xf borderId="0" fillId="46" fontId="13" numFmtId="0" xfId="0" applyAlignment="1" applyFill="1" applyFont="1">
      <alignment horizontal="left" readingOrder="0" shrinkToFit="0" vertical="bottom" wrapText="1"/>
    </xf>
    <xf borderId="0" fillId="46" fontId="13" numFmtId="176" xfId="0" applyAlignment="1" applyFill="1" applyFont="1" applyNumberFormat="1">
      <alignment horizontal="left" readingOrder="0" shrinkToFit="0" vertical="bottom" wrapText="1"/>
    </xf>
    <xf borderId="0" fillId="14" fontId="13" numFmtId="0" xfId="0" applyAlignment="1" applyFill="1" applyFont="1">
      <alignment horizontal="left" readingOrder="0" shrinkToFit="0" vertical="bottom" wrapText="1"/>
    </xf>
    <xf borderId="0" fillId="14" fontId="13" numFmtId="176" xfId="0" applyAlignment="1" applyFill="1" applyFont="1" applyNumberFormat="1">
      <alignment horizontal="left" readingOrder="0" shrinkToFit="0" vertical="bottom" wrapText="1"/>
    </xf>
    <xf borderId="0" fillId="45" fontId="13" numFmtId="0" xfId="0" applyAlignment="1" applyFill="1" applyFont="1">
      <alignment horizontal="left" readingOrder="0" shrinkToFit="0" vertical="bottom" wrapText="1"/>
    </xf>
    <xf borderId="0" fillId="45" fontId="13" numFmtId="176" xfId="0" applyAlignment="1" applyFill="1" applyFont="1" applyNumberFormat="1">
      <alignment horizontal="left" readingOrder="0" shrinkToFit="0" vertical="bottom" wrapText="1"/>
    </xf>
    <xf borderId="0" fillId="55" fontId="35" numFmtId="0" xfId="0" applyAlignment="1" applyFill="1" applyFont="1">
      <alignment horizontal="left" readingOrder="0" shrinkToFit="0" wrapText="1"/>
    </xf>
    <xf borderId="0" fillId="14" fontId="156" numFmtId="14" xfId="0" applyAlignment="1" applyFill="1" applyFont="1" applyNumberFormat="1">
      <alignment readingOrder="0" shrinkToFit="0" wrapText="1"/>
    </xf>
    <xf borderId="0" fillId="61" fontId="13" numFmtId="0" xfId="0" applyAlignment="1" applyFill="1" applyFont="1">
      <alignment horizontal="left" readingOrder="0" shrinkToFit="0" vertical="bottom" wrapText="1"/>
    </xf>
    <xf borderId="0" fillId="61" fontId="13" numFmtId="176" xfId="0" applyAlignment="1" applyFill="1" applyFont="1" applyNumberFormat="1">
      <alignment horizontal="left" readingOrder="0" shrinkToFit="0" vertical="bottom" wrapText="1"/>
    </xf>
    <xf borderId="0" fillId="15" fontId="0" numFmtId="14" xfId="0" applyAlignment="1" applyFill="1" applyFont="1" applyNumberFormat="1">
      <alignment readingOrder="0" shrinkToFit="0" wrapText="1"/>
    </xf>
    <xf borderId="1" fillId="55" fontId="60" numFmtId="0" xfId="0" applyAlignment="1" applyBorder="1" applyFill="1" applyFont="1">
      <alignment horizontal="left" readingOrder="0" shrinkToFit="0" wrapText="1"/>
    </xf>
    <xf borderId="0" fillId="77" fontId="13" numFmtId="14" xfId="0" applyAlignment="1" applyFill="1" applyFont="1" applyNumberFormat="1">
      <alignment horizontal="left" readingOrder="0" shrinkToFit="0" vertical="bottom" wrapText="1"/>
    </xf>
    <xf borderId="0" fillId="77" fontId="13" numFmtId="0" xfId="0" applyAlignment="1" applyFill="1" applyFont="1">
      <alignment horizontal="left" readingOrder="0" shrinkToFit="0" vertical="bottom" wrapText="1"/>
    </xf>
    <xf borderId="0" fillId="77" fontId="13" numFmtId="176" xfId="0" applyAlignment="1" applyFill="1" applyFont="1" applyNumberFormat="1">
      <alignment horizontal="left" readingOrder="0" shrinkToFit="0" vertical="bottom" wrapText="1"/>
    </xf>
    <xf borderId="0" fillId="15" fontId="0" numFmtId="14" xfId="0" applyAlignment="1" applyFill="1" applyFont="1" applyNumberFormat="1">
      <alignment horizontal="left" readingOrder="0" shrinkToFit="0" vertical="bottom" wrapText="1"/>
    </xf>
    <xf borderId="0" fillId="15" fontId="0" numFmtId="0" xfId="0" applyAlignment="1" applyFill="1" applyFont="1">
      <alignment horizontal="left" readingOrder="0" shrinkToFit="0" vertical="bottom" wrapText="1"/>
    </xf>
    <xf borderId="0" fillId="15" fontId="0" numFmtId="176" xfId="0" applyAlignment="1" applyFill="1" applyFont="1" applyNumberFormat="1">
      <alignment horizontal="left" readingOrder="0" shrinkToFit="0" vertical="bottom" wrapText="1"/>
    </xf>
    <xf borderId="0" fillId="83" fontId="13" numFmtId="14" xfId="0" applyAlignment="1" applyFill="1" applyFont="1" applyNumberFormat="1">
      <alignment horizontal="left" readingOrder="0" shrinkToFit="0" vertical="bottom" wrapText="1"/>
    </xf>
    <xf borderId="0" fillId="7" fontId="13" numFmtId="0" xfId="0" applyAlignment="1" applyFill="1" applyFont="1">
      <alignment horizontal="left" readingOrder="0" shrinkToFit="0" vertical="bottom" wrapText="1"/>
    </xf>
    <xf borderId="0" fillId="45" fontId="13" numFmtId="0" xfId="0" applyAlignment="1" applyFill="1" applyFont="1">
      <alignment readingOrder="0" shrinkToFit="0" wrapText="1"/>
    </xf>
    <xf borderId="0" fillId="53" fontId="13" numFmtId="0" xfId="0" applyAlignment="1" applyFill="1" applyFont="1">
      <alignment horizontal="left" readingOrder="0" shrinkToFit="0" vertical="bottom" wrapText="1"/>
    </xf>
    <xf borderId="0" fillId="53" fontId="13" numFmtId="176" xfId="0" applyAlignment="1" applyFill="1" applyFont="1" applyNumberFormat="1">
      <alignment horizontal="left" readingOrder="0" shrinkToFit="0" vertical="bottom" wrapText="1"/>
    </xf>
    <xf borderId="0" fillId="82" fontId="156" numFmtId="0" xfId="0" applyAlignment="1" applyFill="1" applyFont="1">
      <alignment shrinkToFit="0" wrapText="1"/>
    </xf>
    <xf borderId="1" fillId="55" fontId="133" numFmtId="0" xfId="0" applyAlignment="1" applyBorder="1" applyFill="1" applyFont="1">
      <alignment readingOrder="0" shrinkToFit="0" wrapText="1"/>
    </xf>
    <xf borderId="0" fillId="84" fontId="13" numFmtId="14" xfId="0" applyAlignment="1" applyFill="1" applyFont="1" applyNumberFormat="1">
      <alignment horizontal="left" readingOrder="0" shrinkToFit="0" vertical="bottom" wrapText="1"/>
    </xf>
    <xf borderId="0" fillId="84" fontId="13" numFmtId="0" xfId="0" applyAlignment="1" applyFill="1" applyFont="1">
      <alignment horizontal="left" readingOrder="0" shrinkToFit="0" vertical="bottom" wrapText="1"/>
    </xf>
    <xf borderId="0" fillId="84" fontId="13" numFmtId="176" xfId="0" applyAlignment="1" applyFill="1" applyFont="1" applyNumberFormat="1">
      <alignment horizontal="left" readingOrder="0" shrinkToFit="0" vertical="bottom" wrapText="1"/>
    </xf>
    <xf borderId="0" fillId="84" fontId="13" numFmtId="0" xfId="0" applyAlignment="1" applyFill="1" applyFont="1">
      <alignment horizontal="left" shrinkToFit="0" vertical="bottom" wrapText="1"/>
    </xf>
    <xf borderId="1" fillId="55" fontId="13" numFmtId="172" xfId="0" applyAlignment="1" applyBorder="1" applyFill="1" applyFont="1" applyNumberFormat="1">
      <alignment readingOrder="0" shrinkToFit="0" wrapText="1"/>
    </xf>
    <xf borderId="0" fillId="85" fontId="156" numFmtId="0" xfId="0" applyAlignment="1" applyFill="1" applyFont="1">
      <alignment readingOrder="0" shrinkToFit="0" wrapText="1"/>
    </xf>
    <xf borderId="0" fillId="85" fontId="156" numFmtId="176" xfId="0" applyAlignment="1" applyFill="1" applyFont="1" applyNumberFormat="1">
      <alignment readingOrder="0" shrinkToFit="0" wrapText="1"/>
    </xf>
    <xf borderId="0" fillId="85" fontId="156" numFmtId="0" xfId="0" applyAlignment="1" applyFill="1" applyFont="1">
      <alignment shrinkToFit="0" wrapText="1"/>
    </xf>
    <xf borderId="11" fillId="0" fontId="160" numFmtId="0" xfId="0" applyAlignment="1" applyBorder="1" applyFont="1">
      <alignment horizontal="left" readingOrder="0" shrinkToFit="0" wrapText="1"/>
    </xf>
    <xf borderId="0" fillId="66" fontId="156" numFmtId="0" xfId="0" applyAlignment="1" applyFill="1" applyFont="1">
      <alignment horizontal="left" readingOrder="0" shrinkToFit="0" vertical="bottom" wrapText="1"/>
    </xf>
    <xf borderId="0" fillId="66" fontId="156" numFmtId="176" xfId="0" applyAlignment="1" applyFill="1" applyFont="1" applyNumberFormat="1">
      <alignment horizontal="left" readingOrder="0" shrinkToFit="0" vertical="bottom" wrapText="1"/>
    </xf>
    <xf borderId="0" fillId="66" fontId="156" numFmtId="0" xfId="0" applyAlignment="1" applyFill="1" applyFont="1">
      <alignment horizontal="left" shrinkToFit="0" vertical="bottom" wrapText="1"/>
    </xf>
    <xf borderId="1" fillId="55" fontId="13" numFmtId="0" xfId="0" applyAlignment="1" applyBorder="1" applyFill="1" applyFont="1">
      <alignment readingOrder="0" shrinkToFit="0" wrapText="1"/>
    </xf>
    <xf borderId="0" fillId="0" fontId="13" numFmtId="0" xfId="0" applyAlignment="1" applyFont="1">
      <alignment readingOrder="0" shrinkToFit="0" wrapText="1"/>
    </xf>
    <xf borderId="11" fillId="55" fontId="141" numFmtId="0" xfId="0" applyAlignment="1" applyBorder="1" applyFill="1" applyFont="1">
      <alignment horizontal="left" readingOrder="0" shrinkToFit="0" wrapText="1"/>
    </xf>
    <xf borderId="0" fillId="14" fontId="156" numFmtId="0" xfId="0" applyAlignment="1" applyFill="1" applyFont="1">
      <alignment shrinkToFit="0" wrapText="1"/>
    </xf>
    <xf borderId="13" fillId="53" fontId="13" numFmtId="14" xfId="0" applyAlignment="1" applyBorder="1" applyFill="1" applyFont="1" applyNumberFormat="1">
      <alignment readingOrder="0" shrinkToFit="0" wrapText="1"/>
    </xf>
    <xf borderId="13" fillId="53" fontId="13" numFmtId="0" xfId="0" applyAlignment="1" applyBorder="1" applyFill="1" applyFont="1">
      <alignment readingOrder="0" shrinkToFit="0" wrapText="1"/>
    </xf>
    <xf borderId="13" fillId="53" fontId="13" numFmtId="176" xfId="0" applyAlignment="1" applyBorder="1" applyFill="1" applyFont="1" applyNumberFormat="1">
      <alignment readingOrder="0" shrinkToFit="0" wrapText="1"/>
    </xf>
    <xf borderId="10" fillId="0" fontId="13" numFmtId="0" xfId="0" applyAlignment="1" applyBorder="1" applyFont="1">
      <alignment shrinkToFit="0" wrapText="1"/>
    </xf>
    <xf borderId="0" fillId="14" fontId="156" numFmtId="14" xfId="0" applyAlignment="1" applyFill="1" applyFont="1" applyNumberFormat="1">
      <alignment horizontal="left" readingOrder="0" shrinkToFit="0" vertical="bottom" wrapText="1"/>
    </xf>
    <xf borderId="0" fillId="56" fontId="13" numFmtId="0" xfId="0" applyAlignment="1" applyFill="1" applyFont="1">
      <alignment horizontal="left" shrinkToFit="0" vertical="bottom" wrapText="1"/>
    </xf>
    <xf borderId="0" fillId="82" fontId="156" numFmtId="14" xfId="0" applyAlignment="1" applyFill="1" applyFont="1" applyNumberFormat="1">
      <alignment horizontal="left" readingOrder="0" shrinkToFit="0" vertical="bottom" wrapText="1"/>
    </xf>
    <xf borderId="13" fillId="55" fontId="161" numFmtId="0" xfId="0" applyAlignment="1" applyBorder="1" applyFill="1" applyFont="1">
      <alignment horizontal="left" readingOrder="0" shrinkToFit="0" vertical="bottom" wrapText="1"/>
    </xf>
    <xf borderId="0" fillId="56" fontId="13" numFmtId="0" xfId="0" applyAlignment="1" applyFill="1" applyFont="1">
      <alignment horizontal="left" readingOrder="0" shrinkToFit="0" vertical="bottom" wrapText="1"/>
    </xf>
    <xf borderId="0" fillId="14" fontId="156" numFmtId="0" xfId="0" applyAlignment="1" applyFill="1" applyFont="1">
      <alignment horizontal="left" readingOrder="0" shrinkToFit="0" vertical="bottom" wrapText="1"/>
    </xf>
    <xf borderId="0" fillId="56" fontId="13" numFmtId="0" xfId="0" applyAlignment="1" applyFill="1" applyFont="1">
      <alignment shrinkToFit="0" wrapText="1"/>
    </xf>
    <xf borderId="0" fillId="66" fontId="156" numFmtId="14" xfId="0" applyAlignment="1" applyFill="1" applyFont="1" applyNumberFormat="1">
      <alignment horizontal="left" readingOrder="0" shrinkToFit="0" vertical="bottom" wrapText="1"/>
    </xf>
    <xf borderId="0" fillId="82" fontId="156" numFmtId="0" xfId="0" applyAlignment="1" applyFill="1" applyFont="1">
      <alignment horizontal="left" readingOrder="0" shrinkToFit="0" vertical="bottom" wrapText="1"/>
    </xf>
    <xf borderId="0" fillId="22" fontId="13" numFmtId="0" xfId="0" applyAlignment="1" applyFill="1" applyFont="1">
      <alignment horizontal="left" readingOrder="0" shrinkToFit="0" vertical="bottom" wrapText="1"/>
    </xf>
    <xf borderId="0" fillId="69" fontId="13" numFmtId="0" xfId="0" applyAlignment="1" applyFill="1" applyFont="1">
      <alignment readingOrder="0" shrinkToFit="0" wrapText="1"/>
    </xf>
    <xf borderId="0" fillId="69" fontId="13" numFmtId="176" xfId="0" applyAlignment="1" applyFill="1" applyFont="1" applyNumberFormat="1">
      <alignment readingOrder="0" shrinkToFit="0" wrapText="1"/>
    </xf>
    <xf borderId="0" fillId="77" fontId="149" numFmtId="0" xfId="0" applyAlignment="1" applyFill="1" applyFont="1">
      <alignment horizontal="left" shrinkToFit="0" vertical="bottom" wrapText="1"/>
    </xf>
    <xf borderId="0" fillId="0" fontId="13" numFmtId="0" xfId="0" applyAlignment="1" applyFont="1">
      <alignment horizontal="left" readingOrder="0" shrinkToFit="0" vertical="bottom" wrapText="1"/>
    </xf>
    <xf borderId="0" fillId="86" fontId="13" numFmtId="0" xfId="0" applyAlignment="1" applyFill="1" applyFont="1">
      <alignment horizontal="left" readingOrder="0" shrinkToFit="0" vertical="bottom" wrapText="1"/>
    </xf>
    <xf borderId="0" fillId="0" fontId="149" numFmtId="14" xfId="0" applyAlignment="1" applyFont="1" applyNumberFormat="1">
      <alignment readingOrder="0" shrinkToFit="0" wrapText="1"/>
    </xf>
    <xf borderId="0" fillId="68" fontId="13" numFmtId="0" xfId="0" applyAlignment="1" applyFill="1" applyFont="1">
      <alignment readingOrder="0" shrinkToFit="0" wrapText="1"/>
    </xf>
    <xf borderId="0" fillId="68" fontId="13" numFmtId="176" xfId="0" applyAlignment="1" applyFill="1" applyFont="1" applyNumberFormat="1">
      <alignment readingOrder="0" shrinkToFit="0" wrapText="1"/>
    </xf>
    <xf borderId="8" fillId="49" fontId="33" numFmtId="0" xfId="0" applyAlignment="1" applyBorder="1" applyFill="1" applyFont="1">
      <alignment shrinkToFit="0" vertical="bottom" wrapText="1"/>
    </xf>
    <xf borderId="3" fillId="55" fontId="33" numFmtId="0" xfId="0" applyAlignment="1" applyBorder="1" applyFill="1" applyFont="1">
      <alignment readingOrder="0" shrinkToFit="0" vertical="bottom" wrapText="1"/>
    </xf>
    <xf borderId="11" fillId="49" fontId="33" numFmtId="0" xfId="0" applyAlignment="1" applyBorder="1" applyFill="1" applyFont="1">
      <alignment readingOrder="0" shrinkToFit="0" vertical="bottom" wrapText="1"/>
    </xf>
    <xf borderId="0" fillId="57" fontId="156" numFmtId="0" xfId="0" applyAlignment="1" applyFill="1" applyFont="1">
      <alignment readingOrder="0" shrinkToFit="0" wrapText="1"/>
    </xf>
    <xf borderId="0" fillId="57" fontId="156" numFmtId="176" xfId="0" applyAlignment="1" applyFill="1" applyFont="1" applyNumberFormat="1">
      <alignment readingOrder="0" shrinkToFit="0" wrapText="1"/>
    </xf>
    <xf borderId="0" fillId="82" fontId="162" numFmtId="0" xfId="0" applyAlignment="1" applyFill="1" applyFont="1">
      <alignment readingOrder="0" shrinkToFit="0" wrapText="1"/>
    </xf>
    <xf borderId="0" fillId="82" fontId="162" numFmtId="176" xfId="0" applyAlignment="1" applyFill="1" applyFont="1" applyNumberFormat="1">
      <alignment readingOrder="0" shrinkToFit="0" wrapText="1"/>
    </xf>
    <xf borderId="0" fillId="0" fontId="162" numFmtId="0" xfId="0" applyAlignment="1" applyFont="1">
      <alignment shrinkToFit="0" wrapText="1"/>
    </xf>
    <xf borderId="0" fillId="0" fontId="68" numFmtId="0" xfId="0" applyAlignment="1" applyFont="1">
      <alignment readingOrder="0" shrinkToFit="0" wrapText="1"/>
    </xf>
    <xf borderId="0" fillId="0" fontId="0" numFmtId="177" xfId="0" applyAlignment="1" applyFont="1" applyNumberFormat="1">
      <alignment readingOrder="0" shrinkToFit="0" vertical="center" wrapText="0"/>
    </xf>
    <xf borderId="0" fillId="0" fontId="0" numFmtId="49" xfId="0" applyAlignment="1" applyFont="1" applyNumberFormat="1">
      <alignment readingOrder="0" shrinkToFit="0" vertical="center" wrapText="0"/>
    </xf>
    <xf borderId="0" fillId="0" fontId="163" numFmtId="0" xfId="0" applyAlignment="1" applyFont="1">
      <alignment shrinkToFit="0" vertical="center" wrapText="0"/>
    </xf>
    <xf borderId="0" fillId="0" fontId="0" numFmtId="179" xfId="0" applyAlignment="1" applyFont="1" applyNumberFormat="1">
      <alignment readingOrder="0" shrinkToFit="0" vertical="center" wrapText="0"/>
    </xf>
    <xf borderId="0" fillId="18" fontId="13" numFmtId="0" xfId="0" applyAlignment="1" applyFill="1" applyFont="1">
      <alignment horizontal="left" shrinkToFit="0" vertical="bottom" wrapText="1"/>
    </xf>
    <xf borderId="0" fillId="18" fontId="13" numFmtId="0" xfId="0" applyAlignment="1" applyFill="1" applyFont="1">
      <alignment horizontal="left" readingOrder="0" shrinkToFit="0" vertical="bottom" wrapText="1"/>
    </xf>
    <xf borderId="0" fillId="69" fontId="13" numFmtId="0" xfId="0" applyAlignment="1" applyFill="1" applyFont="1">
      <alignment horizontal="left" readingOrder="0" shrinkToFit="0" vertical="bottom" wrapText="1"/>
    </xf>
    <xf borderId="0" fillId="87" fontId="156" numFmtId="14" xfId="0" applyAlignment="1" applyFill="1" applyFont="1" applyNumberFormat="1">
      <alignment readingOrder="0" shrinkToFit="0" wrapText="1"/>
    </xf>
    <xf borderId="0" fillId="69" fontId="13" numFmtId="176" xfId="0" applyAlignment="1" applyFill="1" applyFont="1" applyNumberFormat="1">
      <alignment horizontal="left" readingOrder="0" shrinkToFit="0" vertical="bottom" wrapText="1"/>
    </xf>
    <xf borderId="0" fillId="87" fontId="156" numFmtId="0" xfId="0" applyAlignment="1" applyFill="1" applyFont="1">
      <alignment readingOrder="0" shrinkToFit="0" wrapText="1"/>
    </xf>
    <xf borderId="0" fillId="69" fontId="13" numFmtId="0" xfId="0" applyAlignment="1" applyFill="1" applyFont="1">
      <alignment horizontal="left" shrinkToFit="0" vertical="bottom" wrapText="1"/>
    </xf>
    <xf borderId="0" fillId="87" fontId="156" numFmtId="176" xfId="0" applyAlignment="1" applyFill="1" applyFont="1" applyNumberFormat="1">
      <alignment readingOrder="0" shrinkToFit="0" wrapText="1"/>
    </xf>
    <xf borderId="1" fillId="55" fontId="67" numFmtId="0" xfId="0" applyAlignment="1" applyBorder="1" applyFill="1" applyFont="1">
      <alignment horizontal="center" readingOrder="0" shrinkToFit="0" wrapText="1"/>
    </xf>
    <xf borderId="0" fillId="62" fontId="0" numFmtId="0" xfId="0" applyAlignment="1" applyFill="1" applyFont="1">
      <alignment horizontal="left" readingOrder="0" shrinkToFit="0" vertical="bottom" wrapText="1"/>
    </xf>
    <xf borderId="0" fillId="62" fontId="0" numFmtId="176" xfId="0" applyAlignment="1" applyFill="1" applyFont="1" applyNumberFormat="1">
      <alignment horizontal="left" readingOrder="0" shrinkToFit="0" vertical="bottom" wrapText="1"/>
    </xf>
    <xf borderId="1" fillId="55" fontId="13" numFmtId="0" xfId="0" applyAlignment="1" applyBorder="1" applyFill="1" applyFont="1">
      <alignment horizontal="left" readingOrder="0" shrinkToFit="0" wrapText="1"/>
    </xf>
    <xf borderId="1" fillId="55" fontId="29" numFmtId="0" xfId="0" applyAlignment="1" applyBorder="1" applyFill="1" applyFont="1">
      <alignment readingOrder="0" shrinkToFit="0" wrapText="1"/>
    </xf>
    <xf borderId="0" fillId="82" fontId="158" numFmtId="0" xfId="0" applyAlignment="1" applyFill="1" applyFont="1">
      <alignment shrinkToFit="0" wrapText="1"/>
    </xf>
    <xf borderId="0" fillId="59" fontId="156" numFmtId="0" xfId="0" applyAlignment="1" applyFill="1" applyFont="1">
      <alignment readingOrder="0" shrinkToFit="0" wrapText="1"/>
    </xf>
    <xf borderId="0" fillId="59" fontId="156" numFmtId="176" xfId="0" applyAlignment="1" applyFill="1" applyFont="1" applyNumberFormat="1">
      <alignment readingOrder="0" shrinkToFit="0" wrapText="1"/>
    </xf>
    <xf borderId="0" fillId="88" fontId="13" numFmtId="0" xfId="0" applyAlignment="1" applyFill="1" applyFont="1">
      <alignment readingOrder="0" shrinkToFit="0" wrapText="1"/>
    </xf>
    <xf borderId="0" fillId="66" fontId="156" numFmtId="0" xfId="0" applyAlignment="1" applyFill="1" applyFont="1">
      <alignment readingOrder="0" shrinkToFit="0" wrapText="1"/>
    </xf>
    <xf borderId="0" fillId="66" fontId="156" numFmtId="176" xfId="0" applyAlignment="1" applyFill="1" applyFont="1" applyNumberFormat="1">
      <alignment readingOrder="0" shrinkToFit="0" wrapText="1"/>
    </xf>
    <xf borderId="0" fillId="66" fontId="156" numFmtId="0" xfId="0" applyAlignment="1" applyFill="1" applyFont="1">
      <alignment shrinkToFit="0" wrapText="1"/>
    </xf>
    <xf borderId="11" fillId="55" fontId="141" numFmtId="0" xfId="0" applyAlignment="1" applyBorder="1" applyFill="1" applyFont="1">
      <alignment horizontal="left" readingOrder="0" shrinkToFit="0" wrapText="1"/>
    </xf>
    <xf borderId="0" fillId="59" fontId="13" numFmtId="0" xfId="0" applyAlignment="1" applyFill="1" applyFont="1">
      <alignment horizontal="left" readingOrder="0" shrinkToFit="0" vertical="bottom" wrapText="1"/>
    </xf>
    <xf borderId="0" fillId="59" fontId="13" numFmtId="176" xfId="0" applyAlignment="1" applyFill="1" applyFont="1" applyNumberFormat="1">
      <alignment horizontal="left" readingOrder="0" shrinkToFit="0" vertical="bottom" wrapText="1"/>
    </xf>
    <xf borderId="0" fillId="59" fontId="156" numFmtId="14" xfId="0" applyAlignment="1" applyFill="1" applyFont="1" applyNumberFormat="1">
      <alignment readingOrder="0" shrinkToFit="0" wrapText="1"/>
    </xf>
    <xf borderId="1" fillId="55" fontId="164" numFmtId="0" xfId="0" applyAlignment="1" applyBorder="1" applyFill="1" applyFont="1">
      <alignment readingOrder="0" shrinkToFit="0" wrapText="1"/>
    </xf>
    <xf borderId="1" fillId="55" fontId="98" numFmtId="0" xfId="0" applyAlignment="1" applyBorder="1" applyFill="1" applyFont="1">
      <alignment readingOrder="0" shrinkToFit="0" wrapText="1"/>
    </xf>
    <xf borderId="0" fillId="44" fontId="0" numFmtId="0" xfId="0" applyAlignment="1" applyFill="1" applyFont="1">
      <alignment readingOrder="0" shrinkToFit="0" wrapText="1"/>
    </xf>
    <xf borderId="0" fillId="7" fontId="29" numFmtId="0" xfId="0" applyAlignment="1" applyFill="1" applyFont="1">
      <alignment readingOrder="0" shrinkToFit="0" wrapText="1"/>
    </xf>
    <xf borderId="0" fillId="0" fontId="29" numFmtId="0" xfId="0" applyAlignment="1" applyFont="1">
      <alignment readingOrder="0" shrinkToFit="0" wrapText="1"/>
    </xf>
    <xf borderId="1" fillId="55" fontId="98" numFmtId="0" xfId="0" applyAlignment="1" applyBorder="1" applyFill="1" applyFont="1">
      <alignment readingOrder="0" shrinkToFit="0" wrapText="1"/>
    </xf>
    <xf borderId="0" fillId="7" fontId="13" numFmtId="14" xfId="0" applyAlignment="1" applyFill="1" applyFont="1" applyNumberFormat="1">
      <alignment horizontal="left" readingOrder="0" shrinkToFit="0" vertical="bottom" wrapText="1"/>
    </xf>
    <xf borderId="0" fillId="7" fontId="13" numFmtId="176" xfId="0" applyAlignment="1" applyFill="1" applyFont="1" applyNumberFormat="1">
      <alignment horizontal="left" readingOrder="0" shrinkToFit="0" vertical="bottom" wrapText="1"/>
    </xf>
    <xf borderId="1" fillId="55" fontId="165" numFmtId="0" xfId="0" applyAlignment="1" applyBorder="1" applyFill="1" applyFont="1">
      <alignment readingOrder="0" shrinkToFit="0" wrapText="1"/>
    </xf>
    <xf borderId="0" fillId="77" fontId="13" numFmtId="21" xfId="0" applyAlignment="1" applyFill="1" applyFont="1" applyNumberFormat="1">
      <alignment horizontal="left" readingOrder="0" shrinkToFit="0" vertical="bottom" wrapText="1"/>
    </xf>
    <xf borderId="1" fillId="55" fontId="35" numFmtId="0" xfId="0" applyAlignment="1" applyBorder="1" applyFill="1" applyFont="1">
      <alignment readingOrder="0" shrinkToFit="0" wrapText="1"/>
    </xf>
    <xf borderId="0" fillId="46" fontId="13" numFmtId="0" xfId="0" applyAlignment="1" applyFill="1" applyFont="1">
      <alignment readingOrder="0" shrinkToFit="0" wrapText="1"/>
    </xf>
    <xf borderId="0" fillId="46" fontId="13" numFmtId="176" xfId="0" applyAlignment="1" applyFill="1" applyFont="1" applyNumberFormat="1">
      <alignment readingOrder="0" shrinkToFit="0" wrapText="1"/>
    </xf>
    <xf borderId="0" fillId="46" fontId="13" numFmtId="14" xfId="0" applyAlignment="1" applyFill="1" applyFont="1" applyNumberFormat="1">
      <alignment readingOrder="0" shrinkToFit="0" wrapText="1"/>
    </xf>
    <xf borderId="1" fillId="55" fontId="29" numFmtId="169" xfId="0" applyAlignment="1" applyBorder="1" applyFill="1" applyFont="1" applyNumberFormat="1">
      <alignment readingOrder="0" shrinkToFit="0" wrapText="1"/>
    </xf>
    <xf borderId="0" fillId="18" fontId="13" numFmtId="0" xfId="0" applyAlignment="1" applyFill="1" applyFont="1">
      <alignment shrinkToFit="0" wrapText="1"/>
    </xf>
    <xf borderId="0" fillId="62" fontId="156" numFmtId="0" xfId="0" applyAlignment="1" applyFill="1" applyFont="1">
      <alignment readingOrder="0" shrinkToFit="0" wrapText="1"/>
    </xf>
    <xf borderId="1" fillId="55" fontId="35" numFmtId="0" xfId="0" applyAlignment="1" applyBorder="1" applyFill="1" applyFont="1">
      <alignment readingOrder="0" shrinkToFit="0" wrapText="1"/>
    </xf>
    <xf borderId="0" fillId="62" fontId="13" numFmtId="20" xfId="0" applyAlignment="1" applyFill="1" applyFont="1" applyNumberFormat="1">
      <alignment horizontal="left" readingOrder="0" shrinkToFit="0" wrapText="1"/>
    </xf>
    <xf borderId="0" fillId="62" fontId="13" numFmtId="0" xfId="0" applyAlignment="1" applyFill="1" applyFont="1">
      <alignment horizontal="left" readingOrder="0" shrinkToFit="0" wrapText="1"/>
    </xf>
    <xf borderId="0" fillId="89" fontId="13" numFmtId="0" xfId="0" applyAlignment="1" applyFill="1" applyFont="1">
      <alignment horizontal="left" readingOrder="0" shrinkToFit="0" vertical="bottom" wrapText="1"/>
    </xf>
    <xf borderId="0" fillId="89" fontId="13" numFmtId="20" xfId="0" applyAlignment="1" applyFill="1" applyFont="1" applyNumberFormat="1">
      <alignment horizontal="left" readingOrder="0" shrinkToFit="0" vertical="bottom" wrapText="1"/>
    </xf>
    <xf borderId="0" fillId="89" fontId="13" numFmtId="0" xfId="0" applyAlignment="1" applyFill="1" applyFont="1">
      <alignment horizontal="left" shrinkToFit="0" vertical="bottom" wrapText="1"/>
    </xf>
    <xf borderId="0" fillId="57" fontId="126" numFmtId="14" xfId="0" applyAlignment="1" applyFill="1" applyFont="1" applyNumberFormat="1">
      <alignment horizontal="left" readingOrder="0" shrinkToFit="0" vertical="bottom" wrapText="1"/>
    </xf>
    <xf borderId="1" fillId="55" fontId="166" numFmtId="0" xfId="0" applyAlignment="1" applyBorder="1" applyFill="1" applyFont="1">
      <alignment readingOrder="0" shrinkToFit="0" wrapText="1"/>
    </xf>
    <xf borderId="1" fillId="55" fontId="29" numFmtId="165" xfId="0" applyAlignment="1" applyBorder="1" applyFill="1" applyFont="1" applyNumberFormat="1">
      <alignment readingOrder="0" shrinkToFit="0" wrapText="1"/>
    </xf>
    <xf borderId="0" fillId="7" fontId="157" numFmtId="0" xfId="0" applyAlignment="1" applyFill="1" applyFont="1">
      <alignment readingOrder="0" shrinkToFit="0" wrapText="1"/>
    </xf>
    <xf borderId="0" fillId="7" fontId="149" numFmtId="0" xfId="0" applyAlignment="1" applyFill="1" applyFont="1">
      <alignment horizontal="center" readingOrder="0" shrinkToFit="0" vertical="bottom" wrapText="1"/>
    </xf>
    <xf borderId="0" fillId="88" fontId="13" numFmtId="0" xfId="0" applyAlignment="1" applyFill="1" applyFont="1">
      <alignment readingOrder="0" shrinkToFit="0" wrapText="1"/>
    </xf>
    <xf borderId="0" fillId="44" fontId="13" numFmtId="0" xfId="0" applyAlignment="1" applyFill="1" applyFont="1">
      <alignment readingOrder="0" shrinkToFit="0" wrapText="1"/>
    </xf>
    <xf borderId="0" fillId="82" fontId="167" numFmtId="14" xfId="0" applyAlignment="1" applyFill="1" applyFont="1" applyNumberFormat="1">
      <alignment readingOrder="0" shrinkToFit="0" wrapText="1"/>
    </xf>
    <xf borderId="0" fillId="82" fontId="167" numFmtId="0" xfId="0" applyAlignment="1" applyFill="1" applyFont="1">
      <alignment readingOrder="0" shrinkToFit="0" wrapText="1"/>
    </xf>
    <xf borderId="0" fillId="82" fontId="167" numFmtId="176" xfId="0" applyAlignment="1" applyFill="1" applyFont="1" applyNumberFormat="1">
      <alignment readingOrder="0" shrinkToFit="0" wrapText="1"/>
    </xf>
    <xf borderId="0" fillId="7" fontId="149" numFmtId="0" xfId="0" applyAlignment="1" applyFill="1" applyFont="1">
      <alignment horizontal="center" shrinkToFit="0" vertical="bottom" wrapText="1"/>
    </xf>
    <xf borderId="0" fillId="0" fontId="149" numFmtId="0" xfId="0" applyAlignment="1" applyFont="1">
      <alignment horizontal="center" shrinkToFit="0" vertical="bottom" wrapText="1"/>
    </xf>
    <xf borderId="0" fillId="15" fontId="144" numFmtId="0" xfId="0" applyAlignment="1" applyFill="1" applyFont="1">
      <alignment shrinkToFit="0" vertical="bottom" wrapText="1"/>
    </xf>
    <xf borderId="0" fillId="15" fontId="144" numFmtId="20" xfId="0" applyAlignment="1" applyFill="1" applyFont="1" applyNumberFormat="1">
      <alignment horizontal="right" shrinkToFit="0" vertical="bottom" wrapText="1"/>
    </xf>
    <xf borderId="0" fillId="59" fontId="13" numFmtId="0" xfId="0" applyAlignment="1" applyFill="1" applyFont="1">
      <alignment shrinkToFit="0" wrapText="1"/>
    </xf>
    <xf borderId="0" fillId="15" fontId="144" numFmtId="0" xfId="0" applyAlignment="1" applyFill="1" applyFont="1">
      <alignment horizontal="right" shrinkToFit="0" vertical="bottom" wrapText="1"/>
    </xf>
    <xf borderId="0" fillId="15" fontId="144" numFmtId="14" xfId="0" applyAlignment="1" applyFill="1" applyFont="1" applyNumberFormat="1">
      <alignment horizontal="right" shrinkToFit="0" vertical="bottom" wrapText="1"/>
    </xf>
    <xf borderId="0" fillId="14" fontId="127" numFmtId="0" xfId="0" applyAlignment="1" applyFill="1" applyFont="1">
      <alignment readingOrder="0" shrinkToFit="0" wrapText="1"/>
    </xf>
    <xf borderId="0" fillId="14" fontId="127" numFmtId="176" xfId="0" applyAlignment="1" applyFill="1" applyFont="1" applyNumberFormat="1">
      <alignment readingOrder="0" shrinkToFit="0" wrapText="1"/>
    </xf>
    <xf borderId="0" fillId="14" fontId="127" numFmtId="0" xfId="0" applyAlignment="1" applyFill="1" applyFont="1">
      <alignment shrinkToFit="0" wrapText="1"/>
    </xf>
    <xf borderId="0" fillId="7" fontId="156" numFmtId="0" xfId="0" applyAlignment="1" applyFill="1" applyFont="1">
      <alignment shrinkToFit="0" wrapText="1"/>
    </xf>
    <xf borderId="1" fillId="55" fontId="13" numFmtId="0" xfId="0" applyAlignment="1" applyBorder="1" applyFill="1" applyFont="1">
      <alignment readingOrder="0" shrinkToFit="0" wrapText="1"/>
    </xf>
    <xf borderId="0" fillId="7" fontId="0" numFmtId="0" xfId="0" applyAlignment="1" applyFill="1" applyFont="1">
      <alignment shrinkToFit="0" wrapText="1"/>
    </xf>
    <xf borderId="3" fillId="49" fontId="13" numFmtId="0" xfId="0" applyAlignment="1" applyBorder="1" applyFill="1" applyFont="1">
      <alignment readingOrder="0" shrinkToFit="0" wrapText="1"/>
    </xf>
    <xf borderId="0" fillId="14" fontId="149" numFmtId="0" xfId="0" applyAlignment="1" applyFill="1" applyFont="1">
      <alignment readingOrder="0" shrinkToFit="0" wrapText="1"/>
    </xf>
    <xf borderId="0" fillId="14" fontId="149" numFmtId="176" xfId="0" applyAlignment="1" applyFill="1" applyFont="1" applyNumberFormat="1">
      <alignment readingOrder="0" shrinkToFit="0" wrapText="1"/>
    </xf>
    <xf borderId="0" fillId="59" fontId="168" numFmtId="0" xfId="0" applyAlignment="1" applyFill="1" applyFont="1">
      <alignment readingOrder="0" shrinkToFit="0" wrapText="1"/>
    </xf>
    <xf borderId="0" fillId="67" fontId="13" numFmtId="0" xfId="0" applyAlignment="1" applyFill="1" applyFont="1">
      <alignment readingOrder="0" shrinkToFit="0" wrapText="1"/>
    </xf>
    <xf borderId="0" fillId="59" fontId="168" numFmtId="176" xfId="0" applyAlignment="1" applyFill="1" applyFont="1" applyNumberFormat="1">
      <alignment readingOrder="0" shrinkToFit="0" wrapText="1"/>
    </xf>
    <xf borderId="0" fillId="67" fontId="13" numFmtId="20" xfId="0" applyAlignment="1" applyFill="1" applyFont="1" applyNumberFormat="1">
      <alignment readingOrder="0" shrinkToFit="0" wrapText="1"/>
    </xf>
    <xf borderId="0" fillId="67" fontId="13" numFmtId="0" xfId="0" applyAlignment="1" applyFill="1" applyFont="1">
      <alignment horizontal="left" readingOrder="0" shrinkToFit="0" wrapText="1"/>
    </xf>
    <xf borderId="0" fillId="67" fontId="13" numFmtId="0" xfId="0" applyAlignment="1" applyFill="1" applyFont="1">
      <alignment shrinkToFit="0" wrapText="1"/>
    </xf>
    <xf borderId="0" fillId="14" fontId="149" numFmtId="0" xfId="0" applyAlignment="1" applyFill="1" applyFont="1">
      <alignment shrinkToFit="0" wrapText="1"/>
    </xf>
    <xf borderId="15" fillId="49" fontId="13" numFmtId="0" xfId="0" applyAlignment="1" applyBorder="1" applyFill="1" applyFont="1">
      <alignment readingOrder="0" shrinkToFit="0" wrapText="1"/>
    </xf>
    <xf borderId="0" fillId="62" fontId="13" numFmtId="21" xfId="0" applyAlignment="1" applyFill="1" applyFont="1" applyNumberFormat="1">
      <alignment readingOrder="0" shrinkToFit="0" wrapText="1"/>
    </xf>
    <xf borderId="0" fillId="61" fontId="13" numFmtId="21" xfId="0" applyAlignment="1" applyFill="1" applyFont="1" applyNumberFormat="1">
      <alignment readingOrder="0" shrinkToFit="0" wrapText="1"/>
    </xf>
    <xf borderId="0" fillId="7" fontId="13" numFmtId="0" xfId="0" applyAlignment="1" applyFill="1" applyFont="1">
      <alignment horizontal="center" readingOrder="0" shrinkToFit="0" vertical="bottom" wrapText="1"/>
    </xf>
    <xf borderId="0" fillId="88" fontId="13" numFmtId="0" xfId="0" applyAlignment="1" applyFill="1" applyFont="1">
      <alignment shrinkToFit="0" wrapText="1"/>
    </xf>
    <xf borderId="0" fillId="57" fontId="156" numFmtId="0" xfId="0" applyAlignment="1" applyFill="1" applyFont="1">
      <alignment horizontal="left" shrinkToFit="0" vertical="bottom" wrapText="1"/>
    </xf>
    <xf borderId="0" fillId="57" fontId="167" numFmtId="0" xfId="0" applyAlignment="1" applyFill="1" applyFont="1">
      <alignment horizontal="left" readingOrder="0" shrinkToFit="0" vertical="bottom" wrapText="1"/>
    </xf>
    <xf borderId="0" fillId="58" fontId="13" numFmtId="21" xfId="0" applyAlignment="1" applyFill="1" applyFont="1" applyNumberFormat="1">
      <alignment horizontal="left" readingOrder="0" shrinkToFit="0" vertical="bottom" wrapText="1"/>
    </xf>
    <xf borderId="1" fillId="55" fontId="13" numFmtId="169" xfId="0" applyAlignment="1" applyBorder="1" applyFill="1" applyFont="1" applyNumberFormat="1">
      <alignment horizontal="left" readingOrder="0" shrinkToFit="0" textRotation="0" vertical="top" wrapText="1"/>
    </xf>
    <xf borderId="1" fillId="55" fontId="13" numFmtId="0" xfId="0" applyAlignment="1" applyBorder="1" applyFill="1" applyFont="1">
      <alignment horizontal="left" readingOrder="0" shrinkToFit="0" textRotation="0" vertical="top" wrapText="1"/>
    </xf>
    <xf borderId="0" fillId="62" fontId="13" numFmtId="0" xfId="0" applyAlignment="1" applyFill="1" applyFont="1">
      <alignment horizontal="left" shrinkToFit="0" wrapText="1"/>
    </xf>
    <xf borderId="1" fillId="49" fontId="13" numFmtId="0" xfId="0" applyAlignment="1" applyBorder="1" applyFill="1" applyFont="1">
      <alignment horizontal="left" readingOrder="0" shrinkToFit="0" textRotation="0" vertical="top" wrapText="1"/>
    </xf>
    <xf borderId="0" fillId="46" fontId="13" numFmtId="20" xfId="0" applyAlignment="1" applyFill="1" applyFont="1" applyNumberFormat="1">
      <alignment horizontal="left" readingOrder="0" shrinkToFit="0" wrapText="1"/>
    </xf>
    <xf borderId="1" fillId="49" fontId="13" numFmtId="0" xfId="0" applyAlignment="1" applyBorder="1" applyFill="1" applyFont="1">
      <alignment horizontal="left" shrinkToFit="0" textRotation="0" vertical="top" wrapText="1"/>
    </xf>
    <xf borderId="0" fillId="46" fontId="13" numFmtId="0" xfId="0" applyAlignment="1" applyFill="1" applyFont="1">
      <alignment horizontal="left" shrinkToFit="0" wrapText="1"/>
    </xf>
    <xf borderId="1" fillId="34" fontId="133" numFmtId="0" xfId="0" applyAlignment="1" applyBorder="1" applyFill="1" applyFont="1">
      <alignment horizontal="left" readingOrder="0" shrinkToFit="0" textRotation="0" vertical="top" wrapText="1"/>
    </xf>
    <xf borderId="0" fillId="64" fontId="13" numFmtId="0" xfId="0" applyAlignment="1" applyFill="1" applyFont="1">
      <alignment horizontal="left" readingOrder="0" shrinkToFit="0" wrapText="1"/>
    </xf>
    <xf borderId="0" fillId="64" fontId="13" numFmtId="20" xfId="0" applyAlignment="1" applyFill="1" applyFont="1" applyNumberFormat="1">
      <alignment horizontal="left" readingOrder="0" shrinkToFit="0" wrapText="1"/>
    </xf>
    <xf borderId="0" fillId="46" fontId="13" numFmtId="21" xfId="0" applyAlignment="1" applyFill="1" applyFont="1" applyNumberFormat="1">
      <alignment horizontal="left" readingOrder="0" shrinkToFit="0" wrapText="1"/>
    </xf>
    <xf borderId="0" fillId="55" fontId="35" numFmtId="0" xfId="0" applyAlignment="1" applyFill="1" applyFont="1">
      <alignment horizontal="left" readingOrder="0" shrinkToFit="0" textRotation="0" vertical="top" wrapText="1"/>
    </xf>
    <xf borderId="0" fillId="62" fontId="13" numFmtId="14" xfId="0" applyAlignment="1" applyFill="1" applyFont="1" applyNumberFormat="1">
      <alignment horizontal="left" readingOrder="0" shrinkToFit="0" wrapText="1"/>
    </xf>
    <xf borderId="0" fillId="62" fontId="13" numFmtId="21" xfId="0" applyAlignment="1" applyFill="1" applyFont="1" applyNumberFormat="1">
      <alignment horizontal="left" readingOrder="0" shrinkToFit="0" wrapText="1"/>
    </xf>
    <xf borderId="0" fillId="69" fontId="13" numFmtId="0" xfId="0" applyAlignment="1" applyFill="1" applyFont="1">
      <alignment shrinkToFit="0" wrapText="1"/>
    </xf>
    <xf borderId="15" fillId="49" fontId="13" numFmtId="0" xfId="0" applyAlignment="1" applyBorder="1" applyFill="1" applyFont="1">
      <alignment horizontal="left" readingOrder="0" shrinkToFit="0" textRotation="0" vertical="top" wrapText="1"/>
    </xf>
    <xf borderId="0" fillId="50" fontId="13" numFmtId="21" xfId="0" applyAlignment="1" applyFill="1" applyFont="1" applyNumberFormat="1">
      <alignment horizontal="left" readingOrder="0" shrinkToFit="0" wrapText="1"/>
    </xf>
    <xf borderId="0" fillId="58" fontId="13" numFmtId="14" xfId="0" applyAlignment="1" applyFill="1" applyFont="1" applyNumberFormat="1">
      <alignment horizontal="left" readingOrder="0" shrinkToFit="0" wrapText="1"/>
    </xf>
    <xf borderId="0" fillId="58" fontId="13" numFmtId="0" xfId="0" applyAlignment="1" applyFill="1" applyFont="1">
      <alignment horizontal="left" readingOrder="0" shrinkToFit="0" wrapText="1"/>
    </xf>
    <xf borderId="1" fillId="55" fontId="29" numFmtId="0" xfId="0" applyAlignment="1" applyBorder="1" applyFill="1" applyFont="1">
      <alignment horizontal="left" readingOrder="0" shrinkToFit="0" textRotation="0" vertical="top" wrapText="1"/>
    </xf>
    <xf borderId="0" fillId="58" fontId="13" numFmtId="20" xfId="0" applyAlignment="1" applyFill="1" applyFont="1" applyNumberFormat="1">
      <alignment horizontal="left" readingOrder="0" shrinkToFit="0" wrapText="1"/>
    </xf>
    <xf borderId="0" fillId="58" fontId="13" numFmtId="0" xfId="0" applyAlignment="1" applyFill="1" applyFont="1">
      <alignment horizontal="left" shrinkToFit="0" wrapText="1"/>
    </xf>
    <xf borderId="3" fillId="49" fontId="13" numFmtId="0" xfId="0" applyAlignment="1" applyBorder="1" applyFill="1" applyFont="1">
      <alignment horizontal="left" readingOrder="0" shrinkToFit="0" textRotation="0" vertical="top" wrapText="1"/>
    </xf>
    <xf borderId="0" fillId="14" fontId="127" numFmtId="14" xfId="0" applyAlignment="1" applyFill="1" applyFont="1" applyNumberFormat="1">
      <alignment readingOrder="0" shrinkToFit="0" wrapText="1"/>
    </xf>
    <xf borderId="0" fillId="14" fontId="149" numFmtId="14" xfId="0" applyAlignment="1" applyFill="1" applyFont="1" applyNumberFormat="1">
      <alignment readingOrder="0" shrinkToFit="0" wrapText="1"/>
    </xf>
    <xf borderId="0" fillId="46" fontId="13" numFmtId="14" xfId="0" applyAlignment="1" applyFill="1" applyFont="1" applyNumberFormat="1">
      <alignment horizontal="left" readingOrder="0" shrinkToFit="0" vertical="bottom" wrapText="1"/>
    </xf>
    <xf borderId="1" fillId="55" fontId="13" numFmtId="166" xfId="0" applyAlignment="1" applyBorder="1" applyFill="1" applyFont="1" applyNumberFormat="1">
      <alignment horizontal="left" readingOrder="0" shrinkToFit="0" textRotation="0" vertical="top" wrapText="1"/>
    </xf>
    <xf borderId="0" fillId="46" fontId="13" numFmtId="21" xfId="0" applyAlignment="1" applyFill="1" applyFont="1" applyNumberFormat="1">
      <alignment horizontal="left" readingOrder="0" shrinkToFit="0" vertical="bottom" wrapText="1"/>
    </xf>
    <xf borderId="1" fillId="55" fontId="13" numFmtId="165" xfId="0" applyAlignment="1" applyBorder="1" applyFill="1" applyFont="1" applyNumberFormat="1">
      <alignment horizontal="left" readingOrder="0" shrinkToFit="0" textRotation="0" vertical="top" wrapText="1"/>
    </xf>
    <xf borderId="1" fillId="55" fontId="13" numFmtId="172" xfId="0" applyAlignment="1" applyBorder="1" applyFill="1" applyFont="1" applyNumberFormat="1">
      <alignment horizontal="left" readingOrder="0" shrinkToFit="0" textRotation="0" vertical="top" wrapText="1"/>
    </xf>
    <xf borderId="0" fillId="0" fontId="169" numFmtId="49" xfId="0" applyAlignment="1" applyFont="1" applyNumberFormat="1">
      <alignment shrinkToFit="0" vertical="center" wrapText="0"/>
    </xf>
    <xf borderId="0" fillId="55" fontId="13" numFmtId="0" xfId="0" applyAlignment="1" applyFill="1" applyFont="1">
      <alignment shrinkToFit="0" wrapText="1"/>
    </xf>
    <xf borderId="0" fillId="0" fontId="0" numFmtId="180" xfId="0" applyAlignment="1" applyFont="1" applyNumberFormat="1">
      <alignment readingOrder="0" shrinkToFit="0" vertical="center" wrapText="0"/>
    </xf>
    <xf borderId="0" fillId="90" fontId="13" numFmtId="0" xfId="0" applyAlignment="1" applyFill="1" applyFont="1">
      <alignment horizontal="left" readingOrder="0" shrinkToFit="0" vertical="bottom" wrapText="1"/>
    </xf>
    <xf borderId="0" fillId="0" fontId="170" numFmtId="0" xfId="0" applyAlignment="1" applyFont="1">
      <alignment readingOrder="0" shrinkToFit="0" vertical="center" wrapText="0"/>
    </xf>
    <xf borderId="0" fillId="90" fontId="13" numFmtId="20" xfId="0" applyAlignment="1" applyFill="1" applyFont="1" applyNumberFormat="1">
      <alignment horizontal="left" readingOrder="0" shrinkToFit="0" vertical="bottom" wrapText="1"/>
    </xf>
    <xf borderId="0" fillId="0" fontId="0" numFmtId="164" xfId="0" applyAlignment="1" applyFont="1" applyNumberFormat="1">
      <alignment readingOrder="0" shrinkToFit="0" vertical="center" wrapText="0"/>
    </xf>
    <xf borderId="0" fillId="0" fontId="0" numFmtId="170" xfId="0" applyAlignment="1" applyFont="1" applyNumberFormat="1">
      <alignment readingOrder="0" shrinkToFit="0" vertical="center" wrapText="0"/>
    </xf>
    <xf borderId="0" fillId="0" fontId="0" numFmtId="181" xfId="0" applyAlignment="1" applyFont="1" applyNumberFormat="1">
      <alignment readingOrder="0" shrinkToFit="0" vertical="center" wrapText="0"/>
    </xf>
    <xf borderId="0" fillId="74" fontId="13" numFmtId="14" xfId="0" applyAlignment="1" applyFill="1" applyFont="1" applyNumberFormat="1">
      <alignment horizontal="left" readingOrder="0" shrinkToFit="0" vertical="bottom" wrapText="1"/>
    </xf>
    <xf borderId="0" fillId="74" fontId="13" numFmtId="0" xfId="0" applyAlignment="1" applyFill="1" applyFont="1">
      <alignment horizontal="left" readingOrder="0" shrinkToFit="0" vertical="bottom" wrapText="1"/>
    </xf>
    <xf borderId="0" fillId="74" fontId="13" numFmtId="20" xfId="0" applyAlignment="1" applyFill="1" applyFont="1" applyNumberFormat="1">
      <alignment horizontal="left" readingOrder="0" shrinkToFit="0" vertical="bottom" wrapText="1"/>
    </xf>
    <xf borderId="0" fillId="74" fontId="13" numFmtId="0" xfId="0" applyAlignment="1" applyFill="1" applyFont="1">
      <alignment horizontal="left" shrinkToFit="0" vertical="bottom" wrapText="1"/>
    </xf>
    <xf borderId="0" fillId="38" fontId="13" numFmtId="14" xfId="0" applyAlignment="1" applyFill="1" applyFont="1" applyNumberFormat="1">
      <alignment horizontal="left" readingOrder="0" shrinkToFit="0" vertical="bottom" wrapText="1"/>
    </xf>
    <xf borderId="0" fillId="38" fontId="13" numFmtId="0" xfId="0" applyAlignment="1" applyFill="1" applyFont="1">
      <alignment horizontal="left" readingOrder="0" shrinkToFit="0" vertical="bottom" wrapText="1"/>
    </xf>
    <xf borderId="0" fillId="38" fontId="13" numFmtId="20" xfId="0" applyAlignment="1" applyFill="1" applyFont="1" applyNumberFormat="1">
      <alignment horizontal="left" readingOrder="0" shrinkToFit="0" vertical="bottom" wrapText="1"/>
    </xf>
    <xf borderId="0" fillId="46" fontId="13" numFmtId="14" xfId="0" applyAlignment="1" applyFill="1" applyFont="1" applyNumberFormat="1">
      <alignment horizontal="left" readingOrder="0" shrinkToFit="0" wrapText="1"/>
    </xf>
    <xf borderId="0" fillId="14" fontId="0" numFmtId="0" xfId="0" applyAlignment="1" applyFill="1" applyFont="1">
      <alignment readingOrder="0" shrinkToFit="0" wrapText="1"/>
    </xf>
    <xf borderId="0" fillId="14" fontId="0" numFmtId="176" xfId="0" applyAlignment="1" applyFill="1" applyFont="1" applyNumberFormat="1">
      <alignment readingOrder="0" shrinkToFit="0" wrapText="1"/>
    </xf>
    <xf borderId="0" fillId="50" fontId="29" numFmtId="14" xfId="0" applyAlignment="1" applyFill="1" applyFont="1" applyNumberFormat="1">
      <alignment horizontal="left" readingOrder="0" shrinkToFit="0" vertical="bottom" wrapText="1"/>
    </xf>
    <xf borderId="0" fillId="50" fontId="29" numFmtId="0" xfId="0" applyAlignment="1" applyFill="1" applyFont="1">
      <alignment horizontal="left" readingOrder="0" shrinkToFit="0" vertical="bottom" wrapText="1"/>
    </xf>
    <xf borderId="0" fillId="50" fontId="29" numFmtId="20" xfId="0" applyAlignment="1" applyFill="1" applyFont="1" applyNumberFormat="1">
      <alignment horizontal="left" readingOrder="0" shrinkToFit="0" vertical="bottom" wrapText="1"/>
    </xf>
    <xf borderId="0" fillId="14" fontId="29" numFmtId="0" xfId="0" applyAlignment="1" applyFill="1" applyFont="1">
      <alignment horizontal="left" readingOrder="0" shrinkToFit="0" wrapText="1"/>
    </xf>
    <xf borderId="0" fillId="14" fontId="29" numFmtId="20" xfId="0" applyAlignment="1" applyFill="1" applyFont="1" applyNumberFormat="1">
      <alignment horizontal="left" readingOrder="0" shrinkToFit="0" wrapText="1"/>
    </xf>
    <xf borderId="0" fillId="14" fontId="29" numFmtId="0" xfId="0" applyAlignment="1" applyFill="1" applyFont="1">
      <alignment horizontal="left" shrinkToFit="0" wrapText="1"/>
    </xf>
    <xf borderId="0" fillId="64" fontId="0" numFmtId="0" xfId="0" applyAlignment="1" applyFill="1" applyFont="1">
      <alignment readingOrder="0" shrinkToFit="0" wrapText="1"/>
    </xf>
    <xf borderId="0" fillId="64" fontId="0" numFmtId="176" xfId="0" applyAlignment="1" applyFill="1" applyFont="1" applyNumberFormat="1">
      <alignment readingOrder="0" shrinkToFit="0" wrapText="1"/>
    </xf>
    <xf borderId="0" fillId="0" fontId="0" numFmtId="176" xfId="0" applyAlignment="1" applyFont="1" applyNumberFormat="1">
      <alignment readingOrder="0" shrinkToFit="0" wrapText="1"/>
    </xf>
    <xf borderId="0" fillId="0" fontId="0" numFmtId="0" xfId="0" applyAlignment="1" applyFont="1">
      <alignment shrinkToFit="0" wrapText="1"/>
    </xf>
    <xf borderId="0" fillId="0" fontId="0" numFmtId="180" xfId="0" applyAlignment="1" applyFont="1" applyNumberFormat="1">
      <alignment shrinkToFit="0" vertical="center" wrapText="0"/>
    </xf>
    <xf borderId="0" fillId="0" fontId="0" numFmtId="49" xfId="0" applyAlignment="1" applyFont="1" applyNumberFormat="1">
      <alignment shrinkToFit="0" vertical="center" wrapText="0"/>
    </xf>
    <xf borderId="0" fillId="0" fontId="171" numFmtId="0" xfId="0" applyAlignment="1" applyFont="1">
      <alignment shrinkToFit="0" vertical="center" wrapText="0"/>
    </xf>
    <xf borderId="0" fillId="0" fontId="0" numFmtId="179" xfId="0" applyAlignment="1" applyFont="1" applyNumberFormat="1">
      <alignment shrinkToFit="0" vertical="center" wrapText="0"/>
    </xf>
    <xf borderId="0" fillId="77" fontId="13" numFmtId="20" xfId="0" applyAlignment="1" applyFill="1" applyFont="1" applyNumberFormat="1">
      <alignment horizontal="left" readingOrder="0" shrinkToFit="0" wrapText="1"/>
    </xf>
    <xf borderId="0" fillId="62" fontId="29" numFmtId="14" xfId="0" applyAlignment="1" applyFill="1" applyFont="1" applyNumberFormat="1">
      <alignment horizontal="left" readingOrder="0" shrinkToFit="0" vertical="bottom" wrapText="1"/>
    </xf>
    <xf borderId="0" fillId="14" fontId="13" numFmtId="21" xfId="0" applyAlignment="1" applyFill="1" applyFont="1" applyNumberFormat="1">
      <alignment horizontal="left" readingOrder="0" shrinkToFit="0" vertical="bottom" wrapText="1"/>
    </xf>
    <xf borderId="0" fillId="77" fontId="13" numFmtId="0" xfId="0" applyAlignment="1" applyFill="1" applyFont="1">
      <alignment readingOrder="0" shrinkToFit="0" wrapText="1"/>
    </xf>
    <xf borderId="0" fillId="77" fontId="13" numFmtId="20" xfId="0" applyAlignment="1" applyFill="1" applyFont="1" applyNumberFormat="1">
      <alignment readingOrder="0" shrinkToFit="0" wrapText="1"/>
    </xf>
    <xf borderId="0" fillId="77" fontId="13" numFmtId="0" xfId="0" applyAlignment="1" applyFill="1" applyFont="1">
      <alignment shrinkToFit="0" wrapText="1"/>
    </xf>
    <xf borderId="0" fillId="90" fontId="13" numFmtId="0" xfId="0" applyAlignment="1" applyFill="1" applyFont="1">
      <alignment horizontal="left" shrinkToFit="0" vertical="bottom" wrapText="1"/>
    </xf>
    <xf borderId="0" fillId="38" fontId="29" numFmtId="0" xfId="0" applyAlignment="1" applyFill="1" applyFont="1">
      <alignment horizontal="left" readingOrder="0" shrinkToFit="0" vertical="bottom" wrapText="1"/>
    </xf>
    <xf borderId="0" fillId="38" fontId="29" numFmtId="20" xfId="0" applyAlignment="1" applyFill="1" applyFont="1" applyNumberFormat="1">
      <alignment horizontal="left" readingOrder="0" shrinkToFit="0" vertical="bottom" wrapText="1"/>
    </xf>
    <xf borderId="0" fillId="38" fontId="29" numFmtId="0" xfId="0" applyAlignment="1" applyFill="1" applyFont="1">
      <alignment horizontal="left" shrinkToFit="0" vertical="bottom" wrapText="1"/>
    </xf>
    <xf borderId="0" fillId="57" fontId="13" numFmtId="2" xfId="0" applyAlignment="1" applyFill="1" applyFont="1" applyNumberFormat="1">
      <alignment horizontal="left" readingOrder="0" shrinkToFit="0" vertical="bottom" wrapText="1"/>
    </xf>
    <xf borderId="0" fillId="61" fontId="13" numFmtId="2" xfId="0" applyAlignment="1" applyFill="1" applyFont="1" applyNumberFormat="1">
      <alignment horizontal="left" readingOrder="0" shrinkToFit="0" vertical="bottom" wrapText="1"/>
    </xf>
    <xf borderId="0" fillId="57" fontId="13" numFmtId="0" xfId="0" applyAlignment="1" applyFill="1" applyFont="1">
      <alignment readingOrder="0" shrinkToFit="0" wrapText="1"/>
    </xf>
    <xf borderId="0" fillId="47" fontId="13" numFmtId="14" xfId="0" applyAlignment="1" applyFill="1" applyFont="1" applyNumberFormat="1">
      <alignment readingOrder="0" shrinkToFit="0" wrapText="1"/>
    </xf>
    <xf borderId="0" fillId="47" fontId="13" numFmtId="0" xfId="0" applyAlignment="1" applyFill="1" applyFont="1">
      <alignment readingOrder="0" shrinkToFit="0" wrapText="1"/>
    </xf>
    <xf borderId="0" fillId="47" fontId="13" numFmtId="176" xfId="0" applyAlignment="1" applyFill="1" applyFont="1" applyNumberFormat="1">
      <alignment readingOrder="0" shrinkToFit="0" wrapText="1"/>
    </xf>
    <xf borderId="0" fillId="47" fontId="13" numFmtId="0" xfId="0" applyAlignment="1" applyFill="1" applyFont="1">
      <alignment shrinkToFit="0" wrapText="1"/>
    </xf>
    <xf borderId="0" fillId="87" fontId="13" numFmtId="14" xfId="0" applyAlignment="1" applyFill="1" applyFont="1" applyNumberFormat="1">
      <alignment horizontal="left" readingOrder="0" shrinkToFit="0" vertical="bottom" wrapText="1"/>
    </xf>
    <xf borderId="0" fillId="87" fontId="13" numFmtId="0" xfId="0" applyAlignment="1" applyFill="1" applyFont="1">
      <alignment horizontal="left" readingOrder="0" shrinkToFit="0" vertical="bottom" wrapText="1"/>
    </xf>
    <xf borderId="0" fillId="87" fontId="13" numFmtId="20" xfId="0" applyAlignment="1" applyFill="1" applyFont="1" applyNumberFormat="1">
      <alignment horizontal="left" readingOrder="0" shrinkToFit="0" vertical="bottom" wrapText="1"/>
    </xf>
    <xf borderId="0" fillId="87" fontId="13" numFmtId="0" xfId="0" applyAlignment="1" applyFill="1" applyFont="1">
      <alignment horizontal="left" shrinkToFit="0" vertical="bottom" wrapText="1"/>
    </xf>
    <xf borderId="0" fillId="20" fontId="13" numFmtId="0" xfId="0" applyAlignment="1" applyFill="1" applyFont="1">
      <alignment readingOrder="0" shrinkToFit="0" wrapText="1"/>
    </xf>
    <xf borderId="0" fillId="20" fontId="13" numFmtId="176" xfId="0" applyAlignment="1" applyFill="1" applyFont="1" applyNumberFormat="1">
      <alignment readingOrder="0" shrinkToFit="0" wrapText="1"/>
    </xf>
    <xf borderId="0" fillId="91" fontId="156" numFmtId="0" xfId="0" applyAlignment="1" applyFill="1" applyFont="1">
      <alignment readingOrder="0" shrinkToFit="0" wrapText="1"/>
    </xf>
    <xf borderId="0" fillId="91" fontId="156" numFmtId="176" xfId="0" applyAlignment="1" applyFill="1" applyFont="1" applyNumberFormat="1">
      <alignment readingOrder="0" shrinkToFit="0" wrapText="1"/>
    </xf>
    <xf borderId="0" fillId="92" fontId="13" numFmtId="0" xfId="0" applyAlignment="1" applyFill="1" applyFont="1">
      <alignment shrinkToFit="0" wrapText="1"/>
    </xf>
    <xf borderId="0" fillId="68" fontId="0" numFmtId="0" xfId="0" applyAlignment="1" applyFill="1" applyFont="1">
      <alignment readingOrder="0" shrinkToFit="0" wrapText="1"/>
    </xf>
    <xf borderId="0" fillId="68" fontId="0" numFmtId="176" xfId="0" applyAlignment="1" applyFill="1" applyFont="1" applyNumberFormat="1">
      <alignment readingOrder="0" shrinkToFit="0" wrapText="1"/>
    </xf>
    <xf borderId="0" fillId="38" fontId="13" numFmtId="0" xfId="0" applyAlignment="1" applyFill="1" applyFont="1">
      <alignment horizontal="left" shrinkToFit="0" vertical="bottom" wrapText="1"/>
    </xf>
    <xf borderId="0" fillId="68" fontId="0" numFmtId="0" xfId="0" applyAlignment="1" applyFill="1" applyFont="1">
      <alignment shrinkToFit="0" wrapText="1"/>
    </xf>
    <xf borderId="0" fillId="90" fontId="13" numFmtId="0" xfId="0" applyAlignment="1" applyFill="1" applyFont="1">
      <alignment readingOrder="0" shrinkToFit="0" wrapText="1"/>
    </xf>
    <xf borderId="0" fillId="90" fontId="13" numFmtId="176" xfId="0" applyAlignment="1" applyFill="1" applyFont="1" applyNumberFormat="1">
      <alignment readingOrder="0" shrinkToFit="0" wrapText="1"/>
    </xf>
    <xf borderId="0" fillId="90" fontId="13" numFmtId="0" xfId="0" applyAlignment="1" applyFill="1" applyFont="1">
      <alignment shrinkToFit="0" wrapText="1"/>
    </xf>
    <xf borderId="0" fillId="91" fontId="156" numFmtId="0" xfId="0" applyAlignment="1" applyFill="1" applyFont="1">
      <alignment shrinkToFit="0" wrapText="1"/>
    </xf>
    <xf borderId="0" fillId="78" fontId="126" numFmtId="0" xfId="0" applyAlignment="1" applyFill="1" applyFont="1">
      <alignment horizontal="left" shrinkToFit="0" vertical="bottom" wrapText="1"/>
    </xf>
    <xf borderId="0" fillId="63" fontId="13" numFmtId="14" xfId="0" applyAlignment="1" applyFill="1" applyFont="1" applyNumberFormat="1">
      <alignment horizontal="left" readingOrder="0" shrinkToFit="0" vertical="bottom" wrapText="1"/>
    </xf>
    <xf borderId="0" fillId="0" fontId="13" numFmtId="14" xfId="0" applyAlignment="1" applyFont="1" applyNumberFormat="1">
      <alignment horizontal="left" readingOrder="0" shrinkToFit="0" vertical="bottom" wrapText="1"/>
    </xf>
    <xf borderId="0" fillId="0" fontId="13" numFmtId="176" xfId="0" applyAlignment="1" applyFont="1" applyNumberFormat="1">
      <alignment horizontal="left" readingOrder="0" shrinkToFit="0" vertical="bottom" wrapText="1"/>
    </xf>
    <xf borderId="0" fillId="93" fontId="13" numFmtId="0" xfId="0" applyAlignment="1" applyFill="1" applyFont="1">
      <alignment horizontal="left" readingOrder="0" shrinkToFit="0" vertical="bottom" wrapText="1"/>
    </xf>
    <xf borderId="0" fillId="39" fontId="13" numFmtId="0" xfId="0" applyAlignment="1" applyFill="1" applyFont="1">
      <alignment horizontal="left" readingOrder="0" shrinkToFit="0" vertical="bottom" wrapText="1"/>
    </xf>
    <xf borderId="0" fillId="39" fontId="13" numFmtId="20" xfId="0" applyAlignment="1" applyFill="1" applyFont="1" applyNumberFormat="1">
      <alignment horizontal="left" readingOrder="0" shrinkToFit="0" vertical="bottom" wrapText="1"/>
    </xf>
    <xf borderId="0" fillId="39" fontId="13" numFmtId="0" xfId="0" applyAlignment="1" applyFill="1" applyFont="1">
      <alignment horizontal="left" shrinkToFit="0" vertical="bottom" wrapText="1"/>
    </xf>
    <xf borderId="0" fillId="26" fontId="13" numFmtId="0" xfId="0" applyAlignment="1" applyFill="1" applyFont="1">
      <alignment horizontal="left" readingOrder="0" shrinkToFit="0" vertical="bottom" wrapText="1"/>
    </xf>
    <xf borderId="0" fillId="26" fontId="13" numFmtId="20" xfId="0" applyAlignment="1" applyFill="1" applyFont="1" applyNumberFormat="1">
      <alignment horizontal="left" readingOrder="0" shrinkToFit="0" vertical="bottom" wrapText="1"/>
    </xf>
    <xf borderId="0" fillId="26" fontId="13" numFmtId="0" xfId="0" applyAlignment="1" applyFill="1" applyFont="1">
      <alignment horizontal="left" shrinkToFit="0" vertical="bottom" wrapText="1"/>
    </xf>
    <xf borderId="0" fillId="84" fontId="126" numFmtId="0" xfId="0" applyAlignment="1" applyFill="1" applyFont="1">
      <alignment horizontal="left" readingOrder="0" shrinkToFit="0" vertical="bottom" wrapText="1"/>
    </xf>
    <xf borderId="0" fillId="84" fontId="126" numFmtId="20" xfId="0" applyAlignment="1" applyFill="1" applyFont="1" applyNumberFormat="1">
      <alignment horizontal="left" readingOrder="0" shrinkToFit="0" vertical="bottom" wrapText="1"/>
    </xf>
    <xf borderId="0" fillId="84" fontId="126" numFmtId="0" xfId="0" applyAlignment="1" applyFill="1" applyFont="1">
      <alignment horizontal="left" shrinkToFit="0" vertical="bottom" wrapText="1"/>
    </xf>
    <xf borderId="0" fillId="14" fontId="0" numFmtId="14" xfId="0" applyAlignment="1" applyFill="1" applyFont="1" applyNumberFormat="1">
      <alignment readingOrder="0" shrinkToFit="0" wrapText="1"/>
    </xf>
    <xf borderId="0" fillId="61" fontId="13" numFmtId="0" xfId="0" applyAlignment="1" applyFill="1" applyFont="1">
      <alignment readingOrder="0" shrinkToFit="0" wrapText="1"/>
    </xf>
    <xf borderId="0" fillId="61" fontId="13" numFmtId="176" xfId="0" applyAlignment="1" applyFill="1" applyFont="1" applyNumberFormat="1">
      <alignment readingOrder="0" shrinkToFit="0" wrapText="1"/>
    </xf>
    <xf borderId="0" fillId="64" fontId="0" numFmtId="14" xfId="0" applyAlignment="1" applyFill="1" applyFont="1" applyNumberFormat="1">
      <alignment readingOrder="0" shrinkToFit="0" wrapText="1"/>
    </xf>
    <xf borderId="0" fillId="62" fontId="0" numFmtId="14" xfId="0" applyAlignment="1" applyFill="1" applyFont="1" applyNumberFormat="1">
      <alignment horizontal="left" readingOrder="0" shrinkToFit="0" vertical="bottom" wrapText="1"/>
    </xf>
    <xf borderId="0" fillId="62" fontId="0" numFmtId="0" xfId="0" applyAlignment="1" applyFill="1" applyFont="1">
      <alignment horizontal="left" shrinkToFit="0" vertical="bottom" wrapText="1"/>
    </xf>
    <xf borderId="0" fillId="57" fontId="156" numFmtId="0" xfId="0" applyAlignment="1" applyFill="1" applyFont="1">
      <alignment horizontal="left" readingOrder="0" shrinkToFit="0" vertical="bottom" wrapText="1"/>
    </xf>
    <xf borderId="0" fillId="61" fontId="13" numFmtId="176" xfId="0" applyAlignment="1" applyFill="1" applyFont="1" applyNumberFormat="1">
      <alignment shrinkToFit="0" wrapText="1"/>
    </xf>
    <xf borderId="0" fillId="46" fontId="13" numFmtId="0" xfId="0" applyAlignment="1" applyFill="1" applyFont="1">
      <alignment horizontal="center" readingOrder="0" shrinkToFit="0" vertical="bottom" wrapText="1"/>
    </xf>
    <xf borderId="0" fillId="46" fontId="13" numFmtId="176" xfId="0" applyAlignment="1" applyFill="1" applyFont="1" applyNumberFormat="1">
      <alignment horizontal="center" readingOrder="0" shrinkToFit="0" vertical="bottom" wrapText="1"/>
    </xf>
    <xf borderId="0" fillId="46" fontId="13" numFmtId="176" xfId="0" applyAlignment="1" applyFill="1" applyFont="1" applyNumberFormat="1">
      <alignment horizontal="center" shrinkToFit="0" vertical="bottom" wrapText="1"/>
    </xf>
    <xf borderId="0" fillId="53" fontId="13" numFmtId="14" xfId="0" applyAlignment="1" applyFill="1" applyFont="1" applyNumberFormat="1">
      <alignment horizontal="center" readingOrder="0" shrinkToFit="0" vertical="bottom" wrapText="1"/>
    </xf>
    <xf borderId="0" fillId="25" fontId="13" numFmtId="14" xfId="0" applyAlignment="1" applyFill="1" applyFont="1" applyNumberFormat="1">
      <alignment horizontal="center" readingOrder="0" shrinkToFit="0" vertical="bottom" wrapText="1"/>
    </xf>
    <xf borderId="0" fillId="62" fontId="0" numFmtId="0" xfId="0" applyAlignment="1" applyFill="1" applyFont="1">
      <alignment readingOrder="0" shrinkToFit="0" wrapText="1"/>
    </xf>
    <xf borderId="0" fillId="50" fontId="0" numFmtId="14" xfId="0" applyAlignment="1" applyFill="1" applyFont="1" applyNumberFormat="1">
      <alignment horizontal="center" readingOrder="0" shrinkToFit="0" vertical="bottom" wrapText="1"/>
    </xf>
    <xf borderId="0" fillId="50" fontId="0" numFmtId="0" xfId="0" applyAlignment="1" applyFill="1" applyFont="1">
      <alignment horizontal="center" readingOrder="0" shrinkToFit="0" vertical="bottom" wrapText="1"/>
    </xf>
    <xf borderId="0" fillId="50" fontId="0" numFmtId="176" xfId="0" applyAlignment="1" applyFill="1" applyFont="1" applyNumberFormat="1">
      <alignment horizontal="center" readingOrder="0" shrinkToFit="0" vertical="bottom" wrapText="1"/>
    </xf>
    <xf borderId="0" fillId="50" fontId="0" numFmtId="0" xfId="0" applyAlignment="1" applyFill="1" applyFont="1">
      <alignment shrinkToFit="0" wrapText="1"/>
    </xf>
    <xf borderId="0" fillId="25" fontId="13" numFmtId="0" xfId="0" applyAlignment="1" applyFill="1" applyFont="1">
      <alignment horizontal="center" readingOrder="0" shrinkToFit="0" vertical="bottom" wrapText="1"/>
    </xf>
    <xf borderId="0" fillId="25" fontId="13" numFmtId="176" xfId="0" applyAlignment="1" applyFill="1" applyFont="1" applyNumberFormat="1">
      <alignment horizontal="center" readingOrder="0" shrinkToFit="0" vertical="bottom" wrapText="1"/>
    </xf>
    <xf borderId="0" fillId="47" fontId="13" numFmtId="0" xfId="0" applyAlignment="1" applyFill="1" applyFont="1">
      <alignment horizontal="center" readingOrder="0" shrinkToFit="0" vertical="bottom" wrapText="1"/>
    </xf>
    <xf borderId="0" fillId="47" fontId="13" numFmtId="176" xfId="0" applyAlignment="1" applyFill="1" applyFont="1" applyNumberFormat="1">
      <alignment horizontal="center" readingOrder="0" shrinkToFit="0" vertical="bottom" wrapText="1"/>
    </xf>
  </cellXfs>
  <cellStyles count="1">
    <cellStyle xfId="0" name="Normal" builtinId="0"/>
  </cellStyles>
  <dxfs count="23">
    <dxf>
      <font/>
      <fill>
        <patternFill patternType="none"/>
      </fill>
      <border/>
    </dxf>
    <dxf>
      <font/>
      <fill>
        <patternFill patternType="solid">
          <fgColor rgb="FFFFFFFF"/>
          <bgColor rgb="FFFFFFFF"/>
        </patternFill>
      </fill>
      <border/>
    </dxf>
    <dxf>
      <font/>
      <fill>
        <patternFill patternType="solid">
          <fgColor rgb="FFE8E7FC"/>
          <bgColor rgb="FFE8E7FC"/>
        </patternFill>
      </fill>
      <border/>
    </dxf>
    <dxf>
      <font/>
      <fill>
        <patternFill patternType="solid">
          <fgColor rgb="FFEA9999"/>
          <bgColor rgb="FFEA9999"/>
        </patternFill>
      </fill>
      <border/>
    </dxf>
    <dxf>
      <font/>
      <fill>
        <patternFill patternType="solid">
          <fgColor rgb="FFFDDCE8"/>
          <bgColor rgb="FFFDDCE8"/>
        </patternFill>
      </fill>
      <border/>
    </dxf>
    <dxf>
      <font/>
      <fill>
        <patternFill patternType="solid">
          <fgColor rgb="FF4DD0E1"/>
          <bgColor rgb="FF4DD0E1"/>
        </patternFill>
      </fill>
      <border/>
    </dxf>
    <dxf>
      <font/>
      <fill>
        <patternFill patternType="solid">
          <fgColor rgb="FFE0F7FA"/>
          <bgColor rgb="FFE0F7FA"/>
        </patternFill>
      </fill>
      <border/>
    </dxf>
    <dxf>
      <font/>
      <fill>
        <patternFill patternType="solid">
          <fgColor rgb="FF8989EB"/>
          <bgColor rgb="FF8989EB"/>
        </patternFill>
      </fill>
      <border/>
    </dxf>
    <dxf>
      <font/>
      <fill>
        <patternFill patternType="solid">
          <fgColor rgb="FF674EA7"/>
          <bgColor rgb="FF674EA7"/>
        </patternFill>
      </fill>
      <border/>
    </dxf>
    <dxf>
      <font/>
      <fill>
        <patternFill patternType="solid">
          <fgColor rgb="FFB4A7D6"/>
          <bgColor rgb="FFB4A7D6"/>
        </patternFill>
      </fill>
      <border/>
    </dxf>
    <dxf>
      <font/>
      <fill>
        <patternFill patternType="solid">
          <fgColor rgb="FFFFD966"/>
          <bgColor rgb="FFFFD966"/>
        </patternFill>
      </fill>
      <border/>
    </dxf>
    <dxf>
      <font/>
      <fill>
        <patternFill patternType="solid">
          <fgColor rgb="FF9DC67C"/>
          <bgColor rgb="FF9DC67C"/>
        </patternFill>
      </fill>
      <border/>
    </dxf>
    <dxf>
      <font/>
      <fill>
        <patternFill patternType="solid">
          <fgColor rgb="FFBDBDBD"/>
          <bgColor rgb="FFBDBDBD"/>
        </patternFill>
      </fill>
      <border/>
    </dxf>
    <dxf>
      <font/>
      <fill>
        <patternFill patternType="solid">
          <fgColor rgb="FFF3F3F3"/>
          <bgColor rgb="FFF3F3F3"/>
        </patternFill>
      </fill>
      <border/>
    </dxf>
    <dxf>
      <font/>
      <fill>
        <patternFill patternType="solid">
          <fgColor rgb="FFB7E1CD"/>
          <bgColor rgb="FFB7E1CD"/>
        </patternFill>
      </fill>
      <border/>
    </dxf>
    <dxf>
      <font/>
      <fill>
        <patternFill patternType="solid">
          <fgColor rgb="FFE157D6"/>
          <bgColor rgb="FFE157D6"/>
        </patternFill>
      </fill>
      <border/>
    </dxf>
    <dxf>
      <font>
        <color rgb="FFE06666"/>
      </font>
      <fill>
        <patternFill patternType="solid">
          <fgColor rgb="FF5B0F00"/>
          <bgColor rgb="FF5B0F00"/>
        </patternFill>
      </fill>
      <border/>
    </dxf>
    <dxf>
      <font/>
      <fill>
        <patternFill patternType="solid">
          <fgColor rgb="FFB45F06"/>
          <bgColor rgb="FFB45F06"/>
        </patternFill>
      </fill>
      <border/>
    </dxf>
    <dxf>
      <font>
        <color rgb="FF000000"/>
      </font>
      <fill>
        <patternFill patternType="solid">
          <fgColor rgb="FF674EA7"/>
          <bgColor rgb="FF674EA7"/>
        </patternFill>
      </fill>
      <border/>
    </dxf>
    <dxf>
      <font/>
      <fill>
        <patternFill patternType="solid">
          <fgColor rgb="FF3D85C6"/>
          <bgColor rgb="FF3D85C6"/>
        </patternFill>
      </fill>
      <border/>
    </dxf>
    <dxf>
      <font/>
      <fill>
        <patternFill patternType="solid">
          <fgColor rgb="FF674EA7"/>
          <bgColor rgb="FF674EA7"/>
        </patternFill>
      </fill>
      <border/>
    </dxf>
    <dxf>
      <font>
        <color rgb="FFE06666"/>
      </font>
      <fill>
        <patternFill patternType="solid">
          <fgColor rgb="FF660000"/>
          <bgColor rgb="FF660000"/>
        </patternFill>
      </fill>
      <border/>
    </dxf>
    <dxf>
      <font/>
      <fill>
        <patternFill patternType="solid">
          <fgColor rgb="FFBF9000"/>
          <bgColor rgb="FFBF9000"/>
        </patternFill>
      </fill>
      <border/>
    </dxf>
  </dxfs>
  <tableStyles count="19">
    <tableStyle count="3" pivot="0" name="STARTEND OF DAY ⏰-style">
      <tableStyleElement dxfId="1" type="headerRow"/>
      <tableStyleElement dxfId="1" type="firstRowStripe"/>
      <tableStyleElement dxfId="2" type="secondRowStripe"/>
    </tableStyle>
    <tableStyle count="3" pivot="0" name="STARTEND OF DAY ⏰-style 2">
      <tableStyleElement dxfId="3" type="headerRow"/>
      <tableStyleElement dxfId="1" type="firstRowStripe"/>
      <tableStyleElement dxfId="4" type="secondRowStripe"/>
    </tableStyle>
    <tableStyle count="3" pivot="0" name="STARTEND OF DAY ⏰-style 3">
      <tableStyleElement dxfId="3" type="headerRow"/>
      <tableStyleElement dxfId="1" type="firstRowStripe"/>
      <tableStyleElement dxfId="4" type="secondRowStripe"/>
    </tableStyle>
    <tableStyle count="2" pivot="0" name="STARTEND OF DAY ⏰-style 4">
      <tableStyleElement dxfId="1" type="firstRowStripe"/>
      <tableStyleElement dxfId="4" type="secondRowStripe"/>
    </tableStyle>
    <tableStyle count="2" pivot="0" name="STARTEND OF DAY ⏰-style 5">
      <tableStyleElement dxfId="1" type="firstRowStripe"/>
      <tableStyleElement dxfId="4" type="secondRowStripe"/>
    </tableStyle>
    <tableStyle count="2" pivot="0" name="STARTEND OF DAY ⏰-style 6">
      <tableStyleElement dxfId="1" type="firstRowStripe"/>
      <tableStyleElement dxfId="4" type="secondRowStripe"/>
    </tableStyle>
    <tableStyle count="2" pivot="0" name="STARTEND OF DAY ⏰-style 7">
      <tableStyleElement dxfId="1" type="firstRowStripe"/>
      <tableStyleElement dxfId="4" type="secondRowStripe"/>
    </tableStyle>
    <tableStyle count="2" pivot="0" name="STARTEND OF DAY ⏰-style 8">
      <tableStyleElement dxfId="1" type="firstRowStripe"/>
      <tableStyleElement dxfId="4" type="secondRowStripe"/>
    </tableStyle>
    <tableStyle count="2" pivot="0" name="STARTEND OF DAY ⏰-style 9">
      <tableStyleElement dxfId="1" type="firstRowStripe"/>
      <tableStyleElement dxfId="4" type="secondRowStripe"/>
    </tableStyle>
    <tableStyle count="3" pivot="0" name="COMMUNICATIONS 📢-style">
      <tableStyleElement dxfId="5" type="headerRow"/>
      <tableStyleElement dxfId="1" type="firstRowStripe"/>
      <tableStyleElement dxfId="6" type="secondRowStripe"/>
    </tableStyle>
    <tableStyle count="3" pivot="0" name="CUSTOMER REQUESTS 💬-style">
      <tableStyleElement dxfId="7" type="headerRow"/>
      <tableStyleElement dxfId="1" type="firstRowStripe"/>
      <tableStyleElement dxfId="2" type="secondRowStripe"/>
    </tableStyle>
    <tableStyle count="3" pivot="0" name="STORE NEEDS 🚚-style">
      <tableStyleElement dxfId="1" type="headerRow"/>
      <tableStyleElement dxfId="1" type="firstRowStripe"/>
      <tableStyleElement dxfId="1" type="secondRowStripe"/>
    </tableStyle>
    <tableStyle count="3" pivot="0" name="STORE NEEDS 🚚-style 2">
      <tableStyleElement dxfId="1" type="headerRow"/>
      <tableStyleElement dxfId="1" type="firstRowStripe"/>
      <tableStyleElement dxfId="1" type="secondRowStripe"/>
    </tableStyle>
    <tableStyle count="3" pivot="0" name="STOCK DISCREPANCIES ✍-style">
      <tableStyleElement dxfId="8" type="headerRow"/>
      <tableStyleElement dxfId="1" type="firstRowStripe"/>
      <tableStyleElement dxfId="2" type="secondRowStripe"/>
    </tableStyle>
    <tableStyle count="3" pivot="0" name="2017 Timesheets old-style">
      <tableStyleElement dxfId="12" type="headerRow"/>
      <tableStyleElement dxfId="1" type="firstRowStripe"/>
      <tableStyleElement dxfId="13" type="secondRowStripe"/>
    </tableStyle>
    <tableStyle count="3" pivot="0" name="2017 Timesheets old-style 2">
      <tableStyleElement dxfId="12" type="headerRow"/>
      <tableStyleElement dxfId="1" type="firstRowStripe"/>
      <tableStyleElement dxfId="13" type="secondRowStripe"/>
    </tableStyle>
    <tableStyle count="3" pivot="0" name="2017 Timesheets old-style 3">
      <tableStyleElement dxfId="12" type="headerRow"/>
      <tableStyleElement dxfId="1" type="firstRowStripe"/>
      <tableStyleElement dxfId="13" type="secondRowStripe"/>
    </tableStyle>
    <tableStyle count="3" pivot="0" name="2017 Timesheets old-style 4">
      <tableStyleElement dxfId="12" type="headerRow"/>
      <tableStyleElement dxfId="1" type="firstRowStripe"/>
      <tableStyleElement dxfId="13" type="secondRowStripe"/>
    </tableStyle>
    <tableStyle count="3" pivot="0" name="2017 Timesheets old-style 5">
      <tableStyleElement dxfId="12" type="headerRow"/>
      <tableStyleElement dxfId="1" type="firstRowStripe"/>
      <tableStyleElement dxfId="13" type="secondRowStripe"/>
    </tableStyle>
  </tableStyles>
</styleSheet>
</file>

<file path=xl/_rels/workbook.xml.rels><?xml version="1.0" encoding="UTF-8" standalone="yes"?><Relationships xmlns="http://schemas.openxmlformats.org/package/2006/relationships"><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4.jpg"/><Relationship Id="rId3" Type="http://schemas.openxmlformats.org/officeDocument/2006/relationships/image" Target="../media/image122.jpg"/><Relationship Id="rId4" Type="http://schemas.openxmlformats.org/officeDocument/2006/relationships/image" Target="../media/image121.jpg"/><Relationship Id="rId5" Type="http://schemas.openxmlformats.org/officeDocument/2006/relationships/image" Target="../media/image123.jpg"/><Relationship Id="rId6" Type="http://schemas.openxmlformats.org/officeDocument/2006/relationships/image" Target="../media/image125.jpg"/><Relationship Id="rId7" Type="http://schemas.openxmlformats.org/officeDocument/2006/relationships/image" Target="../media/image124.jpg"/></Relationships>
</file>

<file path=xl/drawings/_rels/drawing8.xml.rels><?xml version="1.0" encoding="UTF-8" standalone="yes"?><Relationships xmlns="http://schemas.openxmlformats.org/package/2006/relationships"><Relationship Id="rId40" Type="http://schemas.openxmlformats.org/officeDocument/2006/relationships/image" Target="../media/image63.jpg"/><Relationship Id="rId42" Type="http://schemas.openxmlformats.org/officeDocument/2006/relationships/image" Target="../media/image47.jpg"/><Relationship Id="rId41" Type="http://schemas.openxmlformats.org/officeDocument/2006/relationships/image" Target="../media/image13.jpg"/><Relationship Id="rId44" Type="http://schemas.openxmlformats.org/officeDocument/2006/relationships/image" Target="../media/image43.jpg"/><Relationship Id="rId43" Type="http://schemas.openxmlformats.org/officeDocument/2006/relationships/image" Target="../media/image17.jpg"/><Relationship Id="rId46" Type="http://schemas.openxmlformats.org/officeDocument/2006/relationships/image" Target="../media/image35.jpg"/><Relationship Id="rId45" Type="http://schemas.openxmlformats.org/officeDocument/2006/relationships/image" Target="../media/image31.jpg"/><Relationship Id="rId107" Type="http://schemas.openxmlformats.org/officeDocument/2006/relationships/image" Target="../media/image117.jpg"/><Relationship Id="rId106" Type="http://schemas.openxmlformats.org/officeDocument/2006/relationships/image" Target="../media/image93.jpg"/><Relationship Id="rId105" Type="http://schemas.openxmlformats.org/officeDocument/2006/relationships/image" Target="../media/image112.jpg"/><Relationship Id="rId104" Type="http://schemas.openxmlformats.org/officeDocument/2006/relationships/image" Target="../media/image97.jpg"/><Relationship Id="rId109" Type="http://schemas.openxmlformats.org/officeDocument/2006/relationships/image" Target="../media/image120.jpg"/><Relationship Id="rId108" Type="http://schemas.openxmlformats.org/officeDocument/2006/relationships/image" Target="../media/image106.jpg"/><Relationship Id="rId48" Type="http://schemas.openxmlformats.org/officeDocument/2006/relationships/image" Target="../media/image29.jpg"/><Relationship Id="rId47" Type="http://schemas.openxmlformats.org/officeDocument/2006/relationships/image" Target="../media/image72.jpg"/><Relationship Id="rId49" Type="http://schemas.openxmlformats.org/officeDocument/2006/relationships/image" Target="../media/image30.jpg"/><Relationship Id="rId103" Type="http://schemas.openxmlformats.org/officeDocument/2006/relationships/image" Target="../media/image103.jpg"/><Relationship Id="rId102" Type="http://schemas.openxmlformats.org/officeDocument/2006/relationships/image" Target="../media/image95.jpg"/><Relationship Id="rId101" Type="http://schemas.openxmlformats.org/officeDocument/2006/relationships/image" Target="../media/image104.jpg"/><Relationship Id="rId100" Type="http://schemas.openxmlformats.org/officeDocument/2006/relationships/image" Target="../media/image90.jpg"/><Relationship Id="rId31" Type="http://schemas.openxmlformats.org/officeDocument/2006/relationships/image" Target="../media/image48.jpg"/><Relationship Id="rId30" Type="http://schemas.openxmlformats.org/officeDocument/2006/relationships/image" Target="../media/image23.jpg"/><Relationship Id="rId33" Type="http://schemas.openxmlformats.org/officeDocument/2006/relationships/image" Target="../media/image20.jpg"/><Relationship Id="rId32" Type="http://schemas.openxmlformats.org/officeDocument/2006/relationships/image" Target="../media/image44.jpg"/><Relationship Id="rId35" Type="http://schemas.openxmlformats.org/officeDocument/2006/relationships/image" Target="../media/image6.jpg"/><Relationship Id="rId34" Type="http://schemas.openxmlformats.org/officeDocument/2006/relationships/image" Target="../media/image12.jpg"/><Relationship Id="rId37" Type="http://schemas.openxmlformats.org/officeDocument/2006/relationships/image" Target="../media/image49.jpg"/><Relationship Id="rId36" Type="http://schemas.openxmlformats.org/officeDocument/2006/relationships/image" Target="../media/image40.jpg"/><Relationship Id="rId39" Type="http://schemas.openxmlformats.org/officeDocument/2006/relationships/image" Target="../media/image45.jpg"/><Relationship Id="rId38" Type="http://schemas.openxmlformats.org/officeDocument/2006/relationships/image" Target="../media/image59.jpg"/><Relationship Id="rId20" Type="http://schemas.openxmlformats.org/officeDocument/2006/relationships/image" Target="../media/image46.jpg"/><Relationship Id="rId22" Type="http://schemas.openxmlformats.org/officeDocument/2006/relationships/image" Target="../media/image39.jpg"/><Relationship Id="rId21" Type="http://schemas.openxmlformats.org/officeDocument/2006/relationships/image" Target="../media/image42.jpg"/><Relationship Id="rId24" Type="http://schemas.openxmlformats.org/officeDocument/2006/relationships/image" Target="../media/image8.jpg"/><Relationship Id="rId23" Type="http://schemas.openxmlformats.org/officeDocument/2006/relationships/image" Target="../media/image19.jpg"/><Relationship Id="rId26" Type="http://schemas.openxmlformats.org/officeDocument/2006/relationships/image" Target="../media/image25.jpg"/><Relationship Id="rId25" Type="http://schemas.openxmlformats.org/officeDocument/2006/relationships/image" Target="../media/image38.jpg"/><Relationship Id="rId28" Type="http://schemas.openxmlformats.org/officeDocument/2006/relationships/image" Target="../media/image36.jpg"/><Relationship Id="rId27" Type="http://schemas.openxmlformats.org/officeDocument/2006/relationships/image" Target="../media/image24.jpg"/><Relationship Id="rId29" Type="http://schemas.openxmlformats.org/officeDocument/2006/relationships/image" Target="../media/image9.jpg"/><Relationship Id="rId95" Type="http://schemas.openxmlformats.org/officeDocument/2006/relationships/image" Target="../media/image102.jpg"/><Relationship Id="rId94" Type="http://schemas.openxmlformats.org/officeDocument/2006/relationships/image" Target="../media/image84.jpg"/><Relationship Id="rId97" Type="http://schemas.openxmlformats.org/officeDocument/2006/relationships/image" Target="../media/image111.png"/><Relationship Id="rId96" Type="http://schemas.openxmlformats.org/officeDocument/2006/relationships/image" Target="../media/image107.png"/><Relationship Id="rId11" Type="http://schemas.openxmlformats.org/officeDocument/2006/relationships/image" Target="../media/image28.jpg"/><Relationship Id="rId99" Type="http://schemas.openxmlformats.org/officeDocument/2006/relationships/image" Target="../media/image94.jpg"/><Relationship Id="rId10" Type="http://schemas.openxmlformats.org/officeDocument/2006/relationships/image" Target="../media/image5.jpg"/><Relationship Id="rId98" Type="http://schemas.openxmlformats.org/officeDocument/2006/relationships/image" Target="../media/image108.jpg"/><Relationship Id="rId13" Type="http://schemas.openxmlformats.org/officeDocument/2006/relationships/image" Target="../media/image21.jpg"/><Relationship Id="rId12" Type="http://schemas.openxmlformats.org/officeDocument/2006/relationships/image" Target="../media/image34.jpg"/><Relationship Id="rId91" Type="http://schemas.openxmlformats.org/officeDocument/2006/relationships/image" Target="../media/image77.jpg"/><Relationship Id="rId90" Type="http://schemas.openxmlformats.org/officeDocument/2006/relationships/image" Target="../media/image87.jpg"/><Relationship Id="rId93" Type="http://schemas.openxmlformats.org/officeDocument/2006/relationships/image" Target="../media/image100.jpg"/><Relationship Id="rId92" Type="http://schemas.openxmlformats.org/officeDocument/2006/relationships/image" Target="../media/image60.jpg"/><Relationship Id="rId118" Type="http://schemas.openxmlformats.org/officeDocument/2006/relationships/image" Target="../media/image115.jpg"/><Relationship Id="rId117" Type="http://schemas.openxmlformats.org/officeDocument/2006/relationships/image" Target="../media/image119.jpg"/><Relationship Id="rId116" Type="http://schemas.openxmlformats.org/officeDocument/2006/relationships/image" Target="../media/image109.jpg"/><Relationship Id="rId115" Type="http://schemas.openxmlformats.org/officeDocument/2006/relationships/image" Target="../media/image114.jpg"/><Relationship Id="rId15" Type="http://schemas.openxmlformats.org/officeDocument/2006/relationships/image" Target="../media/image41.jpg"/><Relationship Id="rId110" Type="http://schemas.openxmlformats.org/officeDocument/2006/relationships/image" Target="../media/image98.jpg"/><Relationship Id="rId14" Type="http://schemas.openxmlformats.org/officeDocument/2006/relationships/image" Target="../media/image2.jpg"/><Relationship Id="rId17" Type="http://schemas.openxmlformats.org/officeDocument/2006/relationships/image" Target="../media/image10.jpg"/><Relationship Id="rId16" Type="http://schemas.openxmlformats.org/officeDocument/2006/relationships/image" Target="../media/image65.jpg"/><Relationship Id="rId19" Type="http://schemas.openxmlformats.org/officeDocument/2006/relationships/image" Target="../media/image11.jpg"/><Relationship Id="rId114" Type="http://schemas.openxmlformats.org/officeDocument/2006/relationships/image" Target="../media/image118.jpg"/><Relationship Id="rId18" Type="http://schemas.openxmlformats.org/officeDocument/2006/relationships/image" Target="../media/image33.jpg"/><Relationship Id="rId113" Type="http://schemas.openxmlformats.org/officeDocument/2006/relationships/image" Target="../media/image116.jpg"/><Relationship Id="rId112" Type="http://schemas.openxmlformats.org/officeDocument/2006/relationships/image" Target="../media/image113.jpg"/><Relationship Id="rId111" Type="http://schemas.openxmlformats.org/officeDocument/2006/relationships/image" Target="../media/image101.jpg"/><Relationship Id="rId84" Type="http://schemas.openxmlformats.org/officeDocument/2006/relationships/image" Target="../media/image66.jpg"/><Relationship Id="rId83" Type="http://schemas.openxmlformats.org/officeDocument/2006/relationships/image" Target="../media/image92.jpg"/><Relationship Id="rId86" Type="http://schemas.openxmlformats.org/officeDocument/2006/relationships/image" Target="../media/image105.jpg"/><Relationship Id="rId85" Type="http://schemas.openxmlformats.org/officeDocument/2006/relationships/image" Target="../media/image89.jpg"/><Relationship Id="rId88" Type="http://schemas.openxmlformats.org/officeDocument/2006/relationships/image" Target="../media/image73.jpg"/><Relationship Id="rId87" Type="http://schemas.openxmlformats.org/officeDocument/2006/relationships/image" Target="../media/image82.jpg"/><Relationship Id="rId89" Type="http://schemas.openxmlformats.org/officeDocument/2006/relationships/image" Target="../media/image110.jpg"/><Relationship Id="rId80" Type="http://schemas.openxmlformats.org/officeDocument/2006/relationships/image" Target="../media/image53.jpg"/><Relationship Id="rId82" Type="http://schemas.openxmlformats.org/officeDocument/2006/relationships/image" Target="../media/image88.jpg"/><Relationship Id="rId81" Type="http://schemas.openxmlformats.org/officeDocument/2006/relationships/image" Target="../media/image74.jpg"/><Relationship Id="rId1" Type="http://schemas.openxmlformats.org/officeDocument/2006/relationships/image" Target="../media/image18.jpg"/><Relationship Id="rId2" Type="http://schemas.openxmlformats.org/officeDocument/2006/relationships/image" Target="../media/image15.jpg"/><Relationship Id="rId3" Type="http://schemas.openxmlformats.org/officeDocument/2006/relationships/image" Target="../media/image14.jpg"/><Relationship Id="rId4" Type="http://schemas.openxmlformats.org/officeDocument/2006/relationships/image" Target="../media/image16.jpg"/><Relationship Id="rId9" Type="http://schemas.openxmlformats.org/officeDocument/2006/relationships/image" Target="../media/image26.jpg"/><Relationship Id="rId5" Type="http://schemas.openxmlformats.org/officeDocument/2006/relationships/image" Target="../media/image7.jpg"/><Relationship Id="rId6" Type="http://schemas.openxmlformats.org/officeDocument/2006/relationships/image" Target="../media/image32.jpg"/><Relationship Id="rId7" Type="http://schemas.openxmlformats.org/officeDocument/2006/relationships/image" Target="../media/image37.jpg"/><Relationship Id="rId8" Type="http://schemas.openxmlformats.org/officeDocument/2006/relationships/image" Target="../media/image1.jpg"/><Relationship Id="rId73" Type="http://schemas.openxmlformats.org/officeDocument/2006/relationships/image" Target="../media/image80.jpg"/><Relationship Id="rId72" Type="http://schemas.openxmlformats.org/officeDocument/2006/relationships/image" Target="../media/image99.jpg"/><Relationship Id="rId75" Type="http://schemas.openxmlformats.org/officeDocument/2006/relationships/image" Target="../media/image55.jpg"/><Relationship Id="rId74" Type="http://schemas.openxmlformats.org/officeDocument/2006/relationships/image" Target="../media/image83.jpg"/><Relationship Id="rId77" Type="http://schemas.openxmlformats.org/officeDocument/2006/relationships/image" Target="../media/image79.jpg"/><Relationship Id="rId76" Type="http://schemas.openxmlformats.org/officeDocument/2006/relationships/image" Target="../media/image61.jpg"/><Relationship Id="rId79" Type="http://schemas.openxmlformats.org/officeDocument/2006/relationships/image" Target="../media/image96.jpg"/><Relationship Id="rId78" Type="http://schemas.openxmlformats.org/officeDocument/2006/relationships/image" Target="../media/image91.jpg"/><Relationship Id="rId71" Type="http://schemas.openxmlformats.org/officeDocument/2006/relationships/image" Target="../media/image78.jpg"/><Relationship Id="rId70" Type="http://schemas.openxmlformats.org/officeDocument/2006/relationships/image" Target="../media/image76.jpg"/><Relationship Id="rId62" Type="http://schemas.openxmlformats.org/officeDocument/2006/relationships/image" Target="../media/image57.jpg"/><Relationship Id="rId61" Type="http://schemas.openxmlformats.org/officeDocument/2006/relationships/image" Target="../media/image58.jpg"/><Relationship Id="rId64" Type="http://schemas.openxmlformats.org/officeDocument/2006/relationships/image" Target="../media/image86.jpg"/><Relationship Id="rId63" Type="http://schemas.openxmlformats.org/officeDocument/2006/relationships/image" Target="../media/image68.jpg"/><Relationship Id="rId66" Type="http://schemas.openxmlformats.org/officeDocument/2006/relationships/image" Target="../media/image52.jpg"/><Relationship Id="rId65" Type="http://schemas.openxmlformats.org/officeDocument/2006/relationships/image" Target="../media/image56.jpg"/><Relationship Id="rId68" Type="http://schemas.openxmlformats.org/officeDocument/2006/relationships/image" Target="../media/image54.jpg"/><Relationship Id="rId67" Type="http://schemas.openxmlformats.org/officeDocument/2006/relationships/image" Target="../media/image70.jpg"/><Relationship Id="rId60" Type="http://schemas.openxmlformats.org/officeDocument/2006/relationships/image" Target="../media/image71.jpg"/><Relationship Id="rId69" Type="http://schemas.openxmlformats.org/officeDocument/2006/relationships/image" Target="../media/image64.jpg"/><Relationship Id="rId51" Type="http://schemas.openxmlformats.org/officeDocument/2006/relationships/image" Target="../media/image22.jpg"/><Relationship Id="rId50" Type="http://schemas.openxmlformats.org/officeDocument/2006/relationships/image" Target="../media/image27.jpg"/><Relationship Id="rId53" Type="http://schemas.openxmlformats.org/officeDocument/2006/relationships/image" Target="../media/image62.jpg"/><Relationship Id="rId52" Type="http://schemas.openxmlformats.org/officeDocument/2006/relationships/image" Target="../media/image50.jpg"/><Relationship Id="rId55" Type="http://schemas.openxmlformats.org/officeDocument/2006/relationships/image" Target="../media/image81.jpg"/><Relationship Id="rId54" Type="http://schemas.openxmlformats.org/officeDocument/2006/relationships/image" Target="../media/image75.jpg"/><Relationship Id="rId57" Type="http://schemas.openxmlformats.org/officeDocument/2006/relationships/image" Target="../media/image51.jpg"/><Relationship Id="rId56" Type="http://schemas.openxmlformats.org/officeDocument/2006/relationships/image" Target="../media/image67.jpg"/><Relationship Id="rId59" Type="http://schemas.openxmlformats.org/officeDocument/2006/relationships/image" Target="../media/image85.jpg"/><Relationship Id="rId58" Type="http://schemas.openxmlformats.org/officeDocument/2006/relationships/image" Target="../media/image69.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219075</xdr:colOff>
      <xdr:row>81</xdr:row>
      <xdr:rowOff>866775</xdr:rowOff>
    </xdr:from>
    <xdr:ext cx="4391025" cy="1657350"/>
    <xdr:pic>
      <xdr:nvPicPr>
        <xdr:cNvPr id="0" name="image3.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37</xdr:row>
      <xdr:rowOff>0</xdr:rowOff>
    </xdr:from>
    <xdr:ext cx="5219700" cy="3448050"/>
    <xdr:pic>
      <xdr:nvPicPr>
        <xdr:cNvPr id="0" name="image4.jp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50</xdr:row>
      <xdr:rowOff>0</xdr:rowOff>
    </xdr:from>
    <xdr:ext cx="2609850" cy="1962150"/>
    <xdr:pic>
      <xdr:nvPicPr>
        <xdr:cNvPr id="0" name="image122.jp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51</xdr:row>
      <xdr:rowOff>0</xdr:rowOff>
    </xdr:from>
    <xdr:ext cx="2609850" cy="1962150"/>
    <xdr:pic>
      <xdr:nvPicPr>
        <xdr:cNvPr id="0" name="image121.jp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55</xdr:row>
      <xdr:rowOff>0</xdr:rowOff>
    </xdr:from>
    <xdr:ext cx="1495425" cy="2000250"/>
    <xdr:pic>
      <xdr:nvPicPr>
        <xdr:cNvPr id="0" name="image123.jp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57</xdr:row>
      <xdr:rowOff>0</xdr:rowOff>
    </xdr:from>
    <xdr:ext cx="1419225" cy="1552575"/>
    <xdr:pic>
      <xdr:nvPicPr>
        <xdr:cNvPr id="0" name="image125.jp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59</xdr:row>
      <xdr:rowOff>0</xdr:rowOff>
    </xdr:from>
    <xdr:ext cx="1533525" cy="1571625"/>
    <xdr:pic>
      <xdr:nvPicPr>
        <xdr:cNvPr id="0" name="image124.jpg"/>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4</xdr:row>
      <xdr:rowOff>0</xdr:rowOff>
    </xdr:from>
    <xdr:ext cx="1428750" cy="1428750"/>
    <xdr:pic>
      <xdr:nvPicPr>
        <xdr:cNvPr id="0" name="image18.jp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5</xdr:row>
      <xdr:rowOff>0</xdr:rowOff>
    </xdr:from>
    <xdr:ext cx="1514475" cy="1428750"/>
    <xdr:pic>
      <xdr:nvPicPr>
        <xdr:cNvPr id="0" name="image15.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1428750" cy="1428750"/>
    <xdr:pic>
      <xdr:nvPicPr>
        <xdr:cNvPr id="0" name="image14.jp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7</xdr:row>
      <xdr:rowOff>0</xdr:rowOff>
    </xdr:from>
    <xdr:ext cx="1428750" cy="1428750"/>
    <xdr:pic>
      <xdr:nvPicPr>
        <xdr:cNvPr id="0" name="image16.jp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8</xdr:row>
      <xdr:rowOff>0</xdr:rowOff>
    </xdr:from>
    <xdr:ext cx="1428750" cy="1428750"/>
    <xdr:pic>
      <xdr:nvPicPr>
        <xdr:cNvPr id="0" name="image7.jp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9</xdr:row>
      <xdr:rowOff>0</xdr:rowOff>
    </xdr:from>
    <xdr:ext cx="1133475" cy="1428750"/>
    <xdr:pic>
      <xdr:nvPicPr>
        <xdr:cNvPr id="0" name="image32.jp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10</xdr:row>
      <xdr:rowOff>0</xdr:rowOff>
    </xdr:from>
    <xdr:ext cx="1724025" cy="1428750"/>
    <xdr:pic>
      <xdr:nvPicPr>
        <xdr:cNvPr id="0" name="image37.jpg"/>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0</xdr:colOff>
      <xdr:row>11</xdr:row>
      <xdr:rowOff>0</xdr:rowOff>
    </xdr:from>
    <xdr:ext cx="1819275" cy="1428750"/>
    <xdr:pic>
      <xdr:nvPicPr>
        <xdr:cNvPr id="0" name="image1.jpg"/>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12</xdr:row>
      <xdr:rowOff>0</xdr:rowOff>
    </xdr:from>
    <xdr:ext cx="1914525" cy="1352550"/>
    <xdr:pic>
      <xdr:nvPicPr>
        <xdr:cNvPr id="0" name="image26.jpg"/>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0</xdr:colOff>
      <xdr:row>13</xdr:row>
      <xdr:rowOff>0</xdr:rowOff>
    </xdr:from>
    <xdr:ext cx="1752600" cy="1428750"/>
    <xdr:pic>
      <xdr:nvPicPr>
        <xdr:cNvPr id="0" name="image5.jpg"/>
        <xdr:cNvPicPr preferRelativeResize="0"/>
      </xdr:nvPicPr>
      <xdr:blipFill>
        <a:blip cstate="print" r:embed="rId10"/>
        <a:stretch>
          <a:fillRect/>
        </a:stretch>
      </xdr:blipFill>
      <xdr:spPr>
        <a:prstGeom prst="rect">
          <a:avLst/>
        </a:prstGeom>
        <a:noFill/>
      </xdr:spPr>
    </xdr:pic>
    <xdr:clientData fLocksWithSheet="0"/>
  </xdr:oneCellAnchor>
  <xdr:oneCellAnchor>
    <xdr:from>
      <xdr:col>2</xdr:col>
      <xdr:colOff>0</xdr:colOff>
      <xdr:row>14</xdr:row>
      <xdr:rowOff>0</xdr:rowOff>
    </xdr:from>
    <xdr:ext cx="1914525" cy="1352550"/>
    <xdr:pic>
      <xdr:nvPicPr>
        <xdr:cNvPr id="0" name="image28.jpg"/>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15</xdr:row>
      <xdr:rowOff>0</xdr:rowOff>
    </xdr:from>
    <xdr:ext cx="1914525" cy="904875"/>
    <xdr:pic>
      <xdr:nvPicPr>
        <xdr:cNvPr id="0" name="image34.jpg"/>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0</xdr:colOff>
      <xdr:row>16</xdr:row>
      <xdr:rowOff>0</xdr:rowOff>
    </xdr:from>
    <xdr:ext cx="1543050" cy="1428750"/>
    <xdr:pic>
      <xdr:nvPicPr>
        <xdr:cNvPr id="0" name="image21.jpg"/>
        <xdr:cNvPicPr preferRelativeResize="0"/>
      </xdr:nvPicPr>
      <xdr:blipFill>
        <a:blip cstate="print" r:embed="rId13"/>
        <a:stretch>
          <a:fillRect/>
        </a:stretch>
      </xdr:blipFill>
      <xdr:spPr>
        <a:prstGeom prst="rect">
          <a:avLst/>
        </a:prstGeom>
        <a:noFill/>
      </xdr:spPr>
    </xdr:pic>
    <xdr:clientData fLocksWithSheet="0"/>
  </xdr:oneCellAnchor>
  <xdr:oneCellAnchor>
    <xdr:from>
      <xdr:col>2</xdr:col>
      <xdr:colOff>0</xdr:colOff>
      <xdr:row>17</xdr:row>
      <xdr:rowOff>0</xdr:rowOff>
    </xdr:from>
    <xdr:ext cx="1114425" cy="1428750"/>
    <xdr:pic>
      <xdr:nvPicPr>
        <xdr:cNvPr id="0" name="image2.jpg"/>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0</xdr:colOff>
      <xdr:row>18</xdr:row>
      <xdr:rowOff>0</xdr:rowOff>
    </xdr:from>
    <xdr:ext cx="1228725" cy="1428750"/>
    <xdr:pic>
      <xdr:nvPicPr>
        <xdr:cNvPr id="0" name="image41.jpg"/>
        <xdr:cNvPicPr preferRelativeResize="0"/>
      </xdr:nvPicPr>
      <xdr:blipFill>
        <a:blip cstate="print" r:embed="rId15"/>
        <a:stretch>
          <a:fillRect/>
        </a:stretch>
      </xdr:blipFill>
      <xdr:spPr>
        <a:prstGeom prst="rect">
          <a:avLst/>
        </a:prstGeom>
        <a:noFill/>
      </xdr:spPr>
    </xdr:pic>
    <xdr:clientData fLocksWithSheet="0"/>
  </xdr:oneCellAnchor>
  <xdr:oneCellAnchor>
    <xdr:from>
      <xdr:col>2</xdr:col>
      <xdr:colOff>0</xdr:colOff>
      <xdr:row>19</xdr:row>
      <xdr:rowOff>0</xdr:rowOff>
    </xdr:from>
    <xdr:ext cx="1304925" cy="1428750"/>
    <xdr:pic>
      <xdr:nvPicPr>
        <xdr:cNvPr id="0" name="image65.jpg"/>
        <xdr:cNvPicPr preferRelativeResize="0"/>
      </xdr:nvPicPr>
      <xdr:blipFill>
        <a:blip cstate="print" r:embed="rId16"/>
        <a:stretch>
          <a:fillRect/>
        </a:stretch>
      </xdr:blipFill>
      <xdr:spPr>
        <a:prstGeom prst="rect">
          <a:avLst/>
        </a:prstGeom>
        <a:noFill/>
      </xdr:spPr>
    </xdr:pic>
    <xdr:clientData fLocksWithSheet="0"/>
  </xdr:oneCellAnchor>
  <xdr:oneCellAnchor>
    <xdr:from>
      <xdr:col>2</xdr:col>
      <xdr:colOff>0</xdr:colOff>
      <xdr:row>20</xdr:row>
      <xdr:rowOff>0</xdr:rowOff>
    </xdr:from>
    <xdr:ext cx="1333500" cy="1428750"/>
    <xdr:pic>
      <xdr:nvPicPr>
        <xdr:cNvPr id="0" name="image10.jpg"/>
        <xdr:cNvPicPr preferRelativeResize="0"/>
      </xdr:nvPicPr>
      <xdr:blipFill>
        <a:blip cstate="print" r:embed="rId17"/>
        <a:stretch>
          <a:fillRect/>
        </a:stretch>
      </xdr:blipFill>
      <xdr:spPr>
        <a:prstGeom prst="rect">
          <a:avLst/>
        </a:prstGeom>
        <a:noFill/>
      </xdr:spPr>
    </xdr:pic>
    <xdr:clientData fLocksWithSheet="0"/>
  </xdr:oneCellAnchor>
  <xdr:oneCellAnchor>
    <xdr:from>
      <xdr:col>2</xdr:col>
      <xdr:colOff>0</xdr:colOff>
      <xdr:row>21</xdr:row>
      <xdr:rowOff>0</xdr:rowOff>
    </xdr:from>
    <xdr:ext cx="1590675" cy="1428750"/>
    <xdr:pic>
      <xdr:nvPicPr>
        <xdr:cNvPr id="0" name="image33.jpg"/>
        <xdr:cNvPicPr preferRelativeResize="0"/>
      </xdr:nvPicPr>
      <xdr:blipFill>
        <a:blip cstate="print" r:embed="rId18"/>
        <a:stretch>
          <a:fillRect/>
        </a:stretch>
      </xdr:blipFill>
      <xdr:spPr>
        <a:prstGeom prst="rect">
          <a:avLst/>
        </a:prstGeom>
        <a:noFill/>
      </xdr:spPr>
    </xdr:pic>
    <xdr:clientData fLocksWithSheet="0"/>
  </xdr:oneCellAnchor>
  <xdr:oneCellAnchor>
    <xdr:from>
      <xdr:col>2</xdr:col>
      <xdr:colOff>0</xdr:colOff>
      <xdr:row>22</xdr:row>
      <xdr:rowOff>0</xdr:rowOff>
    </xdr:from>
    <xdr:ext cx="1581150" cy="1428750"/>
    <xdr:pic>
      <xdr:nvPicPr>
        <xdr:cNvPr id="0" name="image11.jpg"/>
        <xdr:cNvPicPr preferRelativeResize="0"/>
      </xdr:nvPicPr>
      <xdr:blipFill>
        <a:blip cstate="print" r:embed="rId19"/>
        <a:stretch>
          <a:fillRect/>
        </a:stretch>
      </xdr:blipFill>
      <xdr:spPr>
        <a:prstGeom prst="rect">
          <a:avLst/>
        </a:prstGeom>
        <a:noFill/>
      </xdr:spPr>
    </xdr:pic>
    <xdr:clientData fLocksWithSheet="0"/>
  </xdr:oneCellAnchor>
  <xdr:oneCellAnchor>
    <xdr:from>
      <xdr:col>2</xdr:col>
      <xdr:colOff>0</xdr:colOff>
      <xdr:row>23</xdr:row>
      <xdr:rowOff>0</xdr:rowOff>
    </xdr:from>
    <xdr:ext cx="1466850" cy="1428750"/>
    <xdr:pic>
      <xdr:nvPicPr>
        <xdr:cNvPr id="0" name="image46.jpg"/>
        <xdr:cNvPicPr preferRelativeResize="0"/>
      </xdr:nvPicPr>
      <xdr:blipFill>
        <a:blip cstate="print" r:embed="rId20"/>
        <a:stretch>
          <a:fillRect/>
        </a:stretch>
      </xdr:blipFill>
      <xdr:spPr>
        <a:prstGeom prst="rect">
          <a:avLst/>
        </a:prstGeom>
        <a:noFill/>
      </xdr:spPr>
    </xdr:pic>
    <xdr:clientData fLocksWithSheet="0"/>
  </xdr:oneCellAnchor>
  <xdr:oneCellAnchor>
    <xdr:from>
      <xdr:col>2</xdr:col>
      <xdr:colOff>0</xdr:colOff>
      <xdr:row>24</xdr:row>
      <xdr:rowOff>0</xdr:rowOff>
    </xdr:from>
    <xdr:ext cx="1514475" cy="1428750"/>
    <xdr:pic>
      <xdr:nvPicPr>
        <xdr:cNvPr id="0" name="image42.jpg"/>
        <xdr:cNvPicPr preferRelativeResize="0"/>
      </xdr:nvPicPr>
      <xdr:blipFill>
        <a:blip cstate="print" r:embed="rId21"/>
        <a:stretch>
          <a:fillRect/>
        </a:stretch>
      </xdr:blipFill>
      <xdr:spPr>
        <a:prstGeom prst="rect">
          <a:avLst/>
        </a:prstGeom>
        <a:noFill/>
      </xdr:spPr>
    </xdr:pic>
    <xdr:clientData fLocksWithSheet="0"/>
  </xdr:oneCellAnchor>
  <xdr:oneCellAnchor>
    <xdr:from>
      <xdr:col>2</xdr:col>
      <xdr:colOff>0</xdr:colOff>
      <xdr:row>25</xdr:row>
      <xdr:rowOff>0</xdr:rowOff>
    </xdr:from>
    <xdr:ext cx="1476375" cy="1428750"/>
    <xdr:pic>
      <xdr:nvPicPr>
        <xdr:cNvPr id="0" name="image39.jpg"/>
        <xdr:cNvPicPr preferRelativeResize="0"/>
      </xdr:nvPicPr>
      <xdr:blipFill>
        <a:blip cstate="print" r:embed="rId22"/>
        <a:stretch>
          <a:fillRect/>
        </a:stretch>
      </xdr:blipFill>
      <xdr:spPr>
        <a:prstGeom prst="rect">
          <a:avLst/>
        </a:prstGeom>
        <a:noFill/>
      </xdr:spPr>
    </xdr:pic>
    <xdr:clientData fLocksWithSheet="0"/>
  </xdr:oneCellAnchor>
  <xdr:oneCellAnchor>
    <xdr:from>
      <xdr:col>2</xdr:col>
      <xdr:colOff>0</xdr:colOff>
      <xdr:row>26</xdr:row>
      <xdr:rowOff>0</xdr:rowOff>
    </xdr:from>
    <xdr:ext cx="1228725" cy="1428750"/>
    <xdr:pic>
      <xdr:nvPicPr>
        <xdr:cNvPr id="0" name="image19.jpg"/>
        <xdr:cNvPicPr preferRelativeResize="0"/>
      </xdr:nvPicPr>
      <xdr:blipFill>
        <a:blip cstate="print" r:embed="rId23"/>
        <a:stretch>
          <a:fillRect/>
        </a:stretch>
      </xdr:blipFill>
      <xdr:spPr>
        <a:prstGeom prst="rect">
          <a:avLst/>
        </a:prstGeom>
        <a:noFill/>
      </xdr:spPr>
    </xdr:pic>
    <xdr:clientData fLocksWithSheet="0"/>
  </xdr:oneCellAnchor>
  <xdr:oneCellAnchor>
    <xdr:from>
      <xdr:col>2</xdr:col>
      <xdr:colOff>0</xdr:colOff>
      <xdr:row>27</xdr:row>
      <xdr:rowOff>0</xdr:rowOff>
    </xdr:from>
    <xdr:ext cx="1914525" cy="1304925"/>
    <xdr:pic>
      <xdr:nvPicPr>
        <xdr:cNvPr id="0" name="image8.jpg"/>
        <xdr:cNvPicPr preferRelativeResize="0"/>
      </xdr:nvPicPr>
      <xdr:blipFill>
        <a:blip cstate="print" r:embed="rId24"/>
        <a:stretch>
          <a:fillRect/>
        </a:stretch>
      </xdr:blipFill>
      <xdr:spPr>
        <a:prstGeom prst="rect">
          <a:avLst/>
        </a:prstGeom>
        <a:noFill/>
      </xdr:spPr>
    </xdr:pic>
    <xdr:clientData fLocksWithSheet="0"/>
  </xdr:oneCellAnchor>
  <xdr:oneCellAnchor>
    <xdr:from>
      <xdr:col>2</xdr:col>
      <xdr:colOff>0</xdr:colOff>
      <xdr:row>28</xdr:row>
      <xdr:rowOff>0</xdr:rowOff>
    </xdr:from>
    <xdr:ext cx="1352550" cy="1428750"/>
    <xdr:pic>
      <xdr:nvPicPr>
        <xdr:cNvPr id="0" name="image38.jpg"/>
        <xdr:cNvPicPr preferRelativeResize="0"/>
      </xdr:nvPicPr>
      <xdr:blipFill>
        <a:blip cstate="print" r:embed="rId25"/>
        <a:stretch>
          <a:fillRect/>
        </a:stretch>
      </xdr:blipFill>
      <xdr:spPr>
        <a:prstGeom prst="rect">
          <a:avLst/>
        </a:prstGeom>
        <a:noFill/>
      </xdr:spPr>
    </xdr:pic>
    <xdr:clientData fLocksWithSheet="0"/>
  </xdr:oneCellAnchor>
  <xdr:oneCellAnchor>
    <xdr:from>
      <xdr:col>2</xdr:col>
      <xdr:colOff>0</xdr:colOff>
      <xdr:row>29</xdr:row>
      <xdr:rowOff>0</xdr:rowOff>
    </xdr:from>
    <xdr:ext cx="1704975" cy="1428750"/>
    <xdr:pic>
      <xdr:nvPicPr>
        <xdr:cNvPr id="0" name="image25.jpg"/>
        <xdr:cNvPicPr preferRelativeResize="0"/>
      </xdr:nvPicPr>
      <xdr:blipFill>
        <a:blip cstate="print" r:embed="rId26"/>
        <a:stretch>
          <a:fillRect/>
        </a:stretch>
      </xdr:blipFill>
      <xdr:spPr>
        <a:prstGeom prst="rect">
          <a:avLst/>
        </a:prstGeom>
        <a:noFill/>
      </xdr:spPr>
    </xdr:pic>
    <xdr:clientData fLocksWithSheet="0"/>
  </xdr:oneCellAnchor>
  <xdr:oneCellAnchor>
    <xdr:from>
      <xdr:col>2</xdr:col>
      <xdr:colOff>0</xdr:colOff>
      <xdr:row>30</xdr:row>
      <xdr:rowOff>0</xdr:rowOff>
    </xdr:from>
    <xdr:ext cx="1457325" cy="1428750"/>
    <xdr:pic>
      <xdr:nvPicPr>
        <xdr:cNvPr id="0" name="image24.jpg"/>
        <xdr:cNvPicPr preferRelativeResize="0"/>
      </xdr:nvPicPr>
      <xdr:blipFill>
        <a:blip cstate="print" r:embed="rId27"/>
        <a:stretch>
          <a:fillRect/>
        </a:stretch>
      </xdr:blipFill>
      <xdr:spPr>
        <a:prstGeom prst="rect">
          <a:avLst/>
        </a:prstGeom>
        <a:noFill/>
      </xdr:spPr>
    </xdr:pic>
    <xdr:clientData fLocksWithSheet="0"/>
  </xdr:oneCellAnchor>
  <xdr:oneCellAnchor>
    <xdr:from>
      <xdr:col>2</xdr:col>
      <xdr:colOff>0</xdr:colOff>
      <xdr:row>31</xdr:row>
      <xdr:rowOff>0</xdr:rowOff>
    </xdr:from>
    <xdr:ext cx="1457325" cy="1428750"/>
    <xdr:pic>
      <xdr:nvPicPr>
        <xdr:cNvPr id="0" name="image36.jpg"/>
        <xdr:cNvPicPr preferRelativeResize="0"/>
      </xdr:nvPicPr>
      <xdr:blipFill>
        <a:blip cstate="print" r:embed="rId28"/>
        <a:stretch>
          <a:fillRect/>
        </a:stretch>
      </xdr:blipFill>
      <xdr:spPr>
        <a:prstGeom prst="rect">
          <a:avLst/>
        </a:prstGeom>
        <a:noFill/>
      </xdr:spPr>
    </xdr:pic>
    <xdr:clientData fLocksWithSheet="0"/>
  </xdr:oneCellAnchor>
  <xdr:oneCellAnchor>
    <xdr:from>
      <xdr:col>2</xdr:col>
      <xdr:colOff>0</xdr:colOff>
      <xdr:row>32</xdr:row>
      <xdr:rowOff>0</xdr:rowOff>
    </xdr:from>
    <xdr:ext cx="1190625" cy="1428750"/>
    <xdr:pic>
      <xdr:nvPicPr>
        <xdr:cNvPr id="0" name="image9.jpg"/>
        <xdr:cNvPicPr preferRelativeResize="0"/>
      </xdr:nvPicPr>
      <xdr:blipFill>
        <a:blip cstate="print" r:embed="rId29"/>
        <a:stretch>
          <a:fillRect/>
        </a:stretch>
      </xdr:blipFill>
      <xdr:spPr>
        <a:prstGeom prst="rect">
          <a:avLst/>
        </a:prstGeom>
        <a:noFill/>
      </xdr:spPr>
    </xdr:pic>
    <xdr:clientData fLocksWithSheet="0"/>
  </xdr:oneCellAnchor>
  <xdr:oneCellAnchor>
    <xdr:from>
      <xdr:col>2</xdr:col>
      <xdr:colOff>0</xdr:colOff>
      <xdr:row>33</xdr:row>
      <xdr:rowOff>0</xdr:rowOff>
    </xdr:from>
    <xdr:ext cx="1381125" cy="1428750"/>
    <xdr:pic>
      <xdr:nvPicPr>
        <xdr:cNvPr id="0" name="image23.jpg"/>
        <xdr:cNvPicPr preferRelativeResize="0"/>
      </xdr:nvPicPr>
      <xdr:blipFill>
        <a:blip cstate="print" r:embed="rId30"/>
        <a:stretch>
          <a:fillRect/>
        </a:stretch>
      </xdr:blipFill>
      <xdr:spPr>
        <a:prstGeom prst="rect">
          <a:avLst/>
        </a:prstGeom>
        <a:noFill/>
      </xdr:spPr>
    </xdr:pic>
    <xdr:clientData fLocksWithSheet="0"/>
  </xdr:oneCellAnchor>
  <xdr:oneCellAnchor>
    <xdr:from>
      <xdr:col>2</xdr:col>
      <xdr:colOff>0</xdr:colOff>
      <xdr:row>34</xdr:row>
      <xdr:rowOff>0</xdr:rowOff>
    </xdr:from>
    <xdr:ext cx="1914525" cy="1419225"/>
    <xdr:pic>
      <xdr:nvPicPr>
        <xdr:cNvPr id="0" name="image48.jpg"/>
        <xdr:cNvPicPr preferRelativeResize="0"/>
      </xdr:nvPicPr>
      <xdr:blipFill>
        <a:blip cstate="print" r:embed="rId31"/>
        <a:stretch>
          <a:fillRect/>
        </a:stretch>
      </xdr:blipFill>
      <xdr:spPr>
        <a:prstGeom prst="rect">
          <a:avLst/>
        </a:prstGeom>
        <a:noFill/>
      </xdr:spPr>
    </xdr:pic>
    <xdr:clientData fLocksWithSheet="0"/>
  </xdr:oneCellAnchor>
  <xdr:oneCellAnchor>
    <xdr:from>
      <xdr:col>2</xdr:col>
      <xdr:colOff>0</xdr:colOff>
      <xdr:row>35</xdr:row>
      <xdr:rowOff>0</xdr:rowOff>
    </xdr:from>
    <xdr:ext cx="1285875" cy="1428750"/>
    <xdr:pic>
      <xdr:nvPicPr>
        <xdr:cNvPr id="0" name="image44.jpg"/>
        <xdr:cNvPicPr preferRelativeResize="0"/>
      </xdr:nvPicPr>
      <xdr:blipFill>
        <a:blip cstate="print" r:embed="rId32"/>
        <a:stretch>
          <a:fillRect/>
        </a:stretch>
      </xdr:blipFill>
      <xdr:spPr>
        <a:prstGeom prst="rect">
          <a:avLst/>
        </a:prstGeom>
        <a:noFill/>
      </xdr:spPr>
    </xdr:pic>
    <xdr:clientData fLocksWithSheet="0"/>
  </xdr:oneCellAnchor>
  <xdr:oneCellAnchor>
    <xdr:from>
      <xdr:col>2</xdr:col>
      <xdr:colOff>0</xdr:colOff>
      <xdr:row>36</xdr:row>
      <xdr:rowOff>0</xdr:rowOff>
    </xdr:from>
    <xdr:ext cx="809625" cy="1428750"/>
    <xdr:pic>
      <xdr:nvPicPr>
        <xdr:cNvPr id="0" name="image20.jpg"/>
        <xdr:cNvPicPr preferRelativeResize="0"/>
      </xdr:nvPicPr>
      <xdr:blipFill>
        <a:blip cstate="print" r:embed="rId33"/>
        <a:stretch>
          <a:fillRect/>
        </a:stretch>
      </xdr:blipFill>
      <xdr:spPr>
        <a:prstGeom prst="rect">
          <a:avLst/>
        </a:prstGeom>
        <a:noFill/>
      </xdr:spPr>
    </xdr:pic>
    <xdr:clientData fLocksWithSheet="0"/>
  </xdr:oneCellAnchor>
  <xdr:oneCellAnchor>
    <xdr:from>
      <xdr:col>2</xdr:col>
      <xdr:colOff>0</xdr:colOff>
      <xdr:row>37</xdr:row>
      <xdr:rowOff>0</xdr:rowOff>
    </xdr:from>
    <xdr:ext cx="1400175" cy="1428750"/>
    <xdr:pic>
      <xdr:nvPicPr>
        <xdr:cNvPr id="0" name="image12.jpg"/>
        <xdr:cNvPicPr preferRelativeResize="0"/>
      </xdr:nvPicPr>
      <xdr:blipFill>
        <a:blip cstate="print" r:embed="rId34"/>
        <a:stretch>
          <a:fillRect/>
        </a:stretch>
      </xdr:blipFill>
      <xdr:spPr>
        <a:prstGeom prst="rect">
          <a:avLst/>
        </a:prstGeom>
        <a:noFill/>
      </xdr:spPr>
    </xdr:pic>
    <xdr:clientData fLocksWithSheet="0"/>
  </xdr:oneCellAnchor>
  <xdr:oneCellAnchor>
    <xdr:from>
      <xdr:col>2</xdr:col>
      <xdr:colOff>0</xdr:colOff>
      <xdr:row>38</xdr:row>
      <xdr:rowOff>0</xdr:rowOff>
    </xdr:from>
    <xdr:ext cx="1914525" cy="1152525"/>
    <xdr:pic>
      <xdr:nvPicPr>
        <xdr:cNvPr id="0" name="image6.jpg"/>
        <xdr:cNvPicPr preferRelativeResize="0"/>
      </xdr:nvPicPr>
      <xdr:blipFill>
        <a:blip cstate="print" r:embed="rId35"/>
        <a:stretch>
          <a:fillRect/>
        </a:stretch>
      </xdr:blipFill>
      <xdr:spPr>
        <a:prstGeom prst="rect">
          <a:avLst/>
        </a:prstGeom>
        <a:noFill/>
      </xdr:spPr>
    </xdr:pic>
    <xdr:clientData fLocksWithSheet="0"/>
  </xdr:oneCellAnchor>
  <xdr:oneCellAnchor>
    <xdr:from>
      <xdr:col>2</xdr:col>
      <xdr:colOff>0</xdr:colOff>
      <xdr:row>39</xdr:row>
      <xdr:rowOff>0</xdr:rowOff>
    </xdr:from>
    <xdr:ext cx="1590675" cy="1428750"/>
    <xdr:pic>
      <xdr:nvPicPr>
        <xdr:cNvPr id="0" name="image40.jpg"/>
        <xdr:cNvPicPr preferRelativeResize="0"/>
      </xdr:nvPicPr>
      <xdr:blipFill>
        <a:blip cstate="print" r:embed="rId36"/>
        <a:stretch>
          <a:fillRect/>
        </a:stretch>
      </xdr:blipFill>
      <xdr:spPr>
        <a:prstGeom prst="rect">
          <a:avLst/>
        </a:prstGeom>
        <a:noFill/>
      </xdr:spPr>
    </xdr:pic>
    <xdr:clientData fLocksWithSheet="0"/>
  </xdr:oneCellAnchor>
  <xdr:oneCellAnchor>
    <xdr:from>
      <xdr:col>2</xdr:col>
      <xdr:colOff>0</xdr:colOff>
      <xdr:row>40</xdr:row>
      <xdr:rowOff>0</xdr:rowOff>
    </xdr:from>
    <xdr:ext cx="1200150" cy="1428750"/>
    <xdr:pic>
      <xdr:nvPicPr>
        <xdr:cNvPr id="0" name="image49.jpg"/>
        <xdr:cNvPicPr preferRelativeResize="0"/>
      </xdr:nvPicPr>
      <xdr:blipFill>
        <a:blip cstate="print" r:embed="rId37"/>
        <a:stretch>
          <a:fillRect/>
        </a:stretch>
      </xdr:blipFill>
      <xdr:spPr>
        <a:prstGeom prst="rect">
          <a:avLst/>
        </a:prstGeom>
        <a:noFill/>
      </xdr:spPr>
    </xdr:pic>
    <xdr:clientData fLocksWithSheet="0"/>
  </xdr:oneCellAnchor>
  <xdr:oneCellAnchor>
    <xdr:from>
      <xdr:col>2</xdr:col>
      <xdr:colOff>0</xdr:colOff>
      <xdr:row>41</xdr:row>
      <xdr:rowOff>0</xdr:rowOff>
    </xdr:from>
    <xdr:ext cx="1304925" cy="1428750"/>
    <xdr:pic>
      <xdr:nvPicPr>
        <xdr:cNvPr id="0" name="image59.jpg"/>
        <xdr:cNvPicPr preferRelativeResize="0"/>
      </xdr:nvPicPr>
      <xdr:blipFill>
        <a:blip cstate="print" r:embed="rId38"/>
        <a:stretch>
          <a:fillRect/>
        </a:stretch>
      </xdr:blipFill>
      <xdr:spPr>
        <a:prstGeom prst="rect">
          <a:avLst/>
        </a:prstGeom>
        <a:noFill/>
      </xdr:spPr>
    </xdr:pic>
    <xdr:clientData fLocksWithSheet="0"/>
  </xdr:oneCellAnchor>
  <xdr:oneCellAnchor>
    <xdr:from>
      <xdr:col>2</xdr:col>
      <xdr:colOff>0</xdr:colOff>
      <xdr:row>42</xdr:row>
      <xdr:rowOff>0</xdr:rowOff>
    </xdr:from>
    <xdr:ext cx="1238250" cy="1428750"/>
    <xdr:pic>
      <xdr:nvPicPr>
        <xdr:cNvPr id="0" name="image45.jpg"/>
        <xdr:cNvPicPr preferRelativeResize="0"/>
      </xdr:nvPicPr>
      <xdr:blipFill>
        <a:blip cstate="print" r:embed="rId39"/>
        <a:stretch>
          <a:fillRect/>
        </a:stretch>
      </xdr:blipFill>
      <xdr:spPr>
        <a:prstGeom prst="rect">
          <a:avLst/>
        </a:prstGeom>
        <a:noFill/>
      </xdr:spPr>
    </xdr:pic>
    <xdr:clientData fLocksWithSheet="0"/>
  </xdr:oneCellAnchor>
  <xdr:oneCellAnchor>
    <xdr:from>
      <xdr:col>2</xdr:col>
      <xdr:colOff>0</xdr:colOff>
      <xdr:row>43</xdr:row>
      <xdr:rowOff>0</xdr:rowOff>
    </xdr:from>
    <xdr:ext cx="1752600" cy="1428750"/>
    <xdr:pic>
      <xdr:nvPicPr>
        <xdr:cNvPr id="0" name="image63.jpg"/>
        <xdr:cNvPicPr preferRelativeResize="0"/>
      </xdr:nvPicPr>
      <xdr:blipFill>
        <a:blip cstate="print" r:embed="rId40"/>
        <a:stretch>
          <a:fillRect/>
        </a:stretch>
      </xdr:blipFill>
      <xdr:spPr>
        <a:prstGeom prst="rect">
          <a:avLst/>
        </a:prstGeom>
        <a:noFill/>
      </xdr:spPr>
    </xdr:pic>
    <xdr:clientData fLocksWithSheet="0"/>
  </xdr:oneCellAnchor>
  <xdr:oneCellAnchor>
    <xdr:from>
      <xdr:col>2</xdr:col>
      <xdr:colOff>0</xdr:colOff>
      <xdr:row>44</xdr:row>
      <xdr:rowOff>0</xdr:rowOff>
    </xdr:from>
    <xdr:ext cx="1828800" cy="1428750"/>
    <xdr:pic>
      <xdr:nvPicPr>
        <xdr:cNvPr id="0" name="image13.jpg"/>
        <xdr:cNvPicPr preferRelativeResize="0"/>
      </xdr:nvPicPr>
      <xdr:blipFill>
        <a:blip cstate="print" r:embed="rId41"/>
        <a:stretch>
          <a:fillRect/>
        </a:stretch>
      </xdr:blipFill>
      <xdr:spPr>
        <a:prstGeom prst="rect">
          <a:avLst/>
        </a:prstGeom>
        <a:noFill/>
      </xdr:spPr>
    </xdr:pic>
    <xdr:clientData fLocksWithSheet="0"/>
  </xdr:oneCellAnchor>
  <xdr:oneCellAnchor>
    <xdr:from>
      <xdr:col>2</xdr:col>
      <xdr:colOff>0</xdr:colOff>
      <xdr:row>45</xdr:row>
      <xdr:rowOff>0</xdr:rowOff>
    </xdr:from>
    <xdr:ext cx="1609725" cy="1428750"/>
    <xdr:pic>
      <xdr:nvPicPr>
        <xdr:cNvPr id="0" name="image47.jpg"/>
        <xdr:cNvPicPr preferRelativeResize="0"/>
      </xdr:nvPicPr>
      <xdr:blipFill>
        <a:blip cstate="print" r:embed="rId42"/>
        <a:stretch>
          <a:fillRect/>
        </a:stretch>
      </xdr:blipFill>
      <xdr:spPr>
        <a:prstGeom prst="rect">
          <a:avLst/>
        </a:prstGeom>
        <a:noFill/>
      </xdr:spPr>
    </xdr:pic>
    <xdr:clientData fLocksWithSheet="0"/>
  </xdr:oneCellAnchor>
  <xdr:oneCellAnchor>
    <xdr:from>
      <xdr:col>2</xdr:col>
      <xdr:colOff>0</xdr:colOff>
      <xdr:row>46</xdr:row>
      <xdr:rowOff>0</xdr:rowOff>
    </xdr:from>
    <xdr:ext cx="1057275" cy="1428750"/>
    <xdr:pic>
      <xdr:nvPicPr>
        <xdr:cNvPr id="0" name="image17.jpg"/>
        <xdr:cNvPicPr preferRelativeResize="0"/>
      </xdr:nvPicPr>
      <xdr:blipFill>
        <a:blip cstate="print" r:embed="rId43"/>
        <a:stretch>
          <a:fillRect/>
        </a:stretch>
      </xdr:blipFill>
      <xdr:spPr>
        <a:prstGeom prst="rect">
          <a:avLst/>
        </a:prstGeom>
        <a:noFill/>
      </xdr:spPr>
    </xdr:pic>
    <xdr:clientData fLocksWithSheet="0"/>
  </xdr:oneCellAnchor>
  <xdr:oneCellAnchor>
    <xdr:from>
      <xdr:col>2</xdr:col>
      <xdr:colOff>0</xdr:colOff>
      <xdr:row>47</xdr:row>
      <xdr:rowOff>0</xdr:rowOff>
    </xdr:from>
    <xdr:ext cx="1666875" cy="1428750"/>
    <xdr:pic>
      <xdr:nvPicPr>
        <xdr:cNvPr id="0" name="image43.jpg"/>
        <xdr:cNvPicPr preferRelativeResize="0"/>
      </xdr:nvPicPr>
      <xdr:blipFill>
        <a:blip cstate="print" r:embed="rId44"/>
        <a:stretch>
          <a:fillRect/>
        </a:stretch>
      </xdr:blipFill>
      <xdr:spPr>
        <a:prstGeom prst="rect">
          <a:avLst/>
        </a:prstGeom>
        <a:noFill/>
      </xdr:spPr>
    </xdr:pic>
    <xdr:clientData fLocksWithSheet="0"/>
  </xdr:oneCellAnchor>
  <xdr:oneCellAnchor>
    <xdr:from>
      <xdr:col>2</xdr:col>
      <xdr:colOff>0</xdr:colOff>
      <xdr:row>48</xdr:row>
      <xdr:rowOff>0</xdr:rowOff>
    </xdr:from>
    <xdr:ext cx="1276350" cy="1428750"/>
    <xdr:pic>
      <xdr:nvPicPr>
        <xdr:cNvPr id="0" name="image31.jpg"/>
        <xdr:cNvPicPr preferRelativeResize="0"/>
      </xdr:nvPicPr>
      <xdr:blipFill>
        <a:blip cstate="print" r:embed="rId45"/>
        <a:stretch>
          <a:fillRect/>
        </a:stretch>
      </xdr:blipFill>
      <xdr:spPr>
        <a:prstGeom prst="rect">
          <a:avLst/>
        </a:prstGeom>
        <a:noFill/>
      </xdr:spPr>
    </xdr:pic>
    <xdr:clientData fLocksWithSheet="0"/>
  </xdr:oneCellAnchor>
  <xdr:oneCellAnchor>
    <xdr:from>
      <xdr:col>2</xdr:col>
      <xdr:colOff>0</xdr:colOff>
      <xdr:row>49</xdr:row>
      <xdr:rowOff>0</xdr:rowOff>
    </xdr:from>
    <xdr:ext cx="1447800" cy="1428750"/>
    <xdr:pic>
      <xdr:nvPicPr>
        <xdr:cNvPr id="0" name="image35.jpg"/>
        <xdr:cNvPicPr preferRelativeResize="0"/>
      </xdr:nvPicPr>
      <xdr:blipFill>
        <a:blip cstate="print" r:embed="rId46"/>
        <a:stretch>
          <a:fillRect/>
        </a:stretch>
      </xdr:blipFill>
      <xdr:spPr>
        <a:prstGeom prst="rect">
          <a:avLst/>
        </a:prstGeom>
        <a:noFill/>
      </xdr:spPr>
    </xdr:pic>
    <xdr:clientData fLocksWithSheet="0"/>
  </xdr:oneCellAnchor>
  <xdr:oneCellAnchor>
    <xdr:from>
      <xdr:col>2</xdr:col>
      <xdr:colOff>0</xdr:colOff>
      <xdr:row>50</xdr:row>
      <xdr:rowOff>0</xdr:rowOff>
    </xdr:from>
    <xdr:ext cx="1524000" cy="1428750"/>
    <xdr:pic>
      <xdr:nvPicPr>
        <xdr:cNvPr id="0" name="image72.jpg"/>
        <xdr:cNvPicPr preferRelativeResize="0"/>
      </xdr:nvPicPr>
      <xdr:blipFill>
        <a:blip cstate="print" r:embed="rId47"/>
        <a:stretch>
          <a:fillRect/>
        </a:stretch>
      </xdr:blipFill>
      <xdr:spPr>
        <a:prstGeom prst="rect">
          <a:avLst/>
        </a:prstGeom>
        <a:noFill/>
      </xdr:spPr>
    </xdr:pic>
    <xdr:clientData fLocksWithSheet="0"/>
  </xdr:oneCellAnchor>
  <xdr:oneCellAnchor>
    <xdr:from>
      <xdr:col>2</xdr:col>
      <xdr:colOff>0</xdr:colOff>
      <xdr:row>51</xdr:row>
      <xdr:rowOff>0</xdr:rowOff>
    </xdr:from>
    <xdr:ext cx="1914525" cy="1095375"/>
    <xdr:pic>
      <xdr:nvPicPr>
        <xdr:cNvPr id="0" name="image29.jpg"/>
        <xdr:cNvPicPr preferRelativeResize="0"/>
      </xdr:nvPicPr>
      <xdr:blipFill>
        <a:blip cstate="print" r:embed="rId48"/>
        <a:stretch>
          <a:fillRect/>
        </a:stretch>
      </xdr:blipFill>
      <xdr:spPr>
        <a:prstGeom prst="rect">
          <a:avLst/>
        </a:prstGeom>
        <a:noFill/>
      </xdr:spPr>
    </xdr:pic>
    <xdr:clientData fLocksWithSheet="0"/>
  </xdr:oneCellAnchor>
  <xdr:oneCellAnchor>
    <xdr:from>
      <xdr:col>2</xdr:col>
      <xdr:colOff>0</xdr:colOff>
      <xdr:row>52</xdr:row>
      <xdr:rowOff>0</xdr:rowOff>
    </xdr:from>
    <xdr:ext cx="923925" cy="1428750"/>
    <xdr:pic>
      <xdr:nvPicPr>
        <xdr:cNvPr id="0" name="image30.jpg"/>
        <xdr:cNvPicPr preferRelativeResize="0"/>
      </xdr:nvPicPr>
      <xdr:blipFill>
        <a:blip cstate="print" r:embed="rId49"/>
        <a:stretch>
          <a:fillRect/>
        </a:stretch>
      </xdr:blipFill>
      <xdr:spPr>
        <a:prstGeom prst="rect">
          <a:avLst/>
        </a:prstGeom>
        <a:noFill/>
      </xdr:spPr>
    </xdr:pic>
    <xdr:clientData fLocksWithSheet="0"/>
  </xdr:oneCellAnchor>
  <xdr:oneCellAnchor>
    <xdr:from>
      <xdr:col>2</xdr:col>
      <xdr:colOff>0</xdr:colOff>
      <xdr:row>53</xdr:row>
      <xdr:rowOff>0</xdr:rowOff>
    </xdr:from>
    <xdr:ext cx="1428750" cy="1428750"/>
    <xdr:pic>
      <xdr:nvPicPr>
        <xdr:cNvPr id="0" name="image27.jpg"/>
        <xdr:cNvPicPr preferRelativeResize="0"/>
      </xdr:nvPicPr>
      <xdr:blipFill>
        <a:blip cstate="print" r:embed="rId50"/>
        <a:stretch>
          <a:fillRect/>
        </a:stretch>
      </xdr:blipFill>
      <xdr:spPr>
        <a:prstGeom prst="rect">
          <a:avLst/>
        </a:prstGeom>
        <a:noFill/>
      </xdr:spPr>
    </xdr:pic>
    <xdr:clientData fLocksWithSheet="0"/>
  </xdr:oneCellAnchor>
  <xdr:oneCellAnchor>
    <xdr:from>
      <xdr:col>2</xdr:col>
      <xdr:colOff>0</xdr:colOff>
      <xdr:row>54</xdr:row>
      <xdr:rowOff>0</xdr:rowOff>
    </xdr:from>
    <xdr:ext cx="1419225" cy="1428750"/>
    <xdr:pic>
      <xdr:nvPicPr>
        <xdr:cNvPr id="0" name="image22.jpg"/>
        <xdr:cNvPicPr preferRelativeResize="0"/>
      </xdr:nvPicPr>
      <xdr:blipFill>
        <a:blip cstate="print" r:embed="rId51"/>
        <a:stretch>
          <a:fillRect/>
        </a:stretch>
      </xdr:blipFill>
      <xdr:spPr>
        <a:prstGeom prst="rect">
          <a:avLst/>
        </a:prstGeom>
        <a:noFill/>
      </xdr:spPr>
    </xdr:pic>
    <xdr:clientData fLocksWithSheet="0"/>
  </xdr:oneCellAnchor>
  <xdr:oneCellAnchor>
    <xdr:from>
      <xdr:col>2</xdr:col>
      <xdr:colOff>0</xdr:colOff>
      <xdr:row>55</xdr:row>
      <xdr:rowOff>0</xdr:rowOff>
    </xdr:from>
    <xdr:ext cx="1400175" cy="1428750"/>
    <xdr:pic>
      <xdr:nvPicPr>
        <xdr:cNvPr id="0" name="image50.jpg"/>
        <xdr:cNvPicPr preferRelativeResize="0"/>
      </xdr:nvPicPr>
      <xdr:blipFill>
        <a:blip cstate="print" r:embed="rId52"/>
        <a:stretch>
          <a:fillRect/>
        </a:stretch>
      </xdr:blipFill>
      <xdr:spPr>
        <a:prstGeom prst="rect">
          <a:avLst/>
        </a:prstGeom>
        <a:noFill/>
      </xdr:spPr>
    </xdr:pic>
    <xdr:clientData fLocksWithSheet="0"/>
  </xdr:oneCellAnchor>
  <xdr:oneCellAnchor>
    <xdr:from>
      <xdr:col>2</xdr:col>
      <xdr:colOff>0</xdr:colOff>
      <xdr:row>56</xdr:row>
      <xdr:rowOff>0</xdr:rowOff>
    </xdr:from>
    <xdr:ext cx="1323975" cy="1428750"/>
    <xdr:pic>
      <xdr:nvPicPr>
        <xdr:cNvPr id="0" name="image62.jpg"/>
        <xdr:cNvPicPr preferRelativeResize="0"/>
      </xdr:nvPicPr>
      <xdr:blipFill>
        <a:blip cstate="print" r:embed="rId53"/>
        <a:stretch>
          <a:fillRect/>
        </a:stretch>
      </xdr:blipFill>
      <xdr:spPr>
        <a:prstGeom prst="rect">
          <a:avLst/>
        </a:prstGeom>
        <a:noFill/>
      </xdr:spPr>
    </xdr:pic>
    <xdr:clientData fLocksWithSheet="0"/>
  </xdr:oneCellAnchor>
  <xdr:oneCellAnchor>
    <xdr:from>
      <xdr:col>2</xdr:col>
      <xdr:colOff>0</xdr:colOff>
      <xdr:row>57</xdr:row>
      <xdr:rowOff>0</xdr:rowOff>
    </xdr:from>
    <xdr:ext cx="1428750" cy="1428750"/>
    <xdr:pic>
      <xdr:nvPicPr>
        <xdr:cNvPr id="0" name="image75.jpg"/>
        <xdr:cNvPicPr preferRelativeResize="0"/>
      </xdr:nvPicPr>
      <xdr:blipFill>
        <a:blip cstate="print" r:embed="rId54"/>
        <a:stretch>
          <a:fillRect/>
        </a:stretch>
      </xdr:blipFill>
      <xdr:spPr>
        <a:prstGeom prst="rect">
          <a:avLst/>
        </a:prstGeom>
        <a:noFill/>
      </xdr:spPr>
    </xdr:pic>
    <xdr:clientData fLocksWithSheet="0"/>
  </xdr:oneCellAnchor>
  <xdr:oneCellAnchor>
    <xdr:from>
      <xdr:col>2</xdr:col>
      <xdr:colOff>0</xdr:colOff>
      <xdr:row>58</xdr:row>
      <xdr:rowOff>0</xdr:rowOff>
    </xdr:from>
    <xdr:ext cx="1543050" cy="1428750"/>
    <xdr:pic>
      <xdr:nvPicPr>
        <xdr:cNvPr id="0" name="image81.jpg"/>
        <xdr:cNvPicPr preferRelativeResize="0"/>
      </xdr:nvPicPr>
      <xdr:blipFill>
        <a:blip cstate="print" r:embed="rId55"/>
        <a:stretch>
          <a:fillRect/>
        </a:stretch>
      </xdr:blipFill>
      <xdr:spPr>
        <a:prstGeom prst="rect">
          <a:avLst/>
        </a:prstGeom>
        <a:noFill/>
      </xdr:spPr>
    </xdr:pic>
    <xdr:clientData fLocksWithSheet="0"/>
  </xdr:oneCellAnchor>
  <xdr:oneCellAnchor>
    <xdr:from>
      <xdr:col>2</xdr:col>
      <xdr:colOff>0</xdr:colOff>
      <xdr:row>59</xdr:row>
      <xdr:rowOff>0</xdr:rowOff>
    </xdr:from>
    <xdr:ext cx="1457325" cy="1428750"/>
    <xdr:pic>
      <xdr:nvPicPr>
        <xdr:cNvPr id="0" name="image67.jpg"/>
        <xdr:cNvPicPr preferRelativeResize="0"/>
      </xdr:nvPicPr>
      <xdr:blipFill>
        <a:blip cstate="print" r:embed="rId56"/>
        <a:stretch>
          <a:fillRect/>
        </a:stretch>
      </xdr:blipFill>
      <xdr:spPr>
        <a:prstGeom prst="rect">
          <a:avLst/>
        </a:prstGeom>
        <a:noFill/>
      </xdr:spPr>
    </xdr:pic>
    <xdr:clientData fLocksWithSheet="0"/>
  </xdr:oneCellAnchor>
  <xdr:oneCellAnchor>
    <xdr:from>
      <xdr:col>2</xdr:col>
      <xdr:colOff>0</xdr:colOff>
      <xdr:row>60</xdr:row>
      <xdr:rowOff>0</xdr:rowOff>
    </xdr:from>
    <xdr:ext cx="1428750" cy="1428750"/>
    <xdr:pic>
      <xdr:nvPicPr>
        <xdr:cNvPr id="0" name="image51.jpg"/>
        <xdr:cNvPicPr preferRelativeResize="0"/>
      </xdr:nvPicPr>
      <xdr:blipFill>
        <a:blip cstate="print" r:embed="rId57"/>
        <a:stretch>
          <a:fillRect/>
        </a:stretch>
      </xdr:blipFill>
      <xdr:spPr>
        <a:prstGeom prst="rect">
          <a:avLst/>
        </a:prstGeom>
        <a:noFill/>
      </xdr:spPr>
    </xdr:pic>
    <xdr:clientData fLocksWithSheet="0"/>
  </xdr:oneCellAnchor>
  <xdr:oneCellAnchor>
    <xdr:from>
      <xdr:col>2</xdr:col>
      <xdr:colOff>0</xdr:colOff>
      <xdr:row>61</xdr:row>
      <xdr:rowOff>0</xdr:rowOff>
    </xdr:from>
    <xdr:ext cx="1428750" cy="1428750"/>
    <xdr:pic>
      <xdr:nvPicPr>
        <xdr:cNvPr id="0" name="image69.jpg"/>
        <xdr:cNvPicPr preferRelativeResize="0"/>
      </xdr:nvPicPr>
      <xdr:blipFill>
        <a:blip cstate="print" r:embed="rId58"/>
        <a:stretch>
          <a:fillRect/>
        </a:stretch>
      </xdr:blipFill>
      <xdr:spPr>
        <a:prstGeom prst="rect">
          <a:avLst/>
        </a:prstGeom>
        <a:noFill/>
      </xdr:spPr>
    </xdr:pic>
    <xdr:clientData fLocksWithSheet="0"/>
  </xdr:oneCellAnchor>
  <xdr:oneCellAnchor>
    <xdr:from>
      <xdr:col>2</xdr:col>
      <xdr:colOff>0</xdr:colOff>
      <xdr:row>62</xdr:row>
      <xdr:rowOff>0</xdr:rowOff>
    </xdr:from>
    <xdr:ext cx="1428750" cy="1428750"/>
    <xdr:pic>
      <xdr:nvPicPr>
        <xdr:cNvPr id="0" name="image85.jpg"/>
        <xdr:cNvPicPr preferRelativeResize="0"/>
      </xdr:nvPicPr>
      <xdr:blipFill>
        <a:blip cstate="print" r:embed="rId59"/>
        <a:stretch>
          <a:fillRect/>
        </a:stretch>
      </xdr:blipFill>
      <xdr:spPr>
        <a:prstGeom prst="rect">
          <a:avLst/>
        </a:prstGeom>
        <a:noFill/>
      </xdr:spPr>
    </xdr:pic>
    <xdr:clientData fLocksWithSheet="0"/>
  </xdr:oneCellAnchor>
  <xdr:oneCellAnchor>
    <xdr:from>
      <xdr:col>2</xdr:col>
      <xdr:colOff>0</xdr:colOff>
      <xdr:row>63</xdr:row>
      <xdr:rowOff>0</xdr:rowOff>
    </xdr:from>
    <xdr:ext cx="1085850" cy="1428750"/>
    <xdr:pic>
      <xdr:nvPicPr>
        <xdr:cNvPr id="0" name="image71.jpg"/>
        <xdr:cNvPicPr preferRelativeResize="0"/>
      </xdr:nvPicPr>
      <xdr:blipFill>
        <a:blip cstate="print" r:embed="rId60"/>
        <a:stretch>
          <a:fillRect/>
        </a:stretch>
      </xdr:blipFill>
      <xdr:spPr>
        <a:prstGeom prst="rect">
          <a:avLst/>
        </a:prstGeom>
        <a:noFill/>
      </xdr:spPr>
    </xdr:pic>
    <xdr:clientData fLocksWithSheet="0"/>
  </xdr:oneCellAnchor>
  <xdr:oneCellAnchor>
    <xdr:from>
      <xdr:col>2</xdr:col>
      <xdr:colOff>0</xdr:colOff>
      <xdr:row>64</xdr:row>
      <xdr:rowOff>0</xdr:rowOff>
    </xdr:from>
    <xdr:ext cx="1428750" cy="1428750"/>
    <xdr:pic>
      <xdr:nvPicPr>
        <xdr:cNvPr id="0" name="image58.jpg"/>
        <xdr:cNvPicPr preferRelativeResize="0"/>
      </xdr:nvPicPr>
      <xdr:blipFill>
        <a:blip cstate="print" r:embed="rId61"/>
        <a:stretch>
          <a:fillRect/>
        </a:stretch>
      </xdr:blipFill>
      <xdr:spPr>
        <a:prstGeom prst="rect">
          <a:avLst/>
        </a:prstGeom>
        <a:noFill/>
      </xdr:spPr>
    </xdr:pic>
    <xdr:clientData fLocksWithSheet="0"/>
  </xdr:oneCellAnchor>
  <xdr:oneCellAnchor>
    <xdr:from>
      <xdr:col>2</xdr:col>
      <xdr:colOff>0</xdr:colOff>
      <xdr:row>65</xdr:row>
      <xdr:rowOff>0</xdr:rowOff>
    </xdr:from>
    <xdr:ext cx="1038225" cy="1428750"/>
    <xdr:pic>
      <xdr:nvPicPr>
        <xdr:cNvPr id="0" name="image57.jpg"/>
        <xdr:cNvPicPr preferRelativeResize="0"/>
      </xdr:nvPicPr>
      <xdr:blipFill>
        <a:blip cstate="print" r:embed="rId62"/>
        <a:stretch>
          <a:fillRect/>
        </a:stretch>
      </xdr:blipFill>
      <xdr:spPr>
        <a:prstGeom prst="rect">
          <a:avLst/>
        </a:prstGeom>
        <a:noFill/>
      </xdr:spPr>
    </xdr:pic>
    <xdr:clientData fLocksWithSheet="0"/>
  </xdr:oneCellAnchor>
  <xdr:oneCellAnchor>
    <xdr:from>
      <xdr:col>2</xdr:col>
      <xdr:colOff>0</xdr:colOff>
      <xdr:row>66</xdr:row>
      <xdr:rowOff>0</xdr:rowOff>
    </xdr:from>
    <xdr:ext cx="1914525" cy="1371600"/>
    <xdr:pic>
      <xdr:nvPicPr>
        <xdr:cNvPr id="0" name="image68.jpg"/>
        <xdr:cNvPicPr preferRelativeResize="0"/>
      </xdr:nvPicPr>
      <xdr:blipFill>
        <a:blip cstate="print" r:embed="rId63"/>
        <a:stretch>
          <a:fillRect/>
        </a:stretch>
      </xdr:blipFill>
      <xdr:spPr>
        <a:prstGeom prst="rect">
          <a:avLst/>
        </a:prstGeom>
        <a:noFill/>
      </xdr:spPr>
    </xdr:pic>
    <xdr:clientData fLocksWithSheet="0"/>
  </xdr:oneCellAnchor>
  <xdr:oneCellAnchor>
    <xdr:from>
      <xdr:col>2</xdr:col>
      <xdr:colOff>0</xdr:colOff>
      <xdr:row>68</xdr:row>
      <xdr:rowOff>0</xdr:rowOff>
    </xdr:from>
    <xdr:ext cx="1628775" cy="1428750"/>
    <xdr:pic>
      <xdr:nvPicPr>
        <xdr:cNvPr id="0" name="image86.jpg"/>
        <xdr:cNvPicPr preferRelativeResize="0"/>
      </xdr:nvPicPr>
      <xdr:blipFill>
        <a:blip cstate="print" r:embed="rId64"/>
        <a:stretch>
          <a:fillRect/>
        </a:stretch>
      </xdr:blipFill>
      <xdr:spPr>
        <a:prstGeom prst="rect">
          <a:avLst/>
        </a:prstGeom>
        <a:noFill/>
      </xdr:spPr>
    </xdr:pic>
    <xdr:clientData fLocksWithSheet="0"/>
  </xdr:oneCellAnchor>
  <xdr:oneCellAnchor>
    <xdr:from>
      <xdr:col>2</xdr:col>
      <xdr:colOff>0</xdr:colOff>
      <xdr:row>69</xdr:row>
      <xdr:rowOff>0</xdr:rowOff>
    </xdr:from>
    <xdr:ext cx="1533525" cy="1428750"/>
    <xdr:pic>
      <xdr:nvPicPr>
        <xdr:cNvPr id="0" name="image56.jpg"/>
        <xdr:cNvPicPr preferRelativeResize="0"/>
      </xdr:nvPicPr>
      <xdr:blipFill>
        <a:blip cstate="print" r:embed="rId65"/>
        <a:stretch>
          <a:fillRect/>
        </a:stretch>
      </xdr:blipFill>
      <xdr:spPr>
        <a:prstGeom prst="rect">
          <a:avLst/>
        </a:prstGeom>
        <a:noFill/>
      </xdr:spPr>
    </xdr:pic>
    <xdr:clientData fLocksWithSheet="0"/>
  </xdr:oneCellAnchor>
  <xdr:oneCellAnchor>
    <xdr:from>
      <xdr:col>2</xdr:col>
      <xdr:colOff>0</xdr:colOff>
      <xdr:row>70</xdr:row>
      <xdr:rowOff>0</xdr:rowOff>
    </xdr:from>
    <xdr:ext cx="942975" cy="1428750"/>
    <xdr:pic>
      <xdr:nvPicPr>
        <xdr:cNvPr id="0" name="image52.jpg"/>
        <xdr:cNvPicPr preferRelativeResize="0"/>
      </xdr:nvPicPr>
      <xdr:blipFill>
        <a:blip cstate="print" r:embed="rId66"/>
        <a:stretch>
          <a:fillRect/>
        </a:stretch>
      </xdr:blipFill>
      <xdr:spPr>
        <a:prstGeom prst="rect">
          <a:avLst/>
        </a:prstGeom>
        <a:noFill/>
      </xdr:spPr>
    </xdr:pic>
    <xdr:clientData fLocksWithSheet="0"/>
  </xdr:oneCellAnchor>
  <xdr:oneCellAnchor>
    <xdr:from>
      <xdr:col>2</xdr:col>
      <xdr:colOff>0</xdr:colOff>
      <xdr:row>71</xdr:row>
      <xdr:rowOff>0</xdr:rowOff>
    </xdr:from>
    <xdr:ext cx="1428750" cy="1428750"/>
    <xdr:pic>
      <xdr:nvPicPr>
        <xdr:cNvPr id="0" name="image70.jpg"/>
        <xdr:cNvPicPr preferRelativeResize="0"/>
      </xdr:nvPicPr>
      <xdr:blipFill>
        <a:blip cstate="print" r:embed="rId67"/>
        <a:stretch>
          <a:fillRect/>
        </a:stretch>
      </xdr:blipFill>
      <xdr:spPr>
        <a:prstGeom prst="rect">
          <a:avLst/>
        </a:prstGeom>
        <a:noFill/>
      </xdr:spPr>
    </xdr:pic>
    <xdr:clientData fLocksWithSheet="0"/>
  </xdr:oneCellAnchor>
  <xdr:oneCellAnchor>
    <xdr:from>
      <xdr:col>2</xdr:col>
      <xdr:colOff>0</xdr:colOff>
      <xdr:row>73</xdr:row>
      <xdr:rowOff>0</xdr:rowOff>
    </xdr:from>
    <xdr:ext cx="1428750" cy="1428750"/>
    <xdr:pic>
      <xdr:nvPicPr>
        <xdr:cNvPr id="0" name="image54.jpg"/>
        <xdr:cNvPicPr preferRelativeResize="0"/>
      </xdr:nvPicPr>
      <xdr:blipFill>
        <a:blip cstate="print" r:embed="rId68"/>
        <a:stretch>
          <a:fillRect/>
        </a:stretch>
      </xdr:blipFill>
      <xdr:spPr>
        <a:prstGeom prst="rect">
          <a:avLst/>
        </a:prstGeom>
        <a:noFill/>
      </xdr:spPr>
    </xdr:pic>
    <xdr:clientData fLocksWithSheet="0"/>
  </xdr:oneCellAnchor>
  <xdr:oneCellAnchor>
    <xdr:from>
      <xdr:col>2</xdr:col>
      <xdr:colOff>0</xdr:colOff>
      <xdr:row>74</xdr:row>
      <xdr:rowOff>0</xdr:rowOff>
    </xdr:from>
    <xdr:ext cx="1428750" cy="1428750"/>
    <xdr:pic>
      <xdr:nvPicPr>
        <xdr:cNvPr id="0" name="image64.jpg"/>
        <xdr:cNvPicPr preferRelativeResize="0"/>
      </xdr:nvPicPr>
      <xdr:blipFill>
        <a:blip cstate="print" r:embed="rId69"/>
        <a:stretch>
          <a:fillRect/>
        </a:stretch>
      </xdr:blipFill>
      <xdr:spPr>
        <a:prstGeom prst="rect">
          <a:avLst/>
        </a:prstGeom>
        <a:noFill/>
      </xdr:spPr>
    </xdr:pic>
    <xdr:clientData fLocksWithSheet="0"/>
  </xdr:oneCellAnchor>
  <xdr:oneCellAnchor>
    <xdr:from>
      <xdr:col>2</xdr:col>
      <xdr:colOff>0</xdr:colOff>
      <xdr:row>75</xdr:row>
      <xdr:rowOff>0</xdr:rowOff>
    </xdr:from>
    <xdr:ext cx="1428750" cy="1428750"/>
    <xdr:pic>
      <xdr:nvPicPr>
        <xdr:cNvPr id="0" name="image76.jpg"/>
        <xdr:cNvPicPr preferRelativeResize="0"/>
      </xdr:nvPicPr>
      <xdr:blipFill>
        <a:blip cstate="print" r:embed="rId70"/>
        <a:stretch>
          <a:fillRect/>
        </a:stretch>
      </xdr:blipFill>
      <xdr:spPr>
        <a:prstGeom prst="rect">
          <a:avLst/>
        </a:prstGeom>
        <a:noFill/>
      </xdr:spPr>
    </xdr:pic>
    <xdr:clientData fLocksWithSheet="0"/>
  </xdr:oneCellAnchor>
  <xdr:oneCellAnchor>
    <xdr:from>
      <xdr:col>2</xdr:col>
      <xdr:colOff>0</xdr:colOff>
      <xdr:row>76</xdr:row>
      <xdr:rowOff>0</xdr:rowOff>
    </xdr:from>
    <xdr:ext cx="1428750" cy="1428750"/>
    <xdr:pic>
      <xdr:nvPicPr>
        <xdr:cNvPr id="0" name="image78.jpg"/>
        <xdr:cNvPicPr preferRelativeResize="0"/>
      </xdr:nvPicPr>
      <xdr:blipFill>
        <a:blip cstate="print" r:embed="rId71"/>
        <a:stretch>
          <a:fillRect/>
        </a:stretch>
      </xdr:blipFill>
      <xdr:spPr>
        <a:prstGeom prst="rect">
          <a:avLst/>
        </a:prstGeom>
        <a:noFill/>
      </xdr:spPr>
    </xdr:pic>
    <xdr:clientData fLocksWithSheet="0"/>
  </xdr:oneCellAnchor>
  <xdr:oneCellAnchor>
    <xdr:from>
      <xdr:col>2</xdr:col>
      <xdr:colOff>0</xdr:colOff>
      <xdr:row>77</xdr:row>
      <xdr:rowOff>0</xdr:rowOff>
    </xdr:from>
    <xdr:ext cx="1428750" cy="1428750"/>
    <xdr:pic>
      <xdr:nvPicPr>
        <xdr:cNvPr id="0" name="image99.jpg"/>
        <xdr:cNvPicPr preferRelativeResize="0"/>
      </xdr:nvPicPr>
      <xdr:blipFill>
        <a:blip cstate="print" r:embed="rId72"/>
        <a:stretch>
          <a:fillRect/>
        </a:stretch>
      </xdr:blipFill>
      <xdr:spPr>
        <a:prstGeom prst="rect">
          <a:avLst/>
        </a:prstGeom>
        <a:noFill/>
      </xdr:spPr>
    </xdr:pic>
    <xdr:clientData fLocksWithSheet="0"/>
  </xdr:oneCellAnchor>
  <xdr:oneCellAnchor>
    <xdr:from>
      <xdr:col>2</xdr:col>
      <xdr:colOff>0</xdr:colOff>
      <xdr:row>78</xdr:row>
      <xdr:rowOff>0</xdr:rowOff>
    </xdr:from>
    <xdr:ext cx="1428750" cy="1428750"/>
    <xdr:pic>
      <xdr:nvPicPr>
        <xdr:cNvPr id="0" name="image80.jpg"/>
        <xdr:cNvPicPr preferRelativeResize="0"/>
      </xdr:nvPicPr>
      <xdr:blipFill>
        <a:blip cstate="print" r:embed="rId73"/>
        <a:stretch>
          <a:fillRect/>
        </a:stretch>
      </xdr:blipFill>
      <xdr:spPr>
        <a:prstGeom prst="rect">
          <a:avLst/>
        </a:prstGeom>
        <a:noFill/>
      </xdr:spPr>
    </xdr:pic>
    <xdr:clientData fLocksWithSheet="0"/>
  </xdr:oneCellAnchor>
  <xdr:oneCellAnchor>
    <xdr:from>
      <xdr:col>2</xdr:col>
      <xdr:colOff>0</xdr:colOff>
      <xdr:row>79</xdr:row>
      <xdr:rowOff>0</xdr:rowOff>
    </xdr:from>
    <xdr:ext cx="1428750" cy="1428750"/>
    <xdr:pic>
      <xdr:nvPicPr>
        <xdr:cNvPr id="0" name="image83.jpg"/>
        <xdr:cNvPicPr preferRelativeResize="0"/>
      </xdr:nvPicPr>
      <xdr:blipFill>
        <a:blip cstate="print" r:embed="rId74"/>
        <a:stretch>
          <a:fillRect/>
        </a:stretch>
      </xdr:blipFill>
      <xdr:spPr>
        <a:prstGeom prst="rect">
          <a:avLst/>
        </a:prstGeom>
        <a:noFill/>
      </xdr:spPr>
    </xdr:pic>
    <xdr:clientData fLocksWithSheet="0"/>
  </xdr:oneCellAnchor>
  <xdr:oneCellAnchor>
    <xdr:from>
      <xdr:col>2</xdr:col>
      <xdr:colOff>0</xdr:colOff>
      <xdr:row>80</xdr:row>
      <xdr:rowOff>0</xdr:rowOff>
    </xdr:from>
    <xdr:ext cx="1543050" cy="1428750"/>
    <xdr:pic>
      <xdr:nvPicPr>
        <xdr:cNvPr id="0" name="image55.jpg"/>
        <xdr:cNvPicPr preferRelativeResize="0"/>
      </xdr:nvPicPr>
      <xdr:blipFill>
        <a:blip cstate="print" r:embed="rId75"/>
        <a:stretch>
          <a:fillRect/>
        </a:stretch>
      </xdr:blipFill>
      <xdr:spPr>
        <a:prstGeom prst="rect">
          <a:avLst/>
        </a:prstGeom>
        <a:noFill/>
      </xdr:spPr>
    </xdr:pic>
    <xdr:clientData fLocksWithSheet="0"/>
  </xdr:oneCellAnchor>
  <xdr:oneCellAnchor>
    <xdr:from>
      <xdr:col>2</xdr:col>
      <xdr:colOff>0</xdr:colOff>
      <xdr:row>81</xdr:row>
      <xdr:rowOff>0</xdr:rowOff>
    </xdr:from>
    <xdr:ext cx="1552575" cy="1428750"/>
    <xdr:pic>
      <xdr:nvPicPr>
        <xdr:cNvPr id="0" name="image61.jpg"/>
        <xdr:cNvPicPr preferRelativeResize="0"/>
      </xdr:nvPicPr>
      <xdr:blipFill>
        <a:blip cstate="print" r:embed="rId76"/>
        <a:stretch>
          <a:fillRect/>
        </a:stretch>
      </xdr:blipFill>
      <xdr:spPr>
        <a:prstGeom prst="rect">
          <a:avLst/>
        </a:prstGeom>
        <a:noFill/>
      </xdr:spPr>
    </xdr:pic>
    <xdr:clientData fLocksWithSheet="0"/>
  </xdr:oneCellAnchor>
  <xdr:oneCellAnchor>
    <xdr:from>
      <xdr:col>2</xdr:col>
      <xdr:colOff>0</xdr:colOff>
      <xdr:row>82</xdr:row>
      <xdr:rowOff>0</xdr:rowOff>
    </xdr:from>
    <xdr:ext cx="1733550" cy="1428750"/>
    <xdr:pic>
      <xdr:nvPicPr>
        <xdr:cNvPr id="0" name="image79.jpg"/>
        <xdr:cNvPicPr preferRelativeResize="0"/>
      </xdr:nvPicPr>
      <xdr:blipFill>
        <a:blip cstate="print" r:embed="rId77"/>
        <a:stretch>
          <a:fillRect/>
        </a:stretch>
      </xdr:blipFill>
      <xdr:spPr>
        <a:prstGeom prst="rect">
          <a:avLst/>
        </a:prstGeom>
        <a:noFill/>
      </xdr:spPr>
    </xdr:pic>
    <xdr:clientData fLocksWithSheet="0"/>
  </xdr:oneCellAnchor>
  <xdr:oneCellAnchor>
    <xdr:from>
      <xdr:col>2</xdr:col>
      <xdr:colOff>0</xdr:colOff>
      <xdr:row>83</xdr:row>
      <xdr:rowOff>0</xdr:rowOff>
    </xdr:from>
    <xdr:ext cx="1666875" cy="1428750"/>
    <xdr:pic>
      <xdr:nvPicPr>
        <xdr:cNvPr id="0" name="image91.jpg"/>
        <xdr:cNvPicPr preferRelativeResize="0"/>
      </xdr:nvPicPr>
      <xdr:blipFill>
        <a:blip cstate="print" r:embed="rId78"/>
        <a:stretch>
          <a:fillRect/>
        </a:stretch>
      </xdr:blipFill>
      <xdr:spPr>
        <a:prstGeom prst="rect">
          <a:avLst/>
        </a:prstGeom>
        <a:noFill/>
      </xdr:spPr>
    </xdr:pic>
    <xdr:clientData fLocksWithSheet="0"/>
  </xdr:oneCellAnchor>
  <xdr:oneCellAnchor>
    <xdr:from>
      <xdr:col>2</xdr:col>
      <xdr:colOff>0</xdr:colOff>
      <xdr:row>84</xdr:row>
      <xdr:rowOff>0</xdr:rowOff>
    </xdr:from>
    <xdr:ext cx="1857375" cy="1428750"/>
    <xdr:pic>
      <xdr:nvPicPr>
        <xdr:cNvPr id="0" name="image96.jpg"/>
        <xdr:cNvPicPr preferRelativeResize="0"/>
      </xdr:nvPicPr>
      <xdr:blipFill>
        <a:blip cstate="print" r:embed="rId79"/>
        <a:stretch>
          <a:fillRect/>
        </a:stretch>
      </xdr:blipFill>
      <xdr:spPr>
        <a:prstGeom prst="rect">
          <a:avLst/>
        </a:prstGeom>
        <a:noFill/>
      </xdr:spPr>
    </xdr:pic>
    <xdr:clientData fLocksWithSheet="0"/>
  </xdr:oneCellAnchor>
  <xdr:oneCellAnchor>
    <xdr:from>
      <xdr:col>2</xdr:col>
      <xdr:colOff>0</xdr:colOff>
      <xdr:row>85</xdr:row>
      <xdr:rowOff>0</xdr:rowOff>
    </xdr:from>
    <xdr:ext cx="1790700" cy="1428750"/>
    <xdr:pic>
      <xdr:nvPicPr>
        <xdr:cNvPr id="0" name="image53.jpg"/>
        <xdr:cNvPicPr preferRelativeResize="0"/>
      </xdr:nvPicPr>
      <xdr:blipFill>
        <a:blip cstate="print" r:embed="rId80"/>
        <a:stretch>
          <a:fillRect/>
        </a:stretch>
      </xdr:blipFill>
      <xdr:spPr>
        <a:prstGeom prst="rect">
          <a:avLst/>
        </a:prstGeom>
        <a:noFill/>
      </xdr:spPr>
    </xdr:pic>
    <xdr:clientData fLocksWithSheet="0"/>
  </xdr:oneCellAnchor>
  <xdr:oneCellAnchor>
    <xdr:from>
      <xdr:col>2</xdr:col>
      <xdr:colOff>0</xdr:colOff>
      <xdr:row>86</xdr:row>
      <xdr:rowOff>0</xdr:rowOff>
    </xdr:from>
    <xdr:ext cx="1647825" cy="1428750"/>
    <xdr:pic>
      <xdr:nvPicPr>
        <xdr:cNvPr id="0" name="image74.jpg"/>
        <xdr:cNvPicPr preferRelativeResize="0"/>
      </xdr:nvPicPr>
      <xdr:blipFill>
        <a:blip cstate="print" r:embed="rId81"/>
        <a:stretch>
          <a:fillRect/>
        </a:stretch>
      </xdr:blipFill>
      <xdr:spPr>
        <a:prstGeom prst="rect">
          <a:avLst/>
        </a:prstGeom>
        <a:noFill/>
      </xdr:spPr>
    </xdr:pic>
    <xdr:clientData fLocksWithSheet="0"/>
  </xdr:oneCellAnchor>
  <xdr:oneCellAnchor>
    <xdr:from>
      <xdr:col>2</xdr:col>
      <xdr:colOff>0</xdr:colOff>
      <xdr:row>87</xdr:row>
      <xdr:rowOff>0</xdr:rowOff>
    </xdr:from>
    <xdr:ext cx="1590675" cy="1428750"/>
    <xdr:pic>
      <xdr:nvPicPr>
        <xdr:cNvPr id="0" name="image88.jpg"/>
        <xdr:cNvPicPr preferRelativeResize="0"/>
      </xdr:nvPicPr>
      <xdr:blipFill>
        <a:blip cstate="print" r:embed="rId82"/>
        <a:stretch>
          <a:fillRect/>
        </a:stretch>
      </xdr:blipFill>
      <xdr:spPr>
        <a:prstGeom prst="rect">
          <a:avLst/>
        </a:prstGeom>
        <a:noFill/>
      </xdr:spPr>
    </xdr:pic>
    <xdr:clientData fLocksWithSheet="0"/>
  </xdr:oneCellAnchor>
  <xdr:oneCellAnchor>
    <xdr:from>
      <xdr:col>2</xdr:col>
      <xdr:colOff>0</xdr:colOff>
      <xdr:row>88</xdr:row>
      <xdr:rowOff>0</xdr:rowOff>
    </xdr:from>
    <xdr:ext cx="1619250" cy="1428750"/>
    <xdr:pic>
      <xdr:nvPicPr>
        <xdr:cNvPr id="0" name="image92.jpg"/>
        <xdr:cNvPicPr preferRelativeResize="0"/>
      </xdr:nvPicPr>
      <xdr:blipFill>
        <a:blip cstate="print" r:embed="rId83"/>
        <a:stretch>
          <a:fillRect/>
        </a:stretch>
      </xdr:blipFill>
      <xdr:spPr>
        <a:prstGeom prst="rect">
          <a:avLst/>
        </a:prstGeom>
        <a:noFill/>
      </xdr:spPr>
    </xdr:pic>
    <xdr:clientData fLocksWithSheet="0"/>
  </xdr:oneCellAnchor>
  <xdr:oneCellAnchor>
    <xdr:from>
      <xdr:col>2</xdr:col>
      <xdr:colOff>0</xdr:colOff>
      <xdr:row>89</xdr:row>
      <xdr:rowOff>0</xdr:rowOff>
    </xdr:from>
    <xdr:ext cx="1638300" cy="1428750"/>
    <xdr:pic>
      <xdr:nvPicPr>
        <xdr:cNvPr id="0" name="image66.jpg"/>
        <xdr:cNvPicPr preferRelativeResize="0"/>
      </xdr:nvPicPr>
      <xdr:blipFill>
        <a:blip cstate="print" r:embed="rId84"/>
        <a:stretch>
          <a:fillRect/>
        </a:stretch>
      </xdr:blipFill>
      <xdr:spPr>
        <a:prstGeom prst="rect">
          <a:avLst/>
        </a:prstGeom>
        <a:noFill/>
      </xdr:spPr>
    </xdr:pic>
    <xdr:clientData fLocksWithSheet="0"/>
  </xdr:oneCellAnchor>
  <xdr:oneCellAnchor>
    <xdr:from>
      <xdr:col>2</xdr:col>
      <xdr:colOff>0</xdr:colOff>
      <xdr:row>90</xdr:row>
      <xdr:rowOff>0</xdr:rowOff>
    </xdr:from>
    <xdr:ext cx="1609725" cy="1428750"/>
    <xdr:pic>
      <xdr:nvPicPr>
        <xdr:cNvPr id="0" name="image89.jpg"/>
        <xdr:cNvPicPr preferRelativeResize="0"/>
      </xdr:nvPicPr>
      <xdr:blipFill>
        <a:blip cstate="print" r:embed="rId85"/>
        <a:stretch>
          <a:fillRect/>
        </a:stretch>
      </xdr:blipFill>
      <xdr:spPr>
        <a:prstGeom prst="rect">
          <a:avLst/>
        </a:prstGeom>
        <a:noFill/>
      </xdr:spPr>
    </xdr:pic>
    <xdr:clientData fLocksWithSheet="0"/>
  </xdr:oneCellAnchor>
  <xdr:oneCellAnchor>
    <xdr:from>
      <xdr:col>2</xdr:col>
      <xdr:colOff>0</xdr:colOff>
      <xdr:row>91</xdr:row>
      <xdr:rowOff>0</xdr:rowOff>
    </xdr:from>
    <xdr:ext cx="1647825" cy="1428750"/>
    <xdr:pic>
      <xdr:nvPicPr>
        <xdr:cNvPr id="0" name="image105.jpg"/>
        <xdr:cNvPicPr preferRelativeResize="0"/>
      </xdr:nvPicPr>
      <xdr:blipFill>
        <a:blip cstate="print" r:embed="rId86"/>
        <a:stretch>
          <a:fillRect/>
        </a:stretch>
      </xdr:blipFill>
      <xdr:spPr>
        <a:prstGeom prst="rect">
          <a:avLst/>
        </a:prstGeom>
        <a:noFill/>
      </xdr:spPr>
    </xdr:pic>
    <xdr:clientData fLocksWithSheet="0"/>
  </xdr:oneCellAnchor>
  <xdr:oneCellAnchor>
    <xdr:from>
      <xdr:col>2</xdr:col>
      <xdr:colOff>0</xdr:colOff>
      <xdr:row>92</xdr:row>
      <xdr:rowOff>0</xdr:rowOff>
    </xdr:from>
    <xdr:ext cx="1695450" cy="1428750"/>
    <xdr:pic>
      <xdr:nvPicPr>
        <xdr:cNvPr id="0" name="image82.jpg"/>
        <xdr:cNvPicPr preferRelativeResize="0"/>
      </xdr:nvPicPr>
      <xdr:blipFill>
        <a:blip cstate="print" r:embed="rId87"/>
        <a:stretch>
          <a:fillRect/>
        </a:stretch>
      </xdr:blipFill>
      <xdr:spPr>
        <a:prstGeom prst="rect">
          <a:avLst/>
        </a:prstGeom>
        <a:noFill/>
      </xdr:spPr>
    </xdr:pic>
    <xdr:clientData fLocksWithSheet="0"/>
  </xdr:oneCellAnchor>
  <xdr:oneCellAnchor>
    <xdr:from>
      <xdr:col>2</xdr:col>
      <xdr:colOff>0</xdr:colOff>
      <xdr:row>93</xdr:row>
      <xdr:rowOff>0</xdr:rowOff>
    </xdr:from>
    <xdr:ext cx="1752600" cy="1428750"/>
    <xdr:pic>
      <xdr:nvPicPr>
        <xdr:cNvPr id="0" name="image73.jpg"/>
        <xdr:cNvPicPr preferRelativeResize="0"/>
      </xdr:nvPicPr>
      <xdr:blipFill>
        <a:blip cstate="print" r:embed="rId88"/>
        <a:stretch>
          <a:fillRect/>
        </a:stretch>
      </xdr:blipFill>
      <xdr:spPr>
        <a:prstGeom prst="rect">
          <a:avLst/>
        </a:prstGeom>
        <a:noFill/>
      </xdr:spPr>
    </xdr:pic>
    <xdr:clientData fLocksWithSheet="0"/>
  </xdr:oneCellAnchor>
  <xdr:oneCellAnchor>
    <xdr:from>
      <xdr:col>2</xdr:col>
      <xdr:colOff>0</xdr:colOff>
      <xdr:row>94</xdr:row>
      <xdr:rowOff>0</xdr:rowOff>
    </xdr:from>
    <xdr:ext cx="1647825" cy="1428750"/>
    <xdr:pic>
      <xdr:nvPicPr>
        <xdr:cNvPr id="0" name="image110.jpg"/>
        <xdr:cNvPicPr preferRelativeResize="0"/>
      </xdr:nvPicPr>
      <xdr:blipFill>
        <a:blip cstate="print" r:embed="rId89"/>
        <a:stretch>
          <a:fillRect/>
        </a:stretch>
      </xdr:blipFill>
      <xdr:spPr>
        <a:prstGeom prst="rect">
          <a:avLst/>
        </a:prstGeom>
        <a:noFill/>
      </xdr:spPr>
    </xdr:pic>
    <xdr:clientData fLocksWithSheet="0"/>
  </xdr:oneCellAnchor>
  <xdr:oneCellAnchor>
    <xdr:from>
      <xdr:col>2</xdr:col>
      <xdr:colOff>0</xdr:colOff>
      <xdr:row>95</xdr:row>
      <xdr:rowOff>0</xdr:rowOff>
    </xdr:from>
    <xdr:ext cx="1733550" cy="1428750"/>
    <xdr:pic>
      <xdr:nvPicPr>
        <xdr:cNvPr id="0" name="image87.jpg"/>
        <xdr:cNvPicPr preferRelativeResize="0"/>
      </xdr:nvPicPr>
      <xdr:blipFill>
        <a:blip cstate="print" r:embed="rId90"/>
        <a:stretch>
          <a:fillRect/>
        </a:stretch>
      </xdr:blipFill>
      <xdr:spPr>
        <a:prstGeom prst="rect">
          <a:avLst/>
        </a:prstGeom>
        <a:noFill/>
      </xdr:spPr>
    </xdr:pic>
    <xdr:clientData fLocksWithSheet="0"/>
  </xdr:oneCellAnchor>
  <xdr:oneCellAnchor>
    <xdr:from>
      <xdr:col>2</xdr:col>
      <xdr:colOff>0</xdr:colOff>
      <xdr:row>96</xdr:row>
      <xdr:rowOff>0</xdr:rowOff>
    </xdr:from>
    <xdr:ext cx="1285875" cy="1428750"/>
    <xdr:pic>
      <xdr:nvPicPr>
        <xdr:cNvPr id="0" name="image77.jpg"/>
        <xdr:cNvPicPr preferRelativeResize="0"/>
      </xdr:nvPicPr>
      <xdr:blipFill>
        <a:blip cstate="print" r:embed="rId91"/>
        <a:stretch>
          <a:fillRect/>
        </a:stretch>
      </xdr:blipFill>
      <xdr:spPr>
        <a:prstGeom prst="rect">
          <a:avLst/>
        </a:prstGeom>
        <a:noFill/>
      </xdr:spPr>
    </xdr:pic>
    <xdr:clientData fLocksWithSheet="0"/>
  </xdr:oneCellAnchor>
  <xdr:oneCellAnchor>
    <xdr:from>
      <xdr:col>2</xdr:col>
      <xdr:colOff>0</xdr:colOff>
      <xdr:row>97</xdr:row>
      <xdr:rowOff>0</xdr:rowOff>
    </xdr:from>
    <xdr:ext cx="1209675" cy="1428750"/>
    <xdr:pic>
      <xdr:nvPicPr>
        <xdr:cNvPr id="0" name="image60.jpg"/>
        <xdr:cNvPicPr preferRelativeResize="0"/>
      </xdr:nvPicPr>
      <xdr:blipFill>
        <a:blip cstate="print" r:embed="rId92"/>
        <a:stretch>
          <a:fillRect/>
        </a:stretch>
      </xdr:blipFill>
      <xdr:spPr>
        <a:prstGeom prst="rect">
          <a:avLst/>
        </a:prstGeom>
        <a:noFill/>
      </xdr:spPr>
    </xdr:pic>
    <xdr:clientData fLocksWithSheet="0"/>
  </xdr:oneCellAnchor>
  <xdr:oneCellAnchor>
    <xdr:from>
      <xdr:col>2</xdr:col>
      <xdr:colOff>0</xdr:colOff>
      <xdr:row>98</xdr:row>
      <xdr:rowOff>0</xdr:rowOff>
    </xdr:from>
    <xdr:ext cx="1314450" cy="1428750"/>
    <xdr:pic>
      <xdr:nvPicPr>
        <xdr:cNvPr id="0" name="image100.jpg"/>
        <xdr:cNvPicPr preferRelativeResize="0"/>
      </xdr:nvPicPr>
      <xdr:blipFill>
        <a:blip cstate="print" r:embed="rId93"/>
        <a:stretch>
          <a:fillRect/>
        </a:stretch>
      </xdr:blipFill>
      <xdr:spPr>
        <a:prstGeom prst="rect">
          <a:avLst/>
        </a:prstGeom>
        <a:noFill/>
      </xdr:spPr>
    </xdr:pic>
    <xdr:clientData fLocksWithSheet="0"/>
  </xdr:oneCellAnchor>
  <xdr:oneCellAnchor>
    <xdr:from>
      <xdr:col>2</xdr:col>
      <xdr:colOff>0</xdr:colOff>
      <xdr:row>99</xdr:row>
      <xdr:rowOff>0</xdr:rowOff>
    </xdr:from>
    <xdr:ext cx="1285875" cy="1428750"/>
    <xdr:pic>
      <xdr:nvPicPr>
        <xdr:cNvPr id="0" name="image84.jpg"/>
        <xdr:cNvPicPr preferRelativeResize="0"/>
      </xdr:nvPicPr>
      <xdr:blipFill>
        <a:blip cstate="print" r:embed="rId94"/>
        <a:stretch>
          <a:fillRect/>
        </a:stretch>
      </xdr:blipFill>
      <xdr:spPr>
        <a:prstGeom prst="rect">
          <a:avLst/>
        </a:prstGeom>
        <a:noFill/>
      </xdr:spPr>
    </xdr:pic>
    <xdr:clientData fLocksWithSheet="0"/>
  </xdr:oneCellAnchor>
  <xdr:oneCellAnchor>
    <xdr:from>
      <xdr:col>2</xdr:col>
      <xdr:colOff>0</xdr:colOff>
      <xdr:row>100</xdr:row>
      <xdr:rowOff>0</xdr:rowOff>
    </xdr:from>
    <xdr:ext cx="1190625" cy="1428750"/>
    <xdr:pic>
      <xdr:nvPicPr>
        <xdr:cNvPr id="0" name="image102.jpg"/>
        <xdr:cNvPicPr preferRelativeResize="0"/>
      </xdr:nvPicPr>
      <xdr:blipFill>
        <a:blip cstate="print" r:embed="rId95"/>
        <a:stretch>
          <a:fillRect/>
        </a:stretch>
      </xdr:blipFill>
      <xdr:spPr>
        <a:prstGeom prst="rect">
          <a:avLst/>
        </a:prstGeom>
        <a:noFill/>
      </xdr:spPr>
    </xdr:pic>
    <xdr:clientData fLocksWithSheet="0"/>
  </xdr:oneCellAnchor>
  <xdr:oneCellAnchor>
    <xdr:from>
      <xdr:col>2</xdr:col>
      <xdr:colOff>0</xdr:colOff>
      <xdr:row>101</xdr:row>
      <xdr:rowOff>0</xdr:rowOff>
    </xdr:from>
    <xdr:ext cx="1133475" cy="1428750"/>
    <xdr:pic>
      <xdr:nvPicPr>
        <xdr:cNvPr id="0" name="image107.png" title="Image"/>
        <xdr:cNvPicPr preferRelativeResize="0"/>
      </xdr:nvPicPr>
      <xdr:blipFill>
        <a:blip cstate="print" r:embed="rId96"/>
        <a:stretch>
          <a:fillRect/>
        </a:stretch>
      </xdr:blipFill>
      <xdr:spPr>
        <a:prstGeom prst="rect">
          <a:avLst/>
        </a:prstGeom>
        <a:noFill/>
      </xdr:spPr>
    </xdr:pic>
    <xdr:clientData fLocksWithSheet="0"/>
  </xdr:oneCellAnchor>
  <xdr:oneCellAnchor>
    <xdr:from>
      <xdr:col>2</xdr:col>
      <xdr:colOff>0</xdr:colOff>
      <xdr:row>102</xdr:row>
      <xdr:rowOff>0</xdr:rowOff>
    </xdr:from>
    <xdr:ext cx="1133475" cy="1428750"/>
    <xdr:pic>
      <xdr:nvPicPr>
        <xdr:cNvPr id="0" name="image111.png" title="Image"/>
        <xdr:cNvPicPr preferRelativeResize="0"/>
      </xdr:nvPicPr>
      <xdr:blipFill>
        <a:blip cstate="print" r:embed="rId97"/>
        <a:stretch>
          <a:fillRect/>
        </a:stretch>
      </xdr:blipFill>
      <xdr:spPr>
        <a:prstGeom prst="rect">
          <a:avLst/>
        </a:prstGeom>
        <a:noFill/>
      </xdr:spPr>
    </xdr:pic>
    <xdr:clientData fLocksWithSheet="0"/>
  </xdr:oneCellAnchor>
  <xdr:oneCellAnchor>
    <xdr:from>
      <xdr:col>2</xdr:col>
      <xdr:colOff>0</xdr:colOff>
      <xdr:row>103</xdr:row>
      <xdr:rowOff>0</xdr:rowOff>
    </xdr:from>
    <xdr:ext cx="1143000" cy="1428750"/>
    <xdr:pic>
      <xdr:nvPicPr>
        <xdr:cNvPr id="0" name="image108.jpg"/>
        <xdr:cNvPicPr preferRelativeResize="0"/>
      </xdr:nvPicPr>
      <xdr:blipFill>
        <a:blip cstate="print" r:embed="rId98"/>
        <a:stretch>
          <a:fillRect/>
        </a:stretch>
      </xdr:blipFill>
      <xdr:spPr>
        <a:prstGeom prst="rect">
          <a:avLst/>
        </a:prstGeom>
        <a:noFill/>
      </xdr:spPr>
    </xdr:pic>
    <xdr:clientData fLocksWithSheet="0"/>
  </xdr:oneCellAnchor>
  <xdr:oneCellAnchor>
    <xdr:from>
      <xdr:col>2</xdr:col>
      <xdr:colOff>0</xdr:colOff>
      <xdr:row>104</xdr:row>
      <xdr:rowOff>0</xdr:rowOff>
    </xdr:from>
    <xdr:ext cx="1143000" cy="1428750"/>
    <xdr:pic>
      <xdr:nvPicPr>
        <xdr:cNvPr id="0" name="image94.jpg"/>
        <xdr:cNvPicPr preferRelativeResize="0"/>
      </xdr:nvPicPr>
      <xdr:blipFill>
        <a:blip cstate="print" r:embed="rId99"/>
        <a:stretch>
          <a:fillRect/>
        </a:stretch>
      </xdr:blipFill>
      <xdr:spPr>
        <a:prstGeom prst="rect">
          <a:avLst/>
        </a:prstGeom>
        <a:noFill/>
      </xdr:spPr>
    </xdr:pic>
    <xdr:clientData fLocksWithSheet="0"/>
  </xdr:oneCellAnchor>
  <xdr:oneCellAnchor>
    <xdr:from>
      <xdr:col>2</xdr:col>
      <xdr:colOff>0</xdr:colOff>
      <xdr:row>105</xdr:row>
      <xdr:rowOff>0</xdr:rowOff>
    </xdr:from>
    <xdr:ext cx="1428750" cy="1428750"/>
    <xdr:pic>
      <xdr:nvPicPr>
        <xdr:cNvPr id="0" name="image90.jpg"/>
        <xdr:cNvPicPr preferRelativeResize="0"/>
      </xdr:nvPicPr>
      <xdr:blipFill>
        <a:blip cstate="print" r:embed="rId100"/>
        <a:stretch>
          <a:fillRect/>
        </a:stretch>
      </xdr:blipFill>
      <xdr:spPr>
        <a:prstGeom prst="rect">
          <a:avLst/>
        </a:prstGeom>
        <a:noFill/>
      </xdr:spPr>
    </xdr:pic>
    <xdr:clientData fLocksWithSheet="0"/>
  </xdr:oneCellAnchor>
  <xdr:oneCellAnchor>
    <xdr:from>
      <xdr:col>2</xdr:col>
      <xdr:colOff>0</xdr:colOff>
      <xdr:row>106</xdr:row>
      <xdr:rowOff>0</xdr:rowOff>
    </xdr:from>
    <xdr:ext cx="1428750" cy="1428750"/>
    <xdr:pic>
      <xdr:nvPicPr>
        <xdr:cNvPr id="0" name="image104.jpg"/>
        <xdr:cNvPicPr preferRelativeResize="0"/>
      </xdr:nvPicPr>
      <xdr:blipFill>
        <a:blip cstate="print" r:embed="rId101"/>
        <a:stretch>
          <a:fillRect/>
        </a:stretch>
      </xdr:blipFill>
      <xdr:spPr>
        <a:prstGeom prst="rect">
          <a:avLst/>
        </a:prstGeom>
        <a:noFill/>
      </xdr:spPr>
    </xdr:pic>
    <xdr:clientData fLocksWithSheet="0"/>
  </xdr:oneCellAnchor>
  <xdr:oneCellAnchor>
    <xdr:from>
      <xdr:col>2</xdr:col>
      <xdr:colOff>0</xdr:colOff>
      <xdr:row>108</xdr:row>
      <xdr:rowOff>0</xdr:rowOff>
    </xdr:from>
    <xdr:ext cx="1333500" cy="1428750"/>
    <xdr:pic>
      <xdr:nvPicPr>
        <xdr:cNvPr id="0" name="image95.jpg"/>
        <xdr:cNvPicPr preferRelativeResize="0"/>
      </xdr:nvPicPr>
      <xdr:blipFill>
        <a:blip cstate="print" r:embed="rId102"/>
        <a:stretch>
          <a:fillRect/>
        </a:stretch>
      </xdr:blipFill>
      <xdr:spPr>
        <a:prstGeom prst="rect">
          <a:avLst/>
        </a:prstGeom>
        <a:noFill/>
      </xdr:spPr>
    </xdr:pic>
    <xdr:clientData fLocksWithSheet="0"/>
  </xdr:oneCellAnchor>
  <xdr:oneCellAnchor>
    <xdr:from>
      <xdr:col>2</xdr:col>
      <xdr:colOff>0</xdr:colOff>
      <xdr:row>109</xdr:row>
      <xdr:rowOff>0</xdr:rowOff>
    </xdr:from>
    <xdr:ext cx="1314450" cy="1428750"/>
    <xdr:pic>
      <xdr:nvPicPr>
        <xdr:cNvPr id="0" name="image103.jpg"/>
        <xdr:cNvPicPr preferRelativeResize="0"/>
      </xdr:nvPicPr>
      <xdr:blipFill>
        <a:blip cstate="print" r:embed="rId103"/>
        <a:stretch>
          <a:fillRect/>
        </a:stretch>
      </xdr:blipFill>
      <xdr:spPr>
        <a:prstGeom prst="rect">
          <a:avLst/>
        </a:prstGeom>
        <a:noFill/>
      </xdr:spPr>
    </xdr:pic>
    <xdr:clientData fLocksWithSheet="0"/>
  </xdr:oneCellAnchor>
  <xdr:oneCellAnchor>
    <xdr:from>
      <xdr:col>2</xdr:col>
      <xdr:colOff>0</xdr:colOff>
      <xdr:row>110</xdr:row>
      <xdr:rowOff>0</xdr:rowOff>
    </xdr:from>
    <xdr:ext cx="1162050" cy="1428750"/>
    <xdr:pic>
      <xdr:nvPicPr>
        <xdr:cNvPr id="0" name="image97.jpg"/>
        <xdr:cNvPicPr preferRelativeResize="0"/>
      </xdr:nvPicPr>
      <xdr:blipFill>
        <a:blip cstate="print" r:embed="rId104"/>
        <a:stretch>
          <a:fillRect/>
        </a:stretch>
      </xdr:blipFill>
      <xdr:spPr>
        <a:prstGeom prst="rect">
          <a:avLst/>
        </a:prstGeom>
        <a:noFill/>
      </xdr:spPr>
    </xdr:pic>
    <xdr:clientData fLocksWithSheet="0"/>
  </xdr:oneCellAnchor>
  <xdr:oneCellAnchor>
    <xdr:from>
      <xdr:col>2</xdr:col>
      <xdr:colOff>0</xdr:colOff>
      <xdr:row>111</xdr:row>
      <xdr:rowOff>0</xdr:rowOff>
    </xdr:from>
    <xdr:ext cx="1590675" cy="1428750"/>
    <xdr:pic>
      <xdr:nvPicPr>
        <xdr:cNvPr id="0" name="image112.jpg"/>
        <xdr:cNvPicPr preferRelativeResize="0"/>
      </xdr:nvPicPr>
      <xdr:blipFill>
        <a:blip cstate="print" r:embed="rId105"/>
        <a:stretch>
          <a:fillRect/>
        </a:stretch>
      </xdr:blipFill>
      <xdr:spPr>
        <a:prstGeom prst="rect">
          <a:avLst/>
        </a:prstGeom>
        <a:noFill/>
      </xdr:spPr>
    </xdr:pic>
    <xdr:clientData fLocksWithSheet="0"/>
  </xdr:oneCellAnchor>
  <xdr:oneCellAnchor>
    <xdr:from>
      <xdr:col>2</xdr:col>
      <xdr:colOff>0</xdr:colOff>
      <xdr:row>112</xdr:row>
      <xdr:rowOff>0</xdr:rowOff>
    </xdr:from>
    <xdr:ext cx="1514475" cy="1428750"/>
    <xdr:pic>
      <xdr:nvPicPr>
        <xdr:cNvPr id="0" name="image93.jpg"/>
        <xdr:cNvPicPr preferRelativeResize="0"/>
      </xdr:nvPicPr>
      <xdr:blipFill>
        <a:blip cstate="print" r:embed="rId106"/>
        <a:stretch>
          <a:fillRect/>
        </a:stretch>
      </xdr:blipFill>
      <xdr:spPr>
        <a:prstGeom prst="rect">
          <a:avLst/>
        </a:prstGeom>
        <a:noFill/>
      </xdr:spPr>
    </xdr:pic>
    <xdr:clientData fLocksWithSheet="0"/>
  </xdr:oneCellAnchor>
  <xdr:oneCellAnchor>
    <xdr:from>
      <xdr:col>2</xdr:col>
      <xdr:colOff>0</xdr:colOff>
      <xdr:row>113</xdr:row>
      <xdr:rowOff>0</xdr:rowOff>
    </xdr:from>
    <xdr:ext cx="1876425" cy="1428750"/>
    <xdr:pic>
      <xdr:nvPicPr>
        <xdr:cNvPr id="0" name="image117.jpg"/>
        <xdr:cNvPicPr preferRelativeResize="0"/>
      </xdr:nvPicPr>
      <xdr:blipFill>
        <a:blip cstate="print" r:embed="rId107"/>
        <a:stretch>
          <a:fillRect/>
        </a:stretch>
      </xdr:blipFill>
      <xdr:spPr>
        <a:prstGeom prst="rect">
          <a:avLst/>
        </a:prstGeom>
        <a:noFill/>
      </xdr:spPr>
    </xdr:pic>
    <xdr:clientData fLocksWithSheet="0"/>
  </xdr:oneCellAnchor>
  <xdr:oneCellAnchor>
    <xdr:from>
      <xdr:col>2</xdr:col>
      <xdr:colOff>0</xdr:colOff>
      <xdr:row>114</xdr:row>
      <xdr:rowOff>0</xdr:rowOff>
    </xdr:from>
    <xdr:ext cx="1724025" cy="1428750"/>
    <xdr:pic>
      <xdr:nvPicPr>
        <xdr:cNvPr id="0" name="image106.jpg"/>
        <xdr:cNvPicPr preferRelativeResize="0"/>
      </xdr:nvPicPr>
      <xdr:blipFill>
        <a:blip cstate="print" r:embed="rId108"/>
        <a:stretch>
          <a:fillRect/>
        </a:stretch>
      </xdr:blipFill>
      <xdr:spPr>
        <a:prstGeom prst="rect">
          <a:avLst/>
        </a:prstGeom>
        <a:noFill/>
      </xdr:spPr>
    </xdr:pic>
    <xdr:clientData fLocksWithSheet="0"/>
  </xdr:oneCellAnchor>
  <xdr:oneCellAnchor>
    <xdr:from>
      <xdr:col>2</xdr:col>
      <xdr:colOff>0</xdr:colOff>
      <xdr:row>115</xdr:row>
      <xdr:rowOff>0</xdr:rowOff>
    </xdr:from>
    <xdr:ext cx="1714500" cy="1428750"/>
    <xdr:pic>
      <xdr:nvPicPr>
        <xdr:cNvPr id="0" name="image120.jpg"/>
        <xdr:cNvPicPr preferRelativeResize="0"/>
      </xdr:nvPicPr>
      <xdr:blipFill>
        <a:blip cstate="print" r:embed="rId109"/>
        <a:stretch>
          <a:fillRect/>
        </a:stretch>
      </xdr:blipFill>
      <xdr:spPr>
        <a:prstGeom prst="rect">
          <a:avLst/>
        </a:prstGeom>
        <a:noFill/>
      </xdr:spPr>
    </xdr:pic>
    <xdr:clientData fLocksWithSheet="0"/>
  </xdr:oneCellAnchor>
  <xdr:oneCellAnchor>
    <xdr:from>
      <xdr:col>2</xdr:col>
      <xdr:colOff>0</xdr:colOff>
      <xdr:row>116</xdr:row>
      <xdr:rowOff>0</xdr:rowOff>
    </xdr:from>
    <xdr:ext cx="1619250" cy="1428750"/>
    <xdr:pic>
      <xdr:nvPicPr>
        <xdr:cNvPr id="0" name="image98.jpg"/>
        <xdr:cNvPicPr preferRelativeResize="0"/>
      </xdr:nvPicPr>
      <xdr:blipFill>
        <a:blip cstate="print" r:embed="rId110"/>
        <a:stretch>
          <a:fillRect/>
        </a:stretch>
      </xdr:blipFill>
      <xdr:spPr>
        <a:prstGeom prst="rect">
          <a:avLst/>
        </a:prstGeom>
        <a:noFill/>
      </xdr:spPr>
    </xdr:pic>
    <xdr:clientData fLocksWithSheet="0"/>
  </xdr:oneCellAnchor>
  <xdr:oneCellAnchor>
    <xdr:from>
      <xdr:col>2</xdr:col>
      <xdr:colOff>0</xdr:colOff>
      <xdr:row>117</xdr:row>
      <xdr:rowOff>0</xdr:rowOff>
    </xdr:from>
    <xdr:ext cx="1162050" cy="1428750"/>
    <xdr:pic>
      <xdr:nvPicPr>
        <xdr:cNvPr id="0" name="image101.jpg"/>
        <xdr:cNvPicPr preferRelativeResize="0"/>
      </xdr:nvPicPr>
      <xdr:blipFill>
        <a:blip cstate="print" r:embed="rId111"/>
        <a:stretch>
          <a:fillRect/>
        </a:stretch>
      </xdr:blipFill>
      <xdr:spPr>
        <a:prstGeom prst="rect">
          <a:avLst/>
        </a:prstGeom>
        <a:noFill/>
      </xdr:spPr>
    </xdr:pic>
    <xdr:clientData fLocksWithSheet="0"/>
  </xdr:oneCellAnchor>
  <xdr:oneCellAnchor>
    <xdr:from>
      <xdr:col>2</xdr:col>
      <xdr:colOff>0</xdr:colOff>
      <xdr:row>119</xdr:row>
      <xdr:rowOff>0</xdr:rowOff>
    </xdr:from>
    <xdr:ext cx="1914525" cy="1390650"/>
    <xdr:pic>
      <xdr:nvPicPr>
        <xdr:cNvPr id="0" name="image113.jpg"/>
        <xdr:cNvPicPr preferRelativeResize="0"/>
      </xdr:nvPicPr>
      <xdr:blipFill>
        <a:blip cstate="print" r:embed="rId112"/>
        <a:stretch>
          <a:fillRect/>
        </a:stretch>
      </xdr:blipFill>
      <xdr:spPr>
        <a:prstGeom prst="rect">
          <a:avLst/>
        </a:prstGeom>
        <a:noFill/>
      </xdr:spPr>
    </xdr:pic>
    <xdr:clientData fLocksWithSheet="0"/>
  </xdr:oneCellAnchor>
  <xdr:oneCellAnchor>
    <xdr:from>
      <xdr:col>2</xdr:col>
      <xdr:colOff>0</xdr:colOff>
      <xdr:row>121</xdr:row>
      <xdr:rowOff>0</xdr:rowOff>
    </xdr:from>
    <xdr:ext cx="1057275" cy="1428750"/>
    <xdr:pic>
      <xdr:nvPicPr>
        <xdr:cNvPr id="0" name="image116.jpg"/>
        <xdr:cNvPicPr preferRelativeResize="0"/>
      </xdr:nvPicPr>
      <xdr:blipFill>
        <a:blip cstate="print" r:embed="rId113"/>
        <a:stretch>
          <a:fillRect/>
        </a:stretch>
      </xdr:blipFill>
      <xdr:spPr>
        <a:prstGeom prst="rect">
          <a:avLst/>
        </a:prstGeom>
        <a:noFill/>
      </xdr:spPr>
    </xdr:pic>
    <xdr:clientData fLocksWithSheet="0"/>
  </xdr:oneCellAnchor>
  <xdr:oneCellAnchor>
    <xdr:from>
      <xdr:col>2</xdr:col>
      <xdr:colOff>0</xdr:colOff>
      <xdr:row>122</xdr:row>
      <xdr:rowOff>0</xdr:rowOff>
    </xdr:from>
    <xdr:ext cx="1638300" cy="1428750"/>
    <xdr:pic>
      <xdr:nvPicPr>
        <xdr:cNvPr id="0" name="image118.jpg"/>
        <xdr:cNvPicPr preferRelativeResize="0"/>
      </xdr:nvPicPr>
      <xdr:blipFill>
        <a:blip cstate="print" r:embed="rId114"/>
        <a:stretch>
          <a:fillRect/>
        </a:stretch>
      </xdr:blipFill>
      <xdr:spPr>
        <a:prstGeom prst="rect">
          <a:avLst/>
        </a:prstGeom>
        <a:noFill/>
      </xdr:spPr>
    </xdr:pic>
    <xdr:clientData fLocksWithSheet="0"/>
  </xdr:oneCellAnchor>
  <xdr:oneCellAnchor>
    <xdr:from>
      <xdr:col>2</xdr:col>
      <xdr:colOff>0</xdr:colOff>
      <xdr:row>123</xdr:row>
      <xdr:rowOff>0</xdr:rowOff>
    </xdr:from>
    <xdr:ext cx="1724025" cy="1428750"/>
    <xdr:pic>
      <xdr:nvPicPr>
        <xdr:cNvPr id="0" name="image114.jpg"/>
        <xdr:cNvPicPr preferRelativeResize="0"/>
      </xdr:nvPicPr>
      <xdr:blipFill>
        <a:blip cstate="print" r:embed="rId115"/>
        <a:stretch>
          <a:fillRect/>
        </a:stretch>
      </xdr:blipFill>
      <xdr:spPr>
        <a:prstGeom prst="rect">
          <a:avLst/>
        </a:prstGeom>
        <a:noFill/>
      </xdr:spPr>
    </xdr:pic>
    <xdr:clientData fLocksWithSheet="0"/>
  </xdr:oneCellAnchor>
  <xdr:oneCellAnchor>
    <xdr:from>
      <xdr:col>2</xdr:col>
      <xdr:colOff>0</xdr:colOff>
      <xdr:row>124</xdr:row>
      <xdr:rowOff>0</xdr:rowOff>
    </xdr:from>
    <xdr:ext cx="1571625" cy="1428750"/>
    <xdr:pic>
      <xdr:nvPicPr>
        <xdr:cNvPr id="0" name="image109.jpg"/>
        <xdr:cNvPicPr preferRelativeResize="0"/>
      </xdr:nvPicPr>
      <xdr:blipFill>
        <a:blip cstate="print" r:embed="rId116"/>
        <a:stretch>
          <a:fillRect/>
        </a:stretch>
      </xdr:blipFill>
      <xdr:spPr>
        <a:prstGeom prst="rect">
          <a:avLst/>
        </a:prstGeom>
        <a:noFill/>
      </xdr:spPr>
    </xdr:pic>
    <xdr:clientData fLocksWithSheet="0"/>
  </xdr:oneCellAnchor>
  <xdr:oneCellAnchor>
    <xdr:from>
      <xdr:col>2</xdr:col>
      <xdr:colOff>0</xdr:colOff>
      <xdr:row>125</xdr:row>
      <xdr:rowOff>0</xdr:rowOff>
    </xdr:from>
    <xdr:ext cx="1085850" cy="1428750"/>
    <xdr:pic>
      <xdr:nvPicPr>
        <xdr:cNvPr id="0" name="image119.jpg"/>
        <xdr:cNvPicPr preferRelativeResize="0"/>
      </xdr:nvPicPr>
      <xdr:blipFill>
        <a:blip cstate="print" r:embed="rId117"/>
        <a:stretch>
          <a:fillRect/>
        </a:stretch>
      </xdr:blipFill>
      <xdr:spPr>
        <a:prstGeom prst="rect">
          <a:avLst/>
        </a:prstGeom>
        <a:noFill/>
      </xdr:spPr>
    </xdr:pic>
    <xdr:clientData fLocksWithSheet="0"/>
  </xdr:oneCellAnchor>
  <xdr:oneCellAnchor>
    <xdr:from>
      <xdr:col>2</xdr:col>
      <xdr:colOff>0</xdr:colOff>
      <xdr:row>127</xdr:row>
      <xdr:rowOff>0</xdr:rowOff>
    </xdr:from>
    <xdr:ext cx="1371600" cy="1428750"/>
    <xdr:pic>
      <xdr:nvPicPr>
        <xdr:cNvPr id="0" name="image115.jpg"/>
        <xdr:cNvPicPr preferRelativeResize="0"/>
      </xdr:nvPicPr>
      <xdr:blipFill>
        <a:blip cstate="print" r:embed="rId118"/>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5:K15" displayName="Table_1" name="Table_1" id="1">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STARTEND OF DAY ⏰-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C17:C36" displayName="Table_2" name="Table_2" id="2">
  <tableColumns count="1">
    <tableColumn name="Column1" id="1"/>
  </tableColumns>
  <tableStyleInfo name="STARTEND OF DAY ⏰-style 2"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D19:K25" displayName="Table_3" name="Table_3" id="3">
  <tableColumns count="8">
    <tableColumn name="Column1" id="1"/>
    <tableColumn name="Column2" id="2"/>
    <tableColumn name="Column3" id="3"/>
    <tableColumn name="Column4" id="4"/>
    <tableColumn name="Column5" id="5"/>
    <tableColumn name="Column6" id="6"/>
    <tableColumn name="Column7" id="7"/>
    <tableColumn name="Column8" id="8"/>
  </tableColumns>
  <tableStyleInfo name="STARTEND OF DAY ⏰-style 3"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D26:F28" displayName="Table_4" name="Table_4" id="4">
  <tableColumns count="3">
    <tableColumn name="Column1" id="1"/>
    <tableColumn name="Column2" id="2"/>
    <tableColumn name="Column3" id="3"/>
  </tableColumns>
  <tableStyleInfo name="STARTEND OF DAY ⏰-style 4" showColumnStripes="0" showFirstColumn="1" showLastColumn="1" showRowStripes="1"/>
</table>
</file>

<file path=xl/tables/table5.xml><?xml version="1.0" encoding="utf-8"?>
<table xmlns="http://schemas.openxmlformats.org/spreadsheetml/2006/main" headerRowCount="0" ref="G26:K28" displayName="Table_5" name="Table_5" id="5">
  <tableColumns count="5">
    <tableColumn name="Column1" id="1"/>
    <tableColumn name="Column2" id="2"/>
    <tableColumn name="Column3" id="3"/>
    <tableColumn name="Column4" id="4"/>
    <tableColumn name="Column5" id="5"/>
  </tableColumns>
  <tableStyleInfo name="STARTEND OF DAY ⏰-style 5" showColumnStripes="0" showFirstColumn="1" showLastColumn="1" showRowStripes="1"/>
</table>
</file>

<file path=xl/tables/table6.xml><?xml version="1.0" encoding="utf-8"?>
<table xmlns="http://schemas.openxmlformats.org/spreadsheetml/2006/main" headerRowCount="0" ref="D29:F33" displayName="Table_6" name="Table_6" id="6">
  <tableColumns count="3">
    <tableColumn name="Column1" id="1"/>
    <tableColumn name="Column2" id="2"/>
    <tableColumn name="Column3" id="3"/>
  </tableColumns>
  <tableStyleInfo name="STARTEND OF DAY ⏰-style 6" showColumnStripes="0" showFirstColumn="1" showLastColumn="1" showRowStripes="1"/>
</table>
</file>

<file path=xl/tables/table7.xml><?xml version="1.0" encoding="utf-8"?>
<table xmlns="http://schemas.openxmlformats.org/spreadsheetml/2006/main" headerRowCount="0" ref="G29:K33" displayName="Table_7" name="Table_7" id="7">
  <tableColumns count="5">
    <tableColumn name="Column1" id="1"/>
    <tableColumn name="Column2" id="2"/>
    <tableColumn name="Column3" id="3"/>
    <tableColumn name="Column4" id="4"/>
    <tableColumn name="Column5" id="5"/>
  </tableColumns>
  <tableStyleInfo name="STARTEND OF DAY ⏰-style 7" showColumnStripes="0" showFirstColumn="1" showLastColumn="1" showRowStripes="1"/>
</table>
</file>

<file path=xl/tables/table8.xml><?xml version="1.0" encoding="utf-8"?>
<table xmlns="http://schemas.openxmlformats.org/spreadsheetml/2006/main" headerRowCount="0" ref="D34:F37" displayName="Table_8" name="Table_8" id="8">
  <tableColumns count="3">
    <tableColumn name="Column1" id="1"/>
    <tableColumn name="Column2" id="2"/>
    <tableColumn name="Column3" id="3"/>
  </tableColumns>
  <tableStyleInfo name="STARTEND OF DAY ⏰-style 8" showColumnStripes="0" showFirstColumn="1" showLastColumn="1" showRowStripes="1"/>
</table>
</file>

<file path=xl/tables/table9.xml><?xml version="1.0" encoding="utf-8"?>
<table xmlns="http://schemas.openxmlformats.org/spreadsheetml/2006/main" headerRowCount="0" ref="G34:K37" displayName="Table_9" name="Table_9" id="9">
  <tableColumns count="5">
    <tableColumn name="Column1" id="1"/>
    <tableColumn name="Column2" id="2"/>
    <tableColumn name="Column3" id="3"/>
    <tableColumn name="Column4" id="4"/>
    <tableColumn name="Column5" id="5"/>
  </tableColumns>
  <tableStyleInfo name="STARTEND OF DAY ⏰-style 9" showColumnStripes="0" showFirstColumn="1" showLastColumn="1" showRowStripes="1"/>
</table>
</file>

<file path=xl/tables/table10.xml><?xml version="1.0" encoding="utf-8"?>
<table xmlns="http://schemas.openxmlformats.org/spreadsheetml/2006/main" ref="A1:G791" displayName="Table_10" name="Table_10" id="10">
  <tableColumns count="7">
    <tableColumn name=" " id="1"/>
    <tableColumn name="COMMUNICATION BOOK / NOTICES - Please initial once you have read _x000a_SCROLL TO BOTTOM FOR MOST RECENT COMMUNICATION  ⬇⬇" id="2"/>
    <tableColumn name="Holly" id="3"/>
    <tableColumn name="Liz" id="4"/>
    <tableColumn name="Lucinda" id="5"/>
    <tableColumn name="Anouk" id="6"/>
    <tableColumn name="Stefania" id="7"/>
  </tableColumns>
  <tableStyleInfo name="COMMUNICATIONS 📢-style" showColumnStripes="0" showFirstColumn="1" showLastColumn="1" showRowStripes="1"/>
</table>
</file>

<file path=xl/tables/table11.xml><?xml version="1.0" encoding="utf-8"?>
<table xmlns="http://schemas.openxmlformats.org/spreadsheetml/2006/main" headerRowCount="0" ref="A1:I933" displayName="Table_11" name="Table_11" id="1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CUSTOMER REQUESTS 💬-style" showColumnStripes="0" showFirstColumn="1" showLastColumn="1" showRowStripes="1"/>
  <extLst>
    <ext uri="GoogleSheetsCustomDataVersion1">
      <go:sheetsCustomData xmlns:go="http://customooxmlschemas.google.com/" headerRowCount="1"/>
    </ext>
  </extLst>
</table>
</file>

<file path=xl/tables/table12.xml><?xml version="1.0" encoding="utf-8"?>
<table xmlns="http://schemas.openxmlformats.org/spreadsheetml/2006/main" headerRowCount="0" ref="A1:D694" displayName="Table_12" name="Table_12" id="12">
  <tableColumns count="4">
    <tableColumn name="Column1" id="1"/>
    <tableColumn name="Column2" id="2"/>
    <tableColumn name="Column3" id="3"/>
    <tableColumn name="Column4" id="4"/>
  </tableColumns>
  <tableStyleInfo name="STORE NEEDS 🚚-style" showColumnStripes="0" showFirstColumn="1" showLastColumn="1" showRowStripes="1"/>
  <extLst>
    <ext uri="GoogleSheetsCustomDataVersion1">
      <go:sheetsCustomData xmlns:go="http://customooxmlschemas.google.com/" headerRowCount="1"/>
    </ext>
  </extLst>
</table>
</file>

<file path=xl/tables/table13.xml><?xml version="1.0" encoding="utf-8"?>
<table xmlns="http://schemas.openxmlformats.org/spreadsheetml/2006/main" headerRowCount="0" ref="E1:M694" displayName="Table_13" name="Table_13" id="13">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STORE NEEDS 🚚-style 2" showColumnStripes="0" showFirstColumn="1" showLastColumn="1" showRowStripes="1"/>
  <extLst>
    <ext uri="GoogleSheetsCustomDataVersion1">
      <go:sheetsCustomData xmlns:go="http://customooxmlschemas.google.com/" headerRowCount="1"/>
    </ext>
  </extLst>
</table>
</file>

<file path=xl/tables/table14.xml><?xml version="1.0" encoding="utf-8"?>
<table xmlns="http://schemas.openxmlformats.org/spreadsheetml/2006/main" ref="A1:K909" displayName="Table_14" name="Table_14" id="14">
  <tableColumns count="11">
    <tableColumn name="DATE" id="1"/>
    <tableColumn name="CODE" id="2"/>
    <tableColumn name="ITEM DESCRIPTION" id="3"/>
    <tableColumn name="SIZE" id="4"/>
    <tableColumn name="QTY IN Cin7" id="5"/>
    <tableColumn name="ACTUAL QTY found" id="6"/>
    <tableColumn name="QTY" id="7"/>
    <tableColumn name="STAFF" id="8"/>
    <tableColumn name="MANAGER FIXED" id="9"/>
    <tableColumn name="DATE FIXED" id="10"/>
    <tableColumn name="NOTES" id="11"/>
  </tableColumns>
  <tableStyleInfo name="STOCK DISCREPANCIES ✍-style" showColumnStripes="0" showFirstColumn="1" showLastColumn="1" showRowStripes="1"/>
</table>
</file>

<file path=xl/tables/table15.xml><?xml version="1.0" encoding="utf-8"?>
<table xmlns="http://schemas.openxmlformats.org/spreadsheetml/2006/main" headerRowCount="0" ref="A564:K564" displayName="Table_15" name="Table_15" id="15">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2017 Timesheets old-style" showColumnStripes="0" showFirstColumn="1" showLastColumn="1" showRowStripes="1"/>
  <extLst>
    <ext uri="GoogleSheetsCustomDataVersion1">
      <go:sheetsCustomData xmlns:go="http://customooxmlschemas.google.com/" headerRowCount="1"/>
    </ext>
  </extLst>
</table>
</file>

<file path=xl/tables/table16.xml><?xml version="1.0" encoding="utf-8"?>
<table xmlns="http://schemas.openxmlformats.org/spreadsheetml/2006/main" headerRowCount="0" ref="A596:J596" displayName="Table_16" name="Table_16" id="16">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2017 Timesheets old-style 2" showColumnStripes="0" showFirstColumn="1" showLastColumn="1" showRowStripes="1"/>
  <extLst>
    <ext uri="GoogleSheetsCustomDataVersion1">
      <go:sheetsCustomData xmlns:go="http://customooxmlschemas.google.com/" headerRowCount="1"/>
    </ext>
  </extLst>
</table>
</file>

<file path=xl/tables/table17.xml><?xml version="1.0" encoding="utf-8"?>
<table xmlns="http://schemas.openxmlformats.org/spreadsheetml/2006/main" headerRowCount="0" ref="A629:J629" displayName="Table_17" name="Table_17" id="17">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2017 Timesheets old-style 3" showColumnStripes="0" showFirstColumn="1" showLastColumn="1" showRowStripes="1"/>
  <extLst>
    <ext uri="GoogleSheetsCustomDataVersion1">
      <go:sheetsCustomData xmlns:go="http://customooxmlschemas.google.com/" headerRowCount="1"/>
    </ext>
  </extLst>
</table>
</file>

<file path=xl/tables/table18.xml><?xml version="1.0" encoding="utf-8"?>
<table xmlns="http://schemas.openxmlformats.org/spreadsheetml/2006/main" headerRowCount="0" ref="A659:I659" displayName="Table_18" name="Table_18" id="18">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2017 Timesheets old-style 4" showColumnStripes="0" showFirstColumn="1" showLastColumn="1" showRowStripes="1"/>
  <extLst>
    <ext uri="GoogleSheetsCustomDataVersion1">
      <go:sheetsCustomData xmlns:go="http://customooxmlschemas.google.com/" headerRowCount="1"/>
    </ext>
  </extLst>
</table>
</file>

<file path=xl/tables/table19.xml><?xml version="1.0" encoding="utf-8"?>
<table xmlns="http://schemas.openxmlformats.org/spreadsheetml/2006/main" headerRowCount="0" ref="A721:K721" displayName="Table_19" name="Table_19" id="19">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2017 Timesheets old-style 5"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1A2F40"/>
      </a:dk1>
      <a:lt1>
        <a:srgbClr val="FFFFFF"/>
      </a:lt1>
      <a:dk2>
        <a:srgbClr val="1A2F40"/>
      </a:dk2>
      <a:lt2>
        <a:srgbClr val="FFFFFF"/>
      </a:lt2>
      <a:accent1>
        <a:srgbClr val="C93232"/>
      </a:accent1>
      <a:accent2>
        <a:srgbClr val="E27228"/>
      </a:accent2>
      <a:accent3>
        <a:srgbClr val="0D398C"/>
      </a:accent3>
      <a:accent4>
        <a:srgbClr val="FC4479"/>
      </a:accent4>
      <a:accent5>
        <a:srgbClr val="DCDC12"/>
      </a:accent5>
      <a:accent6>
        <a:srgbClr val="1F95D1"/>
      </a:accent6>
      <a:hlink>
        <a:srgbClr val="1F95D1"/>
      </a:hlink>
      <a:folHlink>
        <a:srgbClr val="1F95D1"/>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ashboard.myzeller.com/portal/payments/transactions" TargetMode="External"/><Relationship Id="rId2" Type="http://schemas.openxmlformats.org/officeDocument/2006/relationships/hyperlink" Target="https://solvantis.com.au/pos" TargetMode="External"/><Relationship Id="rId3" Type="http://schemas.openxmlformats.org/officeDocument/2006/relationships/hyperlink" Target="https://drive.google.com/drive/folders/0B8l9mG3OjkKpeWxLQ0ZYc0F6T2M?resourcekey=0-8H2AqwBitr2fNLZacjtgtQ" TargetMode="External"/><Relationship Id="rId4" Type="http://schemas.openxmlformats.org/officeDocument/2006/relationships/hyperlink" Target="https://drive.google.com/drive/folders/0B8l9mG3OjkKpeWxLQ0ZYc0F6T2M?resourcekey=0-8H2AqwBitr2fNLZacjtgtQ" TargetMode="External"/><Relationship Id="rId5" Type="http://schemas.openxmlformats.org/officeDocument/2006/relationships/hyperlink" Target="https://docs.google.com/document/d/1-eOezNNmM6xeJ7ICqNaqIYz0BQswDn67TE8yKV_yoeg/edit?usp=sharing" TargetMode="External"/><Relationship Id="rId6" Type="http://schemas.openxmlformats.org/officeDocument/2006/relationships/hyperlink" Target="http://cs.jeanco.com.tw/" TargetMode="External"/><Relationship Id="rId7" Type="http://schemas.openxmlformats.org/officeDocument/2006/relationships/hyperlink" Target="https://docs.google.com/document/d/1-BtG3pgmBYEWE12f2xJYhA4Qbtks99CXHGzJsuiMrX8/edit"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table" Target="../tables/table9.xml"/><Relationship Id="rId13" Type="http://schemas.openxmlformats.org/officeDocument/2006/relationships/table" Target="../tables/table2.xml"/><Relationship Id="rId12" Type="http://schemas.openxmlformats.org/officeDocument/2006/relationships/table" Target="../tables/table1.xml"/><Relationship Id="rId15" Type="http://schemas.openxmlformats.org/officeDocument/2006/relationships/table" Target="../tables/table4.xml"/><Relationship Id="rId14" Type="http://schemas.openxmlformats.org/officeDocument/2006/relationships/table" Target="../tables/table3.xml"/><Relationship Id="rId17" Type="http://schemas.openxmlformats.org/officeDocument/2006/relationships/table" Target="../tables/table6.xml"/><Relationship Id="rId16" Type="http://schemas.openxmlformats.org/officeDocument/2006/relationships/table" Target="../tables/table5.xml"/><Relationship Id="rId19" Type="http://schemas.openxmlformats.org/officeDocument/2006/relationships/table" Target="../tables/table8.xml"/><Relationship Id="rId18" Type="http://schemas.openxmlformats.org/officeDocument/2006/relationships/table" Target="../tables/table7.xml"/><Relationship Id="rId1" Type="http://schemas.openxmlformats.org/officeDocument/2006/relationships/hyperlink" Target="https://docs.google.com/spreadsheets/d/130p32SGUgtTT_x4gfKCikIs6x-NnoCfnau2xApxrntg/edit"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0.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1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12.xml"/><Relationship Id="rId5" Type="http://schemas.openxmlformats.org/officeDocument/2006/relationships/table" Target="../tables/table1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ocs.google.com/spreadsheets/d/130p32SGUgtTT_x4gfKCikIs6x-NnoCfnau2xApxrntg/edit?usp=sharing" TargetMode="External"/><Relationship Id="rId2" Type="http://schemas.openxmlformats.org/officeDocument/2006/relationships/hyperlink" Target="https://dashboard.myzeller.com/portal/payments/transactions" TargetMode="External"/><Relationship Id="rId3" Type="http://schemas.openxmlformats.org/officeDocument/2006/relationships/hyperlink" Target="https://docs.google.com/document/d/1-BtG3pgmBYEWE12f2xJYhA4Qbtks99CXHGzJsuiMrX8/edit" TargetMode="External"/><Relationship Id="rId4" Type="http://schemas.openxmlformats.org/officeDocument/2006/relationships/hyperlink" Target="https://drive.google.com/drive/folders/0B8l9mG3OjkKpeWxLQ0ZYc0F6T2M?resourcekey=0-8H2AqwBitr2fNLZacjtgtQ" TargetMode="External"/><Relationship Id="rId5" Type="http://schemas.openxmlformats.org/officeDocument/2006/relationships/hyperlink" Target="https://drive.google.com/drive/folders/0B8l9mG3OjkKpeWxLQ0ZYc0F6T2M?resourcekey=0-8H2AqwBitr2fNLZacjtgtQ" TargetMode="External"/><Relationship Id="rId6"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1" Type="http://schemas.openxmlformats.org/officeDocument/2006/relationships/table" Target="../tables/table19.xml"/><Relationship Id="rId10" Type="http://schemas.openxmlformats.org/officeDocument/2006/relationships/table" Target="../tables/table18.xml"/><Relationship Id="rId1" Type="http://schemas.openxmlformats.org/officeDocument/2006/relationships/drawing" Target="../drawings/drawing20.xml"/><Relationship Id="rId9" Type="http://schemas.openxmlformats.org/officeDocument/2006/relationships/table" Target="../tables/table17.xml"/><Relationship Id="rId7" Type="http://schemas.openxmlformats.org/officeDocument/2006/relationships/table" Target="../tables/table15.xml"/><Relationship Id="rId8" Type="http://schemas.openxmlformats.org/officeDocument/2006/relationships/table" Target="../tables/table16.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www.whistleout.com.au/MobilePhones/Guides/How-to-use-iTunes-radio" TargetMode="External"/><Relationship Id="rId2"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1.22" defaultRowHeight="12.75"/>
  <cols>
    <col customWidth="1" min="1" max="1" width="3.22"/>
    <col customWidth="1" min="2" max="2" width="14.33"/>
    <col customWidth="1" min="3" max="3" width="17.11"/>
    <col customWidth="1" min="4" max="4" width="15.89"/>
    <col customWidth="1" min="5" max="5" width="3.33"/>
    <col customWidth="1" min="6" max="6" width="12.22"/>
    <col customWidth="1" min="7" max="7" width="14.56"/>
    <col customWidth="1" min="8" max="8" width="23.22"/>
    <col customWidth="1" min="9" max="9" width="3.44"/>
    <col customWidth="1" min="10" max="10" width="20.67"/>
    <col customWidth="1" min="11" max="11" width="26.0"/>
    <col customWidth="1" min="12" max="12" width="24.89"/>
    <col customWidth="1" min="13" max="13" width="32.11"/>
    <col customWidth="1" min="14" max="14" width="9.78"/>
    <col customWidth="1" min="16" max="16" width="16.89"/>
    <col customWidth="1" min="17" max="17" width="14.89"/>
    <col customWidth="1" min="18" max="18" width="13.56"/>
  </cols>
  <sheetData>
    <row r="1">
      <c r="A1" s="1"/>
      <c r="B1" s="1"/>
      <c r="C1" s="1"/>
      <c r="D1" s="1"/>
      <c r="E1" s="1"/>
      <c r="F1" s="1"/>
      <c r="G1" s="1"/>
      <c r="H1" s="1"/>
      <c r="I1" s="1"/>
      <c r="J1" s="1"/>
      <c r="K1" s="1"/>
      <c r="L1" s="1"/>
      <c r="M1" s="1"/>
    </row>
    <row r="2" ht="18.75" customHeight="1">
      <c r="A2" s="5"/>
      <c r="B2" s="6" t="s">
        <v>2</v>
      </c>
      <c r="C2" s="5"/>
      <c r="D2" s="5"/>
      <c r="E2" s="5"/>
      <c r="F2" s="6" t="s">
        <v>4</v>
      </c>
      <c r="G2" s="5"/>
      <c r="H2" s="5"/>
      <c r="I2" s="5"/>
      <c r="J2" s="9" t="s">
        <v>6</v>
      </c>
      <c r="K2" s="5"/>
      <c r="L2" s="5"/>
      <c r="M2" s="5"/>
      <c r="N2" s="11"/>
      <c r="P2" s="13" t="s">
        <v>8</v>
      </c>
      <c r="Q2" s="15" t="s">
        <v>10</v>
      </c>
      <c r="R2" s="15" t="s">
        <v>11</v>
      </c>
      <c r="S2" s="16" t="s">
        <v>12</v>
      </c>
    </row>
    <row r="3">
      <c r="A3" s="5"/>
      <c r="B3" s="18" t="s">
        <v>14</v>
      </c>
      <c r="C3" s="20"/>
      <c r="D3" s="20"/>
      <c r="E3" s="5"/>
      <c r="F3" s="18" t="s">
        <v>16</v>
      </c>
      <c r="G3" s="20"/>
      <c r="H3" s="20"/>
      <c r="I3" s="5"/>
      <c r="J3" s="20"/>
      <c r="K3" s="20"/>
      <c r="L3" s="20"/>
      <c r="M3" s="20"/>
      <c r="N3" s="11"/>
      <c r="P3" s="23"/>
      <c r="Q3" s="24" t="s">
        <v>19</v>
      </c>
      <c r="R3" s="24" t="s">
        <v>21</v>
      </c>
      <c r="S3" s="25">
        <v>2.0</v>
      </c>
    </row>
    <row r="4" ht="24.0" customHeight="1">
      <c r="A4" s="5"/>
      <c r="B4" s="26" t="s">
        <v>25</v>
      </c>
      <c r="C4" s="26" t="s">
        <v>27</v>
      </c>
      <c r="D4" s="28" t="s">
        <v>28</v>
      </c>
      <c r="E4" s="5"/>
      <c r="F4" s="29" t="s">
        <v>30</v>
      </c>
      <c r="G4" s="29" t="s">
        <v>32</v>
      </c>
      <c r="H4" s="29" t="s">
        <v>34</v>
      </c>
      <c r="I4" s="5"/>
      <c r="J4" s="31" t="s">
        <v>39</v>
      </c>
      <c r="K4" s="31" t="s">
        <v>41</v>
      </c>
      <c r="L4" s="34" t="s">
        <v>42</v>
      </c>
      <c r="M4" s="36"/>
      <c r="N4" s="11"/>
      <c r="P4" s="23"/>
      <c r="Q4" s="24" t="s">
        <v>45</v>
      </c>
      <c r="R4" s="24" t="s">
        <v>21</v>
      </c>
      <c r="S4" s="25">
        <v>4.0</v>
      </c>
    </row>
    <row r="5">
      <c r="A5" s="5"/>
      <c r="B5" s="29"/>
      <c r="C5" s="29"/>
      <c r="D5" s="20"/>
      <c r="E5" s="5"/>
      <c r="F5" s="20"/>
      <c r="G5" s="20"/>
      <c r="H5" s="20"/>
      <c r="I5" s="5"/>
      <c r="J5" s="38"/>
      <c r="K5" s="40"/>
      <c r="L5" s="38"/>
      <c r="M5" s="38"/>
      <c r="N5" s="11"/>
      <c r="P5" s="23"/>
      <c r="Q5" s="24" t="s">
        <v>48</v>
      </c>
      <c r="R5" s="24" t="s">
        <v>50</v>
      </c>
      <c r="S5" s="25">
        <v>4.0</v>
      </c>
    </row>
    <row r="6">
      <c r="A6" s="5"/>
      <c r="B6" s="26" t="s">
        <v>51</v>
      </c>
      <c r="C6" s="26" t="s">
        <v>52</v>
      </c>
      <c r="D6" s="28" t="s">
        <v>53</v>
      </c>
      <c r="E6" s="5"/>
      <c r="F6" s="28" t="s">
        <v>54</v>
      </c>
      <c r="G6" s="28" t="s">
        <v>56</v>
      </c>
      <c r="H6" s="28" t="s">
        <v>57</v>
      </c>
      <c r="I6" s="5"/>
      <c r="J6" s="42" t="s">
        <v>58</v>
      </c>
      <c r="K6" s="31" t="s">
        <v>60</v>
      </c>
      <c r="L6" s="31" t="s">
        <v>61</v>
      </c>
      <c r="M6" s="38"/>
      <c r="N6" s="11"/>
      <c r="P6" s="23"/>
      <c r="Q6" s="24" t="s">
        <v>63</v>
      </c>
      <c r="R6" s="24" t="s">
        <v>50</v>
      </c>
      <c r="S6" s="25">
        <v>10.0</v>
      </c>
    </row>
    <row r="7">
      <c r="A7" s="5"/>
      <c r="B7" s="29"/>
      <c r="C7" s="29"/>
      <c r="D7" s="20"/>
      <c r="E7" s="5"/>
      <c r="F7" s="20"/>
      <c r="G7" s="20"/>
      <c r="H7" s="20"/>
      <c r="I7" s="5"/>
      <c r="J7" s="34" t="s">
        <v>67</v>
      </c>
      <c r="K7" s="44">
        <v>12.0</v>
      </c>
      <c r="L7" s="31"/>
      <c r="M7" s="40"/>
      <c r="N7" s="11"/>
      <c r="P7" s="23"/>
      <c r="Q7" s="24" t="s">
        <v>69</v>
      </c>
      <c r="R7" s="24" t="s">
        <v>50</v>
      </c>
      <c r="S7" s="25">
        <v>20.0</v>
      </c>
    </row>
    <row r="8">
      <c r="A8" s="5"/>
      <c r="B8" s="26" t="s">
        <v>71</v>
      </c>
      <c r="C8" s="26" t="s">
        <v>72</v>
      </c>
      <c r="D8" s="28" t="s">
        <v>73</v>
      </c>
      <c r="E8" s="5"/>
      <c r="F8" s="40" t="s">
        <v>74</v>
      </c>
      <c r="G8" s="40" t="s">
        <v>75</v>
      </c>
      <c r="H8" s="28" t="s">
        <v>76</v>
      </c>
      <c r="I8" s="5"/>
      <c r="J8" s="20"/>
      <c r="K8" s="20"/>
      <c r="L8" s="20"/>
      <c r="M8" s="20"/>
      <c r="N8" s="11"/>
      <c r="P8" s="23"/>
      <c r="Q8" s="48" t="s">
        <v>78</v>
      </c>
      <c r="R8" s="24" t="s">
        <v>79</v>
      </c>
      <c r="S8" s="25">
        <v>50.0</v>
      </c>
    </row>
    <row r="9">
      <c r="A9" s="5"/>
      <c r="B9" s="29"/>
      <c r="C9" s="29"/>
      <c r="D9" s="20"/>
      <c r="E9" s="5"/>
      <c r="F9" s="20"/>
      <c r="G9" s="20"/>
      <c r="H9" s="20"/>
      <c r="I9" s="5"/>
      <c r="J9" s="51" t="s">
        <v>83</v>
      </c>
      <c r="K9" s="31" t="s">
        <v>60</v>
      </c>
      <c r="L9" s="28" t="s">
        <v>86</v>
      </c>
      <c r="M9" s="20"/>
      <c r="N9" s="11"/>
    </row>
    <row r="10">
      <c r="A10" s="5"/>
      <c r="B10" s="52" t="s">
        <v>9</v>
      </c>
      <c r="C10" s="52" t="s">
        <v>90</v>
      </c>
      <c r="D10" s="28" t="s">
        <v>91</v>
      </c>
      <c r="E10" s="5"/>
      <c r="F10" s="40"/>
      <c r="G10" s="40"/>
      <c r="H10" s="20"/>
      <c r="I10" s="5"/>
      <c r="J10" s="20"/>
      <c r="K10" s="31"/>
      <c r="L10" s="28"/>
      <c r="M10" s="20"/>
      <c r="N10" s="11"/>
    </row>
    <row r="11">
      <c r="A11" s="5"/>
      <c r="B11" s="28"/>
      <c r="C11" s="28"/>
      <c r="D11" s="20"/>
      <c r="E11" s="5"/>
      <c r="F11" s="34" t="s">
        <v>95</v>
      </c>
      <c r="G11" s="38"/>
      <c r="H11" s="20"/>
      <c r="I11" s="5"/>
      <c r="J11" s="6" t="s">
        <v>97</v>
      </c>
      <c r="K11" s="5"/>
      <c r="L11" s="5"/>
      <c r="M11" s="5"/>
      <c r="N11" s="11"/>
    </row>
    <row r="12">
      <c r="A12" s="5"/>
      <c r="B12" s="28" t="s">
        <v>99</v>
      </c>
      <c r="C12" s="28" t="s">
        <v>100</v>
      </c>
      <c r="D12" s="20"/>
      <c r="E12" s="5"/>
      <c r="F12" s="40" t="s">
        <v>101</v>
      </c>
      <c r="G12" s="38" t="s">
        <v>102</v>
      </c>
      <c r="H12" s="28" t="s">
        <v>103</v>
      </c>
      <c r="I12" s="5"/>
      <c r="J12" s="18" t="s">
        <v>104</v>
      </c>
      <c r="K12" s="28" t="s">
        <v>106</v>
      </c>
      <c r="L12" s="28" t="s">
        <v>107</v>
      </c>
      <c r="M12" s="28" t="s">
        <v>108</v>
      </c>
      <c r="N12" s="11"/>
    </row>
    <row r="13">
      <c r="A13" s="5"/>
      <c r="B13" s="28"/>
      <c r="C13" s="28"/>
      <c r="D13" s="20"/>
      <c r="E13" s="5"/>
      <c r="F13" s="40"/>
      <c r="G13" s="40"/>
      <c r="H13" s="20"/>
      <c r="I13" s="5"/>
      <c r="J13" s="20"/>
      <c r="K13" s="20"/>
      <c r="L13" s="20"/>
      <c r="M13" s="20"/>
      <c r="N13" s="11"/>
    </row>
    <row r="14">
      <c r="A14" s="5"/>
      <c r="B14" s="28" t="s">
        <v>111</v>
      </c>
      <c r="C14" s="28" t="s">
        <v>112</v>
      </c>
      <c r="D14" s="20"/>
      <c r="E14" s="5"/>
      <c r="F14" s="40"/>
      <c r="G14" s="40"/>
      <c r="H14" s="28"/>
      <c r="I14" s="5"/>
      <c r="J14" s="18" t="s">
        <v>114</v>
      </c>
      <c r="K14" s="83" t="s">
        <v>116</v>
      </c>
      <c r="L14" s="18" t="s">
        <v>158</v>
      </c>
      <c r="M14" s="20"/>
      <c r="N14" s="11"/>
    </row>
    <row r="15">
      <c r="A15" s="5"/>
      <c r="B15" s="20"/>
      <c r="C15" s="20"/>
      <c r="D15" s="20"/>
      <c r="E15" s="5"/>
      <c r="F15" s="20"/>
      <c r="G15" s="20"/>
      <c r="H15" s="20"/>
      <c r="I15" s="5"/>
      <c r="J15" s="20"/>
      <c r="K15" s="20"/>
      <c r="L15" s="20"/>
      <c r="M15" s="20"/>
      <c r="N15" s="11"/>
    </row>
    <row r="16">
      <c r="A16" s="5"/>
      <c r="B16" s="28" t="s">
        <v>166</v>
      </c>
      <c r="C16" s="28" t="s">
        <v>168</v>
      </c>
      <c r="D16" s="28" t="s">
        <v>169</v>
      </c>
      <c r="E16" s="5"/>
      <c r="F16" s="20"/>
      <c r="G16" s="20"/>
      <c r="H16" s="20"/>
      <c r="I16" s="5"/>
      <c r="J16" s="20"/>
      <c r="K16" s="20"/>
      <c r="L16" s="20"/>
      <c r="M16" s="20"/>
      <c r="N16" s="11"/>
    </row>
    <row r="17" ht="15.75" customHeight="1">
      <c r="A17" s="5"/>
      <c r="B17" s="20"/>
      <c r="C17" s="20"/>
      <c r="D17" s="20"/>
      <c r="E17" s="5"/>
      <c r="F17" s="20"/>
      <c r="G17" s="20"/>
      <c r="H17" s="20"/>
      <c r="I17" s="5"/>
      <c r="J17" s="6" t="s">
        <v>172</v>
      </c>
      <c r="K17" s="5"/>
      <c r="L17" s="5"/>
      <c r="M17" s="5"/>
      <c r="N17" s="11"/>
    </row>
    <row r="18">
      <c r="A18" s="5"/>
      <c r="B18" s="42" t="s">
        <v>173</v>
      </c>
      <c r="C18" s="31"/>
      <c r="D18" s="20"/>
      <c r="E18" s="5"/>
      <c r="F18" s="20"/>
      <c r="G18" s="20"/>
      <c r="H18" s="20"/>
      <c r="I18" s="5"/>
      <c r="J18" s="18" t="s">
        <v>104</v>
      </c>
      <c r="K18" s="28" t="s">
        <v>176</v>
      </c>
      <c r="L18" s="28" t="s">
        <v>178</v>
      </c>
      <c r="M18" s="20"/>
      <c r="N18" s="11"/>
    </row>
    <row r="19">
      <c r="A19" s="5"/>
      <c r="B19" s="38" t="s">
        <v>180</v>
      </c>
      <c r="C19" s="31"/>
      <c r="D19" s="20"/>
      <c r="E19" s="5"/>
      <c r="F19" s="20"/>
      <c r="G19" s="20"/>
      <c r="H19" s="20"/>
      <c r="I19" s="5"/>
      <c r="J19" s="20"/>
      <c r="K19" s="20"/>
      <c r="L19" s="20"/>
      <c r="M19" s="20"/>
      <c r="N19" s="11"/>
    </row>
    <row r="20">
      <c r="A20" s="5"/>
      <c r="B20" s="40" t="s">
        <v>182</v>
      </c>
      <c r="C20" s="31"/>
      <c r="D20" s="20"/>
      <c r="E20" s="5"/>
      <c r="F20" s="20"/>
      <c r="G20" s="20"/>
      <c r="H20" s="20"/>
      <c r="I20" s="5"/>
      <c r="J20" s="6" t="s">
        <v>184</v>
      </c>
      <c r="K20" s="5"/>
      <c r="L20" s="5"/>
      <c r="M20" s="5"/>
      <c r="N20" s="11"/>
    </row>
    <row r="21">
      <c r="A21" s="5"/>
      <c r="B21" s="40" t="s">
        <v>81</v>
      </c>
      <c r="C21" s="31"/>
      <c r="D21" s="20"/>
      <c r="E21" s="5"/>
      <c r="F21" s="20"/>
      <c r="G21" s="20"/>
      <c r="H21" s="20"/>
      <c r="I21" s="5"/>
      <c r="J21" s="18" t="s">
        <v>104</v>
      </c>
      <c r="K21" s="28" t="s">
        <v>187</v>
      </c>
      <c r="L21" s="28" t="s">
        <v>188</v>
      </c>
      <c r="M21" s="20"/>
      <c r="N21" s="11"/>
    </row>
    <row r="22">
      <c r="A22" s="5"/>
      <c r="B22" s="40" t="s">
        <v>189</v>
      </c>
      <c r="C22" s="38"/>
      <c r="D22" s="20"/>
      <c r="E22" s="5"/>
      <c r="F22" s="20"/>
      <c r="G22" s="20"/>
      <c r="H22" s="20"/>
      <c r="I22" s="5"/>
      <c r="J22" s="20"/>
      <c r="K22" s="20"/>
      <c r="L22" s="20"/>
      <c r="M22" s="20"/>
      <c r="N22" s="11"/>
    </row>
    <row r="23">
      <c r="A23" s="5"/>
      <c r="B23" s="28"/>
      <c r="C23" s="20"/>
      <c r="D23" s="20"/>
      <c r="E23" s="5"/>
      <c r="F23" s="20"/>
      <c r="G23" s="20"/>
      <c r="H23" s="20"/>
      <c r="I23" s="5"/>
      <c r="J23" s="20"/>
      <c r="K23" s="20"/>
      <c r="L23" s="20"/>
      <c r="M23" s="20"/>
      <c r="N23" s="11"/>
    </row>
    <row r="24" ht="21.0" customHeight="1">
      <c r="A24" s="100"/>
      <c r="B24" s="6" t="s">
        <v>190</v>
      </c>
      <c r="C24" s="100"/>
      <c r="D24" s="100"/>
      <c r="E24" s="100"/>
      <c r="F24" s="6" t="s">
        <v>192</v>
      </c>
      <c r="G24" s="100"/>
      <c r="H24" s="100"/>
      <c r="I24" s="100"/>
      <c r="J24" s="106" t="s">
        <v>193</v>
      </c>
      <c r="K24" s="117" t="s">
        <v>195</v>
      </c>
      <c r="L24" s="119"/>
      <c r="M24" s="119"/>
      <c r="N24" s="11"/>
    </row>
    <row r="25" ht="28.5" customHeight="1">
      <c r="A25" s="121"/>
      <c r="B25" s="123" t="s">
        <v>201</v>
      </c>
      <c r="C25" s="123" t="s">
        <v>204</v>
      </c>
      <c r="D25" s="123" t="s">
        <v>205</v>
      </c>
      <c r="E25" s="100"/>
      <c r="F25" s="123" t="s">
        <v>207</v>
      </c>
      <c r="G25" s="126" t="s">
        <v>210</v>
      </c>
      <c r="H25" s="123" t="s">
        <v>223</v>
      </c>
      <c r="I25" s="121"/>
      <c r="J25" s="42" t="s">
        <v>225</v>
      </c>
      <c r="K25" s="44">
        <v>2222.0</v>
      </c>
      <c r="L25" s="127"/>
      <c r="M25" s="31"/>
      <c r="N25" s="128"/>
      <c r="O25" s="129"/>
    </row>
    <row r="26" ht="19.5" customHeight="1">
      <c r="A26" s="121"/>
      <c r="B26" s="131"/>
      <c r="C26" s="131"/>
      <c r="D26" s="131"/>
      <c r="E26" s="100"/>
      <c r="F26" s="131"/>
      <c r="G26" s="131"/>
      <c r="H26" s="131"/>
      <c r="I26" s="121"/>
      <c r="J26" s="42" t="s">
        <v>233</v>
      </c>
      <c r="K26" s="40" t="s">
        <v>234</v>
      </c>
      <c r="L26" s="133"/>
      <c r="M26" s="127"/>
      <c r="N26" s="134"/>
      <c r="O26" s="135"/>
      <c r="P26" s="135"/>
      <c r="Q26" s="135"/>
      <c r="R26" s="135"/>
    </row>
    <row r="27">
      <c r="A27" s="121"/>
      <c r="B27" s="6" t="s">
        <v>237</v>
      </c>
      <c r="C27" s="100"/>
      <c r="D27" s="100"/>
      <c r="E27" s="100"/>
      <c r="F27" s="123" t="s">
        <v>239</v>
      </c>
      <c r="G27" s="137" t="s">
        <v>240</v>
      </c>
      <c r="H27" s="123" t="s">
        <v>242</v>
      </c>
      <c r="I27" s="121"/>
      <c r="J27" s="42" t="s">
        <v>243</v>
      </c>
      <c r="K27" s="40" t="s">
        <v>244</v>
      </c>
      <c r="L27" s="127"/>
      <c r="M27" s="127"/>
      <c r="N27" s="134"/>
      <c r="O27" s="135"/>
      <c r="P27" s="135"/>
      <c r="Q27" s="135"/>
      <c r="R27" s="135"/>
    </row>
    <row r="28">
      <c r="A28" s="121"/>
      <c r="B28" s="140" t="s">
        <v>246</v>
      </c>
      <c r="C28" s="123" t="s">
        <v>60</v>
      </c>
      <c r="D28" s="123" t="s">
        <v>250</v>
      </c>
      <c r="E28" s="100"/>
      <c r="F28" s="123" t="s">
        <v>251</v>
      </c>
      <c r="G28" s="137" t="s">
        <v>254</v>
      </c>
      <c r="H28" s="126" t="s">
        <v>265</v>
      </c>
      <c r="I28" s="121"/>
      <c r="J28" s="18"/>
      <c r="K28" s="28"/>
      <c r="L28" s="20"/>
      <c r="M28" s="20"/>
      <c r="N28" s="128"/>
    </row>
    <row r="29">
      <c r="A29" s="121"/>
      <c r="B29" s="131"/>
      <c r="C29" s="131"/>
      <c r="D29" s="131"/>
      <c r="E29" s="100"/>
      <c r="F29" s="131"/>
      <c r="G29" s="131"/>
      <c r="H29" s="131"/>
      <c r="I29" s="121"/>
      <c r="J29" s="5"/>
      <c r="K29" s="5"/>
      <c r="L29" s="5"/>
      <c r="M29" s="5"/>
      <c r="N29" s="128"/>
    </row>
    <row r="30">
      <c r="A30" s="121"/>
      <c r="B30" s="6" t="s">
        <v>277</v>
      </c>
      <c r="C30" s="100"/>
      <c r="D30" s="100"/>
      <c r="E30" s="100"/>
      <c r="F30" s="6" t="s">
        <v>278</v>
      </c>
      <c r="G30" s="100"/>
      <c r="H30" s="100"/>
      <c r="I30" s="121"/>
      <c r="N30" s="158"/>
      <c r="O30" s="158"/>
      <c r="P30" s="158"/>
    </row>
    <row r="31">
      <c r="A31" s="121"/>
      <c r="B31" s="140" t="s">
        <v>281</v>
      </c>
      <c r="C31" s="123">
        <v>1981.0</v>
      </c>
      <c r="D31" s="131"/>
      <c r="E31" s="100"/>
      <c r="F31" s="140" t="s">
        <v>282</v>
      </c>
      <c r="G31" s="123" t="s">
        <v>283</v>
      </c>
      <c r="H31" s="131"/>
      <c r="I31" s="121"/>
      <c r="N31" s="158"/>
      <c r="O31" s="158"/>
      <c r="P31" s="158"/>
    </row>
    <row r="32">
      <c r="A32" s="121"/>
      <c r="B32" s="131"/>
      <c r="C32" s="131"/>
      <c r="D32" s="131"/>
      <c r="E32" s="100"/>
      <c r="F32" s="140"/>
      <c r="G32" s="123"/>
      <c r="H32" s="123"/>
      <c r="I32" s="121"/>
      <c r="N32" s="165"/>
      <c r="O32" s="158"/>
      <c r="P32" s="158"/>
    </row>
    <row r="33">
      <c r="A33" s="121"/>
      <c r="B33" s="168" t="s">
        <v>288</v>
      </c>
      <c r="C33" s="100"/>
      <c r="D33" s="100"/>
      <c r="E33" s="100"/>
      <c r="F33" s="140" t="s">
        <v>289</v>
      </c>
      <c r="G33" s="123" t="s">
        <v>290</v>
      </c>
      <c r="H33" s="123" t="s">
        <v>291</v>
      </c>
      <c r="I33" s="121"/>
    </row>
    <row r="34">
      <c r="A34" s="121"/>
      <c r="B34" s="140" t="s">
        <v>104</v>
      </c>
      <c r="C34" s="123" t="s">
        <v>60</v>
      </c>
      <c r="D34" s="123" t="s">
        <v>293</v>
      </c>
      <c r="E34" s="100"/>
      <c r="F34" s="140"/>
      <c r="G34" s="123"/>
      <c r="H34" s="123"/>
      <c r="I34" s="121"/>
      <c r="J34" s="1"/>
      <c r="K34" s="172"/>
      <c r="L34" s="173"/>
      <c r="M34" s="173"/>
      <c r="N34" s="175"/>
    </row>
    <row r="35">
      <c r="A35" s="121"/>
      <c r="B35" s="131"/>
      <c r="C35" s="131"/>
      <c r="D35" s="131"/>
      <c r="E35" s="100"/>
      <c r="F35" s="140" t="s">
        <v>302</v>
      </c>
      <c r="G35" s="126" t="s">
        <v>303</v>
      </c>
      <c r="H35" s="123" t="s">
        <v>315</v>
      </c>
      <c r="I35" s="121"/>
      <c r="J35" s="1"/>
      <c r="K35" s="179"/>
      <c r="L35" s="181"/>
      <c r="M35" s="181"/>
      <c r="N35" s="182"/>
    </row>
    <row r="36">
      <c r="A36" s="121"/>
      <c r="B36" s="184" t="s">
        <v>319</v>
      </c>
      <c r="C36" s="185"/>
      <c r="D36" s="100"/>
      <c r="E36" s="100"/>
      <c r="F36" s="184" t="s">
        <v>325</v>
      </c>
      <c r="G36" s="185"/>
      <c r="H36" s="100"/>
      <c r="I36" s="121"/>
      <c r="J36" s="1"/>
      <c r="K36" s="187"/>
      <c r="L36" s="181"/>
      <c r="M36" s="181"/>
      <c r="N36" s="182"/>
    </row>
    <row r="37">
      <c r="A37" s="121"/>
      <c r="B37" s="34" t="s">
        <v>246</v>
      </c>
      <c r="C37" s="31" t="s">
        <v>332</v>
      </c>
      <c r="D37" s="189">
        <v>30047.0</v>
      </c>
      <c r="E37" s="100"/>
      <c r="F37" s="34" t="s">
        <v>335</v>
      </c>
      <c r="G37" s="31" t="s">
        <v>53</v>
      </c>
      <c r="H37" s="131"/>
      <c r="I37" s="121"/>
      <c r="J37" s="1"/>
      <c r="K37" s="191" t="s">
        <v>338</v>
      </c>
      <c r="L37" s="193" t="s">
        <v>339</v>
      </c>
      <c r="M37" s="181"/>
      <c r="N37" s="182"/>
    </row>
    <row r="38">
      <c r="A38" s="121"/>
      <c r="B38" s="34" t="s">
        <v>104</v>
      </c>
      <c r="C38" s="31" t="s">
        <v>342</v>
      </c>
      <c r="D38" s="123" t="s">
        <v>346</v>
      </c>
      <c r="E38" s="100"/>
      <c r="F38" s="34" t="s">
        <v>347</v>
      </c>
      <c r="G38" s="31" t="s">
        <v>348</v>
      </c>
      <c r="H38" s="131"/>
      <c r="I38" s="121"/>
      <c r="J38" s="1"/>
      <c r="K38" s="28" t="s">
        <v>350</v>
      </c>
      <c r="L38" s="195" t="s">
        <v>352</v>
      </c>
      <c r="M38" s="181"/>
      <c r="N38" s="182"/>
    </row>
    <row r="39">
      <c r="A39" s="121"/>
      <c r="B39" s="34"/>
      <c r="C39" s="31"/>
      <c r="D39" s="131"/>
      <c r="E39" s="100"/>
      <c r="F39" s="34"/>
      <c r="G39" s="31"/>
      <c r="H39" s="131"/>
      <c r="I39" s="121"/>
      <c r="J39" s="1"/>
      <c r="K39" s="187"/>
      <c r="L39" s="197"/>
      <c r="M39" s="181"/>
      <c r="N39" s="182"/>
    </row>
    <row r="40">
      <c r="A40" s="121"/>
      <c r="B40" s="6"/>
      <c r="C40" s="100"/>
      <c r="D40" s="100"/>
      <c r="E40" s="100"/>
      <c r="F40" s="100"/>
      <c r="G40" s="100"/>
      <c r="H40" s="100"/>
      <c r="I40" s="121"/>
      <c r="J40" s="1"/>
      <c r="K40" s="187"/>
      <c r="L40" s="197"/>
      <c r="M40" s="181"/>
      <c r="N40" s="182"/>
    </row>
    <row r="41">
      <c r="A41" s="121"/>
      <c r="B41" s="123"/>
      <c r="C41" s="123"/>
      <c r="D41" s="131"/>
      <c r="E41" s="100"/>
      <c r="F41" s="131"/>
      <c r="G41" s="131"/>
      <c r="H41" s="131"/>
      <c r="I41" s="121"/>
      <c r="J41" s="1"/>
      <c r="K41" s="187"/>
      <c r="L41" s="197"/>
      <c r="M41" s="181"/>
      <c r="N41" s="182"/>
    </row>
    <row r="42">
      <c r="A42" s="121"/>
      <c r="B42" s="200" t="s">
        <v>361</v>
      </c>
      <c r="C42" s="201" t="s">
        <v>365</v>
      </c>
      <c r="D42" s="201"/>
      <c r="E42" s="100"/>
      <c r="F42" s="200" t="s">
        <v>367</v>
      </c>
      <c r="G42" s="203" t="s">
        <v>370</v>
      </c>
      <c r="H42" s="204" t="s">
        <v>372</v>
      </c>
      <c r="I42" s="121"/>
      <c r="J42" s="1"/>
      <c r="K42" s="187"/>
      <c r="L42" s="197"/>
      <c r="M42" s="181"/>
      <c r="N42" s="182"/>
    </row>
    <row r="43" ht="22.5" customHeight="1">
      <c r="A43" s="121"/>
      <c r="B43" s="121"/>
      <c r="C43" s="121"/>
      <c r="D43" s="121"/>
      <c r="E43" s="121"/>
      <c r="F43" s="121"/>
      <c r="G43" s="121"/>
      <c r="H43" s="121"/>
      <c r="I43" s="121"/>
      <c r="J43" s="1"/>
      <c r="K43" s="179"/>
      <c r="L43" s="181"/>
      <c r="M43" s="181"/>
      <c r="N43" s="182"/>
    </row>
    <row r="44">
      <c r="A44" s="155"/>
      <c r="B44" s="207"/>
      <c r="C44" s="208"/>
      <c r="D44" s="208"/>
      <c r="E44" s="114"/>
      <c r="F44" s="207"/>
      <c r="G44" s="63"/>
      <c r="H44" s="209"/>
      <c r="I44" s="155"/>
      <c r="J44" s="1"/>
      <c r="K44" s="179"/>
      <c r="L44" s="210"/>
      <c r="M44" s="181"/>
      <c r="N44" s="182"/>
    </row>
    <row r="45" ht="16.5" customHeight="1">
      <c r="A45" s="155"/>
      <c r="B45" s="155"/>
      <c r="C45" s="155"/>
      <c r="D45" s="155"/>
      <c r="E45" s="155"/>
      <c r="F45" s="155"/>
      <c r="G45" s="155"/>
      <c r="H45" s="155"/>
      <c r="I45" s="155"/>
      <c r="J45" s="1"/>
      <c r="K45" s="1"/>
      <c r="L45" s="1"/>
      <c r="M45" s="1"/>
    </row>
    <row r="46">
      <c r="A46" s="1"/>
      <c r="B46" s="1"/>
      <c r="C46" s="1"/>
      <c r="D46" s="1"/>
      <c r="E46" s="1"/>
      <c r="F46" s="1"/>
      <c r="G46" s="1"/>
      <c r="H46" s="1"/>
      <c r="I46" s="1"/>
      <c r="J46" s="1"/>
      <c r="K46" s="1"/>
      <c r="L46" s="1"/>
      <c r="M46" s="1"/>
    </row>
    <row r="47">
      <c r="A47" s="1"/>
      <c r="B47" s="1"/>
      <c r="C47" s="1"/>
      <c r="D47" s="1"/>
      <c r="E47" s="1"/>
      <c r="F47" s="1"/>
      <c r="G47" s="1"/>
      <c r="H47" s="1"/>
      <c r="I47" s="1"/>
      <c r="J47" s="1"/>
      <c r="K47" s="1"/>
      <c r="L47" s="1"/>
      <c r="M47" s="1"/>
    </row>
    <row r="48">
      <c r="A48" s="1"/>
      <c r="B48" s="1"/>
      <c r="C48" s="1"/>
      <c r="D48" s="1"/>
      <c r="E48" s="1"/>
      <c r="F48" s="1"/>
      <c r="G48" s="1"/>
      <c r="H48" s="1"/>
      <c r="I48" s="1"/>
      <c r="J48" s="1"/>
      <c r="K48" s="1"/>
      <c r="L48" s="1"/>
      <c r="M48" s="1"/>
    </row>
    <row r="49">
      <c r="A49" s="1"/>
      <c r="B49" s="1"/>
      <c r="C49" s="1"/>
      <c r="D49" s="1"/>
      <c r="E49" s="1"/>
      <c r="F49" s="1"/>
      <c r="G49" s="1"/>
      <c r="H49" s="1"/>
      <c r="I49" s="1"/>
      <c r="J49" s="1"/>
      <c r="K49" s="1"/>
      <c r="L49" s="1"/>
      <c r="M49" s="1"/>
    </row>
    <row r="50">
      <c r="A50" s="1"/>
      <c r="B50" s="1"/>
      <c r="C50" s="1"/>
      <c r="D50" s="1"/>
      <c r="E50" s="1"/>
      <c r="F50" s="1"/>
      <c r="G50" s="1"/>
      <c r="H50" s="1"/>
      <c r="I50" s="1"/>
      <c r="J50" s="1"/>
      <c r="K50" s="1"/>
      <c r="L50" s="1"/>
      <c r="M50" s="1"/>
    </row>
    <row r="51">
      <c r="A51" s="1"/>
      <c r="B51" s="1"/>
      <c r="C51" s="1"/>
      <c r="D51" s="1"/>
      <c r="E51" s="1"/>
      <c r="F51" s="1"/>
      <c r="G51" s="1"/>
      <c r="H51" s="1"/>
      <c r="I51" s="1"/>
      <c r="J51" s="1"/>
      <c r="K51" s="1"/>
      <c r="L51" s="1"/>
      <c r="M51" s="1"/>
    </row>
    <row r="52">
      <c r="A52" s="1"/>
      <c r="B52" s="1"/>
      <c r="C52" s="1"/>
      <c r="D52" s="1"/>
      <c r="E52" s="1"/>
      <c r="F52" s="1"/>
      <c r="G52" s="1"/>
      <c r="H52" s="1"/>
      <c r="I52" s="1"/>
      <c r="J52" s="1"/>
      <c r="K52" s="1"/>
      <c r="L52" s="1"/>
      <c r="M52" s="1"/>
    </row>
    <row r="53">
      <c r="A53" s="1"/>
      <c r="B53" s="1"/>
      <c r="C53" s="1"/>
      <c r="D53" s="1"/>
      <c r="E53" s="1"/>
      <c r="F53" s="1"/>
      <c r="G53" s="1"/>
      <c r="H53" s="1"/>
      <c r="I53" s="1"/>
      <c r="J53" s="1"/>
      <c r="K53" s="1"/>
      <c r="L53" s="1"/>
      <c r="M53" s="1"/>
    </row>
    <row r="54">
      <c r="A54" s="1"/>
      <c r="B54" s="1"/>
      <c r="C54" s="1"/>
      <c r="D54" s="1"/>
      <c r="E54" s="1"/>
      <c r="F54" s="1"/>
      <c r="G54" s="1"/>
      <c r="H54" s="1"/>
      <c r="I54" s="1"/>
      <c r="J54" s="1"/>
      <c r="K54" s="1"/>
      <c r="L54" s="1"/>
      <c r="M54" s="1"/>
    </row>
    <row r="55">
      <c r="A55" s="1"/>
      <c r="B55" s="1"/>
      <c r="C55" s="1"/>
      <c r="D55" s="1"/>
      <c r="E55" s="1"/>
      <c r="F55" s="1"/>
      <c r="G55" s="1"/>
      <c r="H55" s="1"/>
      <c r="I55" s="1"/>
      <c r="J55" s="1"/>
      <c r="K55" s="1"/>
      <c r="L55" s="1"/>
      <c r="M55" s="1"/>
    </row>
    <row r="56">
      <c r="A56" s="1"/>
      <c r="B56" s="1"/>
      <c r="C56" s="1"/>
      <c r="D56" s="1"/>
      <c r="E56" s="1"/>
      <c r="F56" s="1"/>
      <c r="G56" s="1"/>
      <c r="H56" s="1"/>
      <c r="I56" s="1"/>
      <c r="J56" s="1"/>
      <c r="K56" s="1"/>
      <c r="L56" s="1"/>
      <c r="M56" s="1"/>
    </row>
    <row r="57">
      <c r="A57" s="1"/>
      <c r="B57" s="1"/>
      <c r="C57" s="1"/>
      <c r="D57" s="1"/>
      <c r="E57" s="1"/>
      <c r="F57" s="1"/>
      <c r="G57" s="1"/>
      <c r="H57" s="1"/>
      <c r="I57" s="1"/>
      <c r="J57" s="1"/>
      <c r="K57" s="1"/>
      <c r="L57" s="1"/>
      <c r="M57" s="1"/>
    </row>
    <row r="58">
      <c r="A58" s="1"/>
      <c r="B58" s="1"/>
      <c r="C58" s="1"/>
      <c r="D58" s="1"/>
      <c r="E58" s="1"/>
      <c r="F58" s="1"/>
      <c r="G58" s="1"/>
      <c r="H58" s="1"/>
      <c r="I58" s="1"/>
      <c r="J58" s="1"/>
      <c r="K58" s="1"/>
      <c r="L58" s="1"/>
      <c r="M58" s="1"/>
    </row>
    <row r="59">
      <c r="A59" s="1"/>
      <c r="B59" s="1"/>
      <c r="C59" s="1"/>
      <c r="D59" s="1"/>
      <c r="E59" s="1"/>
      <c r="F59" s="1"/>
      <c r="G59" s="1"/>
      <c r="H59" s="1"/>
      <c r="I59" s="1"/>
      <c r="J59" s="1"/>
      <c r="K59" s="1"/>
      <c r="L59" s="1"/>
      <c r="M59" s="1"/>
    </row>
    <row r="60">
      <c r="A60" s="1"/>
      <c r="B60" s="1"/>
      <c r="C60" s="1"/>
      <c r="D60" s="1"/>
      <c r="E60" s="1"/>
      <c r="F60" s="1"/>
      <c r="G60" s="1"/>
      <c r="H60" s="1"/>
      <c r="I60" s="1"/>
      <c r="J60" s="1"/>
      <c r="K60" s="1"/>
      <c r="L60" s="1"/>
      <c r="M60" s="1"/>
    </row>
    <row r="61">
      <c r="A61" s="1"/>
      <c r="B61" s="1"/>
      <c r="C61" s="1"/>
      <c r="D61" s="1"/>
      <c r="E61" s="1"/>
      <c r="F61" s="1"/>
      <c r="G61" s="1"/>
      <c r="H61" s="1"/>
      <c r="I61" s="1"/>
      <c r="J61" s="1"/>
      <c r="K61" s="1"/>
      <c r="L61" s="1"/>
      <c r="M61" s="1"/>
    </row>
    <row r="62">
      <c r="A62" s="1"/>
      <c r="B62" s="1"/>
      <c r="C62" s="1"/>
      <c r="D62" s="1"/>
      <c r="E62" s="1"/>
      <c r="F62" s="1"/>
      <c r="G62" s="1"/>
      <c r="H62" s="1"/>
      <c r="I62" s="1"/>
      <c r="J62" s="1"/>
      <c r="K62" s="1"/>
      <c r="L62" s="1"/>
      <c r="M62" s="1"/>
    </row>
    <row r="63">
      <c r="A63" s="1"/>
      <c r="B63" s="1"/>
      <c r="C63" s="1"/>
      <c r="D63" s="1"/>
      <c r="E63" s="1"/>
      <c r="F63" s="1"/>
      <c r="G63" s="1"/>
      <c r="H63" s="1"/>
      <c r="I63" s="1"/>
      <c r="J63" s="1"/>
      <c r="K63" s="1"/>
      <c r="L63" s="1"/>
      <c r="M63" s="1"/>
    </row>
    <row r="64">
      <c r="A64" s="1"/>
      <c r="B64" s="1"/>
      <c r="C64" s="1"/>
      <c r="D64" s="1"/>
      <c r="E64" s="1"/>
      <c r="F64" s="1"/>
      <c r="G64" s="1"/>
      <c r="H64" s="1"/>
      <c r="I64" s="1"/>
      <c r="J64" s="1"/>
      <c r="K64" s="1"/>
      <c r="L64" s="1"/>
      <c r="M64" s="1"/>
    </row>
    <row r="65">
      <c r="A65" s="1"/>
      <c r="B65" s="1"/>
      <c r="C65" s="1"/>
      <c r="D65" s="1"/>
      <c r="E65" s="1"/>
      <c r="F65" s="1"/>
      <c r="G65" s="1"/>
      <c r="H65" s="1"/>
      <c r="I65" s="1"/>
      <c r="J65" s="1"/>
      <c r="K65" s="1"/>
      <c r="L65" s="1"/>
      <c r="M65" s="1"/>
    </row>
    <row r="66">
      <c r="A66" s="1"/>
      <c r="B66" s="1"/>
      <c r="C66" s="1"/>
      <c r="D66" s="1"/>
      <c r="E66" s="1"/>
      <c r="F66" s="1"/>
      <c r="G66" s="1"/>
      <c r="H66" s="1"/>
      <c r="I66" s="1"/>
      <c r="J66" s="1"/>
      <c r="K66" s="1"/>
      <c r="L66" s="1"/>
      <c r="M66" s="1"/>
    </row>
    <row r="67">
      <c r="A67" s="1"/>
      <c r="B67" s="1"/>
      <c r="C67" s="1"/>
      <c r="D67" s="1"/>
      <c r="E67" s="1"/>
      <c r="F67" s="1"/>
      <c r="G67" s="1"/>
      <c r="H67" s="1"/>
      <c r="I67" s="1"/>
      <c r="J67" s="1"/>
      <c r="K67" s="1"/>
      <c r="L67" s="1"/>
      <c r="M67" s="1"/>
    </row>
    <row r="68">
      <c r="A68" s="1"/>
      <c r="B68" s="1"/>
      <c r="C68" s="1"/>
      <c r="D68" s="1"/>
      <c r="E68" s="1"/>
      <c r="F68" s="1"/>
      <c r="G68" s="1"/>
      <c r="H68" s="1"/>
      <c r="I68" s="1"/>
      <c r="J68" s="1"/>
      <c r="K68" s="1"/>
      <c r="L68" s="1"/>
      <c r="M68" s="1"/>
    </row>
    <row r="69">
      <c r="A69" s="1"/>
      <c r="B69" s="1"/>
      <c r="C69" s="1"/>
      <c r="D69" s="1"/>
      <c r="E69" s="1"/>
      <c r="F69" s="1"/>
      <c r="G69" s="1"/>
      <c r="H69" s="1"/>
      <c r="I69" s="1"/>
      <c r="J69" s="1"/>
      <c r="K69" s="1"/>
      <c r="L69" s="1"/>
      <c r="M69" s="1"/>
    </row>
    <row r="70">
      <c r="A70" s="1"/>
      <c r="B70" s="1"/>
      <c r="C70" s="1"/>
      <c r="D70" s="1"/>
      <c r="E70" s="1"/>
      <c r="F70" s="1"/>
      <c r="G70" s="1"/>
      <c r="H70" s="1"/>
      <c r="I70" s="1"/>
      <c r="J70" s="1"/>
      <c r="K70" s="1"/>
      <c r="L70" s="1"/>
      <c r="M70" s="1"/>
    </row>
    <row r="71">
      <c r="A71" s="1"/>
      <c r="B71" s="1"/>
      <c r="C71" s="1"/>
      <c r="D71" s="1"/>
      <c r="E71" s="1"/>
      <c r="F71" s="1"/>
      <c r="G71" s="1"/>
      <c r="H71" s="1"/>
      <c r="I71" s="1"/>
      <c r="J71" s="1"/>
      <c r="K71" s="1"/>
      <c r="L71" s="1"/>
      <c r="M71" s="1"/>
    </row>
    <row r="72">
      <c r="A72" s="1"/>
      <c r="B72" s="1"/>
      <c r="C72" s="1"/>
      <c r="D72" s="1"/>
      <c r="E72" s="1"/>
      <c r="F72" s="1"/>
      <c r="G72" s="1"/>
      <c r="H72" s="1"/>
      <c r="I72" s="1"/>
      <c r="J72" s="1"/>
      <c r="K72" s="1"/>
      <c r="L72" s="1"/>
      <c r="M72" s="1"/>
    </row>
    <row r="73">
      <c r="A73" s="1"/>
      <c r="B73" s="1"/>
      <c r="C73" s="1"/>
      <c r="D73" s="1"/>
      <c r="E73" s="1"/>
      <c r="F73" s="1"/>
      <c r="G73" s="1"/>
      <c r="H73" s="1"/>
      <c r="I73" s="1"/>
      <c r="J73" s="1"/>
      <c r="K73" s="1"/>
      <c r="L73" s="1"/>
      <c r="M73" s="1"/>
    </row>
    <row r="74">
      <c r="A74" s="1"/>
      <c r="B74" s="1"/>
      <c r="C74" s="1"/>
      <c r="D74" s="1"/>
      <c r="E74" s="1"/>
      <c r="F74" s="1"/>
      <c r="G74" s="1"/>
      <c r="H74" s="1"/>
      <c r="I74" s="1"/>
      <c r="J74" s="1"/>
      <c r="K74" s="1"/>
      <c r="L74" s="1"/>
      <c r="M74" s="1"/>
    </row>
    <row r="75">
      <c r="A75" s="1"/>
      <c r="B75" s="1"/>
      <c r="C75" s="1"/>
      <c r="D75" s="1"/>
      <c r="E75" s="1"/>
      <c r="F75" s="1"/>
      <c r="G75" s="1"/>
      <c r="H75" s="1"/>
      <c r="I75" s="1"/>
      <c r="J75" s="1"/>
      <c r="K75" s="1"/>
      <c r="L75" s="1"/>
      <c r="M75" s="1"/>
    </row>
    <row r="76">
      <c r="A76" s="1"/>
      <c r="B76" s="1"/>
      <c r="C76" s="1"/>
      <c r="D76" s="1"/>
      <c r="E76" s="1"/>
      <c r="F76" s="1"/>
      <c r="G76" s="1"/>
      <c r="H76" s="1"/>
      <c r="I76" s="1"/>
      <c r="J76" s="1"/>
      <c r="K76" s="1"/>
      <c r="L76" s="1"/>
      <c r="M76" s="1"/>
    </row>
    <row r="77">
      <c r="A77" s="1"/>
      <c r="B77" s="1"/>
      <c r="C77" s="1"/>
      <c r="D77" s="1"/>
      <c r="E77" s="1"/>
      <c r="F77" s="1"/>
      <c r="G77" s="1"/>
      <c r="H77" s="1"/>
      <c r="I77" s="1"/>
      <c r="J77" s="1"/>
      <c r="K77" s="1"/>
      <c r="L77" s="1"/>
      <c r="M77" s="1"/>
    </row>
    <row r="78">
      <c r="A78" s="1"/>
      <c r="B78" s="1"/>
      <c r="C78" s="1"/>
      <c r="D78" s="1"/>
      <c r="E78" s="1"/>
      <c r="F78" s="1"/>
      <c r="G78" s="1"/>
      <c r="H78" s="1"/>
      <c r="I78" s="1"/>
      <c r="J78" s="1"/>
      <c r="K78" s="1"/>
      <c r="L78" s="1"/>
      <c r="M78" s="1"/>
    </row>
    <row r="79">
      <c r="A79" s="1"/>
      <c r="B79" s="1"/>
      <c r="C79" s="1"/>
      <c r="D79" s="1"/>
      <c r="E79" s="1"/>
      <c r="F79" s="1"/>
      <c r="G79" s="1"/>
      <c r="H79" s="1"/>
      <c r="I79" s="1"/>
      <c r="J79" s="1"/>
      <c r="K79" s="1"/>
      <c r="L79" s="1"/>
      <c r="M79" s="1"/>
    </row>
    <row r="80">
      <c r="A80" s="1"/>
      <c r="B80" s="1"/>
      <c r="C80" s="1"/>
      <c r="D80" s="1"/>
      <c r="E80" s="1"/>
      <c r="F80" s="1"/>
      <c r="G80" s="1"/>
      <c r="H80" s="1"/>
      <c r="I80" s="1"/>
      <c r="J80" s="1"/>
      <c r="K80" s="1"/>
      <c r="L80" s="1"/>
      <c r="M80" s="1"/>
    </row>
    <row r="81">
      <c r="A81" s="1"/>
      <c r="B81" s="1"/>
      <c r="C81" s="1"/>
      <c r="D81" s="1"/>
      <c r="E81" s="1"/>
      <c r="F81" s="1"/>
      <c r="G81" s="1"/>
      <c r="H81" s="1"/>
      <c r="I81" s="1"/>
      <c r="J81" s="1"/>
      <c r="K81" s="1"/>
      <c r="L81" s="1"/>
      <c r="M81" s="1"/>
    </row>
    <row r="82">
      <c r="A82" s="1"/>
      <c r="B82" s="1"/>
      <c r="C82" s="1"/>
      <c r="D82" s="1"/>
      <c r="E82" s="1"/>
      <c r="F82" s="1"/>
      <c r="G82" s="1"/>
      <c r="H82" s="1"/>
      <c r="I82" s="1"/>
      <c r="J82" s="1"/>
      <c r="K82" s="1"/>
      <c r="L82" s="1"/>
      <c r="M82" s="1"/>
    </row>
    <row r="83">
      <c r="A83" s="1"/>
      <c r="B83" s="1"/>
      <c r="C83" s="1"/>
      <c r="D83" s="1"/>
      <c r="E83" s="1"/>
      <c r="F83" s="1"/>
      <c r="G83" s="1"/>
      <c r="H83" s="1"/>
      <c r="I83" s="1"/>
      <c r="J83" s="1"/>
      <c r="K83" s="1"/>
      <c r="L83" s="1"/>
      <c r="M83" s="1"/>
    </row>
    <row r="84">
      <c r="A84" s="1"/>
      <c r="B84" s="1"/>
      <c r="C84" s="1"/>
      <c r="D84" s="1"/>
      <c r="E84" s="1"/>
      <c r="F84" s="1"/>
      <c r="G84" s="1"/>
      <c r="H84" s="1"/>
      <c r="I84" s="1"/>
      <c r="J84" s="1"/>
      <c r="K84" s="1"/>
      <c r="L84" s="1"/>
      <c r="M84" s="1"/>
    </row>
    <row r="85">
      <c r="A85" s="1"/>
      <c r="B85" s="1"/>
      <c r="C85" s="1"/>
      <c r="D85" s="1"/>
      <c r="E85" s="1"/>
      <c r="F85" s="1"/>
      <c r="G85" s="1"/>
      <c r="H85" s="1"/>
      <c r="I85" s="1"/>
      <c r="J85" s="1"/>
      <c r="K85" s="1"/>
      <c r="L85" s="1"/>
      <c r="M85" s="1"/>
    </row>
    <row r="86">
      <c r="A86" s="1"/>
      <c r="B86" s="1"/>
      <c r="C86" s="1"/>
      <c r="D86" s="1"/>
      <c r="E86" s="1"/>
      <c r="F86" s="1"/>
      <c r="G86" s="1"/>
      <c r="H86" s="1"/>
      <c r="I86" s="1"/>
      <c r="J86" s="1"/>
      <c r="K86" s="1"/>
      <c r="L86" s="1"/>
      <c r="M86" s="1"/>
    </row>
    <row r="994">
      <c r="T994" s="244" t="s">
        <v>457</v>
      </c>
      <c r="U994" s="31">
        <v>744574.0</v>
      </c>
    </row>
  </sheetData>
  <hyperlinks>
    <hyperlink r:id="rId1" ref="K14"/>
    <hyperlink r:id="rId2" ref="K24"/>
    <hyperlink r:id="rId3" ref="G25"/>
    <hyperlink r:id="rId4" ref="G27"/>
    <hyperlink r:id="rId5" ref="G28"/>
    <hyperlink r:id="rId6" ref="H28"/>
    <hyperlink r:id="rId7" ref="G35"/>
  </hyperlinks>
  <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1.0" topLeftCell="A2" activePane="bottomLeft" state="frozen"/>
      <selection activeCell="B3" sqref="B3" pane="bottomLeft"/>
    </sheetView>
  </sheetViews>
  <sheetFormatPr customHeight="1" defaultColWidth="11.22" defaultRowHeight="12.75"/>
  <cols>
    <col customWidth="1" min="1" max="1" width="5.0"/>
    <col customWidth="1" min="2" max="2" width="16.56"/>
    <col customWidth="1" min="3" max="3" width="113.78"/>
    <col customWidth="1" min="4" max="10" width="9.0"/>
    <col customWidth="1" min="11" max="11" width="16.89"/>
  </cols>
  <sheetData>
    <row r="1" ht="13.5" customHeight="1">
      <c r="A1" s="60"/>
      <c r="B1" s="62"/>
      <c r="C1" s="60"/>
      <c r="J1" s="64"/>
      <c r="K1" s="64"/>
    </row>
    <row r="2">
      <c r="A2" s="66"/>
      <c r="B2" s="69" t="s">
        <v>126</v>
      </c>
      <c r="C2" s="71"/>
      <c r="D2" s="66"/>
      <c r="E2" s="66"/>
      <c r="F2" s="66"/>
      <c r="G2" s="66"/>
      <c r="H2" s="66"/>
      <c r="I2" s="66"/>
      <c r="J2" s="66"/>
      <c r="K2" s="72"/>
    </row>
    <row r="3" ht="13.5" customHeight="1">
      <c r="A3" s="73"/>
      <c r="B3" s="73"/>
      <c r="C3" s="74" t="s">
        <v>138</v>
      </c>
      <c r="D3" s="76" t="s">
        <v>140</v>
      </c>
      <c r="E3" s="76" t="s">
        <v>142</v>
      </c>
      <c r="F3" s="76" t="s">
        <v>143</v>
      </c>
      <c r="G3" s="76" t="s">
        <v>144</v>
      </c>
      <c r="H3" s="79" t="s">
        <v>145</v>
      </c>
      <c r="I3" s="76" t="s">
        <v>146</v>
      </c>
      <c r="J3" s="72" t="s">
        <v>148</v>
      </c>
    </row>
    <row r="4" ht="21.0" customHeight="1">
      <c r="A4" s="81"/>
      <c r="B4" s="82"/>
      <c r="C4" s="71" t="s">
        <v>154</v>
      </c>
      <c r="D4" s="84" t="s">
        <v>7</v>
      </c>
      <c r="E4" s="84" t="s">
        <v>43</v>
      </c>
      <c r="F4" s="84" t="s">
        <v>80</v>
      </c>
      <c r="G4" s="84" t="s">
        <v>110</v>
      </c>
      <c r="H4" s="85" t="s">
        <v>127</v>
      </c>
      <c r="I4" s="84" t="s">
        <v>161</v>
      </c>
      <c r="J4" s="84" t="s">
        <v>162</v>
      </c>
      <c r="K4" s="84"/>
    </row>
    <row r="5" ht="24.0" customHeight="1">
      <c r="A5" s="86"/>
      <c r="B5" s="57"/>
      <c r="C5" s="89" t="s">
        <v>171</v>
      </c>
      <c r="D5" s="89" t="s">
        <v>17</v>
      </c>
      <c r="E5" s="89" t="s">
        <v>17</v>
      </c>
      <c r="F5" s="89" t="s">
        <v>85</v>
      </c>
      <c r="G5" s="89" t="s">
        <v>17</v>
      </c>
      <c r="H5" s="89" t="s">
        <v>17</v>
      </c>
      <c r="I5" s="89" t="s">
        <v>85</v>
      </c>
      <c r="J5" s="92" t="s">
        <v>175</v>
      </c>
      <c r="K5" s="92"/>
    </row>
    <row r="6" ht="24.0" customHeight="1">
      <c r="A6" s="93"/>
      <c r="B6" s="94"/>
      <c r="C6" s="95" t="s">
        <v>185</v>
      </c>
      <c r="D6" s="41" t="s">
        <v>17</v>
      </c>
      <c r="E6" s="96" t="s">
        <v>17</v>
      </c>
      <c r="F6" s="96" t="s">
        <v>85</v>
      </c>
      <c r="G6" s="98" t="s">
        <v>17</v>
      </c>
      <c r="H6" s="98" t="s">
        <v>17</v>
      </c>
      <c r="I6" s="96" t="s">
        <v>85</v>
      </c>
      <c r="J6" s="102" t="s">
        <v>175</v>
      </c>
      <c r="K6" s="104"/>
    </row>
    <row r="7" ht="24.0" customHeight="1">
      <c r="A7" s="107"/>
      <c r="B7" s="57"/>
      <c r="C7" s="110" t="s">
        <v>196</v>
      </c>
      <c r="D7" s="112" t="s">
        <v>17</v>
      </c>
      <c r="E7" s="89" t="s">
        <v>17</v>
      </c>
      <c r="F7" s="89" t="s">
        <v>85</v>
      </c>
      <c r="G7" s="89" t="s">
        <v>17</v>
      </c>
      <c r="H7" s="89" t="s">
        <v>17</v>
      </c>
      <c r="I7" s="89" t="s">
        <v>85</v>
      </c>
      <c r="J7" s="92" t="s">
        <v>175</v>
      </c>
      <c r="K7" s="92"/>
    </row>
    <row r="8" ht="24.0" customHeight="1">
      <c r="A8" s="93"/>
      <c r="B8" s="94"/>
      <c r="C8" s="118" t="s">
        <v>199</v>
      </c>
      <c r="D8" s="41" t="s">
        <v>17</v>
      </c>
      <c r="E8" s="96" t="s">
        <v>17</v>
      </c>
      <c r="F8" s="96" t="s">
        <v>85</v>
      </c>
      <c r="G8" s="98" t="s">
        <v>17</v>
      </c>
      <c r="H8" s="98" t="s">
        <v>17</v>
      </c>
      <c r="I8" s="96" t="s">
        <v>85</v>
      </c>
      <c r="J8" s="102" t="s">
        <v>175</v>
      </c>
      <c r="K8" s="104"/>
    </row>
    <row r="9" ht="24.0" customHeight="1">
      <c r="A9" s="124"/>
      <c r="B9" s="57"/>
      <c r="C9" s="89" t="s">
        <v>209</v>
      </c>
      <c r="D9" s="112" t="s">
        <v>17</v>
      </c>
      <c r="E9" s="89" t="s">
        <v>17</v>
      </c>
      <c r="F9" s="89" t="s">
        <v>85</v>
      </c>
      <c r="G9" s="89" t="s">
        <v>17</v>
      </c>
      <c r="H9" s="89" t="s">
        <v>17</v>
      </c>
      <c r="I9" s="89" t="s">
        <v>85</v>
      </c>
      <c r="J9" s="92" t="s">
        <v>175</v>
      </c>
      <c r="K9" s="92"/>
    </row>
    <row r="10" ht="24.0" customHeight="1">
      <c r="A10" s="125"/>
      <c r="B10" s="94"/>
      <c r="C10" s="98" t="s">
        <v>215</v>
      </c>
      <c r="D10" s="41" t="s">
        <v>17</v>
      </c>
      <c r="E10" s="96" t="s">
        <v>17</v>
      </c>
      <c r="F10" s="96" t="s">
        <v>85</v>
      </c>
      <c r="G10" s="98" t="s">
        <v>17</v>
      </c>
      <c r="H10" s="98" t="s">
        <v>17</v>
      </c>
      <c r="I10" s="96" t="s">
        <v>85</v>
      </c>
      <c r="J10" s="102" t="s">
        <v>175</v>
      </c>
      <c r="K10" s="104"/>
    </row>
    <row r="11" ht="24.0" customHeight="1">
      <c r="A11" s="124"/>
      <c r="B11" s="57"/>
      <c r="C11" s="89" t="s">
        <v>224</v>
      </c>
      <c r="D11" s="112" t="s">
        <v>17</v>
      </c>
      <c r="E11" s="89" t="s">
        <v>17</v>
      </c>
      <c r="F11" s="89" t="s">
        <v>85</v>
      </c>
      <c r="G11" s="89" t="s">
        <v>17</v>
      </c>
      <c r="H11" s="89" t="s">
        <v>17</v>
      </c>
      <c r="I11" s="89" t="s">
        <v>85</v>
      </c>
      <c r="J11" s="92" t="s">
        <v>175</v>
      </c>
      <c r="K11" s="92"/>
    </row>
    <row r="12" ht="29.25" customHeight="1">
      <c r="A12" s="125"/>
      <c r="B12" s="130"/>
      <c r="C12" s="132" t="s">
        <v>232</v>
      </c>
      <c r="D12" s="41" t="s">
        <v>17</v>
      </c>
      <c r="E12" s="96" t="s">
        <v>17</v>
      </c>
      <c r="F12" s="96" t="s">
        <v>85</v>
      </c>
      <c r="G12" s="98" t="s">
        <v>17</v>
      </c>
      <c r="H12" s="98" t="s">
        <v>17</v>
      </c>
      <c r="I12" s="96" t="s">
        <v>85</v>
      </c>
      <c r="J12" s="102" t="s">
        <v>175</v>
      </c>
      <c r="K12" s="104"/>
    </row>
    <row r="13" ht="29.25" customHeight="1">
      <c r="A13" s="107"/>
      <c r="B13" s="57"/>
      <c r="C13" s="136" t="s">
        <v>238</v>
      </c>
      <c r="D13" s="112" t="s">
        <v>17</v>
      </c>
      <c r="E13" s="89" t="s">
        <v>17</v>
      </c>
      <c r="F13" s="89" t="s">
        <v>85</v>
      </c>
      <c r="G13" s="89" t="s">
        <v>17</v>
      </c>
      <c r="H13" s="89" t="s">
        <v>17</v>
      </c>
      <c r="I13" s="89" t="s">
        <v>85</v>
      </c>
      <c r="J13" s="92" t="s">
        <v>175</v>
      </c>
      <c r="K13" s="92"/>
    </row>
    <row r="14" ht="29.25" customHeight="1">
      <c r="A14" s="125"/>
      <c r="B14" s="139"/>
      <c r="C14" s="141" t="s">
        <v>249</v>
      </c>
      <c r="D14" s="41" t="s">
        <v>17</v>
      </c>
      <c r="E14" s="96" t="s">
        <v>17</v>
      </c>
      <c r="F14" s="96" t="s">
        <v>85</v>
      </c>
      <c r="G14" s="98" t="s">
        <v>17</v>
      </c>
      <c r="H14" s="98" t="s">
        <v>17</v>
      </c>
      <c r="I14" s="96" t="s">
        <v>85</v>
      </c>
      <c r="J14" s="102" t="s">
        <v>175</v>
      </c>
      <c r="K14" s="104"/>
    </row>
    <row r="15" ht="16.5" customHeight="1">
      <c r="A15" s="122"/>
      <c r="B15" s="142"/>
      <c r="C15" s="129"/>
      <c r="D15" s="129"/>
      <c r="E15" s="143"/>
      <c r="F15" s="129"/>
      <c r="G15" s="129"/>
      <c r="H15" s="143"/>
      <c r="I15" s="129"/>
      <c r="J15" s="144"/>
      <c r="K15" s="144"/>
    </row>
    <row r="16">
      <c r="A16" s="145"/>
      <c r="B16" s="147"/>
      <c r="C16" s="149"/>
      <c r="D16" s="151"/>
      <c r="E16" s="114"/>
      <c r="F16" s="114"/>
      <c r="G16" s="114"/>
      <c r="H16" s="114"/>
      <c r="I16" s="114"/>
      <c r="J16" s="152"/>
      <c r="K16" s="152"/>
    </row>
    <row r="17">
      <c r="A17" s="153"/>
      <c r="B17" s="154" t="s">
        <v>271</v>
      </c>
      <c r="C17" s="156"/>
      <c r="D17" s="157"/>
      <c r="E17" s="157"/>
      <c r="F17" s="157"/>
      <c r="G17" s="157"/>
      <c r="H17" s="157"/>
      <c r="I17" s="157"/>
      <c r="J17" s="157"/>
      <c r="K17" s="157"/>
    </row>
    <row r="18">
      <c r="A18" s="159"/>
      <c r="B18" s="19"/>
      <c r="C18" s="161" t="s">
        <v>138</v>
      </c>
      <c r="D18" s="163" t="s">
        <v>140</v>
      </c>
      <c r="E18" s="163" t="s">
        <v>285</v>
      </c>
      <c r="F18" s="76" t="s">
        <v>143</v>
      </c>
      <c r="G18" s="163" t="s">
        <v>286</v>
      </c>
      <c r="H18" s="163" t="s">
        <v>145</v>
      </c>
      <c r="I18" s="163" t="s">
        <v>146</v>
      </c>
      <c r="J18" s="167" t="s">
        <v>148</v>
      </c>
      <c r="K18" s="167"/>
    </row>
    <row r="19" ht="21.0" customHeight="1">
      <c r="A19" s="169"/>
      <c r="B19" s="170"/>
      <c r="C19" s="171"/>
      <c r="D19" s="174" t="s">
        <v>7</v>
      </c>
      <c r="E19" s="174" t="s">
        <v>43</v>
      </c>
      <c r="F19" s="174" t="s">
        <v>299</v>
      </c>
      <c r="G19" s="174" t="s">
        <v>110</v>
      </c>
      <c r="H19" s="174" t="s">
        <v>127</v>
      </c>
      <c r="I19" s="174" t="s">
        <v>161</v>
      </c>
      <c r="J19" s="174" t="s">
        <v>162</v>
      </c>
      <c r="K19" s="174"/>
    </row>
    <row r="20" ht="23.25" customHeight="1">
      <c r="A20" s="19"/>
      <c r="B20" s="19"/>
      <c r="C20" s="176" t="s">
        <v>306</v>
      </c>
      <c r="D20" s="177" t="s">
        <v>17</v>
      </c>
      <c r="E20" s="177" t="s">
        <v>17</v>
      </c>
      <c r="F20" s="177" t="s">
        <v>85</v>
      </c>
      <c r="G20" s="178" t="s">
        <v>17</v>
      </c>
      <c r="H20" s="177" t="s">
        <v>17</v>
      </c>
      <c r="I20" s="177" t="s">
        <v>85</v>
      </c>
      <c r="J20" s="180" t="s">
        <v>175</v>
      </c>
      <c r="K20" s="180"/>
    </row>
    <row r="21" ht="30.0" customHeight="1">
      <c r="A21" s="183"/>
      <c r="B21" s="183"/>
      <c r="C21" s="186" t="s">
        <v>324</v>
      </c>
      <c r="D21" s="188" t="s">
        <v>17</v>
      </c>
      <c r="E21" s="188" t="s">
        <v>17</v>
      </c>
      <c r="F21" s="188" t="s">
        <v>85</v>
      </c>
      <c r="G21" s="188" t="s">
        <v>17</v>
      </c>
      <c r="H21" s="188" t="s">
        <v>17</v>
      </c>
      <c r="I21" s="188" t="s">
        <v>85</v>
      </c>
      <c r="J21" s="190" t="s">
        <v>175</v>
      </c>
      <c r="K21" s="192"/>
    </row>
    <row r="22" ht="30.0" customHeight="1">
      <c r="A22" s="19"/>
      <c r="B22" s="19"/>
      <c r="C22" s="194" t="s">
        <v>343</v>
      </c>
      <c r="D22" s="177" t="s">
        <v>17</v>
      </c>
      <c r="E22" s="177" t="s">
        <v>17</v>
      </c>
      <c r="F22" s="177" t="s">
        <v>85</v>
      </c>
      <c r="G22" s="178" t="s">
        <v>17</v>
      </c>
      <c r="H22" s="177" t="s">
        <v>17</v>
      </c>
      <c r="I22" s="177" t="s">
        <v>85</v>
      </c>
      <c r="J22" s="196" t="s">
        <v>175</v>
      </c>
      <c r="K22" s="196"/>
    </row>
    <row r="23" ht="23.25" customHeight="1">
      <c r="A23" s="183"/>
      <c r="B23" s="198"/>
      <c r="C23" s="199" t="s">
        <v>359</v>
      </c>
      <c r="D23" s="188" t="s">
        <v>17</v>
      </c>
      <c r="E23" s="188" t="s">
        <v>17</v>
      </c>
      <c r="F23" s="188" t="s">
        <v>85</v>
      </c>
      <c r="G23" s="188" t="s">
        <v>17</v>
      </c>
      <c r="H23" s="188" t="s">
        <v>17</v>
      </c>
      <c r="I23" s="188" t="s">
        <v>85</v>
      </c>
      <c r="J23" s="202" t="s">
        <v>175</v>
      </c>
      <c r="K23" s="202"/>
    </row>
    <row r="24" ht="43.5" customHeight="1">
      <c r="A24" s="19"/>
      <c r="B24" s="19"/>
      <c r="C24" s="205" t="s">
        <v>371</v>
      </c>
      <c r="D24" s="177" t="s">
        <v>373</v>
      </c>
      <c r="E24" s="177" t="s">
        <v>373</v>
      </c>
      <c r="F24" s="177" t="s">
        <v>85</v>
      </c>
      <c r="G24" s="178" t="s">
        <v>373</v>
      </c>
      <c r="H24" s="177" t="s">
        <v>373</v>
      </c>
      <c r="I24" s="177" t="s">
        <v>85</v>
      </c>
      <c r="J24" s="206" t="s">
        <v>377</v>
      </c>
      <c r="K24" s="206"/>
    </row>
    <row r="25" ht="23.25" customHeight="1">
      <c r="A25" s="183"/>
      <c r="B25" s="183"/>
      <c r="C25" s="186" t="s">
        <v>381</v>
      </c>
      <c r="D25" s="188" t="s">
        <v>17</v>
      </c>
      <c r="E25" s="188" t="s">
        <v>17</v>
      </c>
      <c r="F25" s="188" t="s">
        <v>85</v>
      </c>
      <c r="G25" s="188" t="s">
        <v>17</v>
      </c>
      <c r="H25" s="188" t="s">
        <v>17</v>
      </c>
      <c r="I25" s="188" t="s">
        <v>85</v>
      </c>
      <c r="J25" s="202" t="s">
        <v>175</v>
      </c>
      <c r="K25" s="202"/>
    </row>
    <row r="26" ht="23.25" customHeight="1">
      <c r="A26" s="19"/>
      <c r="B26" s="19"/>
      <c r="C26" s="194" t="s">
        <v>387</v>
      </c>
      <c r="D26" s="177" t="s">
        <v>17</v>
      </c>
      <c r="E26" s="211" t="s">
        <v>17</v>
      </c>
      <c r="F26" s="177" t="s">
        <v>85</v>
      </c>
      <c r="G26" s="178" t="s">
        <v>17</v>
      </c>
      <c r="H26" s="177" t="s">
        <v>17</v>
      </c>
      <c r="I26" s="177" t="s">
        <v>85</v>
      </c>
      <c r="J26" s="212" t="s">
        <v>175</v>
      </c>
      <c r="K26" s="212"/>
    </row>
    <row r="27" ht="23.25" customHeight="1">
      <c r="A27" s="183"/>
      <c r="B27" s="183"/>
      <c r="C27" s="186" t="s">
        <v>393</v>
      </c>
      <c r="D27" s="188" t="s">
        <v>17</v>
      </c>
      <c r="E27" s="188" t="s">
        <v>17</v>
      </c>
      <c r="F27" s="188" t="s">
        <v>85</v>
      </c>
      <c r="G27" s="188" t="s">
        <v>17</v>
      </c>
      <c r="H27" s="188" t="s">
        <v>17</v>
      </c>
      <c r="I27" s="188" t="s">
        <v>85</v>
      </c>
      <c r="J27" s="214" t="s">
        <v>175</v>
      </c>
      <c r="K27" s="214"/>
    </row>
    <row r="28" ht="23.25" customHeight="1">
      <c r="A28" s="19"/>
      <c r="B28" s="19"/>
      <c r="C28" s="194" t="s">
        <v>394</v>
      </c>
      <c r="D28" s="177" t="s">
        <v>17</v>
      </c>
      <c r="E28" s="211" t="s">
        <v>17</v>
      </c>
      <c r="F28" s="177" t="s">
        <v>85</v>
      </c>
      <c r="G28" s="178" t="s">
        <v>17</v>
      </c>
      <c r="H28" s="177" t="s">
        <v>17</v>
      </c>
      <c r="I28" s="177" t="s">
        <v>85</v>
      </c>
      <c r="J28" s="21" t="s">
        <v>175</v>
      </c>
      <c r="K28" s="21"/>
    </row>
    <row r="29" ht="23.25" customHeight="1">
      <c r="A29" s="183"/>
      <c r="B29" s="183"/>
      <c r="C29" s="186" t="s">
        <v>395</v>
      </c>
      <c r="D29" s="188" t="s">
        <v>17</v>
      </c>
      <c r="E29" s="188" t="s">
        <v>17</v>
      </c>
      <c r="F29" s="188" t="s">
        <v>85</v>
      </c>
      <c r="G29" s="188" t="s">
        <v>17</v>
      </c>
      <c r="H29" s="188" t="s">
        <v>17</v>
      </c>
      <c r="I29" s="188" t="s">
        <v>85</v>
      </c>
      <c r="J29" s="214" t="s">
        <v>175</v>
      </c>
      <c r="K29" s="214"/>
    </row>
    <row r="30" ht="35.25" customHeight="1">
      <c r="A30" s="19"/>
      <c r="B30" s="19"/>
      <c r="C30" s="194" t="s">
        <v>396</v>
      </c>
      <c r="D30" s="217" t="s">
        <v>17</v>
      </c>
      <c r="E30" s="217" t="s">
        <v>17</v>
      </c>
      <c r="F30" s="217" t="s">
        <v>85</v>
      </c>
      <c r="G30" s="217" t="s">
        <v>17</v>
      </c>
      <c r="H30" s="217" t="s">
        <v>17</v>
      </c>
      <c r="I30" s="217" t="s">
        <v>85</v>
      </c>
      <c r="J30" s="222" t="s">
        <v>175</v>
      </c>
      <c r="K30" s="222"/>
    </row>
    <row r="31" ht="23.25" customHeight="1">
      <c r="A31" s="183"/>
      <c r="B31" s="183"/>
      <c r="C31" s="186" t="s">
        <v>397</v>
      </c>
      <c r="D31" s="188" t="s">
        <v>17</v>
      </c>
      <c r="E31" s="188" t="s">
        <v>17</v>
      </c>
      <c r="F31" s="188" t="s">
        <v>85</v>
      </c>
      <c r="G31" s="188" t="s">
        <v>17</v>
      </c>
      <c r="H31" s="188" t="s">
        <v>17</v>
      </c>
      <c r="I31" s="188" t="s">
        <v>85</v>
      </c>
      <c r="J31" s="214" t="s">
        <v>175</v>
      </c>
      <c r="K31" s="214"/>
    </row>
    <row r="32" ht="23.25" customHeight="1">
      <c r="A32" s="19"/>
      <c r="B32" s="225"/>
      <c r="C32" s="226" t="s">
        <v>398</v>
      </c>
      <c r="D32" s="217" t="s">
        <v>17</v>
      </c>
      <c r="E32" s="217" t="s">
        <v>17</v>
      </c>
      <c r="F32" s="217" t="s">
        <v>85</v>
      </c>
      <c r="G32" s="217" t="s">
        <v>17</v>
      </c>
      <c r="H32" s="217" t="s">
        <v>17</v>
      </c>
      <c r="I32" s="217" t="s">
        <v>85</v>
      </c>
      <c r="J32" s="222" t="s">
        <v>175</v>
      </c>
      <c r="K32" s="222"/>
    </row>
    <row r="33" ht="23.25" customHeight="1">
      <c r="A33" s="183"/>
      <c r="B33" s="227"/>
      <c r="C33" s="228" t="s">
        <v>399</v>
      </c>
      <c r="D33" s="188" t="s">
        <v>17</v>
      </c>
      <c r="E33" s="188" t="s">
        <v>17</v>
      </c>
      <c r="F33" s="188" t="s">
        <v>85</v>
      </c>
      <c r="G33" s="188" t="s">
        <v>17</v>
      </c>
      <c r="H33" s="188" t="s">
        <v>17</v>
      </c>
      <c r="I33" s="188" t="s">
        <v>85</v>
      </c>
      <c r="J33" s="214" t="s">
        <v>175</v>
      </c>
      <c r="K33" s="214"/>
    </row>
    <row r="34" ht="29.25" customHeight="1">
      <c r="A34" s="19"/>
      <c r="B34" s="19"/>
      <c r="C34" s="96" t="s">
        <v>400</v>
      </c>
      <c r="D34" s="177" t="s">
        <v>17</v>
      </c>
      <c r="E34" s="211" t="s">
        <v>17</v>
      </c>
      <c r="F34" s="177" t="s">
        <v>85</v>
      </c>
      <c r="G34" s="178" t="s">
        <v>17</v>
      </c>
      <c r="H34" s="177" t="s">
        <v>17</v>
      </c>
      <c r="I34" s="177" t="s">
        <v>85</v>
      </c>
      <c r="J34" s="229" t="s">
        <v>175</v>
      </c>
      <c r="K34" s="229"/>
    </row>
    <row r="35" ht="29.25" customHeight="1">
      <c r="A35" s="183"/>
      <c r="B35" s="183"/>
      <c r="C35" s="186" t="s">
        <v>401</v>
      </c>
      <c r="D35" s="188" t="s">
        <v>17</v>
      </c>
      <c r="E35" s="188" t="s">
        <v>17</v>
      </c>
      <c r="F35" s="188" t="s">
        <v>85</v>
      </c>
      <c r="G35" s="188" t="s">
        <v>17</v>
      </c>
      <c r="H35" s="188" t="s">
        <v>17</v>
      </c>
      <c r="I35" s="188" t="s">
        <v>85</v>
      </c>
      <c r="J35" s="214" t="s">
        <v>175</v>
      </c>
      <c r="K35" s="214"/>
    </row>
    <row r="36" ht="23.25" customHeight="1">
      <c r="A36" s="19"/>
      <c r="B36" s="19"/>
      <c r="C36" s="96" t="s">
        <v>402</v>
      </c>
      <c r="D36" s="177" t="s">
        <v>17</v>
      </c>
      <c r="E36" s="211" t="s">
        <v>17</v>
      </c>
      <c r="F36" s="177" t="s">
        <v>85</v>
      </c>
      <c r="G36" s="178" t="s">
        <v>17</v>
      </c>
      <c r="H36" s="177" t="s">
        <v>17</v>
      </c>
      <c r="I36" s="177" t="s">
        <v>85</v>
      </c>
      <c r="J36" s="229" t="s">
        <v>175</v>
      </c>
      <c r="K36" s="229"/>
    </row>
    <row r="37">
      <c r="A37" s="230"/>
      <c r="B37" s="1"/>
      <c r="C37" s="1"/>
      <c r="D37" s="231"/>
      <c r="E37" s="231"/>
      <c r="F37" s="232"/>
      <c r="G37" s="233"/>
      <c r="H37" s="234"/>
      <c r="I37" s="235"/>
      <c r="J37" s="235"/>
      <c r="K37" s="235"/>
    </row>
    <row r="38">
      <c r="A38" s="230"/>
      <c r="B38" s="1"/>
      <c r="C38" s="236" t="s">
        <v>403</v>
      </c>
      <c r="D38" s="114"/>
      <c r="E38" s="114"/>
      <c r="F38" s="122"/>
      <c r="G38" s="114"/>
      <c r="H38" s="237"/>
      <c r="I38" s="114"/>
      <c r="J38" s="152"/>
      <c r="K38" s="152"/>
    </row>
    <row r="39">
      <c r="A39" s="230"/>
      <c r="B39" s="1"/>
      <c r="C39" s="236"/>
      <c r="D39" s="114"/>
      <c r="E39" s="114"/>
      <c r="F39" s="114"/>
      <c r="G39" s="114"/>
      <c r="H39" s="114"/>
      <c r="I39" s="114"/>
      <c r="J39" s="152"/>
      <c r="K39" s="152"/>
    </row>
    <row r="40">
      <c r="A40" s="230"/>
      <c r="B40" s="22"/>
      <c r="C40" s="236"/>
      <c r="D40" s="122"/>
      <c r="E40" s="122"/>
      <c r="F40" s="114"/>
      <c r="G40" s="114"/>
      <c r="H40" s="114"/>
      <c r="I40" s="114"/>
      <c r="J40" s="152"/>
      <c r="K40" s="152"/>
    </row>
    <row r="41">
      <c r="A41" s="230"/>
      <c r="B41" s="22"/>
      <c r="C41" s="236"/>
      <c r="D41" s="114"/>
      <c r="E41" s="114"/>
      <c r="F41" s="114"/>
      <c r="G41" s="114"/>
      <c r="H41" s="114"/>
      <c r="I41" s="114"/>
      <c r="J41" s="152"/>
      <c r="K41" s="152"/>
    </row>
    <row r="42">
      <c r="A42" s="230"/>
      <c r="B42" s="22"/>
      <c r="C42" s="236"/>
      <c r="D42" s="1"/>
      <c r="E42" s="1"/>
      <c r="F42" s="1"/>
      <c r="G42" s="1"/>
      <c r="H42" s="1"/>
      <c r="I42" s="1"/>
      <c r="J42" s="238"/>
      <c r="K42" s="238"/>
    </row>
    <row r="43">
      <c r="A43" s="230"/>
      <c r="B43" s="1"/>
      <c r="C43" s="236"/>
      <c r="D43" s="1"/>
      <c r="E43" s="1"/>
      <c r="F43" s="1"/>
      <c r="G43" s="1"/>
      <c r="H43" s="1"/>
      <c r="I43" s="1"/>
      <c r="J43" s="238"/>
      <c r="K43" s="238"/>
    </row>
    <row r="44">
      <c r="A44" s="230"/>
      <c r="B44" s="1"/>
      <c r="C44" s="1"/>
      <c r="D44" s="1"/>
      <c r="E44" s="1"/>
      <c r="F44" s="1"/>
      <c r="G44" s="1"/>
      <c r="H44" s="1"/>
      <c r="I44" s="1"/>
      <c r="J44" s="238"/>
      <c r="K44" s="238"/>
    </row>
    <row r="45">
      <c r="A45" s="230"/>
      <c r="B45" s="1"/>
      <c r="C45" s="236"/>
      <c r="D45" s="1"/>
      <c r="E45" s="1"/>
      <c r="F45" s="1"/>
      <c r="G45" s="1"/>
      <c r="H45" s="1"/>
      <c r="I45" s="1"/>
      <c r="J45" s="238"/>
      <c r="K45" s="238"/>
    </row>
    <row r="46">
      <c r="A46" s="230"/>
      <c r="B46" s="1"/>
      <c r="C46" s="236"/>
      <c r="D46" s="1"/>
      <c r="E46" s="1"/>
      <c r="F46" s="1"/>
      <c r="G46" s="1"/>
      <c r="H46" s="1"/>
      <c r="I46" s="1"/>
      <c r="J46" s="238"/>
      <c r="K46" s="238"/>
    </row>
    <row r="47">
      <c r="A47" s="230"/>
      <c r="B47" s="1"/>
      <c r="C47" s="236"/>
      <c r="D47" s="1"/>
      <c r="E47" s="1"/>
      <c r="F47" s="1"/>
      <c r="G47" s="1"/>
      <c r="H47" s="1"/>
      <c r="I47" s="1"/>
      <c r="J47" s="238"/>
      <c r="K47" s="238"/>
    </row>
    <row r="48">
      <c r="A48" s="230"/>
      <c r="B48" s="1"/>
      <c r="C48" s="236"/>
      <c r="D48" s="1"/>
      <c r="E48" s="1"/>
      <c r="F48" s="1"/>
      <c r="G48" s="1"/>
      <c r="H48" s="1"/>
      <c r="I48" s="1"/>
      <c r="J48" s="238"/>
      <c r="K48" s="238"/>
    </row>
    <row r="49">
      <c r="A49" s="230"/>
      <c r="B49" s="1"/>
      <c r="C49" s="22"/>
      <c r="D49" s="1"/>
      <c r="E49" s="1"/>
      <c r="F49" s="1"/>
      <c r="G49" s="1"/>
      <c r="H49" s="1"/>
      <c r="I49" s="1"/>
      <c r="J49" s="238"/>
      <c r="K49" s="238"/>
    </row>
    <row r="50">
      <c r="A50" s="230"/>
      <c r="B50" s="1"/>
      <c r="C50" s="230"/>
      <c r="D50" s="1"/>
      <c r="E50" s="1"/>
      <c r="F50" s="1"/>
      <c r="G50" s="1"/>
      <c r="H50" s="1"/>
      <c r="I50" s="1"/>
      <c r="J50" s="238"/>
      <c r="K50" s="238"/>
    </row>
    <row r="51">
      <c r="A51" s="230"/>
      <c r="B51" s="1"/>
      <c r="C51" s="239"/>
      <c r="D51" s="1"/>
      <c r="E51" s="1"/>
      <c r="F51" s="1"/>
      <c r="G51" s="1"/>
      <c r="H51" s="1"/>
      <c r="I51" s="1"/>
      <c r="J51" s="238"/>
      <c r="K51" s="238"/>
    </row>
    <row r="52">
      <c r="A52" s="230"/>
      <c r="B52" s="240"/>
      <c r="C52" s="239"/>
      <c r="D52" s="1"/>
      <c r="E52" s="1"/>
      <c r="F52" s="1"/>
      <c r="G52" s="1"/>
      <c r="H52" s="1"/>
      <c r="I52" s="1"/>
      <c r="J52" s="238"/>
      <c r="K52" s="238"/>
    </row>
    <row r="53">
      <c r="A53" s="230"/>
      <c r="B53" s="240"/>
      <c r="C53" s="239"/>
      <c r="D53" s="1"/>
      <c r="E53" s="1"/>
      <c r="F53" s="1"/>
      <c r="G53" s="1"/>
      <c r="H53" s="1"/>
      <c r="I53" s="1"/>
      <c r="J53" s="238"/>
      <c r="K53" s="238"/>
    </row>
    <row r="54">
      <c r="A54" s="230"/>
      <c r="B54" s="240"/>
      <c r="C54" s="239"/>
      <c r="D54" s="1"/>
      <c r="E54" s="1"/>
      <c r="F54" s="1"/>
      <c r="G54" s="1"/>
      <c r="H54" s="1"/>
      <c r="I54" s="1"/>
      <c r="J54" s="238"/>
      <c r="K54" s="238"/>
    </row>
    <row r="55">
      <c r="A55" s="230"/>
      <c r="B55" s="240"/>
      <c r="C55" s="239"/>
      <c r="D55" s="1"/>
      <c r="E55" s="1"/>
      <c r="F55" s="1"/>
      <c r="G55" s="1"/>
      <c r="H55" s="1"/>
      <c r="I55" s="1"/>
      <c r="J55" s="238"/>
      <c r="K55" s="238"/>
    </row>
    <row r="56">
      <c r="A56" s="230"/>
      <c r="B56" s="240"/>
      <c r="C56" s="239"/>
      <c r="D56" s="1"/>
      <c r="E56" s="1"/>
      <c r="F56" s="1"/>
      <c r="G56" s="1"/>
      <c r="H56" s="1"/>
      <c r="I56" s="1"/>
      <c r="J56" s="238"/>
      <c r="K56" s="238"/>
    </row>
    <row r="57">
      <c r="A57" s="241"/>
      <c r="B57" s="242"/>
      <c r="C57" s="243"/>
      <c r="J57" s="64"/>
      <c r="K57" s="64"/>
    </row>
    <row r="58">
      <c r="A58" s="241"/>
      <c r="B58" s="242"/>
      <c r="C58" s="243"/>
      <c r="J58" s="64"/>
      <c r="K58" s="64"/>
    </row>
    <row r="59">
      <c r="A59" s="241"/>
      <c r="B59" s="242"/>
      <c r="C59" s="243"/>
      <c r="J59" s="64"/>
      <c r="K59" s="64"/>
    </row>
    <row r="60">
      <c r="A60" s="241"/>
      <c r="B60" s="242"/>
      <c r="C60" s="243"/>
      <c r="J60" s="64"/>
      <c r="K60" s="64"/>
    </row>
    <row r="61">
      <c r="A61" s="241"/>
      <c r="B61" s="242"/>
      <c r="C61" s="243"/>
      <c r="J61" s="64"/>
      <c r="K61" s="64"/>
    </row>
    <row r="62">
      <c r="A62" s="241"/>
      <c r="B62" s="242"/>
      <c r="C62" s="243"/>
      <c r="J62" s="64"/>
      <c r="K62" s="64"/>
    </row>
    <row r="63">
      <c r="A63" s="241"/>
      <c r="B63" s="242"/>
      <c r="C63" s="243"/>
      <c r="J63" s="64"/>
      <c r="K63" s="64"/>
    </row>
    <row r="64">
      <c r="A64" s="241"/>
      <c r="B64" s="242"/>
      <c r="C64" s="243"/>
      <c r="J64" s="64"/>
      <c r="K64" s="64"/>
    </row>
    <row r="65">
      <c r="A65" s="241"/>
      <c r="B65" s="242"/>
      <c r="C65" s="243"/>
      <c r="J65" s="64"/>
      <c r="K65" s="64"/>
    </row>
    <row r="66">
      <c r="A66" s="241"/>
      <c r="B66" s="242"/>
      <c r="C66" s="243"/>
      <c r="E66" s="244"/>
      <c r="F66" s="245"/>
      <c r="H66" s="246"/>
      <c r="J66" s="64"/>
      <c r="K66" s="64"/>
    </row>
  </sheetData>
  <hyperlinks>
    <hyperlink r:id="rId1" location="gid=0" ref="C33"/>
  </hyperlinks>
  <drawing r:id="rId2"/>
  <tableParts count="9">
    <tablePart r:id="rId12"/>
    <tablePart r:id="rId13"/>
    <tablePart r:id="rId14"/>
    <tablePart r:id="rId15"/>
    <tablePart r:id="rId16"/>
    <tablePart r:id="rId17"/>
    <tablePart r:id="rId18"/>
    <tablePart r:id="rId19"/>
    <tablePart r:id="rId20"/>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6524"/>
    <outlinePr summaryBelow="0" summaryRight="0"/>
  </sheetPr>
  <sheetViews>
    <sheetView workbookViewId="0"/>
  </sheetViews>
  <sheetFormatPr customHeight="1" defaultColWidth="11.22" defaultRowHeight="12.75"/>
  <cols>
    <col customWidth="1" min="1" max="1" width="4.44"/>
    <col customWidth="1" min="2" max="2" width="16.78"/>
    <col customWidth="1" min="3" max="3" width="50.33"/>
    <col customWidth="1" min="4" max="4" width="16.33"/>
    <col customWidth="1" min="5" max="5" width="14.44"/>
    <col customWidth="1" min="6" max="6" width="31.78"/>
    <col customWidth="1" min="7" max="7" width="5.67"/>
    <col customWidth="1" min="8" max="8" width="5.78"/>
    <col customWidth="1" min="9" max="9" width="52.89"/>
  </cols>
  <sheetData>
    <row r="1">
      <c r="A1" s="2"/>
      <c r="B1" s="3"/>
      <c r="C1" s="4"/>
      <c r="D1" s="3" t="s">
        <v>0</v>
      </c>
      <c r="E1" s="3" t="s">
        <v>1</v>
      </c>
      <c r="F1" s="3" t="s">
        <v>3</v>
      </c>
    </row>
    <row r="2">
      <c r="A2" s="7"/>
      <c r="B2" s="8" t="s">
        <v>5</v>
      </c>
      <c r="C2" s="10"/>
      <c r="D2" s="12" t="s">
        <v>7</v>
      </c>
      <c r="E2" s="14" t="s">
        <v>9</v>
      </c>
      <c r="F2" s="10"/>
      <c r="G2" s="1"/>
      <c r="H2" s="1"/>
      <c r="I2" s="17" t="s">
        <v>13</v>
      </c>
    </row>
    <row r="3">
      <c r="B3" s="19"/>
      <c r="C3" s="21" t="s">
        <v>15</v>
      </c>
      <c r="D3" s="21"/>
      <c r="E3" s="21" t="s">
        <v>17</v>
      </c>
      <c r="F3" s="21"/>
      <c r="G3" s="22"/>
      <c r="H3" s="1"/>
      <c r="I3" s="21" t="s">
        <v>18</v>
      </c>
    </row>
    <row r="4">
      <c r="B4" s="19"/>
      <c r="C4" s="21" t="s">
        <v>20</v>
      </c>
      <c r="D4" s="21"/>
      <c r="E4" s="21" t="s">
        <v>17</v>
      </c>
      <c r="F4" s="21"/>
      <c r="G4" s="1"/>
      <c r="H4" s="1"/>
      <c r="I4" s="21" t="s">
        <v>22</v>
      </c>
    </row>
    <row r="5">
      <c r="B5" s="19"/>
      <c r="C5" s="21" t="s">
        <v>23</v>
      </c>
      <c r="D5" s="21"/>
      <c r="E5" s="21" t="s">
        <v>17</v>
      </c>
      <c r="F5" s="21"/>
      <c r="G5" s="1"/>
      <c r="H5" s="1"/>
      <c r="I5" s="21" t="s">
        <v>24</v>
      </c>
    </row>
    <row r="6">
      <c r="B6" s="19"/>
      <c r="C6" s="21" t="s">
        <v>26</v>
      </c>
      <c r="D6" s="1"/>
      <c r="E6" s="21" t="s">
        <v>17</v>
      </c>
      <c r="F6" s="27"/>
      <c r="G6" s="1"/>
      <c r="H6" s="1"/>
      <c r="I6" s="21" t="s">
        <v>29</v>
      </c>
    </row>
    <row r="7">
      <c r="B7" s="19"/>
      <c r="C7" s="21" t="s">
        <v>31</v>
      </c>
      <c r="D7" s="21"/>
      <c r="E7" s="21" t="s">
        <v>17</v>
      </c>
      <c r="F7" s="21"/>
      <c r="G7" s="1"/>
      <c r="H7" s="22" t="s">
        <v>33</v>
      </c>
      <c r="I7" s="21" t="s">
        <v>35</v>
      </c>
    </row>
    <row r="8">
      <c r="B8" s="19"/>
      <c r="C8" s="21" t="s">
        <v>36</v>
      </c>
      <c r="D8" s="21"/>
      <c r="E8" s="21" t="s">
        <v>37</v>
      </c>
      <c r="F8" s="21"/>
      <c r="G8" s="1"/>
      <c r="H8" s="22"/>
      <c r="I8" s="21" t="s">
        <v>38</v>
      </c>
    </row>
    <row r="9">
      <c r="A9" s="30"/>
      <c r="B9" s="32" t="s">
        <v>40</v>
      </c>
      <c r="C9" s="33"/>
      <c r="D9" s="35" t="s">
        <v>43</v>
      </c>
      <c r="E9" s="35" t="s">
        <v>9</v>
      </c>
      <c r="F9" s="33"/>
      <c r="G9" s="1"/>
      <c r="H9" s="1"/>
      <c r="I9" s="21" t="s">
        <v>44</v>
      </c>
    </row>
    <row r="10">
      <c r="B10" s="19"/>
      <c r="C10" s="21" t="s">
        <v>46</v>
      </c>
      <c r="D10" s="37"/>
      <c r="E10" s="39" t="s">
        <v>47</v>
      </c>
      <c r="F10" s="39"/>
      <c r="G10" s="1"/>
      <c r="H10" s="1"/>
      <c r="I10" s="1"/>
    </row>
    <row r="11">
      <c r="B11" s="19"/>
      <c r="C11" s="41" t="s">
        <v>49</v>
      </c>
      <c r="D11" s="41"/>
      <c r="E11" s="21" t="s">
        <v>17</v>
      </c>
      <c r="F11" s="21"/>
      <c r="G11" s="1"/>
      <c r="H11" s="1"/>
      <c r="I11" s="1"/>
    </row>
    <row r="12">
      <c r="B12" s="19"/>
      <c r="C12" s="21" t="s">
        <v>55</v>
      </c>
      <c r="D12" s="41"/>
      <c r="E12" s="21" t="s">
        <v>17</v>
      </c>
      <c r="F12" s="21"/>
      <c r="G12" s="1"/>
      <c r="H12" s="1"/>
      <c r="I12" s="8" t="s">
        <v>59</v>
      </c>
    </row>
    <row r="13">
      <c r="B13" s="19"/>
      <c r="C13" s="43" t="s">
        <v>62</v>
      </c>
      <c r="D13" s="41"/>
      <c r="E13" s="21" t="s">
        <v>17</v>
      </c>
      <c r="F13" s="21"/>
      <c r="G13" s="1"/>
      <c r="H13" s="1"/>
      <c r="I13" s="21" t="s">
        <v>64</v>
      </c>
    </row>
    <row r="14">
      <c r="B14" s="19"/>
      <c r="C14" s="21" t="s">
        <v>65</v>
      </c>
      <c r="D14" s="41"/>
      <c r="E14" s="21" t="s">
        <v>17</v>
      </c>
      <c r="F14" s="21"/>
      <c r="G14" s="22"/>
      <c r="H14" s="1"/>
      <c r="I14" s="21" t="s">
        <v>66</v>
      </c>
    </row>
    <row r="15">
      <c r="B15" s="19"/>
      <c r="C15" s="45" t="s">
        <v>68</v>
      </c>
      <c r="D15" s="21"/>
      <c r="E15" s="21"/>
      <c r="F15" s="21"/>
      <c r="G15" s="1"/>
      <c r="H15" s="1"/>
      <c r="I15" s="21" t="s">
        <v>70</v>
      </c>
    </row>
    <row r="16">
      <c r="A16" s="46"/>
      <c r="B16" s="47" t="s">
        <v>77</v>
      </c>
      <c r="C16" s="49"/>
      <c r="D16" s="50" t="s">
        <v>80</v>
      </c>
      <c r="E16" s="50" t="s">
        <v>81</v>
      </c>
      <c r="F16" s="49"/>
      <c r="G16" s="1"/>
      <c r="H16" s="1"/>
      <c r="I16" s="21" t="s">
        <v>82</v>
      </c>
    </row>
    <row r="17">
      <c r="B17" s="19"/>
      <c r="C17" s="21" t="s">
        <v>84</v>
      </c>
      <c r="D17" s="41"/>
      <c r="E17" s="21" t="s">
        <v>85</v>
      </c>
      <c r="F17" s="21"/>
      <c r="G17" s="1"/>
      <c r="H17" s="1"/>
      <c r="I17" s="21" t="s">
        <v>87</v>
      </c>
    </row>
    <row r="18">
      <c r="B18" s="19"/>
      <c r="C18" s="21" t="s">
        <v>88</v>
      </c>
      <c r="D18" s="41"/>
      <c r="E18" s="21" t="s">
        <v>85</v>
      </c>
      <c r="F18" s="21"/>
      <c r="G18" s="1"/>
      <c r="H18" s="1"/>
      <c r="I18" s="21" t="s">
        <v>89</v>
      </c>
    </row>
    <row r="19">
      <c r="B19" s="19"/>
      <c r="C19" s="21" t="s">
        <v>92</v>
      </c>
      <c r="D19" s="41"/>
      <c r="E19" s="21" t="s">
        <v>85</v>
      </c>
      <c r="F19" s="21"/>
      <c r="G19" s="1"/>
      <c r="H19" s="1"/>
      <c r="I19" s="41" t="s">
        <v>93</v>
      </c>
    </row>
    <row r="20">
      <c r="B20" s="19"/>
      <c r="C20" s="22" t="s">
        <v>94</v>
      </c>
      <c r="D20" s="41"/>
      <c r="E20" s="21" t="s">
        <v>85</v>
      </c>
      <c r="F20" s="21"/>
      <c r="G20" s="1"/>
      <c r="H20" s="1"/>
      <c r="I20" s="53" t="s">
        <v>96</v>
      </c>
    </row>
    <row r="21">
      <c r="B21" s="19"/>
      <c r="C21" s="21" t="s">
        <v>98</v>
      </c>
      <c r="D21" s="41"/>
      <c r="E21" s="21" t="s">
        <v>85</v>
      </c>
      <c r="F21" s="54"/>
      <c r="G21" s="1"/>
      <c r="H21" s="1"/>
      <c r="I21" s="43" t="s">
        <v>105</v>
      </c>
    </row>
    <row r="22">
      <c r="A22" s="55"/>
      <c r="B22" s="56" t="s">
        <v>109</v>
      </c>
      <c r="C22" s="57"/>
      <c r="D22" s="58" t="s">
        <v>110</v>
      </c>
      <c r="E22" s="58" t="s">
        <v>9</v>
      </c>
      <c r="F22" s="59"/>
      <c r="G22" s="22"/>
      <c r="H22" s="1"/>
      <c r="I22" s="43" t="s">
        <v>113</v>
      </c>
    </row>
    <row r="23">
      <c r="B23" s="19"/>
      <c r="C23" s="21" t="s">
        <v>115</v>
      </c>
      <c r="D23" s="41"/>
      <c r="E23" s="21" t="s">
        <v>17</v>
      </c>
      <c r="F23" s="21" t="s">
        <v>117</v>
      </c>
      <c r="G23" s="1"/>
      <c r="H23" s="1"/>
      <c r="I23" s="45" t="s">
        <v>118</v>
      </c>
    </row>
    <row r="24">
      <c r="B24" s="19"/>
      <c r="C24" s="21" t="s">
        <v>119</v>
      </c>
      <c r="D24" s="41"/>
      <c r="E24" s="21" t="s">
        <v>17</v>
      </c>
      <c r="F24" s="21"/>
      <c r="G24" s="22" t="s">
        <v>33</v>
      </c>
      <c r="H24" s="1"/>
      <c r="I24" s="61" t="s">
        <v>120</v>
      </c>
    </row>
    <row r="25">
      <c r="B25" s="19"/>
      <c r="C25" s="21" t="s">
        <v>121</v>
      </c>
      <c r="D25" s="41"/>
      <c r="E25" s="21" t="s">
        <v>17</v>
      </c>
      <c r="F25" s="21"/>
      <c r="G25" s="1"/>
      <c r="H25" s="1"/>
      <c r="I25" s="45" t="s">
        <v>122</v>
      </c>
    </row>
    <row r="26">
      <c r="B26" s="19"/>
      <c r="C26" s="63" t="s">
        <v>123</v>
      </c>
      <c r="D26" s="41"/>
      <c r="E26" s="22" t="s">
        <v>17</v>
      </c>
      <c r="F26" s="21"/>
      <c r="G26" s="1"/>
      <c r="H26" s="1"/>
      <c r="I26" s="45" t="s">
        <v>124</v>
      </c>
    </row>
    <row r="27">
      <c r="A27" s="65"/>
      <c r="B27" s="67" t="s">
        <v>125</v>
      </c>
      <c r="C27" s="68"/>
      <c r="D27" s="70" t="s">
        <v>127</v>
      </c>
      <c r="E27" s="70" t="s">
        <v>9</v>
      </c>
      <c r="F27" s="68"/>
      <c r="G27" s="1"/>
      <c r="H27" s="1"/>
      <c r="I27" s="21" t="s">
        <v>128</v>
      </c>
    </row>
    <row r="28">
      <c r="B28" s="19"/>
      <c r="C28" s="21" t="s">
        <v>129</v>
      </c>
      <c r="D28" s="21"/>
      <c r="E28" s="21" t="s">
        <v>17</v>
      </c>
      <c r="F28" s="21"/>
      <c r="G28" s="1"/>
      <c r="H28" s="1"/>
      <c r="I28" s="45" t="s">
        <v>130</v>
      </c>
    </row>
    <row r="29">
      <c r="B29" s="19"/>
      <c r="C29" s="21" t="s">
        <v>131</v>
      </c>
      <c r="D29" s="21"/>
      <c r="E29" s="21" t="s">
        <v>17</v>
      </c>
      <c r="F29" s="21"/>
      <c r="G29" s="1"/>
      <c r="H29" s="1"/>
      <c r="I29" s="70" t="s">
        <v>132</v>
      </c>
    </row>
    <row r="30">
      <c r="B30" s="19"/>
      <c r="C30" s="21" t="s">
        <v>133</v>
      </c>
      <c r="D30" s="21"/>
      <c r="E30" s="21" t="s">
        <v>17</v>
      </c>
      <c r="F30" s="21"/>
      <c r="G30" s="1"/>
      <c r="H30" s="1"/>
      <c r="I30" s="21" t="s">
        <v>134</v>
      </c>
    </row>
    <row r="31">
      <c r="B31" s="19"/>
      <c r="C31" s="21" t="s">
        <v>135</v>
      </c>
      <c r="D31" s="21"/>
      <c r="E31" s="21" t="s">
        <v>17</v>
      </c>
      <c r="F31" s="19"/>
      <c r="G31" s="1"/>
      <c r="H31" s="1"/>
      <c r="I31" s="21" t="s">
        <v>136</v>
      </c>
    </row>
    <row r="32">
      <c r="B32" s="19"/>
      <c r="C32" s="21" t="s">
        <v>137</v>
      </c>
      <c r="D32" s="21"/>
      <c r="E32" s="21" t="s">
        <v>17</v>
      </c>
      <c r="F32" s="21"/>
      <c r="G32" s="1"/>
      <c r="H32" s="1"/>
      <c r="I32" s="21" t="s">
        <v>139</v>
      </c>
    </row>
    <row r="33">
      <c r="A33" s="75"/>
      <c r="B33" s="77" t="s">
        <v>141</v>
      </c>
      <c r="C33" s="78"/>
      <c r="D33" s="80" t="s">
        <v>147</v>
      </c>
      <c r="E33" s="80" t="s">
        <v>149</v>
      </c>
      <c r="F33" s="78"/>
      <c r="G33" s="1"/>
      <c r="H33" s="1"/>
      <c r="I33" s="21" t="s">
        <v>150</v>
      </c>
    </row>
    <row r="34">
      <c r="B34" s="19"/>
      <c r="C34" s="21" t="s">
        <v>151</v>
      </c>
      <c r="D34" s="21"/>
      <c r="E34" s="21" t="s">
        <v>47</v>
      </c>
      <c r="F34" s="21"/>
      <c r="G34" s="1"/>
      <c r="H34" s="1"/>
      <c r="I34" s="21" t="s">
        <v>152</v>
      </c>
    </row>
    <row r="35">
      <c r="B35" s="19"/>
      <c r="C35" s="21" t="s">
        <v>153</v>
      </c>
      <c r="D35" s="21"/>
      <c r="E35" s="21" t="s">
        <v>155</v>
      </c>
      <c r="F35" s="62"/>
      <c r="G35" s="1"/>
      <c r="H35" s="1"/>
      <c r="I35" s="21" t="s">
        <v>156</v>
      </c>
    </row>
    <row r="36">
      <c r="B36" s="19"/>
      <c r="C36" s="21" t="s">
        <v>157</v>
      </c>
      <c r="D36" s="21"/>
      <c r="E36" s="21" t="s">
        <v>155</v>
      </c>
      <c r="F36" s="21"/>
      <c r="G36" s="1"/>
      <c r="H36" s="1"/>
      <c r="I36" s="21" t="s">
        <v>159</v>
      </c>
    </row>
    <row r="37">
      <c r="B37" s="19"/>
      <c r="C37" s="21" t="s">
        <v>160</v>
      </c>
      <c r="D37" s="21"/>
      <c r="E37" s="21" t="s">
        <v>85</v>
      </c>
      <c r="F37" s="21"/>
      <c r="G37" s="1"/>
      <c r="H37" s="1"/>
      <c r="I37" s="21" t="s">
        <v>163</v>
      </c>
    </row>
    <row r="38">
      <c r="B38" s="19"/>
      <c r="C38" s="21" t="s">
        <v>164</v>
      </c>
      <c r="D38" s="21"/>
      <c r="E38" s="21" t="s">
        <v>85</v>
      </c>
      <c r="F38" s="62"/>
      <c r="G38" s="1"/>
      <c r="H38" s="1"/>
      <c r="I38" s="21" t="s">
        <v>165</v>
      </c>
    </row>
    <row r="39">
      <c r="B39" s="19"/>
      <c r="C39" s="43" t="s">
        <v>167</v>
      </c>
      <c r="D39" s="19"/>
      <c r="E39" s="21" t="s">
        <v>155</v>
      </c>
      <c r="F39" s="21"/>
      <c r="G39" s="1"/>
      <c r="H39" s="1"/>
    </row>
    <row r="40">
      <c r="A40" s="87"/>
      <c r="B40" s="88" t="s">
        <v>170</v>
      </c>
      <c r="C40" s="90"/>
      <c r="D40" s="91" t="s">
        <v>174</v>
      </c>
      <c r="E40" s="91" t="s">
        <v>175</v>
      </c>
      <c r="F40" s="90"/>
      <c r="G40" s="1"/>
      <c r="H40" s="1"/>
    </row>
    <row r="41">
      <c r="B41" s="19"/>
      <c r="C41" s="21" t="s">
        <v>177</v>
      </c>
      <c r="D41" s="21"/>
      <c r="E41" s="21" t="s">
        <v>175</v>
      </c>
      <c r="F41" s="21"/>
      <c r="G41" s="1"/>
      <c r="H41" s="1"/>
    </row>
    <row r="42">
      <c r="B42" s="19"/>
      <c r="C42" s="21" t="s">
        <v>179</v>
      </c>
      <c r="D42" s="21"/>
      <c r="E42" s="21" t="s">
        <v>175</v>
      </c>
      <c r="F42" s="21"/>
      <c r="G42" s="1"/>
      <c r="H42" s="1"/>
    </row>
    <row r="43">
      <c r="B43" s="19"/>
      <c r="C43" s="21" t="s">
        <v>181</v>
      </c>
      <c r="D43" s="21"/>
      <c r="E43" s="21" t="s">
        <v>175</v>
      </c>
      <c r="F43" s="21"/>
      <c r="G43" s="1"/>
      <c r="H43" s="1"/>
      <c r="I43" s="22"/>
    </row>
    <row r="44">
      <c r="B44" s="62"/>
      <c r="C44" s="21" t="s">
        <v>183</v>
      </c>
      <c r="D44" s="21"/>
      <c r="E44" s="21" t="s">
        <v>175</v>
      </c>
      <c r="F44" s="21"/>
      <c r="G44" s="1"/>
      <c r="H44" s="1"/>
      <c r="I44" s="1"/>
    </row>
    <row r="45">
      <c r="B45" s="62"/>
      <c r="C45" s="21" t="s">
        <v>186</v>
      </c>
      <c r="D45" s="21"/>
      <c r="E45" s="21" t="s">
        <v>175</v>
      </c>
      <c r="F45" s="21"/>
      <c r="G45" s="1"/>
      <c r="H45" s="1"/>
      <c r="I45" s="1"/>
    </row>
    <row r="46">
      <c r="C46" s="1"/>
      <c r="D46" s="1"/>
      <c r="E46" s="1"/>
      <c r="F46" s="1"/>
      <c r="G46" s="1"/>
      <c r="H46" s="1"/>
      <c r="I46" s="1"/>
    </row>
    <row r="47">
      <c r="C47" s="1"/>
      <c r="D47" s="1"/>
      <c r="E47" s="1"/>
      <c r="F47" s="1"/>
      <c r="G47" s="1"/>
      <c r="H47" s="1"/>
      <c r="I47" s="1"/>
    </row>
    <row r="48">
      <c r="C48" s="1"/>
      <c r="D48" s="1"/>
      <c r="E48" s="1"/>
      <c r="F48" s="1"/>
      <c r="G48" s="1"/>
      <c r="H48" s="1"/>
      <c r="I48" s="1"/>
    </row>
    <row r="49">
      <c r="C49" s="1"/>
      <c r="D49" s="1"/>
      <c r="E49" s="1"/>
      <c r="F49" s="1"/>
      <c r="G49" s="1"/>
      <c r="H49" s="1"/>
      <c r="I49" s="1"/>
    </row>
    <row r="50">
      <c r="C50" s="1"/>
      <c r="D50" s="1"/>
      <c r="E50" s="1"/>
      <c r="F50" s="1"/>
      <c r="G50" s="1"/>
      <c r="H50" s="1"/>
      <c r="I50" s="1"/>
    </row>
    <row r="51">
      <c r="A51" s="97"/>
      <c r="B51" s="99"/>
      <c r="C51" s="101" t="s">
        <v>191</v>
      </c>
      <c r="D51" s="1"/>
      <c r="E51" s="1"/>
      <c r="F51" s="1"/>
      <c r="G51" s="1"/>
      <c r="H51" s="1"/>
      <c r="I51" s="1"/>
    </row>
    <row r="52" ht="12.0" customHeight="1">
      <c r="A52" s="103"/>
      <c r="B52" s="105"/>
      <c r="C52" s="108" t="s">
        <v>194</v>
      </c>
      <c r="D52" s="1"/>
      <c r="E52" s="1"/>
      <c r="F52" s="1"/>
      <c r="G52" s="1"/>
      <c r="H52" s="1"/>
      <c r="I52" s="1"/>
    </row>
    <row r="53" ht="12.0" customHeight="1">
      <c r="A53" s="109"/>
      <c r="B53" s="111"/>
      <c r="C53" s="113" t="s">
        <v>197</v>
      </c>
      <c r="D53" s="22"/>
      <c r="E53" s="1"/>
      <c r="F53" s="1"/>
      <c r="G53" s="1"/>
      <c r="H53" s="1"/>
      <c r="I53" s="114"/>
    </row>
    <row r="54" ht="12.0" customHeight="1">
      <c r="A54" s="115"/>
      <c r="B54" s="116" t="s">
        <v>198</v>
      </c>
      <c r="C54" s="120" t="s">
        <v>200</v>
      </c>
      <c r="D54" s="22"/>
      <c r="E54" s="1"/>
      <c r="F54" s="1"/>
      <c r="G54" s="1"/>
      <c r="H54" s="1"/>
      <c r="I54" s="122"/>
    </row>
    <row r="55" ht="12.0" customHeight="1">
      <c r="A55" s="115"/>
      <c r="B55" s="116" t="s">
        <v>202</v>
      </c>
      <c r="C55" s="120" t="s">
        <v>203</v>
      </c>
      <c r="D55" s="22"/>
      <c r="E55" s="1"/>
      <c r="F55" s="1"/>
      <c r="G55" s="1"/>
      <c r="H55" s="114"/>
      <c r="I55" s="1"/>
    </row>
    <row r="56" ht="12.0" customHeight="1">
      <c r="A56" s="115"/>
      <c r="B56" s="116" t="s">
        <v>206</v>
      </c>
      <c r="C56" s="120" t="s">
        <v>208</v>
      </c>
      <c r="D56" s="22"/>
      <c r="E56" s="1"/>
      <c r="F56" s="1"/>
      <c r="G56" s="1"/>
      <c r="H56" s="122"/>
      <c r="I56" s="1"/>
    </row>
    <row r="57" ht="12.0" customHeight="1">
      <c r="A57" s="115"/>
      <c r="B57" s="116" t="s">
        <v>211</v>
      </c>
      <c r="C57" s="120" t="s">
        <v>212</v>
      </c>
      <c r="D57" s="22"/>
      <c r="E57" s="1"/>
      <c r="F57" s="1"/>
      <c r="G57" s="1"/>
      <c r="H57" s="122"/>
      <c r="I57" s="1"/>
    </row>
    <row r="58" ht="12.0" customHeight="1">
      <c r="A58" s="115"/>
      <c r="B58" s="116" t="s">
        <v>213</v>
      </c>
      <c r="C58" s="120" t="s">
        <v>214</v>
      </c>
      <c r="D58" s="22"/>
      <c r="E58" s="1"/>
      <c r="F58" s="1"/>
      <c r="G58" s="1"/>
      <c r="H58" s="122"/>
      <c r="I58" s="1"/>
    </row>
    <row r="59" ht="12.0" customHeight="1">
      <c r="B59" s="62"/>
      <c r="C59" s="21"/>
      <c r="D59" s="22"/>
      <c r="E59" s="1"/>
      <c r="F59" s="1"/>
      <c r="G59" s="1"/>
      <c r="H59" s="114"/>
      <c r="I59" s="1"/>
    </row>
    <row r="60" ht="12.0" customHeight="1">
      <c r="A60" s="109"/>
      <c r="B60" s="111"/>
      <c r="C60" s="113" t="s">
        <v>216</v>
      </c>
      <c r="D60" s="22"/>
      <c r="E60" s="1"/>
      <c r="F60" s="1"/>
      <c r="G60" s="1"/>
      <c r="H60" s="114"/>
      <c r="I60" s="1"/>
    </row>
    <row r="61" ht="12.0" customHeight="1">
      <c r="A61" s="115"/>
      <c r="B61" s="116" t="s">
        <v>217</v>
      </c>
      <c r="C61" s="120" t="s">
        <v>218</v>
      </c>
      <c r="D61" s="1"/>
      <c r="E61" s="1"/>
      <c r="F61" s="1"/>
      <c r="G61" s="1"/>
      <c r="H61" s="114"/>
      <c r="I61" s="1"/>
    </row>
    <row r="62">
      <c r="A62" s="115"/>
      <c r="B62" s="116" t="s">
        <v>219</v>
      </c>
      <c r="C62" s="120" t="s">
        <v>220</v>
      </c>
      <c r="D62" s="1"/>
      <c r="E62" s="1"/>
      <c r="F62" s="1"/>
      <c r="G62" s="1"/>
      <c r="H62" s="114"/>
      <c r="I62" s="114"/>
    </row>
    <row r="63">
      <c r="A63" s="115"/>
      <c r="B63" s="116" t="s">
        <v>221</v>
      </c>
      <c r="C63" s="120" t="s">
        <v>222</v>
      </c>
      <c r="D63" s="1"/>
      <c r="E63" s="1"/>
      <c r="F63" s="1"/>
      <c r="G63" s="1"/>
      <c r="H63" s="114"/>
      <c r="I63" s="114"/>
    </row>
    <row r="64">
      <c r="A64" s="115"/>
      <c r="B64" s="116" t="s">
        <v>226</v>
      </c>
      <c r="C64" s="120" t="s">
        <v>227</v>
      </c>
      <c r="D64" s="1"/>
      <c r="E64" s="1"/>
      <c r="F64" s="1"/>
      <c r="G64" s="1"/>
      <c r="H64" s="114"/>
      <c r="I64" s="114"/>
    </row>
    <row r="65">
      <c r="A65" s="115"/>
      <c r="B65" s="116" t="s">
        <v>228</v>
      </c>
      <c r="C65" s="120" t="s">
        <v>229</v>
      </c>
      <c r="D65" s="1"/>
      <c r="E65" s="1"/>
      <c r="F65" s="1"/>
      <c r="G65" s="1"/>
      <c r="H65" s="114"/>
      <c r="I65" s="114"/>
    </row>
    <row r="66">
      <c r="A66" s="115"/>
      <c r="B66" s="116" t="s">
        <v>230</v>
      </c>
      <c r="C66" s="120" t="s">
        <v>231</v>
      </c>
      <c r="D66" s="1"/>
      <c r="E66" s="1"/>
      <c r="F66" s="1"/>
      <c r="G66" s="1"/>
      <c r="H66" s="114"/>
      <c r="I66" s="114"/>
    </row>
    <row r="67">
      <c r="A67" s="115"/>
      <c r="B67" s="116" t="s">
        <v>235</v>
      </c>
      <c r="C67" s="120" t="s">
        <v>236</v>
      </c>
      <c r="D67" s="1"/>
      <c r="E67" s="1"/>
      <c r="F67" s="1"/>
      <c r="G67" s="1"/>
      <c r="H67" s="114"/>
      <c r="I67" s="114"/>
    </row>
    <row r="68">
      <c r="B68" s="62"/>
      <c r="C68" s="19"/>
      <c r="D68" s="1"/>
      <c r="E68" s="1"/>
      <c r="F68" s="1"/>
      <c r="G68" s="1"/>
      <c r="H68" s="114"/>
      <c r="I68" s="122"/>
    </row>
    <row r="69">
      <c r="A69" s="103"/>
      <c r="B69" s="105"/>
      <c r="C69" s="108" t="s">
        <v>241</v>
      </c>
      <c r="D69" s="1"/>
      <c r="E69" s="1"/>
      <c r="F69" s="1"/>
      <c r="G69" s="1"/>
      <c r="H69" s="114"/>
      <c r="I69" s="122"/>
      <c r="J69" s="138"/>
    </row>
    <row r="70">
      <c r="A70" s="109"/>
      <c r="B70" s="111"/>
      <c r="C70" s="113" t="s">
        <v>245</v>
      </c>
      <c r="D70" s="1"/>
      <c r="E70" s="1"/>
      <c r="F70" s="1"/>
      <c r="G70" s="1"/>
      <c r="H70" s="122"/>
      <c r="I70" s="122"/>
      <c r="J70" s="138"/>
    </row>
    <row r="71">
      <c r="A71" s="115"/>
      <c r="B71" s="116" t="s">
        <v>247</v>
      </c>
      <c r="C71" s="120" t="s">
        <v>248</v>
      </c>
      <c r="D71" s="1"/>
      <c r="E71" s="1"/>
      <c r="F71" s="1"/>
      <c r="G71" s="1"/>
      <c r="H71" s="122"/>
      <c r="I71" s="114"/>
      <c r="J71" s="138"/>
    </row>
    <row r="72">
      <c r="A72" s="115"/>
      <c r="B72" s="116" t="s">
        <v>252</v>
      </c>
      <c r="C72" s="120" t="s">
        <v>253</v>
      </c>
      <c r="D72" s="1"/>
      <c r="E72" s="1"/>
      <c r="F72" s="1"/>
      <c r="G72" s="1"/>
      <c r="H72" s="122"/>
      <c r="I72" s="114"/>
      <c r="J72" s="138"/>
    </row>
    <row r="73">
      <c r="A73" s="115"/>
      <c r="B73" s="116" t="s">
        <v>255</v>
      </c>
      <c r="C73" s="120" t="s">
        <v>256</v>
      </c>
      <c r="D73" s="1"/>
      <c r="E73" s="1"/>
      <c r="F73" s="1"/>
      <c r="G73" s="1"/>
      <c r="H73" s="114"/>
      <c r="I73" s="1"/>
      <c r="J73" s="138"/>
    </row>
    <row r="74">
      <c r="A74" s="115"/>
      <c r="B74" s="116" t="s">
        <v>257</v>
      </c>
      <c r="C74" s="120" t="s">
        <v>258</v>
      </c>
      <c r="D74" s="1"/>
      <c r="E74" s="1"/>
      <c r="F74" s="1"/>
      <c r="G74" s="1"/>
      <c r="H74" s="114"/>
      <c r="I74" s="1"/>
      <c r="J74" s="138"/>
    </row>
    <row r="75">
      <c r="A75" s="115"/>
      <c r="B75" s="116" t="s">
        <v>259</v>
      </c>
      <c r="C75" s="120" t="s">
        <v>260</v>
      </c>
      <c r="D75" s="1"/>
      <c r="E75" s="1"/>
      <c r="F75" s="1"/>
      <c r="G75" s="1"/>
      <c r="H75" s="1"/>
      <c r="I75" s="1"/>
    </row>
    <row r="76">
      <c r="A76" s="115"/>
      <c r="B76" s="116" t="s">
        <v>261</v>
      </c>
      <c r="C76" s="120" t="s">
        <v>262</v>
      </c>
      <c r="D76" s="1"/>
      <c r="E76" s="1"/>
      <c r="F76" s="1"/>
      <c r="G76" s="1"/>
      <c r="H76" s="1"/>
      <c r="I76" s="1"/>
    </row>
    <row r="77">
      <c r="A77" s="115"/>
      <c r="B77" s="116" t="s">
        <v>263</v>
      </c>
      <c r="C77" s="120" t="s">
        <v>264</v>
      </c>
      <c r="D77" s="1"/>
      <c r="E77" s="1"/>
      <c r="F77" s="1"/>
      <c r="G77" s="1"/>
      <c r="H77" s="1"/>
      <c r="I77" s="1"/>
    </row>
    <row r="78">
      <c r="A78" s="146"/>
      <c r="B78" s="148"/>
      <c r="C78" s="150"/>
      <c r="D78" s="1"/>
      <c r="E78" s="1"/>
      <c r="F78" s="1"/>
      <c r="G78" s="1"/>
      <c r="H78" s="1"/>
      <c r="I78" s="1"/>
    </row>
    <row r="79">
      <c r="A79" s="109"/>
      <c r="B79" s="111"/>
      <c r="C79" s="113" t="s">
        <v>266</v>
      </c>
      <c r="D79" s="1"/>
      <c r="E79" s="1"/>
      <c r="F79" s="1"/>
      <c r="G79" s="1"/>
      <c r="H79" s="1"/>
      <c r="I79" s="1"/>
    </row>
    <row r="80">
      <c r="A80" s="115"/>
      <c r="B80" s="116" t="s">
        <v>267</v>
      </c>
      <c r="C80" s="120" t="s">
        <v>268</v>
      </c>
      <c r="D80" s="1"/>
      <c r="E80" s="1"/>
      <c r="F80" s="1"/>
      <c r="G80" s="1"/>
      <c r="H80" s="1"/>
      <c r="I80" s="1"/>
    </row>
    <row r="81">
      <c r="A81" s="115"/>
      <c r="B81" s="116" t="s">
        <v>269</v>
      </c>
      <c r="C81" s="120" t="s">
        <v>270</v>
      </c>
      <c r="D81" s="1"/>
      <c r="E81" s="1"/>
      <c r="F81" s="1"/>
      <c r="G81" s="1"/>
      <c r="H81" s="1"/>
      <c r="I81" s="114"/>
    </row>
    <row r="82">
      <c r="A82" s="115"/>
      <c r="B82" s="116" t="s">
        <v>272</v>
      </c>
      <c r="C82" s="120" t="s">
        <v>273</v>
      </c>
      <c r="D82" s="1"/>
      <c r="E82" s="1"/>
      <c r="F82" s="1"/>
      <c r="G82" s="1"/>
      <c r="H82" s="1"/>
      <c r="I82" s="155"/>
    </row>
    <row r="83">
      <c r="A83" s="115"/>
      <c r="B83" s="116" t="s">
        <v>274</v>
      </c>
      <c r="C83" s="120" t="s">
        <v>275</v>
      </c>
      <c r="D83" s="22" t="s">
        <v>276</v>
      </c>
      <c r="E83" s="1"/>
      <c r="F83" s="1"/>
      <c r="G83" s="1"/>
      <c r="H83" s="1"/>
      <c r="I83" s="114"/>
      <c r="J83" s="138"/>
      <c r="K83" s="138"/>
      <c r="L83" s="138"/>
      <c r="M83" s="138"/>
      <c r="N83" s="138"/>
      <c r="O83" s="138"/>
      <c r="P83" s="138"/>
      <c r="Q83" s="138"/>
      <c r="R83" s="138"/>
      <c r="S83" s="138"/>
      <c r="T83" s="138"/>
      <c r="U83" s="138"/>
      <c r="V83" s="138"/>
      <c r="W83" s="138"/>
      <c r="X83" s="138"/>
      <c r="Y83" s="138"/>
      <c r="Z83" s="138"/>
      <c r="AA83" s="138"/>
    </row>
    <row r="84">
      <c r="A84" s="115"/>
      <c r="B84" s="116" t="s">
        <v>279</v>
      </c>
      <c r="C84" s="120" t="s">
        <v>280</v>
      </c>
      <c r="D84" s="1"/>
      <c r="E84" s="1"/>
      <c r="F84" s="1"/>
      <c r="G84" s="155"/>
      <c r="H84" s="155"/>
      <c r="I84" s="1"/>
      <c r="J84" s="160"/>
      <c r="K84" s="160"/>
      <c r="L84" s="160"/>
      <c r="M84" s="160"/>
      <c r="N84" s="160"/>
      <c r="O84" s="160"/>
      <c r="P84" s="160"/>
      <c r="Q84" s="160"/>
      <c r="R84" s="160"/>
      <c r="S84" s="160"/>
      <c r="T84" s="160"/>
      <c r="U84" s="160"/>
      <c r="V84" s="160"/>
      <c r="W84" s="160"/>
      <c r="X84" s="160"/>
      <c r="Y84" s="160"/>
      <c r="Z84" s="160"/>
      <c r="AA84" s="160"/>
    </row>
    <row r="85">
      <c r="A85" s="162"/>
      <c r="B85" s="164" t="s">
        <v>284</v>
      </c>
      <c r="C85" s="166" t="s">
        <v>287</v>
      </c>
      <c r="D85" s="155"/>
      <c r="E85" s="155"/>
      <c r="F85" s="155"/>
      <c r="G85" s="1"/>
      <c r="H85" s="1"/>
      <c r="I85" s="1"/>
      <c r="J85" s="138"/>
      <c r="K85" s="138"/>
      <c r="L85" s="138"/>
      <c r="M85" s="138"/>
      <c r="N85" s="138"/>
      <c r="O85" s="138"/>
      <c r="P85" s="138"/>
      <c r="Q85" s="138"/>
      <c r="R85" s="138"/>
      <c r="S85" s="138"/>
      <c r="T85" s="138"/>
      <c r="U85" s="138"/>
      <c r="V85" s="138"/>
      <c r="W85" s="138"/>
      <c r="X85" s="138"/>
      <c r="Y85" s="138"/>
      <c r="Z85" s="138"/>
      <c r="AA85" s="138"/>
    </row>
    <row r="86">
      <c r="B86" s="62"/>
      <c r="C86" s="19"/>
      <c r="D86" s="1"/>
      <c r="E86" s="1"/>
      <c r="F86" s="1"/>
      <c r="G86" s="1"/>
      <c r="H86" s="1"/>
      <c r="I86" s="1"/>
    </row>
    <row r="87">
      <c r="A87" s="103"/>
      <c r="B87" s="105"/>
      <c r="C87" s="108" t="s">
        <v>292</v>
      </c>
      <c r="D87" s="1"/>
      <c r="E87" s="1"/>
      <c r="F87" s="1"/>
      <c r="G87" s="1"/>
      <c r="H87" s="1"/>
      <c r="I87" s="1"/>
    </row>
    <row r="88">
      <c r="A88" s="109"/>
      <c r="B88" s="111"/>
      <c r="C88" s="113" t="s">
        <v>294</v>
      </c>
      <c r="D88" s="1"/>
      <c r="E88" s="1"/>
      <c r="F88" s="1"/>
      <c r="G88" s="1"/>
      <c r="H88" s="1"/>
      <c r="I88" s="1"/>
    </row>
    <row r="89">
      <c r="A89" s="115"/>
      <c r="B89" s="116" t="s">
        <v>295</v>
      </c>
      <c r="C89" s="120" t="s">
        <v>296</v>
      </c>
      <c r="D89" s="1"/>
      <c r="E89" s="1"/>
      <c r="F89" s="1"/>
      <c r="G89" s="1"/>
      <c r="H89" s="1"/>
      <c r="I89" s="1"/>
    </row>
    <row r="90">
      <c r="A90" s="115"/>
      <c r="B90" s="116" t="s">
        <v>297</v>
      </c>
      <c r="C90" s="120" t="s">
        <v>298</v>
      </c>
      <c r="D90" s="1"/>
      <c r="E90" s="1"/>
      <c r="F90" s="1"/>
      <c r="G90" s="1"/>
      <c r="H90" s="1"/>
      <c r="I90" s="1"/>
    </row>
    <row r="91">
      <c r="A91" s="115"/>
      <c r="B91" s="116" t="s">
        <v>300</v>
      </c>
      <c r="C91" s="120" t="s">
        <v>301</v>
      </c>
      <c r="D91" s="1"/>
      <c r="E91" s="1"/>
      <c r="F91" s="1"/>
      <c r="G91" s="1"/>
      <c r="H91" s="1"/>
      <c r="I91" s="1"/>
    </row>
    <row r="92">
      <c r="A92" s="115"/>
      <c r="B92" s="116" t="s">
        <v>304</v>
      </c>
      <c r="C92" s="120" t="s">
        <v>305</v>
      </c>
      <c r="D92" s="1"/>
      <c r="E92" s="1"/>
      <c r="F92" s="1"/>
      <c r="G92" s="1"/>
      <c r="H92" s="1"/>
      <c r="I92" s="1"/>
    </row>
    <row r="93">
      <c r="A93" s="115"/>
      <c r="B93" s="116" t="s">
        <v>307</v>
      </c>
      <c r="C93" s="120" t="s">
        <v>308</v>
      </c>
      <c r="D93" s="1"/>
      <c r="E93" s="1"/>
      <c r="F93" s="1"/>
      <c r="G93" s="1"/>
      <c r="H93" s="1"/>
      <c r="I93" s="1"/>
    </row>
    <row r="94">
      <c r="A94" s="115"/>
      <c r="B94" s="116" t="s">
        <v>309</v>
      </c>
      <c r="C94" s="120" t="s">
        <v>310</v>
      </c>
      <c r="D94" s="1"/>
      <c r="E94" s="1"/>
      <c r="F94" s="1"/>
      <c r="G94" s="1"/>
      <c r="H94" s="1"/>
      <c r="I94" s="1"/>
    </row>
    <row r="95">
      <c r="A95" s="115"/>
      <c r="B95" s="116" t="s">
        <v>311</v>
      </c>
      <c r="C95" s="120" t="s">
        <v>312</v>
      </c>
      <c r="D95" s="1"/>
      <c r="E95" s="1"/>
      <c r="F95" s="1"/>
      <c r="G95" s="1"/>
      <c r="H95" s="1"/>
      <c r="I95" s="1"/>
    </row>
    <row r="96">
      <c r="A96" s="115"/>
      <c r="B96" s="116" t="s">
        <v>313</v>
      </c>
      <c r="C96" s="120" t="s">
        <v>314</v>
      </c>
      <c r="D96" s="1"/>
      <c r="E96" s="1"/>
      <c r="F96" s="1"/>
      <c r="G96" s="1"/>
      <c r="H96" s="1"/>
      <c r="I96" s="1"/>
    </row>
    <row r="97">
      <c r="C97" s="1"/>
      <c r="D97" s="1"/>
      <c r="E97" s="1"/>
      <c r="F97" s="1"/>
      <c r="G97" s="1"/>
      <c r="H97" s="1"/>
      <c r="I97" s="1"/>
    </row>
    <row r="98">
      <c r="A98" s="109"/>
      <c r="B98" s="111"/>
      <c r="C98" s="113" t="s">
        <v>316</v>
      </c>
      <c r="D98" s="1"/>
      <c r="E98" s="1"/>
      <c r="F98" s="1"/>
      <c r="G98" s="1"/>
      <c r="H98" s="1"/>
      <c r="I98" s="1"/>
    </row>
    <row r="99">
      <c r="A99" s="115"/>
      <c r="B99" s="116" t="s">
        <v>317</v>
      </c>
      <c r="C99" s="120" t="s">
        <v>318</v>
      </c>
      <c r="D99" s="1"/>
      <c r="E99" s="1"/>
      <c r="F99" s="1"/>
      <c r="G99" s="1"/>
      <c r="H99" s="1"/>
      <c r="I99" s="1"/>
    </row>
    <row r="100">
      <c r="A100" s="115"/>
      <c r="B100" s="116" t="s">
        <v>320</v>
      </c>
      <c r="C100" s="120" t="s">
        <v>321</v>
      </c>
      <c r="D100" s="1"/>
      <c r="E100" s="1"/>
      <c r="F100" s="1"/>
      <c r="G100" s="1"/>
      <c r="H100" s="1"/>
      <c r="I100" s="1"/>
    </row>
    <row r="101">
      <c r="A101" s="115"/>
      <c r="B101" s="116" t="s">
        <v>322</v>
      </c>
      <c r="C101" s="120" t="s">
        <v>323</v>
      </c>
      <c r="D101" s="1"/>
      <c r="E101" s="1"/>
      <c r="F101" s="1"/>
      <c r="G101" s="1"/>
      <c r="H101" s="1"/>
      <c r="I101" s="1"/>
    </row>
    <row r="102">
      <c r="A102" s="115"/>
      <c r="B102" s="116" t="s">
        <v>326</v>
      </c>
      <c r="C102" s="120" t="s">
        <v>327</v>
      </c>
      <c r="D102" s="1"/>
      <c r="E102" s="1"/>
      <c r="F102" s="1"/>
      <c r="G102" s="1"/>
      <c r="H102" s="1"/>
      <c r="I102" s="114"/>
    </row>
    <row r="103">
      <c r="A103" s="115"/>
      <c r="B103" s="116" t="s">
        <v>328</v>
      </c>
      <c r="C103" s="120" t="s">
        <v>329</v>
      </c>
      <c r="D103" s="1"/>
      <c r="E103" s="1"/>
      <c r="F103" s="1"/>
      <c r="G103" s="1"/>
      <c r="H103" s="1"/>
      <c r="I103" s="114"/>
    </row>
    <row r="104">
      <c r="A104" s="115"/>
      <c r="B104" s="116" t="s">
        <v>330</v>
      </c>
      <c r="C104" s="120" t="s">
        <v>331</v>
      </c>
      <c r="D104" s="1"/>
      <c r="E104" s="1"/>
      <c r="F104" s="1"/>
      <c r="G104" s="1"/>
      <c r="H104" s="1"/>
      <c r="I104" s="114"/>
      <c r="J104" s="138"/>
      <c r="K104" s="138"/>
      <c r="L104" s="138"/>
    </row>
    <row r="105">
      <c r="A105" s="115"/>
      <c r="B105" s="116" t="s">
        <v>333</v>
      </c>
      <c r="C105" s="120" t="s">
        <v>334</v>
      </c>
      <c r="D105" s="1"/>
      <c r="E105" s="1"/>
      <c r="F105" s="1"/>
      <c r="G105" s="1"/>
      <c r="H105" s="1"/>
      <c r="I105" s="114"/>
      <c r="J105" s="138"/>
      <c r="K105" s="138"/>
      <c r="L105" s="138"/>
    </row>
    <row r="106">
      <c r="A106" s="115"/>
      <c r="B106" s="116" t="s">
        <v>336</v>
      </c>
      <c r="C106" s="120" t="s">
        <v>337</v>
      </c>
      <c r="D106" s="1"/>
      <c r="E106" s="1"/>
      <c r="F106" s="1"/>
      <c r="G106" s="1"/>
      <c r="H106" s="1"/>
      <c r="I106" s="114"/>
      <c r="J106" s="138"/>
      <c r="K106" s="138"/>
      <c r="L106" s="138"/>
    </row>
    <row r="107">
      <c r="C107" s="1"/>
      <c r="D107" s="1"/>
      <c r="E107" s="1"/>
      <c r="F107" s="1"/>
      <c r="G107" s="1"/>
      <c r="H107" s="1"/>
      <c r="I107" s="122"/>
      <c r="J107" s="146"/>
      <c r="K107" s="138"/>
      <c r="L107" s="138"/>
    </row>
    <row r="108">
      <c r="B108" s="62"/>
      <c r="C108" s="19"/>
      <c r="D108" s="1"/>
      <c r="E108" s="1"/>
      <c r="F108" s="1"/>
      <c r="G108" s="1"/>
      <c r="H108" s="1"/>
      <c r="I108" s="122"/>
      <c r="J108" s="138"/>
      <c r="K108" s="138"/>
      <c r="L108" s="138"/>
    </row>
    <row r="109">
      <c r="A109" s="103"/>
      <c r="B109" s="105"/>
      <c r="C109" s="108" t="s">
        <v>340</v>
      </c>
      <c r="D109" s="1"/>
      <c r="E109" s="1"/>
      <c r="F109" s="1"/>
      <c r="G109" s="1"/>
      <c r="H109" s="1"/>
      <c r="I109" s="122"/>
      <c r="J109" s="146"/>
      <c r="K109" s="138"/>
      <c r="L109" s="138"/>
    </row>
    <row r="110">
      <c r="A110" s="109"/>
      <c r="B110" s="111"/>
      <c r="C110" s="113" t="s">
        <v>341</v>
      </c>
      <c r="D110" s="1"/>
      <c r="E110" s="1"/>
      <c r="F110" s="1"/>
      <c r="G110" s="1"/>
      <c r="H110" s="1"/>
      <c r="I110" s="114"/>
      <c r="J110" s="146"/>
      <c r="K110" s="138"/>
      <c r="L110" s="138"/>
    </row>
    <row r="111">
      <c r="A111" s="115"/>
      <c r="B111" s="116" t="s">
        <v>344</v>
      </c>
      <c r="C111" s="120" t="s">
        <v>345</v>
      </c>
      <c r="D111" s="1"/>
      <c r="E111" s="1"/>
      <c r="F111" s="1"/>
      <c r="G111" s="1"/>
      <c r="H111" s="1"/>
      <c r="I111" s="114"/>
      <c r="J111" s="146"/>
      <c r="K111" s="138"/>
      <c r="L111" s="138"/>
    </row>
    <row r="112">
      <c r="A112" s="115"/>
      <c r="B112" s="116" t="s">
        <v>349</v>
      </c>
      <c r="C112" s="120" t="s">
        <v>351</v>
      </c>
      <c r="D112" s="1"/>
      <c r="E112" s="1"/>
      <c r="F112" s="1"/>
      <c r="G112" s="1"/>
      <c r="H112" s="1"/>
      <c r="I112" s="114"/>
      <c r="J112" s="138"/>
      <c r="K112" s="138"/>
      <c r="L112" s="138"/>
    </row>
    <row r="113">
      <c r="A113" s="115"/>
      <c r="B113" s="116" t="s">
        <v>353</v>
      </c>
      <c r="C113" s="120" t="s">
        <v>354</v>
      </c>
      <c r="D113" s="22" t="s">
        <v>276</v>
      </c>
      <c r="E113" s="1"/>
      <c r="F113" s="1"/>
      <c r="G113" s="1"/>
      <c r="H113" s="1"/>
      <c r="I113" s="114"/>
      <c r="J113" s="138"/>
      <c r="K113" s="138"/>
      <c r="L113" s="138"/>
    </row>
    <row r="114">
      <c r="A114" s="115"/>
      <c r="B114" s="116" t="s">
        <v>355</v>
      </c>
      <c r="C114" s="120" t="s">
        <v>356</v>
      </c>
      <c r="D114" s="1"/>
      <c r="E114" s="1"/>
      <c r="F114" s="1"/>
      <c r="G114" s="1"/>
      <c r="H114" s="1"/>
      <c r="I114" s="114"/>
      <c r="J114" s="138"/>
      <c r="K114" s="138"/>
      <c r="L114" s="138"/>
    </row>
    <row r="115">
      <c r="A115" s="115"/>
      <c r="B115" s="116" t="s">
        <v>357</v>
      </c>
      <c r="C115" s="120" t="s">
        <v>358</v>
      </c>
      <c r="D115" s="1"/>
      <c r="E115" s="1"/>
      <c r="F115" s="1"/>
      <c r="G115" s="1"/>
      <c r="H115" s="1"/>
      <c r="I115" s="1"/>
      <c r="J115" s="138"/>
      <c r="K115" s="138"/>
      <c r="L115" s="138"/>
    </row>
    <row r="116">
      <c r="B116" s="62"/>
      <c r="C116" s="19"/>
      <c r="D116" s="1"/>
      <c r="E116" s="1"/>
      <c r="F116" s="1"/>
      <c r="G116" s="1"/>
      <c r="H116" s="1"/>
      <c r="I116" s="1"/>
      <c r="J116" s="138"/>
      <c r="K116" s="138"/>
      <c r="L116" s="138"/>
    </row>
    <row r="117">
      <c r="A117" s="109"/>
      <c r="B117" s="111"/>
      <c r="C117" s="113" t="s">
        <v>360</v>
      </c>
      <c r="D117" s="1"/>
      <c r="E117" s="1"/>
      <c r="F117" s="1"/>
      <c r="G117" s="1"/>
      <c r="H117" s="1"/>
      <c r="I117" s="1"/>
    </row>
    <row r="118">
      <c r="A118" s="115"/>
      <c r="B118" s="116" t="s">
        <v>362</v>
      </c>
      <c r="C118" s="120" t="s">
        <v>363</v>
      </c>
      <c r="D118" s="1"/>
      <c r="E118" s="1"/>
      <c r="F118" s="1"/>
      <c r="G118" s="1"/>
      <c r="H118" s="1"/>
      <c r="I118" s="1"/>
    </row>
    <row r="119">
      <c r="A119" s="115"/>
      <c r="B119" s="116" t="s">
        <v>364</v>
      </c>
      <c r="C119" s="120" t="s">
        <v>366</v>
      </c>
      <c r="D119" s="1"/>
      <c r="E119" s="1"/>
      <c r="F119" s="1"/>
      <c r="G119" s="1"/>
      <c r="H119" s="1"/>
      <c r="I119" s="1"/>
    </row>
    <row r="120">
      <c r="A120" s="115"/>
      <c r="B120" s="116" t="s">
        <v>368</v>
      </c>
      <c r="C120" s="120" t="s">
        <v>369</v>
      </c>
      <c r="D120" s="1"/>
      <c r="E120" s="1"/>
      <c r="F120" s="1"/>
      <c r="G120" s="1"/>
      <c r="H120" s="1"/>
      <c r="I120" s="1"/>
    </row>
    <row r="121">
      <c r="C121" s="1"/>
      <c r="D121" s="1"/>
      <c r="E121" s="1"/>
      <c r="F121" s="1"/>
      <c r="G121" s="1"/>
      <c r="H121" s="1"/>
      <c r="I121" s="1"/>
    </row>
    <row r="122">
      <c r="A122" s="109"/>
      <c r="B122" s="111"/>
      <c r="C122" s="113" t="s">
        <v>374</v>
      </c>
      <c r="D122" s="1"/>
      <c r="E122" s="1"/>
      <c r="F122" s="1"/>
      <c r="G122" s="1"/>
      <c r="H122" s="1"/>
      <c r="I122" s="1"/>
    </row>
    <row r="123">
      <c r="A123" s="115"/>
      <c r="B123" s="116" t="s">
        <v>375</v>
      </c>
      <c r="C123" s="120" t="s">
        <v>376</v>
      </c>
      <c r="D123" s="1"/>
      <c r="E123" s="1"/>
      <c r="F123" s="1"/>
      <c r="G123" s="1"/>
      <c r="H123" s="1"/>
      <c r="I123" s="1"/>
    </row>
    <row r="124">
      <c r="A124" s="115"/>
      <c r="B124" s="116" t="s">
        <v>378</v>
      </c>
      <c r="C124" s="120" t="s">
        <v>379</v>
      </c>
      <c r="D124" s="1"/>
      <c r="E124" s="1"/>
      <c r="F124" s="1"/>
      <c r="G124" s="1"/>
      <c r="H124" s="1"/>
      <c r="I124" s="1"/>
    </row>
    <row r="125">
      <c r="A125" s="115"/>
      <c r="B125" s="116" t="s">
        <v>380</v>
      </c>
      <c r="C125" s="120" t="s">
        <v>382</v>
      </c>
      <c r="D125" s="1"/>
      <c r="E125" s="1"/>
      <c r="F125" s="1"/>
      <c r="G125" s="1"/>
      <c r="H125" s="1"/>
      <c r="I125" s="1"/>
    </row>
    <row r="126">
      <c r="A126" s="115"/>
      <c r="B126" s="116" t="s">
        <v>383</v>
      </c>
      <c r="C126" s="120" t="s">
        <v>384</v>
      </c>
      <c r="D126" s="1"/>
      <c r="E126" s="1"/>
      <c r="F126" s="1"/>
      <c r="G126" s="1"/>
      <c r="H126" s="1"/>
      <c r="I126" s="1"/>
    </row>
    <row r="127">
      <c r="A127" s="115"/>
      <c r="B127" s="116" t="s">
        <v>385</v>
      </c>
      <c r="C127" s="120" t="s">
        <v>386</v>
      </c>
      <c r="D127" s="1"/>
      <c r="E127" s="1"/>
      <c r="F127" s="1"/>
      <c r="G127" s="1"/>
      <c r="H127" s="1"/>
      <c r="I127" s="1"/>
    </row>
    <row r="128">
      <c r="A128" s="115"/>
      <c r="B128" s="116" t="s">
        <v>388</v>
      </c>
      <c r="C128" s="120" t="s">
        <v>389</v>
      </c>
      <c r="D128" s="1"/>
      <c r="E128" s="1"/>
      <c r="F128" s="1"/>
      <c r="G128" s="1"/>
      <c r="H128" s="1"/>
      <c r="I128" s="1"/>
    </row>
    <row r="129">
      <c r="A129" s="115"/>
      <c r="B129" s="116" t="s">
        <v>390</v>
      </c>
      <c r="C129" s="120" t="s">
        <v>391</v>
      </c>
      <c r="D129" s="1"/>
      <c r="E129" s="1"/>
      <c r="F129" s="1"/>
      <c r="G129" s="1"/>
      <c r="H129" s="1"/>
      <c r="I129" s="1"/>
    </row>
    <row r="130">
      <c r="C130" s="1"/>
      <c r="D130" s="1"/>
      <c r="E130" s="1"/>
      <c r="F130" s="1"/>
      <c r="G130" s="1"/>
      <c r="H130" s="1"/>
      <c r="I130" s="1"/>
    </row>
    <row r="131">
      <c r="C131" s="213" t="s">
        <v>392</v>
      </c>
      <c r="D131" s="1"/>
      <c r="E131" s="1"/>
      <c r="F131" s="1"/>
      <c r="G131" s="1"/>
      <c r="H131" s="1"/>
      <c r="I131" s="1"/>
    </row>
    <row r="132">
      <c r="C132" s="1"/>
      <c r="D132" s="1"/>
      <c r="E132" s="1"/>
      <c r="F132" s="1"/>
      <c r="G132" s="1"/>
      <c r="H132" s="1"/>
      <c r="I132" s="1"/>
    </row>
    <row r="133">
      <c r="C133" s="1"/>
      <c r="D133" s="1"/>
      <c r="E133" s="1"/>
      <c r="F133" s="1"/>
      <c r="G133" s="1"/>
      <c r="H133" s="1"/>
      <c r="I133" s="1"/>
    </row>
    <row r="134">
      <c r="C134" s="1"/>
      <c r="D134" s="1"/>
      <c r="E134" s="1"/>
      <c r="F134" s="1"/>
      <c r="G134" s="1"/>
      <c r="H134" s="1"/>
      <c r="I134" s="1"/>
    </row>
    <row r="135">
      <c r="C135" s="1"/>
      <c r="D135" s="1"/>
      <c r="E135" s="1"/>
      <c r="F135" s="1"/>
      <c r="G135" s="1"/>
      <c r="H135" s="1"/>
      <c r="I135" s="1"/>
    </row>
    <row r="136">
      <c r="C136" s="1"/>
      <c r="D136" s="1"/>
      <c r="E136" s="1"/>
      <c r="F136" s="1"/>
      <c r="G136" s="1"/>
      <c r="H136" s="1"/>
      <c r="I136" s="1"/>
    </row>
    <row r="137">
      <c r="C137" s="1"/>
      <c r="D137" s="1"/>
      <c r="E137" s="1"/>
      <c r="F137" s="1"/>
      <c r="G137" s="1"/>
      <c r="H137" s="1"/>
      <c r="I137" s="1"/>
    </row>
    <row r="138">
      <c r="C138" s="1"/>
      <c r="D138" s="1"/>
      <c r="E138" s="1"/>
      <c r="F138" s="1"/>
      <c r="G138" s="1"/>
      <c r="H138" s="1"/>
      <c r="I138" s="1"/>
    </row>
    <row r="139">
      <c r="C139" s="1"/>
      <c r="D139" s="1"/>
      <c r="E139" s="1"/>
      <c r="F139" s="1"/>
      <c r="G139" s="1"/>
      <c r="H139" s="1"/>
      <c r="I139" s="1"/>
    </row>
    <row r="140">
      <c r="C140" s="1"/>
      <c r="D140" s="1"/>
      <c r="E140" s="1"/>
      <c r="F140" s="1"/>
      <c r="G140" s="1"/>
      <c r="H140" s="1"/>
      <c r="I140" s="1"/>
    </row>
    <row r="141">
      <c r="C141" s="1"/>
      <c r="D141" s="1"/>
      <c r="E141" s="1"/>
      <c r="F141" s="1"/>
      <c r="G141" s="1"/>
      <c r="H141" s="1"/>
      <c r="I141" s="1"/>
    </row>
    <row r="142">
      <c r="C142" s="1"/>
      <c r="D142" s="1"/>
      <c r="E142" s="1"/>
      <c r="F142" s="1"/>
      <c r="G142" s="1"/>
      <c r="H142" s="1"/>
      <c r="I142" s="1"/>
    </row>
    <row r="143">
      <c r="C143" s="1"/>
      <c r="D143" s="1"/>
      <c r="E143" s="1"/>
      <c r="F143" s="1"/>
      <c r="G143" s="1"/>
      <c r="H143" s="1"/>
      <c r="I143" s="1"/>
    </row>
    <row r="144">
      <c r="C144" s="1"/>
      <c r="D144" s="1"/>
      <c r="E144" s="1"/>
      <c r="F144" s="1"/>
      <c r="G144" s="1"/>
      <c r="H144" s="1"/>
      <c r="I144" s="1"/>
    </row>
    <row r="145">
      <c r="C145" s="1"/>
      <c r="D145" s="1"/>
      <c r="E145" s="1"/>
      <c r="F145" s="1"/>
      <c r="G145" s="1"/>
      <c r="H145" s="1"/>
      <c r="I145" s="1"/>
    </row>
    <row r="146">
      <c r="B146" s="215"/>
      <c r="C146" s="215"/>
      <c r="D146" s="216"/>
      <c r="E146" s="218"/>
      <c r="F146" s="219"/>
      <c r="G146" s="220"/>
      <c r="H146" s="221"/>
      <c r="I146" s="221"/>
      <c r="J146" s="221"/>
      <c r="K146" s="221"/>
      <c r="L146" s="221"/>
      <c r="M146" s="223"/>
      <c r="N146" s="223"/>
      <c r="O146" s="224"/>
    </row>
    <row r="147">
      <c r="C147" s="1"/>
      <c r="D147" s="1"/>
      <c r="E147" s="1"/>
      <c r="F147" s="1"/>
      <c r="G147" s="1"/>
      <c r="H147" s="1"/>
      <c r="I147" s="1"/>
    </row>
    <row r="148">
      <c r="C148" s="1"/>
      <c r="D148" s="1"/>
      <c r="E148" s="1"/>
      <c r="F148" s="1"/>
      <c r="G148" s="1"/>
      <c r="H148" s="1"/>
      <c r="I148" s="1"/>
    </row>
    <row r="149">
      <c r="C149" s="1"/>
      <c r="D149" s="1"/>
      <c r="E149" s="1"/>
      <c r="F149" s="1"/>
      <c r="G149" s="1"/>
      <c r="H149" s="1"/>
      <c r="I149" s="1"/>
    </row>
    <row r="150">
      <c r="C150" s="1"/>
      <c r="D150" s="1"/>
      <c r="E150" s="1"/>
      <c r="F150" s="1"/>
      <c r="G150" s="1"/>
      <c r="H150" s="1"/>
      <c r="I150" s="1"/>
    </row>
    <row r="151">
      <c r="C151" s="1"/>
      <c r="D151" s="1"/>
      <c r="E151" s="1"/>
      <c r="F151" s="1"/>
      <c r="G151" s="1"/>
      <c r="H151" s="1"/>
      <c r="I151" s="1"/>
    </row>
    <row r="152">
      <c r="C152" s="1"/>
      <c r="D152" s="1"/>
      <c r="E152" s="1"/>
      <c r="F152" s="1"/>
      <c r="G152" s="1"/>
      <c r="H152" s="1"/>
      <c r="I152" s="1"/>
    </row>
    <row r="153">
      <c r="C153" s="1"/>
      <c r="D153" s="1"/>
      <c r="E153" s="1"/>
      <c r="F153" s="1"/>
      <c r="G153" s="1"/>
      <c r="H153" s="1"/>
      <c r="I153" s="1"/>
    </row>
    <row r="154">
      <c r="C154" s="1"/>
      <c r="D154" s="1"/>
      <c r="E154" s="1"/>
      <c r="F154" s="1"/>
      <c r="G154" s="1"/>
      <c r="H154" s="1"/>
      <c r="I154" s="1"/>
    </row>
    <row r="155">
      <c r="C155" s="1"/>
      <c r="D155" s="1"/>
      <c r="E155" s="1"/>
      <c r="F155" s="1"/>
      <c r="G155" s="1"/>
      <c r="H155" s="1"/>
      <c r="I155" s="1"/>
    </row>
    <row r="156">
      <c r="C156" s="1"/>
      <c r="D156" s="1"/>
      <c r="E156" s="1"/>
      <c r="F156" s="1"/>
      <c r="G156" s="1"/>
      <c r="H156" s="1"/>
      <c r="I156" s="1"/>
    </row>
    <row r="157">
      <c r="C157" s="1"/>
      <c r="D157" s="1"/>
      <c r="E157" s="1"/>
      <c r="F157" s="1"/>
      <c r="G157" s="1"/>
      <c r="H157" s="1"/>
      <c r="I157" s="1"/>
    </row>
    <row r="158">
      <c r="C158" s="1"/>
      <c r="D158" s="1"/>
      <c r="E158" s="1"/>
      <c r="F158" s="1"/>
      <c r="G158" s="1"/>
      <c r="H158" s="1"/>
      <c r="I158" s="1"/>
    </row>
    <row r="159">
      <c r="C159" s="1"/>
      <c r="D159" s="1"/>
      <c r="E159" s="1"/>
      <c r="F159" s="1"/>
      <c r="G159" s="1"/>
      <c r="H159" s="1"/>
      <c r="I159" s="1"/>
    </row>
    <row r="160">
      <c r="C160" s="1"/>
      <c r="D160" s="1"/>
      <c r="E160" s="1"/>
      <c r="F160" s="1"/>
      <c r="G160" s="1"/>
      <c r="H160" s="1"/>
      <c r="I160" s="1"/>
    </row>
    <row r="161">
      <c r="C161" s="1"/>
      <c r="D161" s="1"/>
      <c r="E161" s="1"/>
      <c r="F161" s="1"/>
      <c r="G161" s="1"/>
      <c r="H161" s="1"/>
      <c r="I161" s="1"/>
    </row>
    <row r="162">
      <c r="C162" s="1"/>
      <c r="D162" s="1"/>
      <c r="E162" s="1"/>
      <c r="F162" s="1"/>
      <c r="G162" s="1"/>
      <c r="H162" s="1"/>
      <c r="I162" s="1"/>
    </row>
    <row r="163">
      <c r="C163" s="1"/>
      <c r="D163" s="1"/>
      <c r="E163" s="1"/>
      <c r="F163" s="1"/>
      <c r="G163" s="1"/>
      <c r="H163" s="1"/>
      <c r="I163" s="1"/>
    </row>
    <row r="164">
      <c r="C164" s="1"/>
      <c r="D164" s="1"/>
      <c r="E164" s="1"/>
      <c r="F164" s="1"/>
      <c r="G164" s="1"/>
      <c r="H164" s="1"/>
      <c r="I164" s="1"/>
    </row>
    <row r="165">
      <c r="C165" s="1"/>
      <c r="D165" s="1"/>
      <c r="E165" s="1"/>
      <c r="F165" s="1"/>
      <c r="G165" s="1"/>
      <c r="H165" s="1"/>
      <c r="I165" s="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6A69A"/>
    <outlinePr summaryBelow="0" summaryRight="0"/>
  </sheetPr>
  <sheetViews>
    <sheetView workbookViewId="0">
      <pane ySplit="1.0" topLeftCell="A2" activePane="bottomLeft" state="frozen"/>
      <selection activeCell="B3" sqref="B3" pane="bottomLeft"/>
    </sheetView>
  </sheetViews>
  <sheetFormatPr customHeight="1" defaultColWidth="11.22" defaultRowHeight="12.75"/>
  <cols>
    <col customWidth="1" min="1" max="1" width="13.11"/>
    <col customWidth="1" min="2" max="2" width="63.67"/>
    <col customWidth="1" min="3" max="7" width="15.11"/>
  </cols>
  <sheetData>
    <row r="1" ht="39.0" customHeight="1">
      <c r="A1" s="247" t="s">
        <v>33</v>
      </c>
      <c r="B1" s="248" t="s">
        <v>404</v>
      </c>
      <c r="C1" s="249" t="s">
        <v>9</v>
      </c>
      <c r="D1" s="249" t="s">
        <v>180</v>
      </c>
      <c r="E1" s="249" t="s">
        <v>81</v>
      </c>
      <c r="F1" s="249" t="s">
        <v>189</v>
      </c>
      <c r="G1" s="249" t="s">
        <v>182</v>
      </c>
    </row>
    <row r="2">
      <c r="A2" s="250"/>
      <c r="B2" s="250"/>
      <c r="C2" s="250"/>
      <c r="D2" s="250"/>
      <c r="E2" s="250"/>
      <c r="F2" s="250"/>
      <c r="G2" s="250"/>
    </row>
    <row r="3">
      <c r="A3" s="251" t="s">
        <v>405</v>
      </c>
      <c r="B3" s="252" t="s">
        <v>406</v>
      </c>
      <c r="C3" s="253" t="s">
        <v>17</v>
      </c>
      <c r="D3" s="253" t="s">
        <v>407</v>
      </c>
      <c r="E3" s="254"/>
      <c r="F3" s="250"/>
      <c r="G3" s="254" t="s">
        <v>408</v>
      </c>
    </row>
    <row r="4">
      <c r="A4" s="250"/>
      <c r="B4" s="250"/>
      <c r="C4" s="250"/>
      <c r="D4" s="250"/>
      <c r="E4" s="250"/>
      <c r="F4" s="250"/>
      <c r="G4" s="250"/>
    </row>
    <row r="5">
      <c r="A5" s="254" t="s">
        <v>409</v>
      </c>
      <c r="B5" s="254" t="s">
        <v>410</v>
      </c>
      <c r="C5" s="254" t="s">
        <v>17</v>
      </c>
      <c r="D5" s="254"/>
      <c r="E5" s="254"/>
      <c r="F5" s="254"/>
      <c r="G5" s="254"/>
    </row>
    <row r="6">
      <c r="A6" s="250"/>
      <c r="B6" s="250"/>
      <c r="C6" s="250"/>
      <c r="D6" s="250"/>
      <c r="E6" s="250"/>
      <c r="F6" s="250"/>
      <c r="G6" s="250"/>
    </row>
    <row r="7">
      <c r="A7" s="250"/>
      <c r="B7" s="254" t="s">
        <v>411</v>
      </c>
      <c r="C7" s="254" t="s">
        <v>17</v>
      </c>
      <c r="D7" s="254"/>
      <c r="E7" s="254"/>
      <c r="F7" s="254"/>
      <c r="G7" s="254" t="s">
        <v>408</v>
      </c>
    </row>
    <row r="8">
      <c r="A8" s="250"/>
      <c r="B8" s="254" t="s">
        <v>461</v>
      </c>
      <c r="C8" s="254" t="s">
        <v>17</v>
      </c>
      <c r="D8" s="254"/>
      <c r="E8" s="254"/>
      <c r="F8" s="254"/>
      <c r="G8" s="254" t="s">
        <v>408</v>
      </c>
    </row>
    <row r="9">
      <c r="A9" s="250"/>
      <c r="B9" s="250"/>
      <c r="C9" s="250"/>
      <c r="D9" s="250"/>
      <c r="E9" s="250"/>
      <c r="F9" s="250"/>
      <c r="G9" s="250"/>
    </row>
    <row r="10" hidden="1">
      <c r="A10" s="250"/>
      <c r="B10" s="250"/>
      <c r="C10" s="250"/>
      <c r="D10" s="250"/>
      <c r="E10" s="250"/>
      <c r="F10" s="250"/>
      <c r="G10" s="250"/>
    </row>
    <row r="11" hidden="1">
      <c r="A11" s="254" t="s">
        <v>462</v>
      </c>
      <c r="B11" s="346" t="s">
        <v>465</v>
      </c>
      <c r="C11" s="254" t="s">
        <v>466</v>
      </c>
      <c r="D11" s="254"/>
      <c r="E11" s="254"/>
      <c r="F11" s="254"/>
      <c r="G11" s="254"/>
    </row>
    <row r="12" hidden="1">
      <c r="A12" s="250"/>
      <c r="B12" s="250"/>
      <c r="C12" s="250"/>
      <c r="D12" s="250"/>
      <c r="E12" s="250"/>
      <c r="F12" s="250"/>
      <c r="G12" s="250"/>
    </row>
    <row r="13" hidden="1">
      <c r="A13" s="254" t="s">
        <v>467</v>
      </c>
      <c r="B13" s="351" t="s">
        <v>468</v>
      </c>
      <c r="C13" s="254" t="s">
        <v>469</v>
      </c>
      <c r="D13" s="254"/>
      <c r="E13" s="254"/>
      <c r="F13" s="254"/>
      <c r="G13" s="254"/>
    </row>
    <row r="14" hidden="1">
      <c r="A14" s="250"/>
      <c r="B14" s="250"/>
      <c r="C14" s="250"/>
      <c r="D14" s="250"/>
      <c r="E14" s="250"/>
      <c r="F14" s="250"/>
      <c r="G14" s="250"/>
    </row>
    <row r="15" hidden="1">
      <c r="A15" s="254" t="s">
        <v>470</v>
      </c>
      <c r="B15" s="254" t="s">
        <v>471</v>
      </c>
      <c r="C15" s="254" t="s">
        <v>17</v>
      </c>
      <c r="D15" s="254"/>
      <c r="E15" s="254"/>
      <c r="F15" s="254"/>
      <c r="G15" s="254"/>
    </row>
    <row r="16" hidden="1">
      <c r="A16" s="250"/>
      <c r="B16" s="250"/>
      <c r="C16" s="250"/>
      <c r="D16" s="250"/>
      <c r="E16" s="250"/>
      <c r="F16" s="250"/>
      <c r="G16" s="250"/>
    </row>
    <row r="17" hidden="1">
      <c r="A17" s="254" t="s">
        <v>470</v>
      </c>
      <c r="B17" s="358" t="s">
        <v>472</v>
      </c>
      <c r="C17" s="254" t="s">
        <v>473</v>
      </c>
      <c r="D17" s="254"/>
      <c r="E17" s="254"/>
      <c r="F17" s="254"/>
      <c r="G17" s="254"/>
    </row>
    <row r="18" hidden="1">
      <c r="A18" s="250"/>
      <c r="B18" s="250"/>
      <c r="C18" s="250"/>
      <c r="D18" s="250"/>
      <c r="E18" s="250"/>
      <c r="F18" s="250"/>
      <c r="G18" s="250"/>
    </row>
    <row r="19" hidden="1">
      <c r="A19" s="254" t="s">
        <v>474</v>
      </c>
      <c r="B19" s="254" t="s">
        <v>475</v>
      </c>
      <c r="C19" s="254" t="s">
        <v>17</v>
      </c>
      <c r="D19" s="254"/>
      <c r="E19" s="254"/>
      <c r="F19" s="254"/>
      <c r="G19" s="254"/>
    </row>
    <row r="20" hidden="1">
      <c r="A20" s="250"/>
      <c r="B20" s="250"/>
      <c r="C20" s="250"/>
      <c r="D20" s="250"/>
      <c r="E20" s="250"/>
      <c r="F20" s="250"/>
      <c r="G20" s="250"/>
    </row>
    <row r="21" hidden="1">
      <c r="A21" s="254" t="s">
        <v>476</v>
      </c>
      <c r="B21" s="254" t="s">
        <v>477</v>
      </c>
      <c r="C21" s="254" t="s">
        <v>17</v>
      </c>
      <c r="D21" s="254"/>
      <c r="E21" s="254"/>
      <c r="F21" s="254"/>
      <c r="G21" s="254"/>
    </row>
    <row r="22" hidden="1">
      <c r="A22" s="250"/>
      <c r="B22" s="250"/>
      <c r="C22" s="250"/>
      <c r="D22" s="250"/>
      <c r="E22" s="250"/>
      <c r="F22" s="250"/>
      <c r="G22" s="250"/>
    </row>
    <row r="23" hidden="1">
      <c r="A23" s="254" t="s">
        <v>476</v>
      </c>
      <c r="B23" s="254" t="s">
        <v>480</v>
      </c>
      <c r="C23" s="254" t="s">
        <v>17</v>
      </c>
      <c r="D23" s="254"/>
      <c r="E23" s="254"/>
      <c r="F23" s="254"/>
      <c r="G23" s="254"/>
    </row>
    <row r="24" hidden="1">
      <c r="A24" s="250"/>
      <c r="B24" s="250"/>
      <c r="C24" s="250"/>
      <c r="D24" s="250"/>
      <c r="E24" s="250"/>
      <c r="F24" s="250"/>
      <c r="G24" s="250"/>
    </row>
    <row r="25" hidden="1">
      <c r="A25" s="254" t="s">
        <v>483</v>
      </c>
      <c r="B25" s="254" t="s">
        <v>486</v>
      </c>
      <c r="C25" s="254" t="s">
        <v>17</v>
      </c>
      <c r="D25" s="250"/>
      <c r="E25" s="250"/>
      <c r="F25" s="250"/>
      <c r="G25" s="250"/>
    </row>
    <row r="26" hidden="1">
      <c r="A26" s="250"/>
      <c r="B26" s="250"/>
      <c r="C26" s="250"/>
      <c r="D26" s="250"/>
      <c r="E26" s="250"/>
      <c r="F26" s="250"/>
      <c r="G26" s="250"/>
    </row>
    <row r="27" hidden="1">
      <c r="A27" s="254" t="s">
        <v>483</v>
      </c>
      <c r="B27" s="254" t="s">
        <v>490</v>
      </c>
      <c r="C27" s="254" t="s">
        <v>491</v>
      </c>
      <c r="D27" s="250"/>
      <c r="E27" s="250"/>
      <c r="F27" s="250"/>
      <c r="G27" s="250"/>
    </row>
    <row r="28" hidden="1">
      <c r="A28" s="250"/>
      <c r="B28" s="250"/>
      <c r="C28" s="250"/>
      <c r="D28" s="250"/>
      <c r="E28" s="250"/>
      <c r="F28" s="250"/>
      <c r="G28" s="250"/>
    </row>
    <row r="29" hidden="1">
      <c r="A29" s="254" t="s">
        <v>492</v>
      </c>
      <c r="B29" s="254" t="s">
        <v>493</v>
      </c>
      <c r="C29" s="254" t="s">
        <v>17</v>
      </c>
      <c r="D29" s="250"/>
      <c r="E29" s="250"/>
      <c r="F29" s="250"/>
      <c r="G29" s="250"/>
    </row>
    <row r="30">
      <c r="A30" s="254" t="s">
        <v>494</v>
      </c>
      <c r="B30" s="384" t="s">
        <v>495</v>
      </c>
      <c r="C30" s="254" t="s">
        <v>17</v>
      </c>
      <c r="D30" s="254" t="s">
        <v>407</v>
      </c>
      <c r="E30" s="254"/>
      <c r="F30" s="254"/>
      <c r="G30" s="254" t="s">
        <v>408</v>
      </c>
    </row>
    <row r="31">
      <c r="A31" s="250"/>
      <c r="B31" s="250"/>
      <c r="C31" s="250"/>
      <c r="D31" s="250"/>
      <c r="E31" s="254"/>
      <c r="F31" s="254"/>
      <c r="G31" s="254"/>
    </row>
    <row r="32">
      <c r="A32" s="254" t="s">
        <v>496</v>
      </c>
      <c r="B32" s="254" t="s">
        <v>497</v>
      </c>
      <c r="C32" s="254" t="s">
        <v>17</v>
      </c>
      <c r="D32" s="254" t="s">
        <v>407</v>
      </c>
      <c r="E32" s="254"/>
      <c r="F32" s="254"/>
      <c r="G32" s="254" t="s">
        <v>408</v>
      </c>
    </row>
    <row r="33">
      <c r="A33" s="250"/>
      <c r="B33" s="250"/>
      <c r="C33" s="250"/>
      <c r="D33" s="250"/>
      <c r="E33" s="250"/>
      <c r="F33" s="250"/>
      <c r="G33" s="250"/>
    </row>
    <row r="34">
      <c r="A34" s="250"/>
      <c r="B34" s="250"/>
      <c r="C34" s="250"/>
      <c r="D34" s="250"/>
      <c r="E34" s="250"/>
      <c r="F34" s="250"/>
      <c r="G34" s="250"/>
    </row>
    <row r="35">
      <c r="A35" s="254" t="s">
        <v>498</v>
      </c>
      <c r="B35" s="254" t="s">
        <v>499</v>
      </c>
      <c r="C35" s="254" t="s">
        <v>17</v>
      </c>
      <c r="D35" s="254" t="s">
        <v>500</v>
      </c>
      <c r="E35" s="254"/>
      <c r="F35" s="254"/>
      <c r="G35" s="254" t="s">
        <v>408</v>
      </c>
    </row>
    <row r="36">
      <c r="A36" s="254"/>
      <c r="B36" s="250"/>
      <c r="C36" s="250"/>
      <c r="D36" s="250"/>
      <c r="E36" s="250"/>
      <c r="F36" s="250"/>
      <c r="G36" s="250"/>
    </row>
    <row r="37">
      <c r="A37" s="254" t="s">
        <v>501</v>
      </c>
      <c r="B37" s="254" t="s">
        <v>502</v>
      </c>
      <c r="C37" s="254" t="s">
        <v>17</v>
      </c>
      <c r="D37" s="254" t="s">
        <v>407</v>
      </c>
      <c r="E37" s="250"/>
      <c r="F37" s="250"/>
      <c r="G37" s="254" t="s">
        <v>408</v>
      </c>
    </row>
    <row r="38" ht="271.5" customHeight="1">
      <c r="A38" s="250"/>
      <c r="B38" s="250"/>
      <c r="C38" s="254" t="s">
        <v>17</v>
      </c>
      <c r="D38" s="254" t="s">
        <v>407</v>
      </c>
      <c r="E38" s="250"/>
      <c r="F38" s="250"/>
      <c r="G38" s="254" t="s">
        <v>408</v>
      </c>
    </row>
    <row r="39">
      <c r="A39" s="250"/>
      <c r="B39" s="250"/>
      <c r="C39" s="250"/>
      <c r="D39" s="250"/>
      <c r="E39" s="250"/>
      <c r="F39" s="250"/>
      <c r="G39" s="250"/>
    </row>
    <row r="40">
      <c r="A40" s="395" t="s">
        <v>503</v>
      </c>
      <c r="B40" s="396" t="s">
        <v>504</v>
      </c>
      <c r="C40" s="254" t="s">
        <v>17</v>
      </c>
      <c r="D40" s="254" t="s">
        <v>407</v>
      </c>
      <c r="E40" s="250"/>
      <c r="F40" s="250"/>
      <c r="G40" s="254" t="s">
        <v>408</v>
      </c>
    </row>
    <row r="41">
      <c r="A41" s="250"/>
      <c r="B41" s="250"/>
      <c r="C41" s="250"/>
      <c r="D41" s="250"/>
      <c r="E41" s="250"/>
      <c r="F41" s="250"/>
      <c r="G41" s="250"/>
    </row>
    <row r="42">
      <c r="A42" s="254" t="s">
        <v>505</v>
      </c>
      <c r="B42" s="254" t="s">
        <v>506</v>
      </c>
      <c r="C42" s="254" t="s">
        <v>17</v>
      </c>
      <c r="D42" s="254" t="s">
        <v>407</v>
      </c>
      <c r="E42" s="250"/>
      <c r="F42" s="250"/>
      <c r="G42" s="254" t="s">
        <v>408</v>
      </c>
    </row>
    <row r="43">
      <c r="A43" s="250"/>
      <c r="B43" s="254" t="s">
        <v>507</v>
      </c>
      <c r="C43" s="254" t="s">
        <v>17</v>
      </c>
      <c r="D43" s="254" t="s">
        <v>407</v>
      </c>
      <c r="E43" s="250"/>
      <c r="F43" s="250"/>
      <c r="G43" s="254" t="s">
        <v>408</v>
      </c>
    </row>
    <row r="44">
      <c r="A44" s="250"/>
      <c r="B44" s="250"/>
      <c r="C44" s="250"/>
      <c r="D44" s="250"/>
      <c r="E44" s="250"/>
      <c r="F44" s="250"/>
      <c r="G44" s="250"/>
    </row>
    <row r="45">
      <c r="A45" s="254" t="s">
        <v>508</v>
      </c>
      <c r="B45" s="254" t="s">
        <v>509</v>
      </c>
      <c r="C45" s="254" t="s">
        <v>510</v>
      </c>
      <c r="D45" s="254" t="s">
        <v>407</v>
      </c>
      <c r="E45" s="254" t="s">
        <v>511</v>
      </c>
      <c r="F45" s="250"/>
      <c r="G45" s="254" t="s">
        <v>408</v>
      </c>
    </row>
    <row r="46">
      <c r="A46" s="250"/>
      <c r="B46" s="250"/>
      <c r="C46" s="250"/>
      <c r="D46" s="250"/>
      <c r="E46" s="250"/>
      <c r="F46" s="250"/>
      <c r="G46" s="250"/>
    </row>
    <row r="47">
      <c r="A47" s="254" t="s">
        <v>512</v>
      </c>
      <c r="B47" s="254" t="s">
        <v>513</v>
      </c>
      <c r="C47" s="254" t="s">
        <v>17</v>
      </c>
      <c r="D47" s="254" t="s">
        <v>407</v>
      </c>
      <c r="E47" s="254" t="s">
        <v>85</v>
      </c>
      <c r="F47" s="250"/>
      <c r="G47" s="254" t="s">
        <v>408</v>
      </c>
    </row>
    <row r="48">
      <c r="A48" s="250"/>
      <c r="B48" s="250"/>
      <c r="C48" s="250"/>
      <c r="D48" s="250"/>
      <c r="E48" s="250"/>
      <c r="F48" s="250"/>
      <c r="G48" s="250"/>
    </row>
    <row r="49">
      <c r="A49" s="250"/>
      <c r="B49" s="250"/>
      <c r="C49" s="250"/>
      <c r="D49" s="250"/>
      <c r="E49" s="250"/>
      <c r="F49" s="250"/>
      <c r="G49" s="250"/>
    </row>
    <row r="50" ht="64.5" customHeight="1">
      <c r="A50" s="405" t="s">
        <v>514</v>
      </c>
      <c r="B50" s="405" t="s">
        <v>515</v>
      </c>
      <c r="C50" s="408" t="s">
        <v>17</v>
      </c>
      <c r="D50" s="408" t="s">
        <v>407</v>
      </c>
      <c r="E50" s="408" t="s">
        <v>85</v>
      </c>
      <c r="F50" s="408" t="s">
        <v>155</v>
      </c>
      <c r="G50" s="408" t="s">
        <v>408</v>
      </c>
    </row>
    <row r="51" ht="154.5" customHeight="1">
      <c r="A51" s="250"/>
      <c r="B51" s="250"/>
      <c r="C51" s="254" t="s">
        <v>17</v>
      </c>
      <c r="D51" s="254" t="s">
        <v>407</v>
      </c>
      <c r="E51" s="254" t="s">
        <v>85</v>
      </c>
      <c r="F51" s="254" t="s">
        <v>155</v>
      </c>
      <c r="G51" s="254" t="s">
        <v>408</v>
      </c>
    </row>
    <row r="52" ht="154.5" customHeight="1">
      <c r="A52" s="250"/>
      <c r="B52" s="250"/>
      <c r="C52" s="254" t="s">
        <v>17</v>
      </c>
      <c r="D52" s="254" t="s">
        <v>407</v>
      </c>
      <c r="E52" s="254" t="s">
        <v>85</v>
      </c>
      <c r="F52" s="254" t="s">
        <v>155</v>
      </c>
      <c r="G52" s="254" t="s">
        <v>408</v>
      </c>
    </row>
    <row r="53">
      <c r="A53" s="250"/>
      <c r="B53" s="250"/>
      <c r="C53" s="250"/>
      <c r="D53" s="250"/>
      <c r="E53" s="250"/>
      <c r="F53" s="250"/>
      <c r="G53" s="250"/>
    </row>
    <row r="54">
      <c r="A54" s="250"/>
      <c r="B54" s="250"/>
      <c r="C54" s="250"/>
      <c r="D54" s="250"/>
      <c r="E54" s="250"/>
      <c r="F54" s="250"/>
      <c r="G54" s="250"/>
    </row>
    <row r="55">
      <c r="A55" s="254" t="s">
        <v>516</v>
      </c>
      <c r="B55" s="254" t="s">
        <v>517</v>
      </c>
      <c r="C55" s="254" t="s">
        <v>17</v>
      </c>
      <c r="D55" s="254" t="s">
        <v>407</v>
      </c>
      <c r="E55" s="254" t="s">
        <v>85</v>
      </c>
      <c r="F55" s="254" t="s">
        <v>155</v>
      </c>
      <c r="G55" s="254" t="s">
        <v>408</v>
      </c>
    </row>
    <row r="56" ht="157.5" customHeight="1">
      <c r="A56" s="250"/>
      <c r="B56" s="250"/>
      <c r="C56" s="254" t="s">
        <v>17</v>
      </c>
      <c r="D56" s="254" t="s">
        <v>407</v>
      </c>
      <c r="E56" s="254" t="s">
        <v>85</v>
      </c>
      <c r="F56" s="254" t="s">
        <v>155</v>
      </c>
      <c r="G56" s="250"/>
    </row>
    <row r="57">
      <c r="A57" s="250"/>
      <c r="B57" s="254" t="s">
        <v>518</v>
      </c>
      <c r="C57" s="254" t="s">
        <v>17</v>
      </c>
      <c r="D57" s="254" t="s">
        <v>407</v>
      </c>
      <c r="E57" s="250"/>
      <c r="F57" s="250"/>
      <c r="G57" s="254" t="s">
        <v>408</v>
      </c>
    </row>
    <row r="58" ht="122.25" customHeight="1">
      <c r="A58" s="250"/>
      <c r="B58" s="250"/>
      <c r="C58" s="254" t="s">
        <v>17</v>
      </c>
      <c r="D58" s="254" t="s">
        <v>407</v>
      </c>
      <c r="E58" s="254" t="s">
        <v>85</v>
      </c>
      <c r="F58" s="254" t="s">
        <v>155</v>
      </c>
      <c r="G58" s="250"/>
    </row>
    <row r="59">
      <c r="A59" s="250"/>
      <c r="B59" s="254" t="s">
        <v>519</v>
      </c>
      <c r="C59" s="254" t="s">
        <v>17</v>
      </c>
      <c r="D59" s="254" t="s">
        <v>407</v>
      </c>
      <c r="E59" s="250"/>
      <c r="F59" s="250"/>
      <c r="G59" s="254" t="s">
        <v>408</v>
      </c>
    </row>
    <row r="60" ht="123.75" customHeight="1">
      <c r="A60" s="250"/>
      <c r="B60" s="250"/>
      <c r="C60" s="254" t="s">
        <v>17</v>
      </c>
      <c r="D60" s="254" t="s">
        <v>407</v>
      </c>
      <c r="E60" s="254" t="s">
        <v>85</v>
      </c>
      <c r="F60" s="254" t="s">
        <v>155</v>
      </c>
      <c r="G60" s="250"/>
    </row>
    <row r="61">
      <c r="A61" s="250"/>
      <c r="B61" s="254" t="s">
        <v>523</v>
      </c>
      <c r="C61" s="254" t="s">
        <v>17</v>
      </c>
      <c r="D61" s="254" t="s">
        <v>407</v>
      </c>
      <c r="E61" s="254" t="s">
        <v>85</v>
      </c>
      <c r="F61" s="254" t="s">
        <v>155</v>
      </c>
      <c r="G61" s="254" t="s">
        <v>408</v>
      </c>
    </row>
    <row r="62">
      <c r="A62" s="250"/>
      <c r="B62" s="250"/>
      <c r="C62" s="250"/>
      <c r="D62" s="250"/>
      <c r="E62" s="250"/>
      <c r="F62" s="250"/>
      <c r="G62" s="250"/>
    </row>
    <row r="63">
      <c r="A63" s="254" t="s">
        <v>524</v>
      </c>
      <c r="B63" s="254" t="s">
        <v>525</v>
      </c>
      <c r="C63" s="254" t="s">
        <v>17</v>
      </c>
      <c r="D63" s="254" t="s">
        <v>407</v>
      </c>
      <c r="E63" s="254" t="s">
        <v>85</v>
      </c>
      <c r="F63" s="254" t="s">
        <v>155</v>
      </c>
      <c r="G63" s="254" t="s">
        <v>408</v>
      </c>
    </row>
    <row r="64">
      <c r="A64" s="250"/>
      <c r="B64" s="250"/>
      <c r="C64" s="250"/>
      <c r="D64" s="250"/>
      <c r="E64" s="250"/>
      <c r="F64" s="250"/>
      <c r="G64" s="250"/>
    </row>
    <row r="65">
      <c r="A65" s="254" t="s">
        <v>528</v>
      </c>
      <c r="B65" s="254" t="s">
        <v>531</v>
      </c>
      <c r="C65" s="254" t="s">
        <v>17</v>
      </c>
      <c r="D65" s="254" t="s">
        <v>407</v>
      </c>
      <c r="E65" s="254" t="s">
        <v>85</v>
      </c>
      <c r="F65" s="254" t="s">
        <v>155</v>
      </c>
      <c r="G65" s="254" t="s">
        <v>408</v>
      </c>
    </row>
    <row r="66">
      <c r="A66" s="250"/>
      <c r="B66" s="250"/>
      <c r="C66" s="250"/>
      <c r="D66" s="250"/>
      <c r="E66" s="250"/>
      <c r="F66" s="250"/>
      <c r="G66" s="250"/>
    </row>
    <row r="67">
      <c r="A67" s="250"/>
      <c r="B67" s="424" t="s">
        <v>535</v>
      </c>
      <c r="C67" s="254" t="s">
        <v>17</v>
      </c>
      <c r="D67" s="254" t="s">
        <v>407</v>
      </c>
      <c r="E67" s="254" t="s">
        <v>85</v>
      </c>
      <c r="F67" s="254" t="s">
        <v>155</v>
      </c>
      <c r="G67" s="254" t="s">
        <v>408</v>
      </c>
    </row>
    <row r="68">
      <c r="A68" s="250"/>
      <c r="B68" s="250"/>
      <c r="C68" s="250"/>
      <c r="D68" s="250"/>
      <c r="E68" s="250"/>
      <c r="F68" s="250"/>
      <c r="G68" s="250"/>
    </row>
    <row r="69">
      <c r="A69" s="254" t="s">
        <v>536</v>
      </c>
      <c r="B69" s="254" t="s">
        <v>537</v>
      </c>
      <c r="C69" s="254" t="s">
        <v>17</v>
      </c>
      <c r="D69" s="254" t="s">
        <v>407</v>
      </c>
      <c r="E69" s="254" t="s">
        <v>85</v>
      </c>
      <c r="F69" s="254" t="s">
        <v>155</v>
      </c>
      <c r="G69" s="254" t="s">
        <v>408</v>
      </c>
    </row>
    <row r="70">
      <c r="A70" s="250"/>
      <c r="B70" s="250"/>
      <c r="C70" s="250"/>
      <c r="D70" s="250"/>
      <c r="E70" s="250"/>
      <c r="F70" s="250"/>
      <c r="G70" s="250"/>
    </row>
    <row r="71">
      <c r="A71" s="426" t="s">
        <v>538</v>
      </c>
      <c r="B71" s="254" t="s">
        <v>539</v>
      </c>
      <c r="C71" s="254" t="s">
        <v>540</v>
      </c>
      <c r="D71" s="254" t="s">
        <v>407</v>
      </c>
      <c r="E71" s="250"/>
      <c r="F71" s="254" t="s">
        <v>155</v>
      </c>
      <c r="G71" s="254" t="s">
        <v>408</v>
      </c>
    </row>
    <row r="72">
      <c r="A72" s="250"/>
      <c r="B72" s="250"/>
      <c r="C72" s="250"/>
      <c r="D72" s="250"/>
      <c r="E72" s="250"/>
      <c r="F72" s="250"/>
      <c r="G72" s="250"/>
    </row>
    <row r="73">
      <c r="A73" s="254" t="s">
        <v>541</v>
      </c>
      <c r="B73" s="254" t="s">
        <v>542</v>
      </c>
      <c r="C73" s="254" t="s">
        <v>17</v>
      </c>
      <c r="D73" s="254" t="s">
        <v>407</v>
      </c>
      <c r="E73" s="254" t="s">
        <v>85</v>
      </c>
      <c r="F73" s="254" t="s">
        <v>155</v>
      </c>
      <c r="G73" s="254" t="s">
        <v>408</v>
      </c>
    </row>
    <row r="74">
      <c r="A74" s="250"/>
      <c r="B74" s="250"/>
      <c r="C74" s="250"/>
      <c r="D74" s="250"/>
      <c r="E74" s="250"/>
      <c r="F74" s="250"/>
      <c r="G74" s="250"/>
    </row>
    <row r="75">
      <c r="A75" s="254" t="s">
        <v>543</v>
      </c>
      <c r="B75" s="254" t="s">
        <v>544</v>
      </c>
      <c r="C75" s="254" t="s">
        <v>545</v>
      </c>
      <c r="D75" s="254" t="s">
        <v>407</v>
      </c>
      <c r="E75" s="254" t="s">
        <v>85</v>
      </c>
      <c r="F75" s="254" t="s">
        <v>155</v>
      </c>
      <c r="G75" s="250"/>
    </row>
    <row r="76">
      <c r="A76" s="250"/>
      <c r="B76" s="254" t="s">
        <v>546</v>
      </c>
      <c r="C76" s="254" t="s">
        <v>17</v>
      </c>
      <c r="D76" s="254" t="s">
        <v>407</v>
      </c>
      <c r="E76" s="254" t="s">
        <v>85</v>
      </c>
      <c r="F76" s="254" t="s">
        <v>155</v>
      </c>
      <c r="G76" s="254" t="s">
        <v>408</v>
      </c>
    </row>
    <row r="77">
      <c r="A77" s="250"/>
      <c r="B77" s="250"/>
      <c r="C77" s="250"/>
      <c r="D77" s="250"/>
      <c r="E77" s="250"/>
      <c r="F77" s="250"/>
      <c r="G77" s="250"/>
    </row>
    <row r="78">
      <c r="A78" s="254" t="s">
        <v>547</v>
      </c>
      <c r="B78" s="254" t="s">
        <v>548</v>
      </c>
      <c r="C78" s="254" t="s">
        <v>17</v>
      </c>
      <c r="D78" s="254" t="s">
        <v>407</v>
      </c>
      <c r="E78" s="254" t="s">
        <v>85</v>
      </c>
      <c r="F78" s="254" t="s">
        <v>155</v>
      </c>
      <c r="G78" s="254" t="s">
        <v>408</v>
      </c>
    </row>
    <row r="79">
      <c r="A79" s="250"/>
      <c r="B79" s="250"/>
      <c r="C79" s="250"/>
      <c r="D79" s="250"/>
      <c r="E79" s="250"/>
      <c r="F79" s="250"/>
      <c r="G79" s="250"/>
    </row>
    <row r="80">
      <c r="A80" s="254" t="s">
        <v>549</v>
      </c>
      <c r="B80" s="254" t="s">
        <v>550</v>
      </c>
      <c r="C80" s="254" t="s">
        <v>17</v>
      </c>
      <c r="D80" s="254" t="s">
        <v>407</v>
      </c>
      <c r="E80" s="254" t="s">
        <v>85</v>
      </c>
      <c r="F80" s="254" t="s">
        <v>155</v>
      </c>
      <c r="G80" s="254" t="s">
        <v>408</v>
      </c>
    </row>
    <row r="81">
      <c r="A81" s="250"/>
      <c r="B81" s="250"/>
      <c r="C81" s="250"/>
      <c r="D81" s="250"/>
      <c r="E81" s="250"/>
      <c r="F81" s="250"/>
      <c r="G81" s="250"/>
    </row>
    <row r="82" ht="213.0" customHeight="1">
      <c r="A82" s="405" t="s">
        <v>551</v>
      </c>
      <c r="B82" s="405" t="s">
        <v>552</v>
      </c>
      <c r="C82" s="254" t="s">
        <v>553</v>
      </c>
      <c r="D82" s="254" t="s">
        <v>407</v>
      </c>
      <c r="E82" s="254" t="s">
        <v>85</v>
      </c>
      <c r="F82" s="254" t="s">
        <v>155</v>
      </c>
      <c r="G82" s="254" t="s">
        <v>408</v>
      </c>
    </row>
    <row r="83">
      <c r="A83" s="250"/>
      <c r="B83" s="250"/>
      <c r="C83" s="250"/>
      <c r="D83" s="250"/>
      <c r="E83" s="250"/>
      <c r="F83" s="250"/>
      <c r="G83" s="250"/>
    </row>
    <row r="84">
      <c r="A84" s="254" t="s">
        <v>554</v>
      </c>
      <c r="B84" s="254" t="s">
        <v>555</v>
      </c>
      <c r="C84" s="254" t="s">
        <v>17</v>
      </c>
      <c r="D84" s="254" t="s">
        <v>407</v>
      </c>
      <c r="E84" s="254" t="s">
        <v>85</v>
      </c>
      <c r="F84" s="254" t="s">
        <v>155</v>
      </c>
      <c r="G84" s="254" t="s">
        <v>408</v>
      </c>
    </row>
    <row r="85">
      <c r="A85" s="250"/>
      <c r="B85" s="250"/>
      <c r="C85" s="250"/>
      <c r="D85" s="250"/>
      <c r="E85" s="250"/>
      <c r="F85" s="250"/>
      <c r="G85" s="250"/>
    </row>
    <row r="86">
      <c r="A86" s="254" t="s">
        <v>556</v>
      </c>
      <c r="B86" s="424" t="s">
        <v>557</v>
      </c>
      <c r="C86" s="254" t="s">
        <v>17</v>
      </c>
      <c r="D86" s="254" t="s">
        <v>407</v>
      </c>
      <c r="E86" s="254" t="s">
        <v>85</v>
      </c>
      <c r="F86" s="254" t="s">
        <v>155</v>
      </c>
      <c r="G86" s="254" t="s">
        <v>408</v>
      </c>
    </row>
    <row r="87">
      <c r="A87" s="250"/>
      <c r="B87" s="250"/>
      <c r="C87" s="250"/>
      <c r="D87" s="250"/>
      <c r="E87" s="250"/>
      <c r="F87" s="250"/>
      <c r="G87" s="250"/>
    </row>
    <row r="88">
      <c r="A88" s="254" t="s">
        <v>556</v>
      </c>
      <c r="B88" s="254" t="s">
        <v>558</v>
      </c>
      <c r="C88" s="254" t="s">
        <v>17</v>
      </c>
      <c r="D88" s="254" t="s">
        <v>407</v>
      </c>
      <c r="E88" s="254" t="s">
        <v>85</v>
      </c>
      <c r="F88" s="254" t="s">
        <v>155</v>
      </c>
      <c r="G88" s="254" t="s">
        <v>408</v>
      </c>
    </row>
    <row r="89">
      <c r="A89" s="250"/>
      <c r="B89" s="250"/>
      <c r="C89" s="250"/>
      <c r="D89" s="250"/>
      <c r="E89" s="250"/>
      <c r="F89" s="250"/>
      <c r="G89" s="250"/>
    </row>
    <row r="90">
      <c r="A90" s="254" t="s">
        <v>559</v>
      </c>
      <c r="B90" s="424" t="s">
        <v>560</v>
      </c>
      <c r="C90" s="254" t="s">
        <v>17</v>
      </c>
      <c r="D90" s="254" t="s">
        <v>407</v>
      </c>
      <c r="E90" s="254" t="s">
        <v>85</v>
      </c>
      <c r="F90" s="250"/>
      <c r="G90" s="254" t="s">
        <v>408</v>
      </c>
    </row>
    <row r="91">
      <c r="A91" s="250"/>
      <c r="B91" s="250"/>
      <c r="C91" s="250"/>
      <c r="D91" s="250"/>
      <c r="E91" s="250"/>
      <c r="F91" s="250"/>
      <c r="G91" s="250"/>
    </row>
    <row r="92">
      <c r="A92" s="254" t="s">
        <v>559</v>
      </c>
      <c r="B92" s="254" t="s">
        <v>561</v>
      </c>
      <c r="C92" s="254" t="s">
        <v>17</v>
      </c>
      <c r="D92" s="254" t="s">
        <v>407</v>
      </c>
      <c r="E92" s="254" t="s">
        <v>562</v>
      </c>
      <c r="F92" s="254" t="s">
        <v>155</v>
      </c>
      <c r="G92" s="254" t="s">
        <v>408</v>
      </c>
    </row>
    <row r="93">
      <c r="A93" s="250"/>
      <c r="B93" s="250"/>
      <c r="C93" s="250"/>
      <c r="D93" s="250"/>
      <c r="E93" s="250"/>
      <c r="F93" s="250"/>
      <c r="G93" s="250"/>
    </row>
    <row r="94">
      <c r="A94" s="254" t="s">
        <v>563</v>
      </c>
      <c r="B94" s="254" t="s">
        <v>564</v>
      </c>
      <c r="C94" s="254" t="s">
        <v>17</v>
      </c>
      <c r="D94" s="254" t="s">
        <v>407</v>
      </c>
      <c r="E94" s="254" t="s">
        <v>85</v>
      </c>
      <c r="F94" s="254" t="s">
        <v>155</v>
      </c>
      <c r="G94" s="254" t="s">
        <v>408</v>
      </c>
    </row>
    <row r="95">
      <c r="A95" s="250"/>
      <c r="B95" s="250"/>
      <c r="C95" s="250"/>
      <c r="D95" s="250"/>
      <c r="E95" s="250"/>
      <c r="F95" s="250"/>
      <c r="G95" s="250"/>
    </row>
    <row r="96">
      <c r="A96" s="254" t="s">
        <v>565</v>
      </c>
      <c r="B96" s="254" t="s">
        <v>566</v>
      </c>
      <c r="C96" s="254" t="s">
        <v>17</v>
      </c>
      <c r="D96" s="254" t="s">
        <v>407</v>
      </c>
      <c r="E96" s="254" t="s">
        <v>85</v>
      </c>
      <c r="F96" s="254" t="s">
        <v>155</v>
      </c>
      <c r="G96" s="254" t="s">
        <v>408</v>
      </c>
    </row>
    <row r="97">
      <c r="A97" s="250"/>
      <c r="B97" s="250"/>
      <c r="C97" s="250"/>
      <c r="D97" s="250"/>
      <c r="E97" s="250"/>
      <c r="F97" s="250"/>
      <c r="G97" s="250"/>
    </row>
    <row r="98">
      <c r="A98" s="254" t="s">
        <v>567</v>
      </c>
      <c r="B98" s="254" t="s">
        <v>568</v>
      </c>
      <c r="C98" s="254" t="s">
        <v>17</v>
      </c>
      <c r="D98" s="254" t="s">
        <v>407</v>
      </c>
      <c r="E98" s="254" t="s">
        <v>85</v>
      </c>
      <c r="F98" s="254" t="s">
        <v>155</v>
      </c>
      <c r="G98" s="254" t="s">
        <v>408</v>
      </c>
    </row>
    <row r="99">
      <c r="A99" s="250"/>
      <c r="B99" s="250"/>
      <c r="C99" s="250"/>
      <c r="D99" s="250"/>
      <c r="E99" s="250"/>
      <c r="F99" s="250"/>
      <c r="G99" s="250"/>
    </row>
    <row r="100">
      <c r="A100" s="254" t="s">
        <v>569</v>
      </c>
      <c r="B100" s="254" t="s">
        <v>570</v>
      </c>
      <c r="C100" s="254" t="s">
        <v>17</v>
      </c>
      <c r="D100" s="254" t="s">
        <v>407</v>
      </c>
      <c r="E100" s="254" t="s">
        <v>85</v>
      </c>
      <c r="F100" s="254" t="s">
        <v>155</v>
      </c>
      <c r="G100" s="254" t="s">
        <v>408</v>
      </c>
    </row>
    <row r="101" ht="15.0" customHeight="1">
      <c r="A101" s="250"/>
      <c r="B101" s="426"/>
      <c r="C101" s="250"/>
      <c r="D101" s="250"/>
      <c r="E101" s="250"/>
      <c r="F101" s="250"/>
      <c r="G101" s="250"/>
    </row>
    <row r="102">
      <c r="A102" s="254" t="s">
        <v>571</v>
      </c>
      <c r="B102" s="254" t="s">
        <v>572</v>
      </c>
      <c r="C102" s="254" t="s">
        <v>17</v>
      </c>
      <c r="D102" s="254" t="s">
        <v>407</v>
      </c>
      <c r="E102" s="254" t="s">
        <v>85</v>
      </c>
      <c r="F102" s="254" t="s">
        <v>155</v>
      </c>
      <c r="G102" s="254" t="s">
        <v>408</v>
      </c>
    </row>
    <row r="103">
      <c r="A103" s="250"/>
      <c r="B103" s="250"/>
      <c r="C103" s="250"/>
      <c r="D103" s="250"/>
      <c r="E103" s="250"/>
      <c r="F103" s="250"/>
      <c r="G103" s="250"/>
    </row>
    <row r="104">
      <c r="A104" s="254" t="s">
        <v>573</v>
      </c>
      <c r="B104" s="254" t="s">
        <v>574</v>
      </c>
      <c r="C104" s="254" t="s">
        <v>17</v>
      </c>
      <c r="D104" s="254" t="s">
        <v>407</v>
      </c>
      <c r="E104" s="254" t="s">
        <v>85</v>
      </c>
      <c r="F104" s="254" t="s">
        <v>155</v>
      </c>
      <c r="G104" s="254" t="s">
        <v>408</v>
      </c>
    </row>
    <row r="105">
      <c r="A105" s="250"/>
      <c r="B105" s="250"/>
      <c r="C105" s="250"/>
      <c r="D105" s="250"/>
      <c r="E105" s="250"/>
      <c r="F105" s="250"/>
      <c r="G105" s="250"/>
    </row>
    <row r="106">
      <c r="A106" s="254" t="s">
        <v>575</v>
      </c>
      <c r="B106" s="431" t="s">
        <v>576</v>
      </c>
      <c r="C106" s="254" t="s">
        <v>577</v>
      </c>
      <c r="D106" s="254" t="s">
        <v>407</v>
      </c>
      <c r="E106" s="254" t="s">
        <v>85</v>
      </c>
      <c r="F106" s="254" t="s">
        <v>155</v>
      </c>
      <c r="G106" s="254" t="s">
        <v>408</v>
      </c>
    </row>
    <row r="107">
      <c r="A107" s="426" t="s">
        <v>578</v>
      </c>
      <c r="B107" s="426" t="s">
        <v>579</v>
      </c>
      <c r="C107" s="254" t="s">
        <v>580</v>
      </c>
      <c r="D107" s="254" t="s">
        <v>407</v>
      </c>
      <c r="E107" s="254" t="s">
        <v>85</v>
      </c>
      <c r="F107" s="254" t="s">
        <v>581</v>
      </c>
      <c r="G107" s="254" t="s">
        <v>408</v>
      </c>
    </row>
    <row r="108">
      <c r="A108" s="254"/>
      <c r="B108" s="254"/>
      <c r="C108" s="254"/>
      <c r="D108" s="250"/>
      <c r="E108" s="250"/>
      <c r="F108" s="250"/>
      <c r="G108" s="250"/>
    </row>
    <row r="109">
      <c r="A109" s="250" t="s">
        <v>520</v>
      </c>
      <c r="B109" s="254" t="s">
        <v>582</v>
      </c>
      <c r="C109" s="254" t="s">
        <v>580</v>
      </c>
      <c r="D109" s="254" t="s">
        <v>583</v>
      </c>
      <c r="E109" s="254" t="s">
        <v>85</v>
      </c>
      <c r="F109" s="254" t="s">
        <v>581</v>
      </c>
      <c r="G109" s="250"/>
    </row>
    <row r="110">
      <c r="A110" s="250"/>
      <c r="B110" s="250"/>
      <c r="C110" s="250"/>
      <c r="D110" s="250"/>
      <c r="E110" s="250"/>
      <c r="F110" s="250"/>
      <c r="G110" s="250"/>
    </row>
    <row r="111">
      <c r="A111" s="254" t="s">
        <v>584</v>
      </c>
      <c r="B111" s="254" t="s">
        <v>585</v>
      </c>
      <c r="C111" s="254" t="s">
        <v>586</v>
      </c>
      <c r="D111" s="254" t="s">
        <v>407</v>
      </c>
      <c r="E111" s="254" t="s">
        <v>587</v>
      </c>
      <c r="F111" s="254" t="s">
        <v>581</v>
      </c>
      <c r="G111" s="250"/>
    </row>
    <row r="112">
      <c r="A112" s="250"/>
      <c r="B112" s="250"/>
      <c r="C112" s="250"/>
      <c r="D112" s="250"/>
      <c r="E112" s="250"/>
      <c r="F112" s="250"/>
      <c r="G112" s="250"/>
    </row>
    <row r="113">
      <c r="A113" s="254" t="s">
        <v>588</v>
      </c>
      <c r="B113" s="254" t="s">
        <v>589</v>
      </c>
      <c r="C113" s="254" t="s">
        <v>580</v>
      </c>
      <c r="D113" s="254" t="s">
        <v>407</v>
      </c>
      <c r="E113" s="254" t="s">
        <v>587</v>
      </c>
      <c r="F113" s="254" t="s">
        <v>581</v>
      </c>
      <c r="G113" s="250"/>
    </row>
    <row r="114">
      <c r="A114" s="250"/>
      <c r="B114" s="250"/>
      <c r="C114" s="250"/>
      <c r="D114" s="250"/>
      <c r="E114" s="250"/>
      <c r="F114" s="250"/>
      <c r="G114" s="250"/>
    </row>
    <row r="115">
      <c r="A115" s="254" t="s">
        <v>590</v>
      </c>
      <c r="B115" s="254" t="s">
        <v>591</v>
      </c>
      <c r="C115" s="254" t="s">
        <v>580</v>
      </c>
      <c r="D115" s="250"/>
      <c r="E115" s="254" t="s">
        <v>587</v>
      </c>
      <c r="F115" s="254" t="s">
        <v>581</v>
      </c>
      <c r="G115" s="250"/>
    </row>
    <row r="116">
      <c r="A116" s="250"/>
      <c r="B116" s="250"/>
      <c r="C116" s="250"/>
      <c r="D116" s="250"/>
      <c r="E116" s="250"/>
      <c r="F116" s="250"/>
      <c r="G116" s="250"/>
    </row>
    <row r="117">
      <c r="A117" s="250"/>
      <c r="B117" s="250"/>
      <c r="C117" s="250"/>
      <c r="D117" s="250"/>
      <c r="E117" s="250"/>
      <c r="F117" s="250"/>
      <c r="G117" s="250"/>
    </row>
    <row r="118">
      <c r="A118" s="250"/>
      <c r="B118" s="250"/>
      <c r="C118" s="250"/>
      <c r="D118" s="250"/>
      <c r="E118" s="250"/>
      <c r="F118" s="250"/>
      <c r="G118" s="250"/>
    </row>
    <row r="119">
      <c r="A119" s="250"/>
      <c r="B119" s="250"/>
      <c r="C119" s="250"/>
      <c r="D119" s="250"/>
      <c r="E119" s="250"/>
      <c r="F119" s="250"/>
      <c r="G119" s="250"/>
    </row>
    <row r="120">
      <c r="A120" s="250"/>
      <c r="B120" s="250"/>
      <c r="C120" s="250"/>
      <c r="D120" s="250"/>
      <c r="E120" s="250"/>
      <c r="F120" s="250"/>
      <c r="G120" s="250"/>
    </row>
    <row r="121">
      <c r="A121" s="250"/>
      <c r="B121" s="250"/>
      <c r="C121" s="250"/>
      <c r="D121" s="250"/>
      <c r="E121" s="250"/>
      <c r="F121" s="250"/>
      <c r="G121" s="250"/>
    </row>
    <row r="122">
      <c r="A122" s="250"/>
      <c r="B122" s="250"/>
      <c r="C122" s="250"/>
      <c r="D122" s="250"/>
      <c r="E122" s="250"/>
      <c r="F122" s="250"/>
      <c r="G122" s="250"/>
    </row>
    <row r="123">
      <c r="A123" s="250"/>
      <c r="B123" s="250"/>
      <c r="C123" s="250"/>
      <c r="D123" s="250"/>
      <c r="E123" s="250"/>
      <c r="F123" s="250"/>
      <c r="G123" s="250"/>
    </row>
    <row r="124">
      <c r="A124" s="250"/>
      <c r="B124" s="250"/>
      <c r="C124" s="250"/>
      <c r="D124" s="250"/>
      <c r="E124" s="250"/>
      <c r="F124" s="250"/>
      <c r="G124" s="250"/>
    </row>
    <row r="125">
      <c r="A125" s="250"/>
      <c r="B125" s="250"/>
      <c r="C125" s="250"/>
      <c r="D125" s="250"/>
      <c r="E125" s="250"/>
      <c r="F125" s="250"/>
      <c r="G125" s="250"/>
    </row>
    <row r="126">
      <c r="A126" s="250"/>
      <c r="B126" s="250"/>
      <c r="C126" s="250"/>
      <c r="D126" s="250"/>
      <c r="E126" s="250"/>
      <c r="F126" s="250"/>
      <c r="G126" s="250"/>
    </row>
    <row r="127">
      <c r="A127" s="250"/>
      <c r="B127" s="250"/>
      <c r="C127" s="250"/>
      <c r="D127" s="250"/>
      <c r="E127" s="250"/>
      <c r="F127" s="250"/>
      <c r="G127" s="250"/>
    </row>
    <row r="128">
      <c r="A128" s="250"/>
      <c r="B128" s="250"/>
      <c r="C128" s="250"/>
      <c r="D128" s="250"/>
      <c r="E128" s="250"/>
      <c r="F128" s="250"/>
      <c r="G128" s="250"/>
    </row>
    <row r="129">
      <c r="A129" s="250"/>
      <c r="B129" s="250"/>
      <c r="C129" s="250"/>
      <c r="D129" s="250"/>
      <c r="E129" s="250"/>
      <c r="F129" s="250"/>
      <c r="G129" s="250"/>
    </row>
    <row r="130">
      <c r="A130" s="250"/>
      <c r="B130" s="250"/>
      <c r="C130" s="250"/>
      <c r="D130" s="250"/>
      <c r="E130" s="250"/>
      <c r="F130" s="250"/>
      <c r="G130" s="250"/>
    </row>
    <row r="131">
      <c r="A131" s="250"/>
      <c r="B131" s="250"/>
      <c r="C131" s="250"/>
      <c r="D131" s="250"/>
      <c r="E131" s="250"/>
      <c r="F131" s="250"/>
      <c r="G131" s="250"/>
    </row>
    <row r="132">
      <c r="A132" s="250"/>
      <c r="B132" s="250"/>
      <c r="C132" s="250"/>
      <c r="D132" s="250"/>
      <c r="E132" s="250"/>
      <c r="F132" s="250"/>
      <c r="G132" s="250"/>
    </row>
    <row r="133">
      <c r="A133" s="250"/>
      <c r="B133" s="250"/>
      <c r="C133" s="250"/>
      <c r="D133" s="250"/>
      <c r="E133" s="250"/>
      <c r="F133" s="250"/>
      <c r="G133" s="250"/>
    </row>
    <row r="134">
      <c r="A134" s="250"/>
      <c r="B134" s="250"/>
      <c r="C134" s="250"/>
      <c r="D134" s="250"/>
      <c r="E134" s="250"/>
      <c r="F134" s="250"/>
      <c r="G134" s="250"/>
    </row>
    <row r="135">
      <c r="A135" s="250"/>
      <c r="B135" s="250"/>
      <c r="C135" s="250"/>
      <c r="D135" s="250"/>
      <c r="E135" s="250"/>
      <c r="F135" s="250"/>
      <c r="G135" s="250"/>
    </row>
    <row r="136">
      <c r="A136" s="250"/>
      <c r="B136" s="250"/>
      <c r="C136" s="250"/>
      <c r="D136" s="250"/>
      <c r="E136" s="250"/>
      <c r="F136" s="250"/>
      <c r="G136" s="250"/>
    </row>
    <row r="137">
      <c r="A137" s="250"/>
      <c r="B137" s="250"/>
      <c r="C137" s="250"/>
      <c r="D137" s="250"/>
      <c r="E137" s="250"/>
      <c r="F137" s="250"/>
      <c r="G137" s="250"/>
    </row>
    <row r="138">
      <c r="A138" s="250"/>
      <c r="B138" s="250"/>
      <c r="C138" s="250"/>
      <c r="D138" s="250"/>
      <c r="E138" s="250"/>
      <c r="F138" s="250"/>
      <c r="G138" s="250"/>
    </row>
    <row r="139">
      <c r="A139" s="250"/>
      <c r="B139" s="250"/>
      <c r="C139" s="250"/>
      <c r="D139" s="250"/>
      <c r="E139" s="250"/>
      <c r="F139" s="250"/>
      <c r="G139" s="250"/>
    </row>
    <row r="140">
      <c r="A140" s="250"/>
      <c r="B140" s="250"/>
      <c r="C140" s="250"/>
      <c r="D140" s="250"/>
      <c r="E140" s="250"/>
      <c r="F140" s="250"/>
      <c r="G140" s="250"/>
    </row>
    <row r="141">
      <c r="A141" s="250"/>
      <c r="B141" s="250"/>
      <c r="C141" s="250"/>
      <c r="D141" s="250"/>
      <c r="E141" s="250"/>
      <c r="F141" s="250"/>
      <c r="G141" s="250"/>
    </row>
    <row r="142">
      <c r="A142" s="250"/>
      <c r="B142" s="250"/>
      <c r="C142" s="250"/>
      <c r="D142" s="250"/>
      <c r="E142" s="250"/>
      <c r="F142" s="250"/>
      <c r="G142" s="250"/>
    </row>
    <row r="143">
      <c r="A143" s="250"/>
      <c r="B143" s="250"/>
      <c r="C143" s="250"/>
      <c r="D143" s="250"/>
      <c r="E143" s="250"/>
      <c r="F143" s="250"/>
      <c r="G143" s="250"/>
    </row>
    <row r="144">
      <c r="A144" s="250"/>
      <c r="B144" s="250"/>
      <c r="C144" s="250"/>
      <c r="D144" s="250"/>
      <c r="E144" s="250"/>
      <c r="F144" s="250"/>
      <c r="G144" s="250"/>
    </row>
    <row r="145">
      <c r="A145" s="250"/>
      <c r="B145" s="250"/>
      <c r="C145" s="250"/>
      <c r="D145" s="250"/>
      <c r="E145" s="250"/>
      <c r="F145" s="250"/>
      <c r="G145" s="250"/>
    </row>
    <row r="146">
      <c r="A146" s="250"/>
      <c r="B146" s="250"/>
      <c r="C146" s="250"/>
      <c r="D146" s="250"/>
      <c r="E146" s="250"/>
      <c r="F146" s="250"/>
      <c r="G146" s="250"/>
    </row>
    <row r="147">
      <c r="A147" s="250"/>
      <c r="B147" s="250"/>
      <c r="C147" s="250"/>
      <c r="D147" s="250"/>
      <c r="E147" s="250"/>
      <c r="F147" s="250"/>
      <c r="G147" s="250"/>
    </row>
    <row r="148">
      <c r="A148" s="250"/>
      <c r="B148" s="250"/>
      <c r="C148" s="250"/>
      <c r="D148" s="250"/>
      <c r="E148" s="250"/>
      <c r="F148" s="250"/>
      <c r="G148" s="250"/>
    </row>
    <row r="149">
      <c r="A149" s="250"/>
      <c r="B149" s="250"/>
      <c r="C149" s="250"/>
      <c r="D149" s="250"/>
      <c r="E149" s="250"/>
      <c r="F149" s="250"/>
      <c r="G149" s="250"/>
    </row>
    <row r="150">
      <c r="A150" s="250"/>
      <c r="B150" s="250"/>
      <c r="C150" s="250"/>
      <c r="D150" s="250"/>
      <c r="E150" s="250"/>
      <c r="F150" s="250"/>
      <c r="G150" s="250"/>
    </row>
    <row r="151">
      <c r="A151" s="250"/>
      <c r="B151" s="250"/>
      <c r="C151" s="250"/>
      <c r="D151" s="250"/>
      <c r="E151" s="250"/>
      <c r="F151" s="250"/>
      <c r="G151" s="250"/>
    </row>
    <row r="152">
      <c r="A152" s="250"/>
      <c r="B152" s="250"/>
      <c r="C152" s="250"/>
      <c r="D152" s="250"/>
      <c r="E152" s="250"/>
      <c r="F152" s="250"/>
      <c r="G152" s="250"/>
    </row>
    <row r="153">
      <c r="A153" s="250"/>
      <c r="B153" s="250"/>
      <c r="C153" s="250"/>
      <c r="D153" s="250"/>
      <c r="E153" s="250"/>
      <c r="F153" s="250"/>
      <c r="G153" s="250"/>
    </row>
    <row r="154">
      <c r="A154" s="250"/>
      <c r="B154" s="250"/>
      <c r="C154" s="250"/>
      <c r="D154" s="250"/>
      <c r="E154" s="250"/>
      <c r="F154" s="250"/>
      <c r="G154" s="250"/>
    </row>
    <row r="155">
      <c r="A155" s="250"/>
      <c r="B155" s="250"/>
      <c r="C155" s="250"/>
      <c r="D155" s="250"/>
      <c r="E155" s="250"/>
      <c r="F155" s="250"/>
      <c r="G155" s="250"/>
    </row>
    <row r="156">
      <c r="A156" s="250"/>
      <c r="B156" s="250"/>
      <c r="C156" s="250"/>
      <c r="D156" s="250"/>
      <c r="E156" s="250"/>
      <c r="F156" s="250"/>
      <c r="G156" s="250"/>
    </row>
    <row r="157">
      <c r="A157" s="250"/>
      <c r="B157" s="250"/>
      <c r="C157" s="250"/>
      <c r="D157" s="250"/>
      <c r="E157" s="250"/>
      <c r="F157" s="250"/>
      <c r="G157" s="250"/>
    </row>
    <row r="158">
      <c r="A158" s="250"/>
      <c r="B158" s="250"/>
      <c r="C158" s="250"/>
      <c r="D158" s="250"/>
      <c r="E158" s="250"/>
      <c r="F158" s="250"/>
      <c r="G158" s="250"/>
    </row>
    <row r="159">
      <c r="A159" s="250"/>
      <c r="B159" s="250"/>
      <c r="C159" s="250"/>
      <c r="D159" s="250"/>
      <c r="E159" s="250"/>
      <c r="F159" s="250"/>
      <c r="G159" s="250"/>
    </row>
    <row r="160">
      <c r="A160" s="250"/>
      <c r="B160" s="250"/>
      <c r="C160" s="250"/>
      <c r="D160" s="250"/>
      <c r="E160" s="250"/>
      <c r="F160" s="250"/>
      <c r="G160" s="250"/>
    </row>
    <row r="161">
      <c r="A161" s="250"/>
      <c r="B161" s="250"/>
      <c r="C161" s="250"/>
      <c r="D161" s="250"/>
      <c r="E161" s="250"/>
      <c r="F161" s="250"/>
      <c r="G161" s="250"/>
    </row>
    <row r="162">
      <c r="A162" s="250"/>
      <c r="B162" s="250"/>
      <c r="C162" s="250"/>
      <c r="D162" s="250"/>
      <c r="E162" s="250"/>
      <c r="F162" s="250"/>
      <c r="G162" s="250"/>
    </row>
    <row r="163">
      <c r="A163" s="250"/>
      <c r="B163" s="250"/>
      <c r="C163" s="250"/>
      <c r="D163" s="250"/>
      <c r="E163" s="250"/>
      <c r="F163" s="250"/>
      <c r="G163" s="250"/>
    </row>
    <row r="164">
      <c r="A164" s="250"/>
      <c r="B164" s="250"/>
      <c r="C164" s="250"/>
      <c r="D164" s="250"/>
      <c r="E164" s="250"/>
      <c r="F164" s="250"/>
      <c r="G164" s="250"/>
    </row>
    <row r="165">
      <c r="A165" s="250"/>
      <c r="B165" s="250"/>
      <c r="C165" s="250"/>
      <c r="D165" s="250"/>
      <c r="E165" s="250"/>
      <c r="F165" s="250"/>
      <c r="G165" s="250"/>
    </row>
    <row r="166">
      <c r="A166" s="250"/>
      <c r="B166" s="250"/>
      <c r="C166" s="250"/>
      <c r="D166" s="250"/>
      <c r="E166" s="250"/>
      <c r="F166" s="250"/>
      <c r="G166" s="250"/>
    </row>
    <row r="167">
      <c r="A167" s="250"/>
      <c r="B167" s="250"/>
      <c r="C167" s="250"/>
      <c r="D167" s="250"/>
      <c r="E167" s="250"/>
      <c r="F167" s="250"/>
      <c r="G167" s="250"/>
    </row>
    <row r="168">
      <c r="A168" s="250"/>
      <c r="B168" s="250"/>
      <c r="C168" s="250"/>
      <c r="D168" s="250"/>
      <c r="E168" s="250"/>
      <c r="F168" s="250"/>
      <c r="G168" s="250"/>
    </row>
    <row r="169">
      <c r="A169" s="250"/>
      <c r="B169" s="250"/>
      <c r="C169" s="250"/>
      <c r="D169" s="250"/>
      <c r="E169" s="250"/>
      <c r="F169" s="250"/>
      <c r="G169" s="250"/>
    </row>
    <row r="170">
      <c r="A170" s="250"/>
      <c r="B170" s="250"/>
      <c r="C170" s="250"/>
      <c r="D170" s="250"/>
      <c r="E170" s="250"/>
      <c r="F170" s="250"/>
      <c r="G170" s="250"/>
    </row>
    <row r="171">
      <c r="A171" s="250"/>
      <c r="B171" s="250"/>
      <c r="C171" s="250"/>
      <c r="D171" s="250"/>
      <c r="E171" s="250"/>
      <c r="F171" s="250"/>
      <c r="G171" s="250"/>
    </row>
    <row r="172">
      <c r="A172" s="250"/>
      <c r="B172" s="250"/>
      <c r="C172" s="250"/>
      <c r="D172" s="250"/>
      <c r="E172" s="250"/>
      <c r="F172" s="250"/>
      <c r="G172" s="250"/>
    </row>
    <row r="173">
      <c r="A173" s="250"/>
      <c r="B173" s="250"/>
      <c r="C173" s="250"/>
      <c r="D173" s="250"/>
      <c r="E173" s="250"/>
      <c r="F173" s="250"/>
      <c r="G173" s="250"/>
    </row>
    <row r="174">
      <c r="A174" s="250"/>
      <c r="B174" s="250"/>
      <c r="C174" s="250"/>
      <c r="D174" s="250"/>
      <c r="E174" s="250"/>
      <c r="F174" s="250"/>
      <c r="G174" s="250"/>
    </row>
    <row r="175">
      <c r="A175" s="250"/>
      <c r="B175" s="250"/>
      <c r="C175" s="250"/>
      <c r="D175" s="250"/>
      <c r="E175" s="250"/>
      <c r="F175" s="250"/>
      <c r="G175" s="250"/>
    </row>
    <row r="176">
      <c r="A176" s="250"/>
      <c r="B176" s="250"/>
      <c r="C176" s="250"/>
      <c r="D176" s="250"/>
      <c r="E176" s="250"/>
      <c r="F176" s="250"/>
      <c r="G176" s="250"/>
    </row>
    <row r="177">
      <c r="A177" s="250"/>
      <c r="B177" s="250"/>
      <c r="C177" s="250"/>
      <c r="D177" s="250"/>
      <c r="E177" s="250"/>
      <c r="F177" s="250"/>
      <c r="G177" s="250"/>
    </row>
    <row r="178">
      <c r="A178" s="250"/>
      <c r="B178" s="250"/>
      <c r="C178" s="250"/>
      <c r="D178" s="250"/>
      <c r="E178" s="250"/>
      <c r="F178" s="250"/>
      <c r="G178" s="250"/>
    </row>
    <row r="179">
      <c r="A179" s="250"/>
      <c r="B179" s="250"/>
      <c r="C179" s="250"/>
      <c r="D179" s="250"/>
      <c r="E179" s="250"/>
      <c r="F179" s="250"/>
      <c r="G179" s="250"/>
    </row>
    <row r="180">
      <c r="A180" s="250"/>
      <c r="B180" s="250"/>
      <c r="C180" s="250"/>
      <c r="D180" s="250"/>
      <c r="E180" s="250"/>
      <c r="F180" s="250"/>
      <c r="G180" s="250"/>
    </row>
    <row r="181">
      <c r="A181" s="250"/>
      <c r="B181" s="250"/>
      <c r="C181" s="250"/>
      <c r="D181" s="250"/>
      <c r="E181" s="250"/>
      <c r="F181" s="250"/>
      <c r="G181" s="250"/>
    </row>
    <row r="182">
      <c r="A182" s="250"/>
      <c r="B182" s="250"/>
      <c r="C182" s="250"/>
      <c r="D182" s="250"/>
      <c r="E182" s="250"/>
      <c r="F182" s="250"/>
      <c r="G182" s="250"/>
    </row>
    <row r="183">
      <c r="A183" s="250"/>
      <c r="B183" s="250"/>
      <c r="C183" s="250"/>
      <c r="D183" s="250"/>
      <c r="E183" s="250"/>
      <c r="F183" s="250"/>
      <c r="G183" s="250"/>
    </row>
    <row r="184">
      <c r="A184" s="250"/>
      <c r="B184" s="250"/>
      <c r="C184" s="250"/>
      <c r="D184" s="250"/>
      <c r="E184" s="250"/>
      <c r="F184" s="250"/>
      <c r="G184" s="250"/>
    </row>
    <row r="185">
      <c r="A185" s="250"/>
      <c r="B185" s="250"/>
      <c r="C185" s="250"/>
      <c r="D185" s="250"/>
      <c r="E185" s="250"/>
      <c r="F185" s="250"/>
      <c r="G185" s="250"/>
    </row>
    <row r="186">
      <c r="A186" s="250"/>
      <c r="B186" s="250"/>
      <c r="C186" s="250"/>
      <c r="D186" s="250"/>
      <c r="E186" s="250"/>
      <c r="F186" s="250"/>
      <c r="G186" s="250"/>
    </row>
    <row r="187">
      <c r="A187" s="250"/>
      <c r="B187" s="250"/>
      <c r="C187" s="250"/>
      <c r="D187" s="250"/>
      <c r="E187" s="250"/>
      <c r="F187" s="250"/>
      <c r="G187" s="250"/>
    </row>
    <row r="188">
      <c r="A188" s="250"/>
      <c r="B188" s="250"/>
      <c r="C188" s="250"/>
      <c r="D188" s="250"/>
      <c r="E188" s="250"/>
      <c r="F188" s="250"/>
      <c r="G188" s="250"/>
    </row>
    <row r="189">
      <c r="A189" s="250"/>
      <c r="B189" s="250"/>
      <c r="C189" s="250"/>
      <c r="D189" s="250"/>
      <c r="E189" s="250"/>
      <c r="F189" s="250"/>
      <c r="G189" s="250"/>
    </row>
    <row r="190">
      <c r="A190" s="250"/>
      <c r="B190" s="250"/>
      <c r="C190" s="250"/>
      <c r="D190" s="250"/>
      <c r="E190" s="250"/>
      <c r="F190" s="250"/>
      <c r="G190" s="250"/>
    </row>
    <row r="191">
      <c r="A191" s="250"/>
      <c r="B191" s="250"/>
      <c r="C191" s="250"/>
      <c r="D191" s="250"/>
      <c r="E191" s="250"/>
      <c r="F191" s="250"/>
      <c r="G191" s="250"/>
    </row>
    <row r="192">
      <c r="A192" s="250"/>
      <c r="B192" s="250"/>
      <c r="C192" s="250"/>
      <c r="D192" s="250"/>
      <c r="E192" s="250"/>
      <c r="F192" s="250"/>
      <c r="G192" s="250"/>
    </row>
    <row r="193">
      <c r="A193" s="250"/>
      <c r="B193" s="250"/>
      <c r="C193" s="250"/>
      <c r="D193" s="250"/>
      <c r="E193" s="250"/>
      <c r="F193" s="250"/>
      <c r="G193" s="250"/>
    </row>
    <row r="194">
      <c r="A194" s="250"/>
      <c r="B194" s="250"/>
      <c r="C194" s="250"/>
      <c r="D194" s="250"/>
      <c r="E194" s="250"/>
      <c r="F194" s="250"/>
      <c r="G194" s="250"/>
    </row>
    <row r="195">
      <c r="A195" s="250"/>
      <c r="B195" s="250"/>
      <c r="C195" s="250"/>
      <c r="D195" s="250"/>
      <c r="E195" s="250"/>
      <c r="F195" s="250"/>
      <c r="G195" s="250"/>
    </row>
    <row r="196">
      <c r="A196" s="250"/>
      <c r="B196" s="250"/>
      <c r="C196" s="250"/>
      <c r="D196" s="250"/>
      <c r="E196" s="250"/>
      <c r="F196" s="250"/>
      <c r="G196" s="250"/>
    </row>
    <row r="197">
      <c r="A197" s="250"/>
      <c r="B197" s="250"/>
      <c r="C197" s="250"/>
      <c r="D197" s="250"/>
      <c r="E197" s="250"/>
      <c r="F197" s="250"/>
      <c r="G197" s="250"/>
    </row>
    <row r="198">
      <c r="A198" s="250"/>
      <c r="B198" s="250"/>
      <c r="C198" s="250"/>
      <c r="D198" s="250"/>
      <c r="E198" s="250"/>
      <c r="F198" s="250"/>
      <c r="G198" s="250"/>
    </row>
    <row r="199">
      <c r="A199" s="250"/>
      <c r="B199" s="250"/>
      <c r="C199" s="250"/>
      <c r="D199" s="250"/>
      <c r="E199" s="250"/>
      <c r="F199" s="250"/>
      <c r="G199" s="250"/>
    </row>
    <row r="200">
      <c r="A200" s="250"/>
      <c r="B200" s="250"/>
      <c r="C200" s="250"/>
      <c r="D200" s="250"/>
      <c r="E200" s="250"/>
      <c r="F200" s="250"/>
      <c r="G200" s="250"/>
    </row>
    <row r="201">
      <c r="A201" s="250"/>
      <c r="B201" s="250"/>
      <c r="C201" s="250"/>
      <c r="D201" s="250"/>
      <c r="E201" s="250"/>
      <c r="F201" s="250"/>
      <c r="G201" s="250"/>
    </row>
    <row r="202">
      <c r="A202" s="250"/>
      <c r="B202" s="250"/>
      <c r="C202" s="250"/>
      <c r="D202" s="250"/>
      <c r="E202" s="250"/>
      <c r="F202" s="250"/>
      <c r="G202" s="250"/>
    </row>
    <row r="203">
      <c r="A203" s="250"/>
      <c r="B203" s="250"/>
      <c r="C203" s="250"/>
      <c r="D203" s="250"/>
      <c r="E203" s="250"/>
      <c r="F203" s="250"/>
      <c r="G203" s="250"/>
    </row>
    <row r="204">
      <c r="A204" s="250"/>
      <c r="B204" s="250"/>
      <c r="C204" s="250"/>
      <c r="D204" s="250"/>
      <c r="E204" s="250"/>
      <c r="F204" s="250"/>
      <c r="G204" s="250"/>
    </row>
    <row r="205">
      <c r="A205" s="250"/>
      <c r="B205" s="250"/>
      <c r="C205" s="250"/>
      <c r="D205" s="250"/>
      <c r="E205" s="250"/>
      <c r="F205" s="250"/>
      <c r="G205" s="250"/>
    </row>
    <row r="206">
      <c r="A206" s="250"/>
      <c r="B206" s="250"/>
      <c r="C206" s="250"/>
      <c r="D206" s="250"/>
      <c r="E206" s="250"/>
      <c r="F206" s="250"/>
      <c r="G206" s="250"/>
    </row>
    <row r="207">
      <c r="A207" s="250"/>
      <c r="B207" s="250"/>
      <c r="C207" s="250"/>
      <c r="D207" s="250"/>
      <c r="E207" s="250"/>
      <c r="F207" s="250"/>
      <c r="G207" s="250"/>
    </row>
    <row r="208">
      <c r="A208" s="250"/>
      <c r="B208" s="250"/>
      <c r="C208" s="250"/>
      <c r="D208" s="250"/>
      <c r="E208" s="250"/>
      <c r="F208" s="250"/>
      <c r="G208" s="250"/>
    </row>
    <row r="209">
      <c r="A209" s="250"/>
      <c r="B209" s="250"/>
      <c r="C209" s="250"/>
      <c r="D209" s="250"/>
      <c r="E209" s="250"/>
      <c r="F209" s="250"/>
      <c r="G209" s="250"/>
    </row>
    <row r="210">
      <c r="A210" s="250"/>
      <c r="B210" s="250"/>
      <c r="C210" s="250"/>
      <c r="D210" s="250"/>
      <c r="E210" s="250"/>
      <c r="F210" s="250"/>
      <c r="G210" s="250"/>
    </row>
    <row r="211">
      <c r="A211" s="250"/>
      <c r="B211" s="250"/>
      <c r="C211" s="250"/>
      <c r="D211" s="250"/>
      <c r="E211" s="250"/>
      <c r="F211" s="250"/>
      <c r="G211" s="250"/>
    </row>
    <row r="212">
      <c r="A212" s="250"/>
      <c r="B212" s="250"/>
      <c r="C212" s="250"/>
      <c r="D212" s="250"/>
      <c r="E212" s="250"/>
      <c r="F212" s="250"/>
      <c r="G212" s="250"/>
    </row>
    <row r="213">
      <c r="A213" s="250"/>
      <c r="B213" s="250"/>
      <c r="C213" s="250"/>
      <c r="D213" s="250"/>
      <c r="E213" s="250"/>
      <c r="F213" s="250"/>
      <c r="G213" s="250"/>
    </row>
    <row r="214">
      <c r="A214" s="250"/>
      <c r="B214" s="250"/>
      <c r="C214" s="250"/>
      <c r="D214" s="250"/>
      <c r="E214" s="250"/>
      <c r="F214" s="250"/>
      <c r="G214" s="250"/>
    </row>
    <row r="215">
      <c r="A215" s="250"/>
      <c r="B215" s="250"/>
      <c r="C215" s="250"/>
      <c r="D215" s="250"/>
      <c r="E215" s="250"/>
      <c r="F215" s="250"/>
      <c r="G215" s="250"/>
    </row>
    <row r="216">
      <c r="A216" s="250"/>
      <c r="B216" s="250"/>
      <c r="C216" s="250"/>
      <c r="D216" s="250"/>
      <c r="E216" s="250"/>
      <c r="F216" s="250"/>
      <c r="G216" s="250"/>
    </row>
    <row r="217">
      <c r="A217" s="250"/>
      <c r="B217" s="250"/>
      <c r="C217" s="250"/>
      <c r="D217" s="250"/>
      <c r="E217" s="250"/>
      <c r="F217" s="250"/>
      <c r="G217" s="250"/>
    </row>
    <row r="218">
      <c r="A218" s="250"/>
      <c r="B218" s="250"/>
      <c r="C218" s="250"/>
      <c r="D218" s="250"/>
      <c r="E218" s="250"/>
      <c r="F218" s="250"/>
      <c r="G218" s="250"/>
    </row>
    <row r="219">
      <c r="A219" s="250"/>
      <c r="B219" s="250"/>
      <c r="C219" s="250"/>
      <c r="D219" s="250"/>
      <c r="E219" s="250"/>
      <c r="F219" s="250"/>
      <c r="G219" s="250"/>
    </row>
    <row r="220">
      <c r="A220" s="250"/>
      <c r="B220" s="250"/>
      <c r="C220" s="250"/>
      <c r="D220" s="250"/>
      <c r="E220" s="250"/>
      <c r="F220" s="250"/>
      <c r="G220" s="250"/>
    </row>
    <row r="221">
      <c r="A221" s="250"/>
      <c r="B221" s="250"/>
      <c r="C221" s="250"/>
      <c r="D221" s="250"/>
      <c r="E221" s="250"/>
      <c r="F221" s="250"/>
      <c r="G221" s="250"/>
    </row>
    <row r="222">
      <c r="A222" s="250"/>
      <c r="B222" s="250"/>
      <c r="C222" s="250"/>
      <c r="D222" s="250"/>
      <c r="E222" s="250"/>
      <c r="F222" s="250"/>
      <c r="G222" s="250"/>
    </row>
    <row r="223">
      <c r="A223" s="250"/>
      <c r="B223" s="250"/>
      <c r="C223" s="250"/>
      <c r="D223" s="250"/>
      <c r="E223" s="250"/>
      <c r="F223" s="250"/>
      <c r="G223" s="250"/>
    </row>
    <row r="224">
      <c r="A224" s="250"/>
      <c r="B224" s="250"/>
      <c r="C224" s="250"/>
      <c r="D224" s="250"/>
      <c r="E224" s="250"/>
      <c r="F224" s="250"/>
      <c r="G224" s="250"/>
    </row>
    <row r="225">
      <c r="A225" s="250"/>
      <c r="B225" s="250"/>
      <c r="C225" s="250"/>
      <c r="D225" s="250"/>
      <c r="E225" s="250"/>
      <c r="F225" s="250"/>
      <c r="G225" s="250"/>
    </row>
    <row r="226">
      <c r="A226" s="250"/>
      <c r="B226" s="250"/>
      <c r="C226" s="250"/>
      <c r="D226" s="250"/>
      <c r="E226" s="250"/>
      <c r="F226" s="250"/>
      <c r="G226" s="250"/>
    </row>
    <row r="227">
      <c r="A227" s="250"/>
      <c r="B227" s="250"/>
      <c r="C227" s="250"/>
      <c r="D227" s="250"/>
      <c r="E227" s="250"/>
      <c r="F227" s="250"/>
      <c r="G227" s="250"/>
    </row>
    <row r="228">
      <c r="A228" s="250"/>
      <c r="B228" s="250"/>
      <c r="C228" s="250"/>
      <c r="D228" s="250"/>
      <c r="E228" s="250"/>
      <c r="F228" s="250"/>
      <c r="G228" s="250"/>
    </row>
    <row r="229">
      <c r="A229" s="250"/>
      <c r="B229" s="250"/>
      <c r="C229" s="250"/>
      <c r="D229" s="250"/>
      <c r="E229" s="250"/>
      <c r="F229" s="250"/>
      <c r="G229" s="250"/>
    </row>
    <row r="230">
      <c r="A230" s="250"/>
      <c r="B230" s="250"/>
      <c r="C230" s="250"/>
      <c r="D230" s="250"/>
      <c r="E230" s="250"/>
      <c r="F230" s="250"/>
      <c r="G230" s="250"/>
    </row>
    <row r="231">
      <c r="A231" s="250"/>
      <c r="B231" s="250"/>
      <c r="C231" s="250"/>
      <c r="D231" s="250"/>
      <c r="E231" s="250"/>
      <c r="F231" s="250"/>
      <c r="G231" s="250"/>
    </row>
    <row r="232">
      <c r="A232" s="250"/>
      <c r="B232" s="250"/>
      <c r="C232" s="250"/>
      <c r="D232" s="250"/>
      <c r="E232" s="250"/>
      <c r="F232" s="250"/>
      <c r="G232" s="250"/>
    </row>
    <row r="233">
      <c r="A233" s="250"/>
      <c r="B233" s="250"/>
      <c r="C233" s="250"/>
      <c r="D233" s="250"/>
      <c r="E233" s="250"/>
      <c r="F233" s="250"/>
      <c r="G233" s="250"/>
    </row>
    <row r="234">
      <c r="A234" s="250"/>
      <c r="B234" s="250"/>
      <c r="C234" s="250"/>
      <c r="D234" s="250"/>
      <c r="E234" s="250"/>
      <c r="F234" s="250"/>
      <c r="G234" s="250"/>
    </row>
    <row r="235">
      <c r="A235" s="250"/>
      <c r="B235" s="250"/>
      <c r="C235" s="250"/>
      <c r="D235" s="250"/>
      <c r="E235" s="250"/>
      <c r="F235" s="250"/>
      <c r="G235" s="250"/>
    </row>
    <row r="236">
      <c r="A236" s="250"/>
      <c r="B236" s="250"/>
      <c r="C236" s="250"/>
      <c r="D236" s="250"/>
      <c r="E236" s="250"/>
      <c r="F236" s="250"/>
      <c r="G236" s="250"/>
    </row>
    <row r="237">
      <c r="A237" s="250"/>
      <c r="B237" s="250"/>
      <c r="C237" s="250"/>
      <c r="D237" s="250"/>
      <c r="E237" s="250"/>
      <c r="F237" s="250"/>
      <c r="G237" s="250"/>
    </row>
    <row r="238">
      <c r="A238" s="250"/>
      <c r="B238" s="250"/>
      <c r="C238" s="250"/>
      <c r="D238" s="250"/>
      <c r="E238" s="250"/>
      <c r="F238" s="250"/>
      <c r="G238" s="250"/>
    </row>
    <row r="239">
      <c r="A239" s="250"/>
      <c r="B239" s="250"/>
      <c r="C239" s="250"/>
      <c r="D239" s="250"/>
      <c r="E239" s="250"/>
      <c r="F239" s="250"/>
      <c r="G239" s="250"/>
    </row>
    <row r="240">
      <c r="A240" s="250"/>
      <c r="B240" s="250"/>
      <c r="C240" s="250"/>
      <c r="D240" s="250"/>
      <c r="E240" s="250"/>
      <c r="F240" s="250"/>
      <c r="G240" s="250"/>
    </row>
    <row r="241">
      <c r="A241" s="250"/>
      <c r="B241" s="250"/>
      <c r="C241" s="250"/>
      <c r="D241" s="250"/>
      <c r="E241" s="250"/>
      <c r="F241" s="250"/>
      <c r="G241" s="250"/>
    </row>
    <row r="242">
      <c r="A242" s="250"/>
      <c r="B242" s="250"/>
      <c r="C242" s="250"/>
      <c r="D242" s="250"/>
      <c r="E242" s="250"/>
      <c r="F242" s="250"/>
      <c r="G242" s="250"/>
    </row>
    <row r="243">
      <c r="A243" s="250"/>
      <c r="B243" s="250"/>
      <c r="C243" s="250"/>
      <c r="D243" s="250"/>
      <c r="E243" s="250"/>
      <c r="F243" s="250"/>
      <c r="G243" s="250"/>
    </row>
    <row r="244">
      <c r="A244" s="250"/>
      <c r="B244" s="250"/>
      <c r="C244" s="250"/>
      <c r="D244" s="250"/>
      <c r="E244" s="250"/>
      <c r="F244" s="250"/>
      <c r="G244" s="250"/>
    </row>
    <row r="245">
      <c r="A245" s="250"/>
      <c r="B245" s="250"/>
      <c r="C245" s="250"/>
      <c r="D245" s="250"/>
      <c r="E245" s="250"/>
      <c r="F245" s="250"/>
      <c r="G245" s="250"/>
    </row>
    <row r="246">
      <c r="A246" s="250"/>
      <c r="B246" s="250"/>
      <c r="C246" s="250"/>
      <c r="D246" s="250"/>
      <c r="E246" s="250"/>
      <c r="F246" s="250"/>
      <c r="G246" s="250"/>
    </row>
    <row r="247">
      <c r="A247" s="250"/>
      <c r="B247" s="250"/>
      <c r="C247" s="250"/>
      <c r="D247" s="250"/>
      <c r="E247" s="250"/>
      <c r="F247" s="250"/>
      <c r="G247" s="250"/>
    </row>
    <row r="248">
      <c r="A248" s="250"/>
      <c r="B248" s="250"/>
      <c r="C248" s="250"/>
      <c r="D248" s="250"/>
      <c r="E248" s="250"/>
      <c r="F248" s="250"/>
      <c r="G248" s="250"/>
    </row>
    <row r="249">
      <c r="A249" s="250"/>
      <c r="B249" s="250"/>
      <c r="C249" s="250"/>
      <c r="D249" s="250"/>
      <c r="E249" s="250"/>
      <c r="F249" s="250"/>
      <c r="G249" s="250"/>
    </row>
    <row r="250">
      <c r="A250" s="250"/>
      <c r="B250" s="250"/>
      <c r="C250" s="250"/>
      <c r="D250" s="250"/>
      <c r="E250" s="250"/>
      <c r="F250" s="250"/>
      <c r="G250" s="250"/>
    </row>
    <row r="251">
      <c r="A251" s="250"/>
      <c r="B251" s="250"/>
      <c r="C251" s="250"/>
      <c r="D251" s="250"/>
      <c r="E251" s="250"/>
      <c r="F251" s="250"/>
      <c r="G251" s="250"/>
    </row>
    <row r="252">
      <c r="A252" s="250"/>
      <c r="B252" s="250"/>
      <c r="C252" s="250"/>
      <c r="D252" s="250"/>
      <c r="E252" s="250"/>
      <c r="F252" s="250"/>
      <c r="G252" s="250"/>
    </row>
    <row r="253">
      <c r="A253" s="250"/>
      <c r="B253" s="250"/>
      <c r="C253" s="250"/>
      <c r="D253" s="250"/>
      <c r="E253" s="250"/>
      <c r="F253" s="250"/>
      <c r="G253" s="250"/>
    </row>
    <row r="254">
      <c r="A254" s="250"/>
      <c r="B254" s="250"/>
      <c r="C254" s="250"/>
      <c r="D254" s="250"/>
      <c r="E254" s="250"/>
      <c r="F254" s="250"/>
      <c r="G254" s="250"/>
    </row>
    <row r="255">
      <c r="A255" s="250"/>
      <c r="B255" s="250"/>
      <c r="C255" s="250"/>
      <c r="D255" s="250"/>
      <c r="E255" s="250"/>
      <c r="F255" s="250"/>
      <c r="G255" s="250"/>
    </row>
    <row r="256">
      <c r="A256" s="250"/>
      <c r="B256" s="250"/>
      <c r="C256" s="250"/>
      <c r="D256" s="250"/>
      <c r="E256" s="250"/>
      <c r="F256" s="250"/>
      <c r="G256" s="250"/>
    </row>
    <row r="257">
      <c r="A257" s="250"/>
      <c r="B257" s="250"/>
      <c r="C257" s="250"/>
      <c r="D257" s="250"/>
      <c r="E257" s="250"/>
      <c r="F257" s="250"/>
      <c r="G257" s="250"/>
    </row>
    <row r="258">
      <c r="A258" s="250"/>
      <c r="B258" s="250"/>
      <c r="C258" s="250"/>
      <c r="D258" s="250"/>
      <c r="E258" s="250"/>
      <c r="F258" s="250"/>
      <c r="G258" s="250"/>
    </row>
    <row r="259">
      <c r="A259" s="250"/>
      <c r="B259" s="250"/>
      <c r="C259" s="250"/>
      <c r="D259" s="250"/>
      <c r="E259" s="250"/>
      <c r="F259" s="250"/>
      <c r="G259" s="250"/>
    </row>
    <row r="260">
      <c r="A260" s="250"/>
      <c r="B260" s="250"/>
      <c r="C260" s="250"/>
      <c r="D260" s="250"/>
      <c r="E260" s="250"/>
      <c r="F260" s="250"/>
      <c r="G260" s="250"/>
    </row>
    <row r="261">
      <c r="A261" s="250"/>
      <c r="B261" s="250"/>
      <c r="C261" s="250"/>
      <c r="D261" s="250"/>
      <c r="E261" s="250"/>
      <c r="F261" s="250"/>
      <c r="G261" s="250"/>
    </row>
    <row r="262">
      <c r="A262" s="250"/>
      <c r="B262" s="250"/>
      <c r="C262" s="250"/>
      <c r="D262" s="250"/>
      <c r="E262" s="250"/>
      <c r="F262" s="250"/>
      <c r="G262" s="250"/>
    </row>
    <row r="263">
      <c r="A263" s="250"/>
      <c r="B263" s="250"/>
      <c r="C263" s="250"/>
      <c r="D263" s="250"/>
      <c r="E263" s="250"/>
      <c r="F263" s="250"/>
      <c r="G263" s="250"/>
    </row>
    <row r="264">
      <c r="A264" s="250"/>
      <c r="B264" s="250"/>
      <c r="C264" s="250"/>
      <c r="D264" s="250"/>
      <c r="E264" s="250"/>
      <c r="F264" s="250"/>
      <c r="G264" s="250"/>
    </row>
    <row r="265">
      <c r="A265" s="250"/>
      <c r="B265" s="250"/>
      <c r="C265" s="250"/>
      <c r="D265" s="250"/>
      <c r="E265" s="250"/>
      <c r="F265" s="250"/>
      <c r="G265" s="250"/>
    </row>
    <row r="266">
      <c r="A266" s="250"/>
      <c r="B266" s="250"/>
      <c r="C266" s="250"/>
      <c r="D266" s="250"/>
      <c r="E266" s="250"/>
      <c r="F266" s="250"/>
      <c r="G266" s="250"/>
    </row>
    <row r="267">
      <c r="A267" s="250"/>
      <c r="B267" s="250"/>
      <c r="C267" s="250"/>
      <c r="D267" s="250"/>
      <c r="E267" s="250"/>
      <c r="F267" s="250"/>
      <c r="G267" s="250"/>
    </row>
    <row r="268">
      <c r="A268" s="250"/>
      <c r="B268" s="250"/>
      <c r="C268" s="250"/>
      <c r="D268" s="250"/>
      <c r="E268" s="250"/>
      <c r="F268" s="250"/>
      <c r="G268" s="250"/>
    </row>
    <row r="269">
      <c r="A269" s="250"/>
      <c r="B269" s="250"/>
      <c r="C269" s="250"/>
      <c r="D269" s="250"/>
      <c r="E269" s="250"/>
      <c r="F269" s="250"/>
      <c r="G269" s="250"/>
    </row>
    <row r="270">
      <c r="A270" s="250"/>
      <c r="B270" s="250"/>
      <c r="C270" s="250"/>
      <c r="D270" s="250"/>
      <c r="E270" s="250"/>
      <c r="F270" s="250"/>
      <c r="G270" s="250"/>
    </row>
    <row r="271">
      <c r="A271" s="250"/>
      <c r="B271" s="250"/>
      <c r="C271" s="250"/>
      <c r="D271" s="250"/>
      <c r="E271" s="250"/>
      <c r="F271" s="250"/>
      <c r="G271" s="250"/>
    </row>
    <row r="272">
      <c r="A272" s="250"/>
      <c r="B272" s="250"/>
      <c r="C272" s="250"/>
      <c r="D272" s="250"/>
      <c r="E272" s="250"/>
      <c r="F272" s="250"/>
      <c r="G272" s="250"/>
    </row>
    <row r="273">
      <c r="A273" s="250"/>
      <c r="B273" s="250"/>
      <c r="C273" s="250"/>
      <c r="D273" s="250"/>
      <c r="E273" s="250"/>
      <c r="F273" s="250"/>
      <c r="G273" s="250"/>
    </row>
    <row r="274">
      <c r="A274" s="250"/>
      <c r="B274" s="250"/>
      <c r="C274" s="250"/>
      <c r="D274" s="250"/>
      <c r="E274" s="250"/>
      <c r="F274" s="250"/>
      <c r="G274" s="250"/>
    </row>
    <row r="275">
      <c r="A275" s="250"/>
      <c r="B275" s="250"/>
      <c r="C275" s="250"/>
      <c r="D275" s="250"/>
      <c r="E275" s="250"/>
      <c r="F275" s="250"/>
      <c r="G275" s="250"/>
    </row>
    <row r="276">
      <c r="A276" s="250"/>
      <c r="B276" s="250"/>
      <c r="C276" s="250"/>
      <c r="D276" s="250"/>
      <c r="E276" s="250"/>
      <c r="F276" s="250"/>
      <c r="G276" s="250"/>
    </row>
    <row r="277">
      <c r="A277" s="250"/>
      <c r="B277" s="250"/>
      <c r="C277" s="250"/>
      <c r="D277" s="250"/>
      <c r="E277" s="250"/>
      <c r="F277" s="250"/>
      <c r="G277" s="250"/>
    </row>
    <row r="278">
      <c r="A278" s="250"/>
      <c r="B278" s="250"/>
      <c r="C278" s="250"/>
      <c r="D278" s="250"/>
      <c r="E278" s="250"/>
      <c r="F278" s="250"/>
      <c r="G278" s="250"/>
    </row>
    <row r="279">
      <c r="A279" s="250"/>
      <c r="B279" s="250"/>
      <c r="C279" s="250"/>
      <c r="D279" s="250"/>
      <c r="E279" s="250"/>
      <c r="F279" s="250"/>
      <c r="G279" s="250"/>
    </row>
    <row r="280">
      <c r="A280" s="250"/>
      <c r="B280" s="250"/>
      <c r="C280" s="250"/>
      <c r="D280" s="250"/>
      <c r="E280" s="250"/>
      <c r="F280" s="250"/>
      <c r="G280" s="250"/>
    </row>
    <row r="281">
      <c r="A281" s="250"/>
      <c r="B281" s="250"/>
      <c r="C281" s="250"/>
      <c r="D281" s="250"/>
      <c r="E281" s="250"/>
      <c r="F281" s="250"/>
      <c r="G281" s="250"/>
    </row>
    <row r="282">
      <c r="A282" s="250"/>
      <c r="B282" s="250"/>
      <c r="C282" s="250"/>
      <c r="D282" s="250"/>
      <c r="E282" s="250"/>
      <c r="F282" s="250"/>
      <c r="G282" s="250"/>
    </row>
    <row r="283">
      <c r="A283" s="250"/>
      <c r="B283" s="250"/>
      <c r="C283" s="250"/>
      <c r="D283" s="250"/>
      <c r="E283" s="250"/>
      <c r="F283" s="250"/>
      <c r="G283" s="250"/>
    </row>
    <row r="284">
      <c r="A284" s="250"/>
      <c r="B284" s="250"/>
      <c r="C284" s="250"/>
      <c r="D284" s="250"/>
      <c r="E284" s="250"/>
      <c r="F284" s="250"/>
      <c r="G284" s="250"/>
    </row>
    <row r="285">
      <c r="A285" s="250"/>
      <c r="B285" s="250"/>
      <c r="C285" s="250"/>
      <c r="D285" s="250"/>
      <c r="E285" s="250"/>
      <c r="F285" s="250"/>
      <c r="G285" s="250"/>
    </row>
    <row r="286">
      <c r="A286" s="250"/>
      <c r="B286" s="250"/>
      <c r="C286" s="250"/>
      <c r="D286" s="250"/>
      <c r="E286" s="250"/>
      <c r="F286" s="250"/>
      <c r="G286" s="250"/>
    </row>
    <row r="287">
      <c r="A287" s="250"/>
      <c r="B287" s="250"/>
      <c r="C287" s="250"/>
      <c r="D287" s="250"/>
      <c r="E287" s="250"/>
      <c r="F287" s="250"/>
      <c r="G287" s="250"/>
    </row>
    <row r="288">
      <c r="A288" s="250"/>
      <c r="B288" s="250"/>
      <c r="C288" s="250"/>
      <c r="D288" s="250"/>
      <c r="E288" s="250"/>
      <c r="F288" s="250"/>
      <c r="G288" s="250"/>
    </row>
    <row r="289">
      <c r="A289" s="250"/>
      <c r="B289" s="250"/>
      <c r="C289" s="250"/>
      <c r="D289" s="250"/>
      <c r="E289" s="250"/>
      <c r="F289" s="250"/>
      <c r="G289" s="250"/>
    </row>
    <row r="290">
      <c r="A290" s="250"/>
      <c r="B290" s="250"/>
      <c r="C290" s="250"/>
      <c r="D290" s="250"/>
      <c r="E290" s="250"/>
      <c r="F290" s="250"/>
      <c r="G290" s="250"/>
    </row>
    <row r="291">
      <c r="A291" s="250"/>
      <c r="B291" s="250"/>
      <c r="C291" s="250"/>
      <c r="D291" s="250"/>
      <c r="E291" s="250"/>
      <c r="F291" s="250"/>
      <c r="G291" s="250"/>
    </row>
    <row r="292">
      <c r="A292" s="250"/>
      <c r="B292" s="250"/>
      <c r="C292" s="250"/>
      <c r="D292" s="250"/>
      <c r="E292" s="250"/>
      <c r="F292" s="250"/>
      <c r="G292" s="250"/>
    </row>
    <row r="293">
      <c r="A293" s="250"/>
      <c r="B293" s="250"/>
      <c r="C293" s="250"/>
      <c r="D293" s="250"/>
      <c r="E293" s="250"/>
      <c r="F293" s="250"/>
      <c r="G293" s="250"/>
    </row>
    <row r="294">
      <c r="A294" s="250"/>
      <c r="B294" s="250"/>
      <c r="C294" s="250"/>
      <c r="D294" s="250"/>
      <c r="E294" s="250"/>
      <c r="F294" s="250"/>
      <c r="G294" s="250"/>
    </row>
    <row r="295">
      <c r="A295" s="250"/>
      <c r="B295" s="250"/>
      <c r="C295" s="250"/>
      <c r="D295" s="250"/>
      <c r="E295" s="250"/>
      <c r="F295" s="250"/>
      <c r="G295" s="250"/>
    </row>
    <row r="296">
      <c r="A296" s="250"/>
      <c r="B296" s="250"/>
      <c r="C296" s="250"/>
      <c r="D296" s="250"/>
      <c r="E296" s="250"/>
      <c r="F296" s="250"/>
      <c r="G296" s="250"/>
    </row>
    <row r="297">
      <c r="A297" s="250"/>
      <c r="B297" s="250"/>
      <c r="C297" s="250"/>
      <c r="D297" s="250"/>
      <c r="E297" s="250"/>
      <c r="F297" s="250"/>
      <c r="G297" s="250"/>
    </row>
    <row r="298">
      <c r="A298" s="250"/>
      <c r="B298" s="250"/>
      <c r="C298" s="250"/>
      <c r="D298" s="250"/>
      <c r="E298" s="250"/>
      <c r="F298" s="250"/>
      <c r="G298" s="250"/>
    </row>
    <row r="299">
      <c r="A299" s="250"/>
      <c r="B299" s="250"/>
      <c r="C299" s="250"/>
      <c r="D299" s="250"/>
      <c r="E299" s="250"/>
      <c r="F299" s="250"/>
      <c r="G299" s="250"/>
    </row>
    <row r="300">
      <c r="A300" s="250"/>
      <c r="B300" s="250"/>
      <c r="C300" s="250"/>
      <c r="D300" s="250"/>
      <c r="E300" s="250"/>
      <c r="F300" s="250"/>
      <c r="G300" s="250"/>
    </row>
    <row r="301">
      <c r="A301" s="250"/>
      <c r="B301" s="250"/>
      <c r="C301" s="250"/>
      <c r="D301" s="250"/>
      <c r="E301" s="250"/>
      <c r="F301" s="250"/>
      <c r="G301" s="250"/>
    </row>
    <row r="302">
      <c r="A302" s="250"/>
      <c r="B302" s="250"/>
      <c r="C302" s="250"/>
      <c r="D302" s="250"/>
      <c r="E302" s="250"/>
      <c r="F302" s="250"/>
      <c r="G302" s="250"/>
    </row>
    <row r="303">
      <c r="A303" s="250"/>
      <c r="B303" s="250"/>
      <c r="C303" s="250"/>
      <c r="D303" s="250"/>
      <c r="E303" s="250"/>
      <c r="F303" s="250"/>
      <c r="G303" s="250"/>
    </row>
    <row r="304">
      <c r="A304" s="250"/>
      <c r="B304" s="250"/>
      <c r="C304" s="250"/>
      <c r="D304" s="250"/>
      <c r="E304" s="250"/>
      <c r="F304" s="250"/>
      <c r="G304" s="250"/>
    </row>
    <row r="305">
      <c r="A305" s="250"/>
      <c r="B305" s="250"/>
      <c r="C305" s="250"/>
      <c r="D305" s="250"/>
      <c r="E305" s="250"/>
      <c r="F305" s="250"/>
      <c r="G305" s="250"/>
    </row>
    <row r="306">
      <c r="A306" s="250"/>
      <c r="B306" s="250"/>
      <c r="C306" s="250"/>
      <c r="D306" s="250"/>
      <c r="E306" s="250"/>
      <c r="F306" s="250"/>
      <c r="G306" s="250"/>
    </row>
    <row r="307">
      <c r="A307" s="250"/>
      <c r="B307" s="250"/>
      <c r="C307" s="250"/>
      <c r="D307" s="250"/>
      <c r="E307" s="250"/>
      <c r="F307" s="250"/>
      <c r="G307" s="250"/>
    </row>
    <row r="308">
      <c r="A308" s="250"/>
      <c r="B308" s="250"/>
      <c r="C308" s="250"/>
      <c r="D308" s="250"/>
      <c r="E308" s="250"/>
      <c r="F308" s="250"/>
      <c r="G308" s="250"/>
    </row>
    <row r="309">
      <c r="A309" s="250"/>
      <c r="B309" s="250"/>
      <c r="C309" s="250"/>
      <c r="D309" s="250"/>
      <c r="E309" s="250"/>
      <c r="F309" s="250"/>
      <c r="G309" s="250"/>
    </row>
    <row r="310">
      <c r="A310" s="250"/>
      <c r="B310" s="250"/>
      <c r="C310" s="250"/>
      <c r="D310" s="250"/>
      <c r="E310" s="250"/>
      <c r="F310" s="250"/>
      <c r="G310" s="250"/>
    </row>
    <row r="311">
      <c r="A311" s="250"/>
      <c r="B311" s="250"/>
      <c r="C311" s="250"/>
      <c r="D311" s="250"/>
      <c r="E311" s="250"/>
      <c r="F311" s="250"/>
      <c r="G311" s="250"/>
    </row>
    <row r="312">
      <c r="A312" s="250"/>
      <c r="B312" s="250"/>
      <c r="C312" s="250"/>
      <c r="D312" s="250"/>
      <c r="E312" s="250"/>
      <c r="F312" s="250"/>
      <c r="G312" s="250"/>
    </row>
    <row r="313">
      <c r="A313" s="250"/>
      <c r="B313" s="250"/>
      <c r="C313" s="250"/>
      <c r="D313" s="250"/>
      <c r="E313" s="250"/>
      <c r="F313" s="250"/>
      <c r="G313" s="250"/>
    </row>
    <row r="314">
      <c r="A314" s="250"/>
      <c r="B314" s="250"/>
      <c r="C314" s="250"/>
      <c r="D314" s="250"/>
      <c r="E314" s="250"/>
      <c r="F314" s="250"/>
      <c r="G314" s="250"/>
    </row>
    <row r="315">
      <c r="A315" s="250"/>
      <c r="B315" s="250"/>
      <c r="C315" s="250"/>
      <c r="D315" s="250"/>
      <c r="E315" s="250"/>
      <c r="F315" s="250"/>
      <c r="G315" s="250"/>
    </row>
    <row r="316">
      <c r="A316" s="250"/>
      <c r="B316" s="250"/>
      <c r="C316" s="250"/>
      <c r="D316" s="250"/>
      <c r="E316" s="250"/>
      <c r="F316" s="250"/>
      <c r="G316" s="250"/>
    </row>
    <row r="317">
      <c r="A317" s="250"/>
      <c r="B317" s="250"/>
      <c r="C317" s="250"/>
      <c r="D317" s="250"/>
      <c r="E317" s="250"/>
      <c r="F317" s="250"/>
      <c r="G317" s="250"/>
    </row>
    <row r="318">
      <c r="A318" s="250"/>
      <c r="B318" s="250"/>
      <c r="C318" s="250"/>
      <c r="D318" s="250"/>
      <c r="E318" s="250"/>
      <c r="F318" s="250"/>
      <c r="G318" s="250"/>
    </row>
    <row r="319">
      <c r="A319" s="250"/>
      <c r="B319" s="250"/>
      <c r="C319" s="250"/>
      <c r="D319" s="250"/>
      <c r="E319" s="250"/>
      <c r="F319" s="250"/>
      <c r="G319" s="250"/>
    </row>
    <row r="320">
      <c r="A320" s="250"/>
      <c r="B320" s="250"/>
      <c r="C320" s="250"/>
      <c r="D320" s="250"/>
      <c r="E320" s="250"/>
      <c r="F320" s="250"/>
      <c r="G320" s="250"/>
    </row>
    <row r="321">
      <c r="A321" s="250"/>
      <c r="B321" s="250"/>
      <c r="C321" s="250"/>
      <c r="D321" s="250"/>
      <c r="E321" s="250"/>
      <c r="F321" s="250"/>
      <c r="G321" s="250"/>
    </row>
    <row r="322">
      <c r="A322" s="250"/>
      <c r="B322" s="250"/>
      <c r="C322" s="250"/>
      <c r="D322" s="250"/>
      <c r="E322" s="250"/>
      <c r="F322" s="250"/>
      <c r="G322" s="250"/>
    </row>
    <row r="323">
      <c r="A323" s="250"/>
      <c r="B323" s="250"/>
      <c r="C323" s="250"/>
      <c r="D323" s="250"/>
      <c r="E323" s="250"/>
      <c r="F323" s="250"/>
      <c r="G323" s="250"/>
    </row>
    <row r="324">
      <c r="A324" s="250"/>
      <c r="B324" s="250"/>
      <c r="C324" s="250"/>
      <c r="D324" s="250"/>
      <c r="E324" s="250"/>
      <c r="F324" s="250"/>
      <c r="G324" s="250"/>
    </row>
    <row r="325">
      <c r="A325" s="250"/>
      <c r="B325" s="250"/>
      <c r="C325" s="250"/>
      <c r="D325" s="250"/>
      <c r="E325" s="250"/>
      <c r="F325" s="250"/>
      <c r="G325" s="250"/>
    </row>
    <row r="326">
      <c r="A326" s="250"/>
      <c r="B326" s="250"/>
      <c r="C326" s="250"/>
      <c r="D326" s="250"/>
      <c r="E326" s="250"/>
      <c r="F326" s="250"/>
      <c r="G326" s="250"/>
    </row>
    <row r="327">
      <c r="A327" s="250"/>
      <c r="B327" s="250"/>
      <c r="C327" s="250"/>
      <c r="D327" s="250"/>
      <c r="E327" s="250"/>
      <c r="F327" s="250"/>
      <c r="G327" s="250"/>
    </row>
    <row r="328">
      <c r="A328" s="250"/>
      <c r="B328" s="250"/>
      <c r="C328" s="250"/>
      <c r="D328" s="250"/>
      <c r="E328" s="250"/>
      <c r="F328" s="250"/>
      <c r="G328" s="250"/>
    </row>
    <row r="329">
      <c r="A329" s="250"/>
      <c r="B329" s="250"/>
      <c r="C329" s="250"/>
      <c r="D329" s="250"/>
      <c r="E329" s="250"/>
      <c r="F329" s="250"/>
      <c r="G329" s="250"/>
    </row>
    <row r="330">
      <c r="A330" s="250"/>
      <c r="B330" s="250"/>
      <c r="C330" s="250"/>
      <c r="D330" s="250"/>
      <c r="E330" s="250"/>
      <c r="F330" s="250"/>
      <c r="G330" s="250"/>
    </row>
    <row r="331">
      <c r="A331" s="250"/>
      <c r="B331" s="250"/>
      <c r="C331" s="250"/>
      <c r="D331" s="250"/>
      <c r="E331" s="250"/>
      <c r="F331" s="250"/>
      <c r="G331" s="250"/>
    </row>
    <row r="332">
      <c r="A332" s="250"/>
      <c r="B332" s="250"/>
      <c r="C332" s="250"/>
      <c r="D332" s="250"/>
      <c r="E332" s="250"/>
      <c r="F332" s="250"/>
      <c r="G332" s="250"/>
    </row>
    <row r="333">
      <c r="A333" s="250"/>
      <c r="B333" s="250"/>
      <c r="C333" s="250"/>
      <c r="D333" s="250"/>
      <c r="E333" s="250"/>
      <c r="F333" s="250"/>
      <c r="G333" s="250"/>
    </row>
    <row r="334">
      <c r="A334" s="250"/>
      <c r="B334" s="250"/>
      <c r="C334" s="250"/>
      <c r="D334" s="250"/>
      <c r="E334" s="250"/>
      <c r="F334" s="250"/>
      <c r="G334" s="250"/>
    </row>
    <row r="335">
      <c r="A335" s="250"/>
      <c r="B335" s="250"/>
      <c r="C335" s="250"/>
      <c r="D335" s="250"/>
      <c r="E335" s="250"/>
      <c r="F335" s="250"/>
      <c r="G335" s="250"/>
    </row>
    <row r="336">
      <c r="A336" s="250"/>
      <c r="B336" s="250"/>
      <c r="C336" s="250"/>
      <c r="D336" s="250"/>
      <c r="E336" s="250"/>
      <c r="F336" s="250"/>
      <c r="G336" s="250"/>
    </row>
    <row r="337">
      <c r="A337" s="250"/>
      <c r="B337" s="250"/>
      <c r="C337" s="250"/>
      <c r="D337" s="250"/>
      <c r="E337" s="250"/>
      <c r="F337" s="250"/>
      <c r="G337" s="250"/>
    </row>
    <row r="338">
      <c r="A338" s="250"/>
      <c r="B338" s="250"/>
      <c r="C338" s="250"/>
      <c r="D338" s="250"/>
      <c r="E338" s="250"/>
      <c r="F338" s="250"/>
      <c r="G338" s="250"/>
    </row>
    <row r="339">
      <c r="A339" s="250"/>
      <c r="B339" s="250"/>
      <c r="C339" s="250"/>
      <c r="D339" s="250"/>
      <c r="E339" s="250"/>
      <c r="F339" s="250"/>
      <c r="G339" s="250"/>
    </row>
    <row r="340">
      <c r="A340" s="250"/>
      <c r="B340" s="250"/>
      <c r="C340" s="250"/>
      <c r="D340" s="250"/>
      <c r="E340" s="250"/>
      <c r="F340" s="250"/>
      <c r="G340" s="250"/>
    </row>
    <row r="341">
      <c r="A341" s="250"/>
      <c r="B341" s="250"/>
      <c r="C341" s="250"/>
      <c r="D341" s="250"/>
      <c r="E341" s="250"/>
      <c r="F341" s="250"/>
      <c r="G341" s="250"/>
    </row>
    <row r="342">
      <c r="A342" s="250"/>
      <c r="B342" s="250"/>
      <c r="C342" s="250"/>
      <c r="D342" s="250"/>
      <c r="E342" s="250"/>
      <c r="F342" s="250"/>
      <c r="G342" s="250"/>
    </row>
    <row r="343">
      <c r="A343" s="250"/>
      <c r="B343" s="250"/>
      <c r="C343" s="250"/>
      <c r="D343" s="250"/>
      <c r="E343" s="250"/>
      <c r="F343" s="250"/>
      <c r="G343" s="250"/>
    </row>
    <row r="344">
      <c r="A344" s="250"/>
      <c r="B344" s="250"/>
      <c r="C344" s="250"/>
      <c r="D344" s="250"/>
      <c r="E344" s="250"/>
      <c r="F344" s="250"/>
      <c r="G344" s="250"/>
    </row>
    <row r="345">
      <c r="A345" s="250"/>
      <c r="B345" s="250"/>
      <c r="C345" s="250"/>
      <c r="D345" s="250"/>
      <c r="E345" s="250"/>
      <c r="F345" s="250"/>
      <c r="G345" s="250"/>
    </row>
    <row r="346">
      <c r="A346" s="250"/>
      <c r="B346" s="250"/>
      <c r="C346" s="250"/>
      <c r="D346" s="250"/>
      <c r="E346" s="250"/>
      <c r="F346" s="250"/>
      <c r="G346" s="250"/>
    </row>
    <row r="347">
      <c r="A347" s="250"/>
      <c r="B347" s="250"/>
      <c r="C347" s="250"/>
      <c r="D347" s="250"/>
      <c r="E347" s="250"/>
      <c r="F347" s="250"/>
      <c r="G347" s="250"/>
    </row>
    <row r="348">
      <c r="A348" s="250"/>
      <c r="B348" s="250"/>
      <c r="C348" s="250"/>
      <c r="D348" s="250"/>
      <c r="E348" s="250"/>
      <c r="F348" s="250"/>
      <c r="G348" s="250"/>
    </row>
    <row r="349">
      <c r="A349" s="250"/>
      <c r="B349" s="250"/>
      <c r="C349" s="250"/>
      <c r="D349" s="250"/>
      <c r="E349" s="250"/>
      <c r="F349" s="250"/>
      <c r="G349" s="250"/>
    </row>
    <row r="350">
      <c r="A350" s="250"/>
      <c r="B350" s="250"/>
      <c r="C350" s="250"/>
      <c r="D350" s="250"/>
      <c r="E350" s="250"/>
      <c r="F350" s="250"/>
      <c r="G350" s="250"/>
    </row>
    <row r="351">
      <c r="A351" s="250"/>
      <c r="B351" s="250"/>
      <c r="C351" s="250"/>
      <c r="D351" s="250"/>
      <c r="E351" s="250"/>
      <c r="F351" s="250"/>
      <c r="G351" s="250"/>
    </row>
    <row r="352">
      <c r="A352" s="250"/>
      <c r="B352" s="250"/>
      <c r="C352" s="250"/>
      <c r="D352" s="250"/>
      <c r="E352" s="250"/>
      <c r="F352" s="250"/>
      <c r="G352" s="250"/>
    </row>
    <row r="353">
      <c r="A353" s="250"/>
      <c r="B353" s="250"/>
      <c r="C353" s="250"/>
      <c r="D353" s="250"/>
      <c r="E353" s="250"/>
      <c r="F353" s="250"/>
      <c r="G353" s="250"/>
    </row>
    <row r="354">
      <c r="A354" s="250"/>
      <c r="B354" s="250"/>
      <c r="C354" s="250"/>
      <c r="D354" s="250"/>
      <c r="E354" s="250"/>
      <c r="F354" s="250"/>
      <c r="G354" s="250"/>
    </row>
    <row r="355">
      <c r="A355" s="250"/>
      <c r="B355" s="250"/>
      <c r="C355" s="250"/>
      <c r="D355" s="250"/>
      <c r="E355" s="250"/>
      <c r="F355" s="250"/>
      <c r="G355" s="250"/>
    </row>
    <row r="356">
      <c r="A356" s="250"/>
      <c r="B356" s="250"/>
      <c r="C356" s="250"/>
      <c r="D356" s="250"/>
      <c r="E356" s="250"/>
      <c r="F356" s="250"/>
      <c r="G356" s="250"/>
    </row>
    <row r="357">
      <c r="A357" s="250"/>
      <c r="B357" s="250"/>
      <c r="C357" s="250"/>
      <c r="D357" s="250"/>
      <c r="E357" s="250"/>
      <c r="F357" s="250"/>
      <c r="G357" s="250"/>
    </row>
    <row r="358">
      <c r="A358" s="250"/>
      <c r="B358" s="250"/>
      <c r="C358" s="250"/>
      <c r="D358" s="250"/>
      <c r="E358" s="250"/>
      <c r="F358" s="250"/>
      <c r="G358" s="250"/>
    </row>
    <row r="359">
      <c r="A359" s="250"/>
      <c r="B359" s="250"/>
      <c r="C359" s="250"/>
      <c r="D359" s="250"/>
      <c r="E359" s="250"/>
      <c r="F359" s="250"/>
      <c r="G359" s="250"/>
    </row>
    <row r="360">
      <c r="A360" s="250"/>
      <c r="B360" s="250"/>
      <c r="C360" s="250"/>
      <c r="D360" s="250"/>
      <c r="E360" s="250"/>
      <c r="F360" s="250"/>
      <c r="G360" s="250"/>
    </row>
    <row r="361">
      <c r="A361" s="250"/>
      <c r="B361" s="250"/>
      <c r="C361" s="250"/>
      <c r="D361" s="250"/>
      <c r="E361" s="250"/>
      <c r="F361" s="250"/>
      <c r="G361" s="250"/>
    </row>
    <row r="362">
      <c r="A362" s="250"/>
      <c r="B362" s="250"/>
      <c r="C362" s="250"/>
      <c r="D362" s="250"/>
      <c r="E362" s="250"/>
      <c r="F362" s="250"/>
      <c r="G362" s="250"/>
    </row>
    <row r="363">
      <c r="A363" s="250"/>
      <c r="B363" s="250"/>
      <c r="C363" s="250"/>
      <c r="D363" s="250"/>
      <c r="E363" s="250"/>
      <c r="F363" s="250"/>
      <c r="G363" s="250"/>
    </row>
    <row r="364">
      <c r="A364" s="250"/>
      <c r="B364" s="250"/>
      <c r="C364" s="250"/>
      <c r="D364" s="250"/>
      <c r="E364" s="250"/>
      <c r="F364" s="250"/>
      <c r="G364" s="250"/>
    </row>
    <row r="365">
      <c r="A365" s="250"/>
      <c r="B365" s="250"/>
      <c r="C365" s="250"/>
      <c r="D365" s="250"/>
      <c r="E365" s="250"/>
      <c r="F365" s="250"/>
      <c r="G365" s="250"/>
    </row>
    <row r="366">
      <c r="A366" s="250"/>
      <c r="B366" s="250"/>
      <c r="C366" s="250"/>
      <c r="D366" s="250"/>
      <c r="E366" s="250"/>
      <c r="F366" s="250"/>
      <c r="G366" s="250"/>
    </row>
    <row r="367">
      <c r="A367" s="250"/>
      <c r="B367" s="250"/>
      <c r="C367" s="250"/>
      <c r="D367" s="250"/>
      <c r="E367" s="250"/>
      <c r="F367" s="250"/>
      <c r="G367" s="250"/>
    </row>
    <row r="368">
      <c r="A368" s="250"/>
      <c r="B368" s="250"/>
      <c r="C368" s="250"/>
      <c r="D368" s="250"/>
      <c r="E368" s="250"/>
      <c r="F368" s="250"/>
      <c r="G368" s="250"/>
    </row>
    <row r="369">
      <c r="A369" s="250"/>
      <c r="B369" s="250"/>
      <c r="C369" s="250"/>
      <c r="D369" s="250"/>
      <c r="E369" s="250"/>
      <c r="F369" s="250"/>
      <c r="G369" s="250"/>
    </row>
    <row r="370">
      <c r="A370" s="250"/>
      <c r="B370" s="250"/>
      <c r="C370" s="250"/>
      <c r="D370" s="250"/>
      <c r="E370" s="250"/>
      <c r="F370" s="250"/>
      <c r="G370" s="250"/>
    </row>
    <row r="371">
      <c r="A371" s="250"/>
      <c r="B371" s="250"/>
      <c r="C371" s="250"/>
      <c r="D371" s="250"/>
      <c r="E371" s="250"/>
      <c r="F371" s="250"/>
      <c r="G371" s="250"/>
    </row>
    <row r="372">
      <c r="A372" s="250"/>
      <c r="B372" s="250"/>
      <c r="C372" s="250"/>
      <c r="D372" s="250"/>
      <c r="E372" s="250"/>
      <c r="F372" s="250"/>
      <c r="G372" s="250"/>
    </row>
    <row r="373">
      <c r="A373" s="250"/>
      <c r="B373" s="250"/>
      <c r="C373" s="250"/>
      <c r="D373" s="250"/>
      <c r="E373" s="250"/>
      <c r="F373" s="250"/>
      <c r="G373" s="250"/>
    </row>
    <row r="374">
      <c r="A374" s="250"/>
      <c r="B374" s="250"/>
      <c r="C374" s="250"/>
      <c r="D374" s="250"/>
      <c r="E374" s="250"/>
      <c r="F374" s="250"/>
      <c r="G374" s="250"/>
    </row>
    <row r="375">
      <c r="A375" s="468"/>
      <c r="B375" s="468"/>
      <c r="C375" s="468"/>
      <c r="D375" s="468"/>
      <c r="E375" s="250"/>
      <c r="F375" s="250"/>
      <c r="G375" s="250"/>
    </row>
    <row r="376">
      <c r="A376" s="468"/>
      <c r="B376" s="468"/>
      <c r="C376" s="468"/>
      <c r="D376" s="468"/>
      <c r="E376" s="250"/>
      <c r="F376" s="250"/>
      <c r="G376" s="250"/>
    </row>
    <row r="377">
      <c r="A377" s="468"/>
      <c r="B377" s="468"/>
      <c r="C377" s="468"/>
      <c r="D377" s="468"/>
      <c r="E377" s="250"/>
      <c r="F377" s="250"/>
      <c r="G377" s="250"/>
    </row>
    <row r="378">
      <c r="A378" s="468"/>
      <c r="B378" s="468"/>
      <c r="C378" s="468"/>
      <c r="D378" s="468"/>
      <c r="E378" s="250"/>
      <c r="F378" s="250"/>
      <c r="G378" s="250"/>
    </row>
    <row r="379">
      <c r="A379" s="468"/>
      <c r="B379" s="468"/>
      <c r="C379" s="468"/>
      <c r="D379" s="468"/>
      <c r="E379" s="250"/>
      <c r="F379" s="250"/>
      <c r="G379" s="250"/>
    </row>
    <row r="380">
      <c r="A380" s="468"/>
      <c r="B380" s="468"/>
      <c r="C380" s="468"/>
      <c r="D380" s="468"/>
      <c r="E380" s="250"/>
      <c r="F380" s="250"/>
      <c r="G380" s="250"/>
    </row>
    <row r="381">
      <c r="A381" s="468"/>
      <c r="B381" s="468"/>
      <c r="C381" s="468"/>
      <c r="D381" s="468"/>
      <c r="E381" s="250"/>
      <c r="F381" s="250"/>
      <c r="G381" s="250"/>
    </row>
    <row r="382">
      <c r="A382" s="468"/>
      <c r="B382" s="468"/>
      <c r="C382" s="468"/>
      <c r="D382" s="468"/>
      <c r="E382" s="250"/>
      <c r="F382" s="250"/>
      <c r="G382" s="250"/>
    </row>
    <row r="383">
      <c r="A383" s="468"/>
      <c r="B383" s="468"/>
      <c r="C383" s="468"/>
      <c r="D383" s="468"/>
      <c r="E383" s="250"/>
      <c r="F383" s="250"/>
      <c r="G383" s="250"/>
    </row>
    <row r="384">
      <c r="A384" s="468"/>
      <c r="B384" s="468"/>
      <c r="C384" s="468"/>
      <c r="D384" s="468"/>
      <c r="E384" s="250"/>
      <c r="F384" s="250"/>
      <c r="G384" s="250"/>
    </row>
    <row r="385">
      <c r="A385" s="468"/>
      <c r="B385" s="468"/>
      <c r="C385" s="468"/>
      <c r="D385" s="468"/>
      <c r="E385" s="250"/>
      <c r="F385" s="250"/>
      <c r="G385" s="250"/>
    </row>
    <row r="386">
      <c r="A386" s="468"/>
      <c r="B386" s="468"/>
      <c r="C386" s="468"/>
      <c r="D386" s="468"/>
      <c r="E386" s="250"/>
      <c r="F386" s="250"/>
      <c r="G386" s="250"/>
    </row>
    <row r="387">
      <c r="A387" s="468"/>
      <c r="B387" s="468"/>
      <c r="C387" s="468"/>
      <c r="D387" s="468"/>
      <c r="E387" s="250"/>
      <c r="F387" s="250"/>
      <c r="G387" s="250"/>
    </row>
    <row r="388">
      <c r="A388" s="468"/>
      <c r="B388" s="468"/>
      <c r="C388" s="468"/>
      <c r="D388" s="468"/>
      <c r="E388" s="250"/>
      <c r="F388" s="250"/>
      <c r="G388" s="250"/>
    </row>
    <row r="389">
      <c r="A389" s="468"/>
      <c r="B389" s="468"/>
      <c r="C389" s="468"/>
      <c r="D389" s="468"/>
      <c r="E389" s="250"/>
      <c r="F389" s="250"/>
      <c r="G389" s="250"/>
    </row>
    <row r="390">
      <c r="A390" s="468"/>
      <c r="B390" s="468"/>
      <c r="C390" s="468"/>
      <c r="D390" s="468"/>
      <c r="E390" s="250"/>
      <c r="F390" s="250"/>
      <c r="G390" s="250"/>
    </row>
    <row r="391">
      <c r="A391" s="468"/>
      <c r="B391" s="468"/>
      <c r="C391" s="468"/>
      <c r="D391" s="468"/>
      <c r="E391" s="250"/>
      <c r="F391" s="250"/>
      <c r="G391" s="250"/>
    </row>
    <row r="392">
      <c r="A392" s="468"/>
      <c r="B392" s="468"/>
      <c r="C392" s="468"/>
      <c r="D392" s="468"/>
      <c r="E392" s="250"/>
      <c r="F392" s="250"/>
      <c r="G392" s="250"/>
    </row>
    <row r="393">
      <c r="A393" s="468"/>
      <c r="B393" s="468"/>
      <c r="C393" s="468"/>
      <c r="D393" s="468"/>
      <c r="E393" s="250"/>
      <c r="F393" s="250"/>
      <c r="G393" s="250"/>
    </row>
    <row r="394">
      <c r="A394" s="468"/>
      <c r="B394" s="468"/>
      <c r="C394" s="468"/>
      <c r="D394" s="468"/>
      <c r="E394" s="250"/>
      <c r="F394" s="250"/>
      <c r="G394" s="250"/>
    </row>
    <row r="395">
      <c r="A395" s="468"/>
      <c r="B395" s="468"/>
      <c r="C395" s="468"/>
      <c r="D395" s="468"/>
      <c r="E395" s="250"/>
      <c r="F395" s="250"/>
      <c r="G395" s="250"/>
    </row>
    <row r="396">
      <c r="A396" s="468"/>
      <c r="B396" s="468"/>
      <c r="C396" s="468"/>
      <c r="D396" s="468"/>
      <c r="E396" s="250"/>
      <c r="F396" s="250"/>
      <c r="G396" s="250"/>
    </row>
    <row r="397">
      <c r="A397" s="468"/>
      <c r="B397" s="468"/>
      <c r="C397" s="468"/>
      <c r="D397" s="468"/>
      <c r="E397" s="250"/>
      <c r="F397" s="250"/>
      <c r="G397" s="250"/>
    </row>
    <row r="398">
      <c r="A398" s="468"/>
      <c r="B398" s="468"/>
      <c r="C398" s="468"/>
      <c r="D398" s="468"/>
      <c r="E398" s="250"/>
      <c r="F398" s="250"/>
      <c r="G398" s="250"/>
    </row>
    <row r="399">
      <c r="A399" s="468"/>
      <c r="B399" s="468"/>
      <c r="C399" s="468"/>
      <c r="D399" s="468"/>
      <c r="E399" s="250"/>
      <c r="F399" s="250"/>
      <c r="G399" s="250"/>
    </row>
    <row r="400">
      <c r="A400" s="468"/>
      <c r="B400" s="468"/>
      <c r="C400" s="468"/>
      <c r="D400" s="468"/>
      <c r="E400" s="250"/>
      <c r="F400" s="250"/>
      <c r="G400" s="250"/>
    </row>
    <row r="401">
      <c r="A401" s="468"/>
      <c r="B401" s="468"/>
      <c r="C401" s="468"/>
      <c r="D401" s="468"/>
      <c r="E401" s="250"/>
      <c r="F401" s="250"/>
      <c r="G401" s="250"/>
    </row>
    <row r="402">
      <c r="A402" s="468"/>
      <c r="B402" s="468"/>
      <c r="C402" s="468"/>
      <c r="D402" s="468"/>
      <c r="E402" s="250"/>
      <c r="F402" s="250"/>
      <c r="G402" s="250"/>
    </row>
    <row r="403">
      <c r="A403" s="468"/>
      <c r="B403" s="468"/>
      <c r="C403" s="468"/>
      <c r="D403" s="468"/>
      <c r="E403" s="250"/>
      <c r="F403" s="250"/>
      <c r="G403" s="250"/>
    </row>
    <row r="404">
      <c r="A404" s="468"/>
      <c r="B404" s="468"/>
      <c r="C404" s="468"/>
      <c r="D404" s="468"/>
      <c r="E404" s="250"/>
      <c r="F404" s="250"/>
      <c r="G404" s="250"/>
    </row>
    <row r="405">
      <c r="A405" s="468"/>
      <c r="B405" s="468"/>
      <c r="C405" s="468"/>
      <c r="D405" s="468"/>
      <c r="E405" s="250"/>
      <c r="F405" s="250"/>
      <c r="G405" s="250"/>
    </row>
    <row r="406">
      <c r="A406" s="468"/>
      <c r="B406" s="468"/>
      <c r="C406" s="468"/>
      <c r="D406" s="468"/>
      <c r="E406" s="250"/>
      <c r="F406" s="250"/>
      <c r="G406" s="250"/>
    </row>
    <row r="407">
      <c r="A407" s="468"/>
      <c r="B407" s="468"/>
      <c r="C407" s="468"/>
      <c r="D407" s="468"/>
      <c r="E407" s="250"/>
      <c r="F407" s="250"/>
      <c r="G407" s="250"/>
    </row>
    <row r="408">
      <c r="A408" s="468"/>
      <c r="B408" s="468"/>
      <c r="C408" s="468"/>
      <c r="D408" s="468"/>
      <c r="E408" s="250"/>
      <c r="F408" s="250"/>
      <c r="G408" s="250"/>
    </row>
    <row r="409">
      <c r="A409" s="468"/>
      <c r="B409" s="468"/>
      <c r="C409" s="468"/>
      <c r="D409" s="468"/>
      <c r="E409" s="250"/>
      <c r="F409" s="250"/>
      <c r="G409" s="250"/>
    </row>
    <row r="410">
      <c r="A410" s="468"/>
      <c r="B410" s="468"/>
      <c r="C410" s="468"/>
      <c r="D410" s="468"/>
      <c r="E410" s="250"/>
      <c r="F410" s="250"/>
      <c r="G410" s="250"/>
    </row>
    <row r="411">
      <c r="A411" s="468"/>
      <c r="B411" s="468"/>
      <c r="C411" s="468"/>
      <c r="D411" s="468"/>
      <c r="E411" s="250"/>
      <c r="F411" s="250"/>
      <c r="G411" s="250"/>
    </row>
    <row r="412">
      <c r="A412" s="468"/>
      <c r="B412" s="468"/>
      <c r="C412" s="468"/>
      <c r="D412" s="468"/>
      <c r="E412" s="250"/>
      <c r="F412" s="250"/>
      <c r="G412" s="250"/>
    </row>
    <row r="413">
      <c r="A413" s="468"/>
      <c r="B413" s="468"/>
      <c r="C413" s="468"/>
      <c r="D413" s="468"/>
      <c r="E413" s="250"/>
      <c r="F413" s="250"/>
      <c r="G413" s="250"/>
    </row>
    <row r="414">
      <c r="A414" s="468"/>
      <c r="B414" s="468"/>
      <c r="C414" s="468"/>
      <c r="D414" s="468"/>
      <c r="E414" s="250"/>
      <c r="F414" s="250"/>
      <c r="G414" s="250"/>
    </row>
    <row r="415">
      <c r="A415" s="468"/>
      <c r="B415" s="468"/>
      <c r="C415" s="468"/>
      <c r="D415" s="468"/>
      <c r="E415" s="250"/>
      <c r="F415" s="250"/>
      <c r="G415" s="250"/>
    </row>
    <row r="416">
      <c r="A416" s="468"/>
      <c r="B416" s="468"/>
      <c r="C416" s="468"/>
      <c r="D416" s="468"/>
      <c r="E416" s="250"/>
      <c r="F416" s="250"/>
      <c r="G416" s="250"/>
    </row>
    <row r="417">
      <c r="A417" s="468"/>
      <c r="B417" s="468"/>
      <c r="C417" s="468"/>
      <c r="D417" s="468"/>
      <c r="E417" s="250"/>
      <c r="F417" s="250"/>
      <c r="G417" s="250"/>
    </row>
    <row r="418">
      <c r="A418" s="468"/>
      <c r="B418" s="468"/>
      <c r="C418" s="468"/>
      <c r="D418" s="468"/>
      <c r="E418" s="250"/>
      <c r="F418" s="250"/>
      <c r="G418" s="250"/>
    </row>
    <row r="419">
      <c r="A419" s="468"/>
      <c r="B419" s="468"/>
      <c r="C419" s="468"/>
      <c r="D419" s="468"/>
      <c r="E419" s="250"/>
      <c r="F419" s="250"/>
      <c r="G419" s="250"/>
    </row>
    <row r="420">
      <c r="A420" s="468"/>
      <c r="B420" s="468"/>
      <c r="C420" s="468"/>
      <c r="D420" s="468"/>
      <c r="E420" s="250"/>
      <c r="F420" s="250"/>
      <c r="G420" s="250"/>
    </row>
    <row r="421">
      <c r="A421" s="468"/>
      <c r="B421" s="468"/>
      <c r="C421" s="468"/>
      <c r="D421" s="468"/>
      <c r="E421" s="250"/>
      <c r="F421" s="250"/>
      <c r="G421" s="250"/>
    </row>
    <row r="422">
      <c r="A422" s="468"/>
      <c r="B422" s="468"/>
      <c r="C422" s="468"/>
      <c r="D422" s="468"/>
      <c r="E422" s="250"/>
      <c r="F422" s="250"/>
      <c r="G422" s="250"/>
    </row>
    <row r="423">
      <c r="A423" s="468"/>
      <c r="B423" s="468"/>
      <c r="C423" s="468"/>
      <c r="D423" s="468"/>
      <c r="E423" s="250"/>
      <c r="F423" s="250"/>
      <c r="G423" s="250"/>
    </row>
    <row r="424">
      <c r="A424" s="468"/>
      <c r="B424" s="468"/>
      <c r="C424" s="468"/>
      <c r="D424" s="468"/>
      <c r="E424" s="250"/>
      <c r="F424" s="250"/>
      <c r="G424" s="250"/>
    </row>
    <row r="425">
      <c r="A425" s="468"/>
      <c r="B425" s="468"/>
      <c r="C425" s="468"/>
      <c r="D425" s="468"/>
      <c r="E425" s="250"/>
      <c r="F425" s="250"/>
      <c r="G425" s="250"/>
    </row>
    <row r="426">
      <c r="A426" s="468"/>
      <c r="B426" s="468"/>
      <c r="C426" s="468"/>
      <c r="D426" s="468"/>
      <c r="E426" s="250"/>
      <c r="F426" s="250"/>
      <c r="G426" s="250"/>
    </row>
    <row r="427">
      <c r="A427" s="468"/>
      <c r="B427" s="468"/>
      <c r="C427" s="468"/>
      <c r="D427" s="468"/>
      <c r="E427" s="250"/>
      <c r="F427" s="250"/>
      <c r="G427" s="250"/>
    </row>
    <row r="428">
      <c r="A428" s="468"/>
      <c r="B428" s="468"/>
      <c r="C428" s="468"/>
      <c r="D428" s="468"/>
      <c r="E428" s="250"/>
      <c r="F428" s="250"/>
      <c r="G428" s="250"/>
    </row>
    <row r="429">
      <c r="A429" s="468"/>
      <c r="B429" s="468"/>
      <c r="C429" s="468"/>
      <c r="D429" s="468"/>
      <c r="E429" s="250"/>
      <c r="F429" s="250"/>
      <c r="G429" s="250"/>
    </row>
    <row r="430">
      <c r="A430" s="468"/>
      <c r="B430" s="468"/>
      <c r="C430" s="468"/>
      <c r="D430" s="468"/>
      <c r="E430" s="250"/>
      <c r="F430" s="250"/>
      <c r="G430" s="250"/>
    </row>
    <row r="431">
      <c r="A431" s="468"/>
      <c r="B431" s="468"/>
      <c r="C431" s="468"/>
      <c r="D431" s="468"/>
      <c r="E431" s="250"/>
      <c r="F431" s="250"/>
      <c r="G431" s="250"/>
    </row>
    <row r="432">
      <c r="A432" s="468"/>
      <c r="B432" s="468"/>
      <c r="C432" s="468"/>
      <c r="D432" s="468"/>
      <c r="E432" s="250"/>
      <c r="F432" s="250"/>
      <c r="G432" s="250"/>
    </row>
    <row r="433">
      <c r="A433" s="468"/>
      <c r="B433" s="468"/>
      <c r="C433" s="468"/>
      <c r="D433" s="468"/>
      <c r="E433" s="250"/>
      <c r="F433" s="250"/>
      <c r="G433" s="250"/>
    </row>
    <row r="434">
      <c r="A434" s="468"/>
      <c r="B434" s="468"/>
      <c r="C434" s="468"/>
      <c r="D434" s="468"/>
      <c r="E434" s="250"/>
      <c r="F434" s="250"/>
      <c r="G434" s="250"/>
    </row>
    <row r="435">
      <c r="A435" s="468"/>
      <c r="B435" s="468"/>
      <c r="C435" s="468"/>
      <c r="D435" s="468"/>
      <c r="E435" s="250"/>
      <c r="F435" s="250"/>
      <c r="G435" s="250"/>
    </row>
    <row r="436">
      <c r="A436" s="468"/>
      <c r="B436" s="468"/>
      <c r="C436" s="468"/>
      <c r="D436" s="468"/>
      <c r="E436" s="250"/>
      <c r="F436" s="250"/>
      <c r="G436" s="250"/>
    </row>
    <row r="437">
      <c r="A437" s="468"/>
      <c r="B437" s="468"/>
      <c r="C437" s="468"/>
      <c r="D437" s="468"/>
      <c r="E437" s="250"/>
      <c r="F437" s="250"/>
      <c r="G437" s="250"/>
    </row>
    <row r="438">
      <c r="A438" s="468"/>
      <c r="B438" s="468"/>
      <c r="C438" s="468"/>
      <c r="D438" s="468"/>
      <c r="E438" s="250"/>
      <c r="F438" s="250"/>
      <c r="G438" s="250"/>
    </row>
    <row r="439">
      <c r="A439" s="468"/>
      <c r="B439" s="468"/>
      <c r="C439" s="468"/>
      <c r="D439" s="468"/>
      <c r="E439" s="250"/>
      <c r="F439" s="250"/>
      <c r="G439" s="250"/>
    </row>
    <row r="440">
      <c r="A440" s="468"/>
      <c r="B440" s="468"/>
      <c r="C440" s="468"/>
      <c r="D440" s="468"/>
      <c r="E440" s="250"/>
      <c r="F440" s="250"/>
      <c r="G440" s="250"/>
    </row>
    <row r="441">
      <c r="A441" s="468"/>
      <c r="B441" s="468"/>
      <c r="C441" s="468"/>
      <c r="D441" s="468"/>
      <c r="E441" s="250"/>
      <c r="F441" s="250"/>
      <c r="G441" s="250"/>
    </row>
    <row r="442">
      <c r="A442" s="468"/>
      <c r="B442" s="468"/>
      <c r="C442" s="468"/>
      <c r="D442" s="468"/>
      <c r="E442" s="250"/>
      <c r="F442" s="250"/>
      <c r="G442" s="250"/>
    </row>
    <row r="443">
      <c r="A443" s="468"/>
      <c r="B443" s="468"/>
      <c r="C443" s="468"/>
      <c r="D443" s="468"/>
      <c r="E443" s="250"/>
      <c r="F443" s="250"/>
      <c r="G443" s="250"/>
    </row>
    <row r="444">
      <c r="A444" s="468"/>
      <c r="B444" s="468"/>
      <c r="C444" s="468"/>
      <c r="D444" s="468"/>
      <c r="E444" s="250"/>
      <c r="F444" s="250"/>
      <c r="G444" s="250"/>
    </row>
    <row r="445">
      <c r="A445" s="468"/>
      <c r="B445" s="468"/>
      <c r="C445" s="468"/>
      <c r="D445" s="468"/>
      <c r="E445" s="250"/>
      <c r="F445" s="250"/>
      <c r="G445" s="250"/>
    </row>
    <row r="446">
      <c r="A446" s="468"/>
      <c r="B446" s="468"/>
      <c r="C446" s="468"/>
      <c r="D446" s="468"/>
      <c r="E446" s="250"/>
      <c r="F446" s="250"/>
      <c r="G446" s="250"/>
    </row>
    <row r="447">
      <c r="A447" s="468"/>
      <c r="B447" s="468"/>
      <c r="C447" s="468"/>
      <c r="D447" s="468"/>
      <c r="E447" s="250"/>
      <c r="F447" s="250"/>
      <c r="G447" s="250"/>
    </row>
    <row r="448">
      <c r="A448" s="468"/>
      <c r="B448" s="468"/>
      <c r="C448" s="468"/>
      <c r="D448" s="468"/>
      <c r="E448" s="250"/>
      <c r="F448" s="250"/>
      <c r="G448" s="250"/>
    </row>
    <row r="449">
      <c r="A449" s="468"/>
      <c r="B449" s="468"/>
      <c r="C449" s="468"/>
      <c r="D449" s="468"/>
      <c r="E449" s="250"/>
      <c r="F449" s="250"/>
      <c r="G449" s="250"/>
    </row>
    <row r="450">
      <c r="A450" s="468"/>
      <c r="B450" s="468"/>
      <c r="C450" s="468"/>
      <c r="D450" s="468"/>
      <c r="E450" s="250"/>
      <c r="F450" s="250"/>
      <c r="G450" s="250"/>
    </row>
    <row r="451">
      <c r="A451" s="468"/>
      <c r="B451" s="468"/>
      <c r="C451" s="468"/>
      <c r="D451" s="468"/>
      <c r="E451" s="250"/>
      <c r="F451" s="250"/>
      <c r="G451" s="250"/>
    </row>
    <row r="452">
      <c r="A452" s="468"/>
      <c r="B452" s="468"/>
      <c r="C452" s="468"/>
      <c r="D452" s="468"/>
      <c r="E452" s="250"/>
      <c r="F452" s="250"/>
      <c r="G452" s="250"/>
    </row>
    <row r="453">
      <c r="A453" s="468"/>
      <c r="B453" s="468"/>
      <c r="C453" s="468"/>
      <c r="D453" s="468"/>
      <c r="E453" s="250"/>
      <c r="F453" s="250"/>
      <c r="G453" s="250"/>
    </row>
    <row r="454">
      <c r="A454" s="468"/>
      <c r="B454" s="468"/>
      <c r="C454" s="468"/>
      <c r="D454" s="468"/>
      <c r="E454" s="250"/>
      <c r="F454" s="250"/>
      <c r="G454" s="250"/>
    </row>
    <row r="455">
      <c r="A455" s="468"/>
      <c r="B455" s="468"/>
      <c r="C455" s="468"/>
      <c r="D455" s="468"/>
      <c r="E455" s="250"/>
      <c r="F455" s="250"/>
      <c r="G455" s="250"/>
    </row>
    <row r="456">
      <c r="A456" s="468"/>
      <c r="B456" s="468"/>
      <c r="C456" s="468"/>
      <c r="D456" s="468"/>
      <c r="E456" s="250"/>
      <c r="F456" s="250"/>
      <c r="G456" s="250"/>
    </row>
    <row r="457">
      <c r="A457" s="468"/>
      <c r="B457" s="468"/>
      <c r="C457" s="468"/>
      <c r="D457" s="468"/>
      <c r="E457" s="250"/>
      <c r="F457" s="250"/>
      <c r="G457" s="250"/>
    </row>
    <row r="458">
      <c r="A458" s="468"/>
      <c r="B458" s="468"/>
      <c r="C458" s="468"/>
      <c r="D458" s="468"/>
      <c r="E458" s="250"/>
      <c r="F458" s="250"/>
      <c r="G458" s="250"/>
    </row>
    <row r="459">
      <c r="A459" s="468"/>
      <c r="B459" s="468"/>
      <c r="C459" s="468"/>
      <c r="D459" s="468"/>
      <c r="E459" s="250"/>
      <c r="F459" s="250"/>
      <c r="G459" s="250"/>
    </row>
    <row r="460">
      <c r="A460" s="468"/>
      <c r="B460" s="468"/>
      <c r="C460" s="468"/>
      <c r="D460" s="468"/>
      <c r="E460" s="250"/>
      <c r="F460" s="250"/>
      <c r="G460" s="250"/>
    </row>
    <row r="461">
      <c r="A461" s="468"/>
      <c r="B461" s="468"/>
      <c r="C461" s="468"/>
      <c r="D461" s="468"/>
      <c r="E461" s="250"/>
      <c r="F461" s="250"/>
      <c r="G461" s="250"/>
    </row>
    <row r="462">
      <c r="A462" s="468"/>
      <c r="B462" s="468"/>
      <c r="C462" s="468"/>
      <c r="D462" s="468"/>
      <c r="E462" s="250"/>
      <c r="F462" s="250"/>
      <c r="G462" s="250"/>
    </row>
    <row r="463">
      <c r="A463" s="468"/>
      <c r="B463" s="468"/>
      <c r="C463" s="468"/>
      <c r="D463" s="468"/>
      <c r="E463" s="250"/>
      <c r="F463" s="250"/>
      <c r="G463" s="250"/>
    </row>
    <row r="464">
      <c r="A464" s="468"/>
      <c r="B464" s="468"/>
      <c r="C464" s="468"/>
      <c r="D464" s="468"/>
      <c r="E464" s="250"/>
      <c r="F464" s="250"/>
      <c r="G464" s="250"/>
    </row>
    <row r="465">
      <c r="A465" s="468"/>
      <c r="B465" s="468"/>
      <c r="C465" s="468"/>
      <c r="D465" s="468"/>
      <c r="E465" s="250"/>
      <c r="F465" s="250"/>
      <c r="G465" s="250"/>
    </row>
    <row r="466">
      <c r="A466" s="468"/>
      <c r="B466" s="468"/>
      <c r="C466" s="468"/>
      <c r="D466" s="468"/>
      <c r="E466" s="250"/>
      <c r="F466" s="250"/>
      <c r="G466" s="250"/>
    </row>
    <row r="467">
      <c r="A467" s="468"/>
      <c r="B467" s="468"/>
      <c r="C467" s="468"/>
      <c r="D467" s="468"/>
      <c r="E467" s="250"/>
      <c r="F467" s="250"/>
      <c r="G467" s="250"/>
    </row>
    <row r="468">
      <c r="A468" s="468"/>
      <c r="B468" s="468"/>
      <c r="C468" s="468"/>
      <c r="D468" s="468"/>
      <c r="E468" s="250"/>
      <c r="F468" s="250"/>
      <c r="G468" s="250"/>
    </row>
    <row r="469">
      <c r="A469" s="468"/>
      <c r="B469" s="468"/>
      <c r="C469" s="468"/>
      <c r="D469" s="468"/>
      <c r="E469" s="250"/>
      <c r="F469" s="250"/>
      <c r="G469" s="250"/>
    </row>
    <row r="470">
      <c r="A470" s="468"/>
      <c r="B470" s="468"/>
      <c r="C470" s="468"/>
      <c r="D470" s="468"/>
      <c r="E470" s="250"/>
      <c r="F470" s="250"/>
      <c r="G470" s="250"/>
    </row>
    <row r="471">
      <c r="A471" s="468"/>
      <c r="B471" s="468"/>
      <c r="C471" s="468"/>
      <c r="D471" s="468"/>
      <c r="E471" s="250"/>
      <c r="F471" s="250"/>
      <c r="G471" s="250"/>
    </row>
    <row r="472">
      <c r="A472" s="468"/>
      <c r="B472" s="468"/>
      <c r="C472" s="468"/>
      <c r="D472" s="468"/>
      <c r="E472" s="250"/>
      <c r="F472" s="250"/>
      <c r="G472" s="250"/>
    </row>
    <row r="473">
      <c r="A473" s="468"/>
      <c r="B473" s="468"/>
      <c r="C473" s="468"/>
      <c r="D473" s="468"/>
      <c r="E473" s="250"/>
      <c r="F473" s="250"/>
      <c r="G473" s="250"/>
    </row>
    <row r="474">
      <c r="A474" s="468"/>
      <c r="B474" s="468"/>
      <c r="C474" s="468"/>
      <c r="D474" s="468"/>
      <c r="E474" s="250"/>
      <c r="F474" s="250"/>
      <c r="G474" s="250"/>
    </row>
    <row r="475">
      <c r="A475" s="468"/>
      <c r="B475" s="468"/>
      <c r="C475" s="468"/>
      <c r="D475" s="468"/>
      <c r="E475" s="250"/>
      <c r="F475" s="250"/>
      <c r="G475" s="250"/>
    </row>
    <row r="476">
      <c r="A476" s="468"/>
      <c r="B476" s="468"/>
      <c r="C476" s="468"/>
      <c r="D476" s="468"/>
      <c r="E476" s="250"/>
      <c r="F476" s="250"/>
      <c r="G476" s="250"/>
    </row>
    <row r="477">
      <c r="A477" s="468"/>
      <c r="B477" s="468"/>
      <c r="C477" s="468"/>
      <c r="D477" s="468"/>
      <c r="E477" s="250"/>
      <c r="F477" s="250"/>
      <c r="G477" s="250"/>
    </row>
    <row r="478">
      <c r="A478" s="468"/>
      <c r="B478" s="468"/>
      <c r="C478" s="468"/>
      <c r="D478" s="468"/>
      <c r="E478" s="250"/>
      <c r="F478" s="250"/>
      <c r="G478" s="250"/>
    </row>
    <row r="479">
      <c r="A479" s="468"/>
      <c r="B479" s="468"/>
      <c r="C479" s="468"/>
      <c r="D479" s="468"/>
      <c r="E479" s="250"/>
      <c r="F479" s="250"/>
      <c r="G479" s="250"/>
    </row>
    <row r="480">
      <c r="A480" s="468"/>
      <c r="B480" s="468"/>
      <c r="C480" s="468"/>
      <c r="D480" s="468"/>
      <c r="E480" s="250"/>
      <c r="F480" s="250"/>
      <c r="G480" s="250"/>
    </row>
    <row r="481">
      <c r="A481" s="468"/>
      <c r="B481" s="468"/>
      <c r="C481" s="468"/>
      <c r="D481" s="468"/>
      <c r="E481" s="250"/>
      <c r="F481" s="250"/>
      <c r="G481" s="250"/>
    </row>
    <row r="482">
      <c r="A482" s="468"/>
      <c r="B482" s="468"/>
      <c r="C482" s="468"/>
      <c r="D482" s="468"/>
      <c r="E482" s="250"/>
      <c r="F482" s="250"/>
      <c r="G482" s="250"/>
    </row>
    <row r="483">
      <c r="A483" s="468"/>
      <c r="B483" s="468"/>
      <c r="C483" s="468"/>
      <c r="D483" s="468"/>
      <c r="E483" s="250"/>
      <c r="F483" s="250"/>
      <c r="G483" s="250"/>
    </row>
    <row r="484">
      <c r="A484" s="468"/>
      <c r="B484" s="468"/>
      <c r="C484" s="468"/>
      <c r="D484" s="468"/>
      <c r="E484" s="250"/>
      <c r="F484" s="250"/>
      <c r="G484" s="250"/>
    </row>
    <row r="485">
      <c r="A485" s="468"/>
      <c r="B485" s="468"/>
      <c r="C485" s="468"/>
      <c r="D485" s="468"/>
      <c r="E485" s="250"/>
      <c r="F485" s="250"/>
      <c r="G485" s="250"/>
    </row>
    <row r="486">
      <c r="A486" s="468"/>
      <c r="B486" s="468"/>
      <c r="C486" s="468"/>
      <c r="D486" s="468"/>
      <c r="E486" s="250"/>
      <c r="F486" s="250"/>
      <c r="G486" s="250"/>
    </row>
    <row r="487">
      <c r="A487" s="468"/>
      <c r="B487" s="468"/>
      <c r="C487" s="468"/>
      <c r="D487" s="468"/>
      <c r="E487" s="250"/>
      <c r="F487" s="250"/>
      <c r="G487" s="250"/>
    </row>
    <row r="488">
      <c r="A488" s="468"/>
      <c r="B488" s="468"/>
      <c r="C488" s="468"/>
      <c r="D488" s="468"/>
      <c r="E488" s="250"/>
      <c r="F488" s="250"/>
      <c r="G488" s="250"/>
    </row>
    <row r="489">
      <c r="A489" s="468"/>
      <c r="B489" s="468"/>
      <c r="C489" s="468"/>
      <c r="D489" s="468"/>
      <c r="E489" s="250"/>
      <c r="F489" s="250"/>
      <c r="G489" s="250"/>
    </row>
    <row r="490">
      <c r="A490" s="468"/>
      <c r="B490" s="468"/>
      <c r="C490" s="468"/>
      <c r="D490" s="468"/>
      <c r="E490" s="250"/>
      <c r="F490" s="250"/>
      <c r="G490" s="250"/>
    </row>
    <row r="491">
      <c r="A491" s="468"/>
      <c r="B491" s="468"/>
      <c r="C491" s="468"/>
      <c r="D491" s="468"/>
      <c r="E491" s="250"/>
      <c r="F491" s="250"/>
      <c r="G491" s="250"/>
    </row>
    <row r="492">
      <c r="A492" s="468"/>
      <c r="B492" s="468"/>
      <c r="C492" s="468"/>
      <c r="D492" s="468"/>
      <c r="E492" s="250"/>
      <c r="F492" s="250"/>
      <c r="G492" s="250"/>
    </row>
    <row r="493">
      <c r="A493" s="468"/>
      <c r="B493" s="468"/>
      <c r="C493" s="468"/>
      <c r="D493" s="468"/>
      <c r="E493" s="250"/>
      <c r="F493" s="250"/>
      <c r="G493" s="250"/>
    </row>
    <row r="494">
      <c r="A494" s="468"/>
      <c r="B494" s="468"/>
      <c r="C494" s="468"/>
      <c r="D494" s="468"/>
      <c r="E494" s="250"/>
      <c r="F494" s="250"/>
      <c r="G494" s="250"/>
    </row>
    <row r="495">
      <c r="A495" s="468"/>
      <c r="B495" s="468"/>
      <c r="C495" s="468"/>
      <c r="D495" s="468"/>
      <c r="E495" s="250"/>
      <c r="F495" s="250"/>
      <c r="G495" s="250"/>
    </row>
    <row r="496">
      <c r="A496" s="468"/>
      <c r="B496" s="468"/>
      <c r="C496" s="468"/>
      <c r="D496" s="468"/>
      <c r="E496" s="250"/>
      <c r="F496" s="250"/>
      <c r="G496" s="250"/>
    </row>
    <row r="497">
      <c r="A497" s="468"/>
      <c r="B497" s="468"/>
      <c r="C497" s="468"/>
      <c r="D497" s="468"/>
      <c r="E497" s="250"/>
      <c r="F497" s="250"/>
      <c r="G497" s="250"/>
    </row>
    <row r="498">
      <c r="A498" s="468"/>
      <c r="B498" s="468"/>
      <c r="C498" s="468"/>
      <c r="D498" s="468"/>
      <c r="E498" s="250"/>
      <c r="F498" s="250"/>
      <c r="G498" s="250"/>
    </row>
    <row r="499">
      <c r="A499" s="468"/>
      <c r="B499" s="468"/>
      <c r="C499" s="468"/>
      <c r="D499" s="468"/>
      <c r="E499" s="250"/>
      <c r="F499" s="250"/>
      <c r="G499" s="250"/>
    </row>
    <row r="500">
      <c r="A500" s="468"/>
      <c r="B500" s="468"/>
      <c r="C500" s="468"/>
      <c r="D500" s="468"/>
      <c r="E500" s="250"/>
      <c r="F500" s="250"/>
      <c r="G500" s="250"/>
    </row>
    <row r="501">
      <c r="A501" s="468"/>
      <c r="B501" s="468"/>
      <c r="C501" s="468"/>
      <c r="D501" s="468"/>
      <c r="E501" s="250"/>
      <c r="F501" s="250"/>
      <c r="G501" s="250"/>
    </row>
    <row r="502">
      <c r="A502" s="468"/>
      <c r="B502" s="468"/>
      <c r="C502" s="468"/>
      <c r="D502" s="468"/>
      <c r="E502" s="250"/>
      <c r="F502" s="250"/>
      <c r="G502" s="250"/>
    </row>
    <row r="503">
      <c r="A503" s="468"/>
      <c r="B503" s="468"/>
      <c r="C503" s="468"/>
      <c r="D503" s="468"/>
      <c r="E503" s="250"/>
      <c r="F503" s="250"/>
      <c r="G503" s="250"/>
    </row>
    <row r="504">
      <c r="A504" s="468"/>
      <c r="B504" s="468"/>
      <c r="C504" s="468"/>
      <c r="D504" s="468"/>
      <c r="E504" s="250"/>
      <c r="F504" s="250"/>
      <c r="G504" s="250"/>
    </row>
    <row r="505">
      <c r="A505" s="468"/>
      <c r="B505" s="468"/>
      <c r="C505" s="468"/>
      <c r="D505" s="468"/>
      <c r="E505" s="250"/>
      <c r="F505" s="250"/>
      <c r="G505" s="250"/>
    </row>
    <row r="506">
      <c r="A506" s="468"/>
      <c r="B506" s="468"/>
      <c r="C506" s="468"/>
      <c r="D506" s="468"/>
      <c r="E506" s="250"/>
      <c r="F506" s="250"/>
      <c r="G506" s="250"/>
    </row>
    <row r="507">
      <c r="A507" s="468"/>
      <c r="B507" s="468"/>
      <c r="C507" s="468"/>
      <c r="D507" s="468"/>
      <c r="E507" s="250"/>
      <c r="F507" s="250"/>
      <c r="G507" s="250"/>
    </row>
    <row r="508">
      <c r="A508" s="468"/>
      <c r="B508" s="468"/>
      <c r="C508" s="468"/>
      <c r="D508" s="468"/>
      <c r="E508" s="250"/>
      <c r="F508" s="250"/>
      <c r="G508" s="250"/>
    </row>
    <row r="509">
      <c r="A509" s="468"/>
      <c r="B509" s="468"/>
      <c r="C509" s="468"/>
      <c r="D509" s="468"/>
      <c r="E509" s="250"/>
      <c r="F509" s="250"/>
      <c r="G509" s="250"/>
    </row>
    <row r="510">
      <c r="A510" s="468"/>
      <c r="B510" s="468"/>
      <c r="C510" s="468"/>
      <c r="D510" s="468"/>
      <c r="E510" s="250"/>
      <c r="F510" s="250"/>
      <c r="G510" s="250"/>
    </row>
    <row r="511">
      <c r="A511" s="468"/>
      <c r="B511" s="468"/>
      <c r="C511" s="468"/>
      <c r="D511" s="468"/>
      <c r="E511" s="250"/>
      <c r="F511" s="250"/>
      <c r="G511" s="250"/>
    </row>
    <row r="512">
      <c r="A512" s="468"/>
      <c r="B512" s="468"/>
      <c r="C512" s="468"/>
      <c r="D512" s="468"/>
      <c r="E512" s="250"/>
      <c r="F512" s="250"/>
      <c r="G512" s="250"/>
    </row>
    <row r="513">
      <c r="A513" s="468"/>
      <c r="B513" s="468"/>
      <c r="C513" s="468"/>
      <c r="D513" s="468"/>
      <c r="E513" s="250"/>
      <c r="F513" s="250"/>
      <c r="G513" s="250"/>
    </row>
    <row r="514">
      <c r="A514" s="468"/>
      <c r="B514" s="468"/>
      <c r="C514" s="468"/>
      <c r="D514" s="468"/>
      <c r="E514" s="250"/>
      <c r="F514" s="250"/>
      <c r="G514" s="250"/>
    </row>
    <row r="515">
      <c r="A515" s="468"/>
      <c r="B515" s="468"/>
      <c r="C515" s="468"/>
      <c r="D515" s="468"/>
      <c r="E515" s="250"/>
      <c r="F515" s="250"/>
      <c r="G515" s="250"/>
    </row>
    <row r="516">
      <c r="A516" s="468"/>
      <c r="B516" s="468"/>
      <c r="C516" s="468"/>
      <c r="D516" s="468"/>
      <c r="E516" s="250"/>
      <c r="F516" s="250"/>
      <c r="G516" s="250"/>
    </row>
    <row r="517">
      <c r="A517" s="468"/>
      <c r="B517" s="468"/>
      <c r="C517" s="468"/>
      <c r="D517" s="468"/>
      <c r="E517" s="250"/>
      <c r="F517" s="250"/>
      <c r="G517" s="250"/>
    </row>
    <row r="518">
      <c r="A518" s="468"/>
      <c r="B518" s="468"/>
      <c r="C518" s="468"/>
      <c r="D518" s="468"/>
      <c r="E518" s="250"/>
      <c r="F518" s="250"/>
      <c r="G518" s="250"/>
    </row>
    <row r="519">
      <c r="A519" s="468"/>
      <c r="B519" s="468"/>
      <c r="C519" s="468"/>
      <c r="D519" s="468"/>
      <c r="E519" s="250"/>
      <c r="F519" s="250"/>
      <c r="G519" s="250"/>
    </row>
    <row r="520">
      <c r="A520" s="468"/>
      <c r="B520" s="468"/>
      <c r="C520" s="468"/>
      <c r="D520" s="468"/>
      <c r="E520" s="250"/>
      <c r="F520" s="250"/>
      <c r="G520" s="250"/>
    </row>
    <row r="521">
      <c r="A521" s="468"/>
      <c r="B521" s="468"/>
      <c r="C521" s="468"/>
      <c r="D521" s="468"/>
      <c r="E521" s="250"/>
      <c r="F521" s="250"/>
      <c r="G521" s="250"/>
    </row>
    <row r="522">
      <c r="A522" s="468"/>
      <c r="B522" s="468"/>
      <c r="C522" s="468"/>
      <c r="D522" s="468"/>
      <c r="E522" s="250"/>
      <c r="F522" s="250"/>
      <c r="G522" s="250"/>
    </row>
    <row r="523">
      <c r="A523" s="468"/>
      <c r="B523" s="468"/>
      <c r="C523" s="468"/>
      <c r="D523" s="468"/>
      <c r="E523" s="250"/>
      <c r="F523" s="250"/>
      <c r="G523" s="250"/>
    </row>
    <row r="524">
      <c r="A524" s="468"/>
      <c r="B524" s="468"/>
      <c r="C524" s="468"/>
      <c r="D524" s="468"/>
      <c r="E524" s="250"/>
      <c r="F524" s="250"/>
      <c r="G524" s="250"/>
    </row>
    <row r="525">
      <c r="A525" s="468"/>
      <c r="B525" s="468"/>
      <c r="C525" s="468"/>
      <c r="D525" s="468"/>
      <c r="E525" s="250"/>
      <c r="F525" s="250"/>
      <c r="G525" s="250"/>
    </row>
    <row r="526">
      <c r="A526" s="468"/>
      <c r="B526" s="468"/>
      <c r="C526" s="468"/>
      <c r="D526" s="468"/>
      <c r="E526" s="250"/>
      <c r="F526" s="250"/>
      <c r="G526" s="250"/>
    </row>
    <row r="527">
      <c r="A527" s="468"/>
      <c r="B527" s="468"/>
      <c r="C527" s="468"/>
      <c r="D527" s="468"/>
      <c r="E527" s="250"/>
      <c r="F527" s="250"/>
      <c r="G527" s="250"/>
    </row>
    <row r="528">
      <c r="A528" s="468"/>
      <c r="B528" s="468"/>
      <c r="C528" s="468"/>
      <c r="D528" s="468"/>
      <c r="E528" s="250"/>
      <c r="F528" s="250"/>
      <c r="G528" s="250"/>
    </row>
    <row r="529">
      <c r="A529" s="468"/>
      <c r="B529" s="468"/>
      <c r="C529" s="468"/>
      <c r="D529" s="468"/>
      <c r="E529" s="250"/>
      <c r="F529" s="250"/>
      <c r="G529" s="250"/>
    </row>
    <row r="530">
      <c r="A530" s="468"/>
      <c r="B530" s="468"/>
      <c r="C530" s="468"/>
      <c r="D530" s="468"/>
      <c r="E530" s="250"/>
      <c r="F530" s="250"/>
      <c r="G530" s="250"/>
    </row>
    <row r="531">
      <c r="A531" s="468"/>
      <c r="B531" s="468"/>
      <c r="C531" s="468"/>
      <c r="D531" s="468"/>
      <c r="E531" s="250"/>
      <c r="F531" s="250"/>
      <c r="G531" s="250"/>
    </row>
    <row r="532">
      <c r="A532" s="468"/>
      <c r="B532" s="468"/>
      <c r="C532" s="468"/>
      <c r="D532" s="468"/>
      <c r="E532" s="250"/>
      <c r="F532" s="250"/>
      <c r="G532" s="250"/>
    </row>
    <row r="533">
      <c r="A533" s="468"/>
      <c r="B533" s="468"/>
      <c r="C533" s="468"/>
      <c r="D533" s="468"/>
      <c r="E533" s="250"/>
      <c r="F533" s="250"/>
      <c r="G533" s="250"/>
    </row>
    <row r="534">
      <c r="A534" s="468"/>
      <c r="B534" s="468"/>
      <c r="C534" s="468"/>
      <c r="D534" s="468"/>
      <c r="E534" s="250"/>
      <c r="F534" s="250"/>
      <c r="G534" s="250"/>
    </row>
    <row r="535">
      <c r="A535" s="468"/>
      <c r="B535" s="468"/>
      <c r="C535" s="468"/>
      <c r="D535" s="468"/>
      <c r="E535" s="250"/>
      <c r="F535" s="250"/>
      <c r="G535" s="250"/>
    </row>
    <row r="536">
      <c r="A536" s="468"/>
      <c r="B536" s="468"/>
      <c r="C536" s="468"/>
      <c r="D536" s="468"/>
      <c r="E536" s="250"/>
      <c r="F536" s="250"/>
      <c r="G536" s="250"/>
    </row>
    <row r="537">
      <c r="A537" s="468"/>
      <c r="B537" s="468"/>
      <c r="C537" s="468"/>
      <c r="D537" s="468"/>
      <c r="E537" s="250"/>
      <c r="F537" s="250"/>
      <c r="G537" s="250"/>
    </row>
    <row r="538">
      <c r="A538" s="468"/>
      <c r="B538" s="468"/>
      <c r="C538" s="468"/>
      <c r="D538" s="468"/>
      <c r="E538" s="250"/>
      <c r="F538" s="250"/>
      <c r="G538" s="250"/>
    </row>
    <row r="539">
      <c r="A539" s="468"/>
      <c r="B539" s="468"/>
      <c r="C539" s="468"/>
      <c r="D539" s="468"/>
      <c r="E539" s="250"/>
      <c r="F539" s="250"/>
      <c r="G539" s="250"/>
    </row>
    <row r="540">
      <c r="A540" s="468"/>
      <c r="B540" s="468"/>
      <c r="C540" s="468"/>
      <c r="D540" s="468"/>
      <c r="E540" s="250"/>
      <c r="F540" s="250"/>
      <c r="G540" s="250"/>
    </row>
    <row r="541">
      <c r="A541" s="468"/>
      <c r="B541" s="468"/>
      <c r="C541" s="468"/>
      <c r="D541" s="468"/>
      <c r="E541" s="250"/>
      <c r="F541" s="250"/>
      <c r="G541" s="250"/>
    </row>
    <row r="542">
      <c r="A542" s="468"/>
      <c r="B542" s="468"/>
      <c r="C542" s="468"/>
      <c r="D542" s="468"/>
      <c r="E542" s="250"/>
      <c r="F542" s="250"/>
      <c r="G542" s="250"/>
    </row>
    <row r="543">
      <c r="A543" s="468"/>
      <c r="B543" s="468"/>
      <c r="C543" s="468"/>
      <c r="D543" s="468"/>
      <c r="E543" s="250"/>
      <c r="F543" s="250"/>
      <c r="G543" s="250"/>
    </row>
    <row r="544">
      <c r="A544" s="468"/>
      <c r="B544" s="468"/>
      <c r="C544" s="468"/>
      <c r="D544" s="468"/>
      <c r="E544" s="250"/>
      <c r="F544" s="250"/>
      <c r="G544" s="250"/>
    </row>
    <row r="545">
      <c r="A545" s="468"/>
      <c r="B545" s="468"/>
      <c r="C545" s="468"/>
      <c r="D545" s="468"/>
      <c r="E545" s="250"/>
      <c r="F545" s="250"/>
      <c r="G545" s="250"/>
    </row>
    <row r="546">
      <c r="A546" s="468"/>
      <c r="B546" s="468"/>
      <c r="C546" s="468"/>
      <c r="D546" s="468"/>
      <c r="E546" s="250"/>
      <c r="F546" s="250"/>
      <c r="G546" s="250"/>
    </row>
    <row r="547">
      <c r="A547" s="468"/>
      <c r="B547" s="468"/>
      <c r="C547" s="468"/>
      <c r="D547" s="468"/>
      <c r="E547" s="250"/>
      <c r="F547" s="250"/>
      <c r="G547" s="250"/>
    </row>
    <row r="548">
      <c r="A548" s="468"/>
      <c r="B548" s="468"/>
      <c r="C548" s="468"/>
      <c r="D548" s="468"/>
      <c r="E548" s="250"/>
      <c r="F548" s="250"/>
      <c r="G548" s="250"/>
    </row>
    <row r="549">
      <c r="A549" s="468"/>
      <c r="B549" s="468"/>
      <c r="C549" s="468"/>
      <c r="D549" s="468"/>
      <c r="E549" s="250"/>
      <c r="F549" s="250"/>
      <c r="G549" s="250"/>
    </row>
    <row r="550">
      <c r="A550" s="468"/>
      <c r="B550" s="468"/>
      <c r="C550" s="468"/>
      <c r="D550" s="468"/>
      <c r="E550" s="250"/>
      <c r="F550" s="250"/>
      <c r="G550" s="250"/>
    </row>
    <row r="551">
      <c r="A551" s="468"/>
      <c r="B551" s="468"/>
      <c r="C551" s="468"/>
      <c r="D551" s="468"/>
      <c r="E551" s="250"/>
      <c r="F551" s="250"/>
      <c r="G551" s="250"/>
    </row>
    <row r="552">
      <c r="A552" s="468"/>
      <c r="B552" s="468"/>
      <c r="C552" s="468"/>
      <c r="D552" s="468"/>
      <c r="E552" s="250"/>
      <c r="F552" s="250"/>
      <c r="G552" s="250"/>
    </row>
    <row r="553">
      <c r="A553" s="468"/>
      <c r="B553" s="468"/>
      <c r="C553" s="468"/>
      <c r="D553" s="468"/>
      <c r="E553" s="250"/>
      <c r="F553" s="250"/>
      <c r="G553" s="250"/>
    </row>
    <row r="554">
      <c r="A554" s="468"/>
      <c r="B554" s="468"/>
      <c r="C554" s="468"/>
      <c r="D554" s="468"/>
      <c r="E554" s="250"/>
      <c r="F554" s="250"/>
      <c r="G554" s="250"/>
    </row>
    <row r="555">
      <c r="A555" s="468"/>
      <c r="B555" s="468"/>
      <c r="C555" s="468"/>
      <c r="D555" s="468"/>
      <c r="E555" s="250"/>
      <c r="F555" s="250"/>
      <c r="G555" s="250"/>
    </row>
    <row r="556">
      <c r="A556" s="468"/>
      <c r="B556" s="468"/>
      <c r="C556" s="468"/>
      <c r="D556" s="468"/>
      <c r="E556" s="250"/>
      <c r="F556" s="250"/>
      <c r="G556" s="250"/>
    </row>
    <row r="557">
      <c r="A557" s="468"/>
      <c r="B557" s="468"/>
      <c r="C557" s="468"/>
      <c r="D557" s="468"/>
      <c r="E557" s="250"/>
      <c r="F557" s="250"/>
      <c r="G557" s="250"/>
    </row>
    <row r="558">
      <c r="A558" s="468"/>
      <c r="B558" s="468"/>
      <c r="C558" s="468"/>
      <c r="D558" s="468"/>
      <c r="E558" s="250"/>
      <c r="F558" s="250"/>
      <c r="G558" s="250"/>
    </row>
    <row r="559">
      <c r="A559" s="468"/>
      <c r="B559" s="468"/>
      <c r="C559" s="468"/>
      <c r="D559" s="468"/>
      <c r="E559" s="250"/>
      <c r="F559" s="250"/>
      <c r="G559" s="250"/>
    </row>
    <row r="560">
      <c r="A560" s="468"/>
      <c r="B560" s="468"/>
      <c r="C560" s="468"/>
      <c r="D560" s="468"/>
      <c r="E560" s="250"/>
      <c r="F560" s="250"/>
      <c r="G560" s="250"/>
    </row>
    <row r="561">
      <c r="A561" s="468"/>
      <c r="B561" s="468"/>
      <c r="C561" s="468"/>
      <c r="D561" s="468"/>
      <c r="E561" s="250"/>
      <c r="F561" s="250"/>
      <c r="G561" s="250"/>
    </row>
    <row r="562">
      <c r="A562" s="468"/>
      <c r="B562" s="468"/>
      <c r="C562" s="468"/>
      <c r="D562" s="468"/>
      <c r="E562" s="250"/>
      <c r="F562" s="250"/>
      <c r="G562" s="250"/>
    </row>
    <row r="563">
      <c r="A563" s="468"/>
      <c r="B563" s="468"/>
      <c r="C563" s="468"/>
      <c r="D563" s="468"/>
      <c r="E563" s="250"/>
      <c r="F563" s="250"/>
      <c r="G563" s="250"/>
    </row>
    <row r="564">
      <c r="A564" s="468"/>
      <c r="B564" s="468"/>
      <c r="C564" s="468"/>
      <c r="D564" s="468"/>
      <c r="E564" s="250"/>
      <c r="F564" s="250"/>
      <c r="G564" s="250"/>
    </row>
    <row r="565">
      <c r="A565" s="468"/>
      <c r="B565" s="468"/>
      <c r="C565" s="468"/>
      <c r="D565" s="468"/>
      <c r="E565" s="250"/>
      <c r="F565" s="250"/>
      <c r="G565" s="250"/>
    </row>
    <row r="566">
      <c r="A566" s="468"/>
      <c r="B566" s="468"/>
      <c r="C566" s="468"/>
      <c r="D566" s="468"/>
      <c r="E566" s="250"/>
      <c r="F566" s="250"/>
      <c r="G566" s="250"/>
    </row>
    <row r="567">
      <c r="A567" s="468"/>
      <c r="B567" s="468"/>
      <c r="C567" s="468"/>
      <c r="D567" s="468"/>
      <c r="E567" s="250"/>
      <c r="F567" s="250"/>
      <c r="G567" s="250"/>
    </row>
    <row r="568">
      <c r="A568" s="468"/>
      <c r="B568" s="468"/>
      <c r="C568" s="468"/>
      <c r="D568" s="468"/>
      <c r="E568" s="250"/>
      <c r="F568" s="250"/>
      <c r="G568" s="250"/>
    </row>
    <row r="569">
      <c r="A569" s="468"/>
      <c r="B569" s="468"/>
      <c r="C569" s="468"/>
      <c r="D569" s="468"/>
      <c r="E569" s="250"/>
      <c r="F569" s="250"/>
      <c r="G569" s="250"/>
    </row>
    <row r="570">
      <c r="A570" s="468"/>
      <c r="B570" s="468"/>
      <c r="C570" s="468"/>
      <c r="D570" s="468"/>
      <c r="E570" s="250"/>
      <c r="F570" s="250"/>
      <c r="G570" s="250"/>
    </row>
    <row r="571">
      <c r="A571" s="468"/>
      <c r="B571" s="468"/>
      <c r="C571" s="468"/>
      <c r="D571" s="468"/>
      <c r="E571" s="250"/>
      <c r="F571" s="250"/>
      <c r="G571" s="250"/>
    </row>
    <row r="572">
      <c r="A572" s="468"/>
      <c r="B572" s="468"/>
      <c r="C572" s="468"/>
      <c r="D572" s="468"/>
      <c r="E572" s="250"/>
      <c r="F572" s="250"/>
      <c r="G572" s="250"/>
    </row>
    <row r="573">
      <c r="A573" s="468"/>
      <c r="B573" s="468"/>
      <c r="C573" s="468"/>
      <c r="D573" s="468"/>
      <c r="E573" s="250"/>
      <c r="F573" s="250"/>
      <c r="G573" s="250"/>
    </row>
    <row r="574">
      <c r="A574" s="468"/>
      <c r="B574" s="468"/>
      <c r="C574" s="468"/>
      <c r="D574" s="468"/>
      <c r="E574" s="250"/>
      <c r="F574" s="250"/>
      <c r="G574" s="250"/>
    </row>
    <row r="575">
      <c r="A575" s="468"/>
      <c r="B575" s="468"/>
      <c r="C575" s="468"/>
      <c r="D575" s="468"/>
      <c r="E575" s="250"/>
      <c r="F575" s="250"/>
      <c r="G575" s="250"/>
    </row>
    <row r="576">
      <c r="A576" s="468"/>
      <c r="B576" s="468"/>
      <c r="C576" s="468"/>
      <c r="D576" s="468"/>
      <c r="E576" s="250"/>
      <c r="F576" s="250"/>
      <c r="G576" s="250"/>
    </row>
    <row r="577">
      <c r="A577" s="468"/>
      <c r="B577" s="468"/>
      <c r="C577" s="468"/>
      <c r="D577" s="468"/>
      <c r="E577" s="250"/>
      <c r="F577" s="250"/>
      <c r="G577" s="250"/>
    </row>
    <row r="578">
      <c r="A578" s="468"/>
      <c r="B578" s="468"/>
      <c r="C578" s="468"/>
      <c r="D578" s="468"/>
      <c r="E578" s="250"/>
      <c r="F578" s="250"/>
      <c r="G578" s="250"/>
    </row>
    <row r="579">
      <c r="A579" s="468"/>
      <c r="B579" s="468"/>
      <c r="C579" s="468"/>
      <c r="D579" s="468"/>
      <c r="E579" s="250"/>
      <c r="F579" s="250"/>
      <c r="G579" s="250"/>
    </row>
    <row r="580">
      <c r="A580" s="468"/>
      <c r="B580" s="468"/>
      <c r="C580" s="468"/>
      <c r="D580" s="468"/>
      <c r="E580" s="250"/>
      <c r="F580" s="250"/>
      <c r="G580" s="250"/>
    </row>
    <row r="581">
      <c r="A581" s="468"/>
      <c r="B581" s="468"/>
      <c r="C581" s="468"/>
      <c r="D581" s="468"/>
      <c r="E581" s="250"/>
      <c r="F581" s="250"/>
      <c r="G581" s="250"/>
    </row>
    <row r="582">
      <c r="A582" s="468"/>
      <c r="B582" s="468"/>
      <c r="C582" s="468"/>
      <c r="D582" s="468"/>
      <c r="E582" s="250"/>
      <c r="F582" s="250"/>
      <c r="G582" s="250"/>
    </row>
    <row r="583">
      <c r="A583" s="468"/>
      <c r="B583" s="468"/>
      <c r="C583" s="468"/>
      <c r="D583" s="468"/>
      <c r="E583" s="250"/>
      <c r="F583" s="250"/>
      <c r="G583" s="250"/>
    </row>
    <row r="584">
      <c r="A584" s="468"/>
      <c r="B584" s="468"/>
      <c r="C584" s="468"/>
      <c r="D584" s="468"/>
      <c r="E584" s="250"/>
      <c r="F584" s="250"/>
      <c r="G584" s="250"/>
    </row>
    <row r="585">
      <c r="A585" s="468"/>
      <c r="B585" s="468"/>
      <c r="C585" s="468"/>
      <c r="D585" s="468"/>
      <c r="E585" s="250"/>
      <c r="F585" s="250"/>
      <c r="G585" s="250"/>
    </row>
    <row r="586">
      <c r="A586" s="468"/>
      <c r="B586" s="468"/>
      <c r="C586" s="468"/>
      <c r="D586" s="468"/>
      <c r="E586" s="250"/>
      <c r="F586" s="250"/>
      <c r="G586" s="250"/>
    </row>
    <row r="587">
      <c r="A587" s="468"/>
      <c r="B587" s="468"/>
      <c r="C587" s="468"/>
      <c r="D587" s="468"/>
      <c r="E587" s="250"/>
      <c r="F587" s="250"/>
      <c r="G587" s="250"/>
    </row>
    <row r="588">
      <c r="A588" s="468"/>
      <c r="B588" s="468"/>
      <c r="C588" s="468"/>
      <c r="D588" s="468"/>
      <c r="E588" s="250"/>
      <c r="F588" s="250"/>
      <c r="G588" s="250"/>
    </row>
    <row r="589">
      <c r="A589" s="468"/>
      <c r="B589" s="468"/>
      <c r="C589" s="468"/>
      <c r="D589" s="468"/>
      <c r="E589" s="250"/>
      <c r="F589" s="250"/>
      <c r="G589" s="250"/>
    </row>
    <row r="590">
      <c r="A590" s="468"/>
      <c r="B590" s="468"/>
      <c r="C590" s="468"/>
      <c r="D590" s="468"/>
      <c r="E590" s="250"/>
      <c r="F590" s="250"/>
      <c r="G590" s="250"/>
    </row>
    <row r="591">
      <c r="A591" s="468"/>
      <c r="B591" s="468"/>
      <c r="C591" s="468"/>
      <c r="D591" s="468"/>
      <c r="E591" s="250"/>
      <c r="F591" s="250"/>
      <c r="G591" s="250"/>
    </row>
    <row r="592">
      <c r="A592" s="468"/>
      <c r="B592" s="468"/>
      <c r="C592" s="468"/>
      <c r="D592" s="468"/>
      <c r="E592" s="250"/>
      <c r="F592" s="250"/>
      <c r="G592" s="250"/>
    </row>
    <row r="593">
      <c r="A593" s="468"/>
      <c r="B593" s="468"/>
      <c r="C593" s="468"/>
      <c r="D593" s="468"/>
      <c r="E593" s="250"/>
      <c r="F593" s="250"/>
      <c r="G593" s="250"/>
    </row>
    <row r="594">
      <c r="A594" s="468"/>
      <c r="B594" s="468"/>
      <c r="C594" s="468"/>
      <c r="D594" s="468"/>
      <c r="E594" s="250"/>
      <c r="F594" s="250"/>
      <c r="G594" s="250"/>
    </row>
    <row r="595">
      <c r="A595" s="468"/>
      <c r="B595" s="468"/>
      <c r="C595" s="468"/>
      <c r="D595" s="468"/>
      <c r="E595" s="250"/>
      <c r="F595" s="250"/>
      <c r="G595" s="250"/>
    </row>
    <row r="596">
      <c r="A596" s="468"/>
      <c r="B596" s="468"/>
      <c r="C596" s="468"/>
      <c r="D596" s="468"/>
      <c r="E596" s="250"/>
      <c r="F596" s="250"/>
      <c r="G596" s="250"/>
    </row>
    <row r="597">
      <c r="A597" s="468"/>
      <c r="B597" s="468"/>
      <c r="C597" s="468"/>
      <c r="D597" s="468"/>
      <c r="E597" s="250"/>
      <c r="F597" s="250"/>
      <c r="G597" s="250"/>
    </row>
    <row r="598">
      <c r="A598" s="468"/>
      <c r="B598" s="468"/>
      <c r="C598" s="468"/>
      <c r="D598" s="468"/>
      <c r="E598" s="250"/>
      <c r="F598" s="250"/>
      <c r="G598" s="250"/>
    </row>
    <row r="599">
      <c r="A599" s="468"/>
      <c r="B599" s="468"/>
      <c r="C599" s="468"/>
      <c r="D599" s="468"/>
      <c r="E599" s="250"/>
      <c r="F599" s="250"/>
      <c r="G599" s="250"/>
    </row>
    <row r="600">
      <c r="A600" s="468"/>
      <c r="B600" s="468"/>
      <c r="C600" s="468"/>
      <c r="D600" s="468"/>
      <c r="E600" s="250"/>
      <c r="F600" s="250"/>
      <c r="G600" s="250"/>
    </row>
    <row r="601">
      <c r="A601" s="468"/>
      <c r="B601" s="468"/>
      <c r="C601" s="468"/>
      <c r="D601" s="468"/>
      <c r="E601" s="250"/>
      <c r="F601" s="250"/>
      <c r="G601" s="250"/>
    </row>
    <row r="602">
      <c r="A602" s="468"/>
      <c r="B602" s="468"/>
      <c r="C602" s="468"/>
      <c r="D602" s="468"/>
      <c r="E602" s="250"/>
      <c r="F602" s="250"/>
      <c r="G602" s="250"/>
    </row>
    <row r="603">
      <c r="A603" s="468"/>
      <c r="B603" s="468"/>
      <c r="C603" s="468"/>
      <c r="D603" s="468"/>
      <c r="E603" s="250"/>
      <c r="F603" s="250"/>
      <c r="G603" s="250"/>
    </row>
    <row r="604">
      <c r="A604" s="468"/>
      <c r="B604" s="468"/>
      <c r="C604" s="468"/>
      <c r="D604" s="468"/>
      <c r="E604" s="250"/>
      <c r="F604" s="250"/>
      <c r="G604" s="250"/>
    </row>
    <row r="605">
      <c r="A605" s="468"/>
      <c r="B605" s="468"/>
      <c r="C605" s="468"/>
      <c r="D605" s="468"/>
      <c r="E605" s="250"/>
      <c r="F605" s="250"/>
      <c r="G605" s="250"/>
    </row>
    <row r="606">
      <c r="A606" s="468"/>
      <c r="B606" s="468"/>
      <c r="C606" s="468"/>
      <c r="D606" s="468"/>
      <c r="E606" s="250"/>
      <c r="F606" s="250"/>
      <c r="G606" s="250"/>
    </row>
    <row r="607">
      <c r="A607" s="468"/>
      <c r="B607" s="468"/>
      <c r="C607" s="468"/>
      <c r="D607" s="468"/>
      <c r="E607" s="250"/>
      <c r="F607" s="250"/>
      <c r="G607" s="250"/>
    </row>
    <row r="608">
      <c r="A608" s="468"/>
      <c r="B608" s="468"/>
      <c r="C608" s="468"/>
      <c r="D608" s="468"/>
      <c r="E608" s="250"/>
      <c r="F608" s="250"/>
      <c r="G608" s="250"/>
    </row>
    <row r="609">
      <c r="A609" s="468"/>
      <c r="B609" s="468"/>
      <c r="C609" s="468"/>
      <c r="D609" s="468"/>
      <c r="E609" s="250"/>
      <c r="F609" s="250"/>
      <c r="G609" s="250"/>
    </row>
    <row r="610">
      <c r="A610" s="468"/>
      <c r="B610" s="468"/>
      <c r="C610" s="468"/>
      <c r="D610" s="468"/>
      <c r="E610" s="250"/>
      <c r="F610" s="250"/>
      <c r="G610" s="250"/>
    </row>
    <row r="611">
      <c r="A611" s="468"/>
      <c r="B611" s="468"/>
      <c r="C611" s="468"/>
      <c r="D611" s="468"/>
      <c r="E611" s="250"/>
      <c r="F611" s="250"/>
      <c r="G611" s="250"/>
    </row>
    <row r="612">
      <c r="A612" s="468"/>
      <c r="B612" s="468"/>
      <c r="C612" s="468"/>
      <c r="D612" s="468"/>
      <c r="E612" s="250"/>
      <c r="F612" s="250"/>
      <c r="G612" s="250"/>
    </row>
    <row r="613">
      <c r="A613" s="468"/>
      <c r="B613" s="468"/>
      <c r="C613" s="468"/>
      <c r="D613" s="468"/>
      <c r="E613" s="250"/>
      <c r="F613" s="250"/>
      <c r="G613" s="250"/>
    </row>
    <row r="614">
      <c r="A614" s="468"/>
      <c r="B614" s="468"/>
      <c r="C614" s="468"/>
      <c r="D614" s="468"/>
      <c r="E614" s="250"/>
      <c r="F614" s="250"/>
      <c r="G614" s="250"/>
    </row>
    <row r="615">
      <c r="A615" s="468"/>
      <c r="B615" s="468"/>
      <c r="C615" s="468"/>
      <c r="D615" s="468"/>
      <c r="E615" s="250"/>
      <c r="F615" s="250"/>
      <c r="G615" s="250"/>
    </row>
    <row r="616">
      <c r="A616" s="468"/>
      <c r="B616" s="468"/>
      <c r="C616" s="468"/>
      <c r="D616" s="468"/>
      <c r="E616" s="250"/>
      <c r="F616" s="250"/>
      <c r="G616" s="250"/>
    </row>
    <row r="617">
      <c r="A617" s="468"/>
      <c r="B617" s="468"/>
      <c r="C617" s="468"/>
      <c r="D617" s="468"/>
      <c r="E617" s="250"/>
      <c r="F617" s="250"/>
      <c r="G617" s="250"/>
    </row>
    <row r="618">
      <c r="A618" s="468"/>
      <c r="B618" s="468"/>
      <c r="C618" s="468"/>
      <c r="D618" s="468"/>
      <c r="E618" s="250"/>
      <c r="F618" s="250"/>
      <c r="G618" s="250"/>
    </row>
    <row r="619">
      <c r="A619" s="468"/>
      <c r="B619" s="468"/>
      <c r="C619" s="468"/>
      <c r="D619" s="468"/>
      <c r="E619" s="250"/>
      <c r="F619" s="250"/>
      <c r="G619" s="250"/>
    </row>
    <row r="620">
      <c r="A620" s="468"/>
      <c r="B620" s="468"/>
      <c r="C620" s="468"/>
      <c r="D620" s="468"/>
      <c r="E620" s="250"/>
      <c r="F620" s="250"/>
      <c r="G620" s="250"/>
    </row>
    <row r="621">
      <c r="A621" s="468"/>
      <c r="B621" s="468"/>
      <c r="C621" s="468"/>
      <c r="D621" s="468"/>
      <c r="E621" s="250"/>
      <c r="F621" s="250"/>
      <c r="G621" s="250"/>
    </row>
    <row r="622">
      <c r="A622" s="468"/>
      <c r="B622" s="468"/>
      <c r="C622" s="468"/>
      <c r="D622" s="468"/>
      <c r="E622" s="250"/>
      <c r="F622" s="250"/>
      <c r="G622" s="250"/>
    </row>
    <row r="623">
      <c r="A623" s="468"/>
      <c r="B623" s="468"/>
      <c r="C623" s="468"/>
      <c r="D623" s="468"/>
      <c r="E623" s="250"/>
      <c r="F623" s="250"/>
      <c r="G623" s="250"/>
    </row>
    <row r="624">
      <c r="A624" s="468"/>
      <c r="B624" s="468"/>
      <c r="C624" s="468"/>
      <c r="D624" s="468"/>
      <c r="E624" s="250"/>
      <c r="F624" s="250"/>
      <c r="G624" s="250"/>
    </row>
    <row r="625">
      <c r="A625" s="468"/>
      <c r="B625" s="468"/>
      <c r="C625" s="468"/>
      <c r="D625" s="468"/>
      <c r="E625" s="250"/>
      <c r="F625" s="250"/>
      <c r="G625" s="250"/>
    </row>
    <row r="626">
      <c r="A626" s="468"/>
      <c r="B626" s="468"/>
      <c r="C626" s="468"/>
      <c r="D626" s="468"/>
      <c r="E626" s="250"/>
      <c r="F626" s="250"/>
      <c r="G626" s="250"/>
    </row>
    <row r="627">
      <c r="A627" s="468"/>
      <c r="B627" s="468"/>
      <c r="C627" s="468"/>
      <c r="D627" s="468"/>
      <c r="E627" s="250"/>
      <c r="F627" s="250"/>
      <c r="G627" s="250"/>
    </row>
    <row r="628">
      <c r="A628" s="468"/>
      <c r="B628" s="468"/>
      <c r="C628" s="468"/>
      <c r="D628" s="468"/>
      <c r="E628" s="250"/>
      <c r="F628" s="250"/>
      <c r="G628" s="250"/>
    </row>
    <row r="629">
      <c r="A629" s="468"/>
      <c r="B629" s="468"/>
      <c r="C629" s="468"/>
      <c r="D629" s="468"/>
      <c r="E629" s="250"/>
      <c r="F629" s="250"/>
      <c r="G629" s="250"/>
    </row>
    <row r="630">
      <c r="A630" s="468"/>
      <c r="B630" s="468"/>
      <c r="C630" s="468"/>
      <c r="D630" s="468"/>
      <c r="E630" s="250"/>
      <c r="F630" s="250"/>
      <c r="G630" s="250"/>
    </row>
    <row r="631">
      <c r="A631" s="468"/>
      <c r="B631" s="468"/>
      <c r="C631" s="468"/>
      <c r="D631" s="468"/>
      <c r="E631" s="250"/>
      <c r="F631" s="250"/>
      <c r="G631" s="250"/>
    </row>
    <row r="632">
      <c r="A632" s="468"/>
      <c r="B632" s="468"/>
      <c r="C632" s="468"/>
      <c r="D632" s="468"/>
      <c r="E632" s="250"/>
      <c r="F632" s="250"/>
      <c r="G632" s="250"/>
    </row>
    <row r="633">
      <c r="A633" s="468"/>
      <c r="B633" s="468"/>
      <c r="C633" s="468"/>
      <c r="D633" s="468"/>
      <c r="E633" s="250"/>
      <c r="F633" s="250"/>
      <c r="G633" s="250"/>
    </row>
    <row r="634">
      <c r="A634" s="468"/>
      <c r="B634" s="468"/>
      <c r="C634" s="468"/>
      <c r="D634" s="468"/>
      <c r="E634" s="250"/>
      <c r="F634" s="250"/>
      <c r="G634" s="250"/>
    </row>
    <row r="635">
      <c r="A635" s="468"/>
      <c r="B635" s="468"/>
      <c r="C635" s="468"/>
      <c r="D635" s="468"/>
      <c r="E635" s="250"/>
      <c r="F635" s="250"/>
      <c r="G635" s="250"/>
    </row>
    <row r="636">
      <c r="A636" s="468"/>
      <c r="B636" s="468"/>
      <c r="C636" s="468"/>
      <c r="D636" s="468"/>
      <c r="E636" s="250"/>
      <c r="F636" s="250"/>
      <c r="G636" s="250"/>
    </row>
    <row r="637">
      <c r="A637" s="468"/>
      <c r="B637" s="468"/>
      <c r="C637" s="468"/>
      <c r="D637" s="468"/>
      <c r="E637" s="250"/>
      <c r="F637" s="250"/>
      <c r="G637" s="250"/>
    </row>
    <row r="638">
      <c r="A638" s="468"/>
      <c r="B638" s="468"/>
      <c r="C638" s="468"/>
      <c r="D638" s="468"/>
      <c r="E638" s="250"/>
      <c r="F638" s="250"/>
      <c r="G638" s="250"/>
    </row>
    <row r="639">
      <c r="A639" s="468"/>
      <c r="B639" s="468"/>
      <c r="C639" s="468"/>
      <c r="D639" s="468"/>
      <c r="E639" s="250"/>
      <c r="F639" s="250"/>
      <c r="G639" s="250"/>
    </row>
    <row r="640">
      <c r="A640" s="468"/>
      <c r="B640" s="468"/>
      <c r="C640" s="468"/>
      <c r="D640" s="468"/>
      <c r="E640" s="250"/>
      <c r="F640" s="250"/>
      <c r="G640" s="250"/>
    </row>
    <row r="641">
      <c r="A641" s="468"/>
      <c r="B641" s="468"/>
      <c r="C641" s="468"/>
      <c r="D641" s="468"/>
      <c r="E641" s="250"/>
      <c r="F641" s="250"/>
      <c r="G641" s="250"/>
    </row>
    <row r="642">
      <c r="A642" s="468"/>
      <c r="B642" s="468"/>
      <c r="C642" s="468"/>
      <c r="D642" s="468"/>
      <c r="E642" s="250"/>
      <c r="F642" s="250"/>
      <c r="G642" s="250"/>
    </row>
    <row r="643">
      <c r="A643" s="468"/>
      <c r="B643" s="468"/>
      <c r="C643" s="468"/>
      <c r="D643" s="468"/>
      <c r="E643" s="250"/>
      <c r="F643" s="250"/>
      <c r="G643" s="250"/>
    </row>
    <row r="644">
      <c r="A644" s="468"/>
      <c r="B644" s="468"/>
      <c r="C644" s="468"/>
      <c r="D644" s="468"/>
      <c r="E644" s="250"/>
      <c r="F644" s="250"/>
      <c r="G644" s="250"/>
    </row>
    <row r="645">
      <c r="A645" s="468"/>
      <c r="B645" s="468"/>
      <c r="C645" s="468"/>
      <c r="D645" s="468"/>
      <c r="E645" s="250"/>
      <c r="F645" s="250"/>
      <c r="G645" s="250"/>
    </row>
    <row r="646">
      <c r="A646" s="468"/>
      <c r="B646" s="468"/>
      <c r="C646" s="468"/>
      <c r="D646" s="468"/>
      <c r="E646" s="250"/>
      <c r="F646" s="250"/>
      <c r="G646" s="250"/>
    </row>
    <row r="647">
      <c r="A647" s="468"/>
      <c r="B647" s="468"/>
      <c r="C647" s="468"/>
      <c r="D647" s="468"/>
      <c r="E647" s="250"/>
      <c r="F647" s="250"/>
      <c r="G647" s="250"/>
    </row>
    <row r="648">
      <c r="A648" s="468"/>
      <c r="B648" s="468"/>
      <c r="C648" s="468"/>
      <c r="D648" s="468"/>
      <c r="E648" s="250"/>
      <c r="F648" s="250"/>
      <c r="G648" s="250"/>
    </row>
    <row r="649">
      <c r="A649" s="468"/>
      <c r="B649" s="468"/>
      <c r="C649" s="468"/>
      <c r="D649" s="468"/>
      <c r="E649" s="250"/>
      <c r="F649" s="250"/>
      <c r="G649" s="250"/>
    </row>
    <row r="650">
      <c r="A650" s="468"/>
      <c r="B650" s="468"/>
      <c r="C650" s="468"/>
      <c r="D650" s="468"/>
      <c r="E650" s="250"/>
      <c r="F650" s="250"/>
      <c r="G650" s="250"/>
    </row>
    <row r="651">
      <c r="A651" s="468"/>
      <c r="B651" s="468"/>
      <c r="C651" s="468"/>
      <c r="D651" s="468"/>
      <c r="E651" s="250"/>
      <c r="F651" s="250"/>
      <c r="G651" s="250"/>
    </row>
    <row r="652">
      <c r="A652" s="468"/>
      <c r="B652" s="468"/>
      <c r="C652" s="468"/>
      <c r="D652" s="468"/>
      <c r="E652" s="250"/>
      <c r="F652" s="250"/>
      <c r="G652" s="250"/>
    </row>
    <row r="653">
      <c r="A653" s="468"/>
      <c r="B653" s="468"/>
      <c r="C653" s="468"/>
      <c r="D653" s="468"/>
      <c r="E653" s="250"/>
      <c r="F653" s="250"/>
      <c r="G653" s="250"/>
    </row>
    <row r="654">
      <c r="A654" s="468"/>
      <c r="B654" s="468"/>
      <c r="C654" s="468"/>
      <c r="D654" s="468"/>
      <c r="E654" s="250"/>
      <c r="F654" s="250"/>
      <c r="G654" s="250"/>
    </row>
    <row r="655">
      <c r="A655" s="468"/>
      <c r="B655" s="468"/>
      <c r="C655" s="468"/>
      <c r="D655" s="468"/>
      <c r="E655" s="250"/>
      <c r="F655" s="250"/>
      <c r="G655" s="250"/>
    </row>
    <row r="656">
      <c r="A656" s="468"/>
      <c r="B656" s="468"/>
      <c r="C656" s="468"/>
      <c r="D656" s="468"/>
      <c r="E656" s="250"/>
      <c r="F656" s="250"/>
      <c r="G656" s="250"/>
    </row>
    <row r="657">
      <c r="A657" s="468"/>
      <c r="B657" s="468"/>
      <c r="C657" s="468"/>
      <c r="D657" s="468"/>
      <c r="E657" s="250"/>
      <c r="F657" s="250"/>
      <c r="G657" s="250"/>
    </row>
    <row r="658">
      <c r="A658" s="468"/>
      <c r="B658" s="468"/>
      <c r="C658" s="468"/>
      <c r="D658" s="468"/>
      <c r="E658" s="250"/>
      <c r="F658" s="250"/>
      <c r="G658" s="250"/>
    </row>
    <row r="659">
      <c r="A659" s="468"/>
      <c r="B659" s="468"/>
      <c r="C659" s="468"/>
      <c r="D659" s="468"/>
      <c r="E659" s="250"/>
      <c r="F659" s="250"/>
      <c r="G659" s="250"/>
    </row>
    <row r="660">
      <c r="A660" s="468"/>
      <c r="B660" s="468"/>
      <c r="C660" s="468"/>
      <c r="D660" s="468"/>
      <c r="E660" s="250"/>
      <c r="F660" s="250"/>
      <c r="G660" s="250"/>
    </row>
    <row r="661">
      <c r="A661" s="468"/>
      <c r="B661" s="468"/>
      <c r="C661" s="468"/>
      <c r="D661" s="468"/>
      <c r="E661" s="250"/>
      <c r="F661" s="250"/>
      <c r="G661" s="250"/>
    </row>
    <row r="662">
      <c r="A662" s="468"/>
      <c r="B662" s="468"/>
      <c r="C662" s="468"/>
      <c r="D662" s="468"/>
      <c r="E662" s="250"/>
      <c r="F662" s="250"/>
      <c r="G662" s="250"/>
    </row>
    <row r="663">
      <c r="A663" s="468"/>
      <c r="B663" s="468"/>
      <c r="C663" s="468"/>
      <c r="D663" s="468"/>
      <c r="E663" s="250"/>
      <c r="F663" s="250"/>
      <c r="G663" s="250"/>
    </row>
    <row r="664">
      <c r="A664" s="468"/>
      <c r="B664" s="468"/>
      <c r="C664" s="468"/>
      <c r="D664" s="468"/>
      <c r="E664" s="250"/>
      <c r="F664" s="250"/>
      <c r="G664" s="250"/>
    </row>
    <row r="665">
      <c r="A665" s="468"/>
      <c r="B665" s="468"/>
      <c r="C665" s="468"/>
      <c r="D665" s="468"/>
      <c r="E665" s="250"/>
      <c r="F665" s="250"/>
      <c r="G665" s="250"/>
    </row>
    <row r="666">
      <c r="A666" s="468"/>
      <c r="B666" s="468"/>
      <c r="C666" s="468"/>
      <c r="D666" s="468"/>
      <c r="E666" s="250"/>
      <c r="F666" s="250"/>
      <c r="G666" s="250"/>
    </row>
    <row r="667">
      <c r="A667" s="468"/>
      <c r="B667" s="468"/>
      <c r="C667" s="468"/>
      <c r="D667" s="468"/>
      <c r="E667" s="250"/>
      <c r="F667" s="250"/>
      <c r="G667" s="250"/>
    </row>
    <row r="668">
      <c r="A668" s="468"/>
      <c r="B668" s="468"/>
      <c r="C668" s="468"/>
      <c r="D668" s="468"/>
      <c r="E668" s="250"/>
      <c r="F668" s="250"/>
      <c r="G668" s="250"/>
    </row>
    <row r="669">
      <c r="A669" s="468"/>
      <c r="B669" s="468"/>
      <c r="C669" s="468"/>
      <c r="D669" s="468"/>
      <c r="E669" s="250"/>
      <c r="F669" s="250"/>
      <c r="G669" s="250"/>
    </row>
    <row r="670">
      <c r="A670" s="468"/>
      <c r="B670" s="468"/>
      <c r="C670" s="468"/>
      <c r="D670" s="468"/>
      <c r="E670" s="250"/>
      <c r="F670" s="250"/>
      <c r="G670" s="250"/>
    </row>
    <row r="671">
      <c r="A671" s="468"/>
      <c r="B671" s="468"/>
      <c r="C671" s="468"/>
      <c r="D671" s="468"/>
      <c r="E671" s="250"/>
      <c r="F671" s="250"/>
      <c r="G671" s="250"/>
    </row>
    <row r="672">
      <c r="A672" s="468"/>
      <c r="B672" s="468"/>
      <c r="C672" s="468"/>
      <c r="D672" s="468"/>
      <c r="E672" s="250"/>
      <c r="F672" s="250"/>
      <c r="G672" s="250"/>
    </row>
    <row r="673">
      <c r="A673" s="468"/>
      <c r="B673" s="468"/>
      <c r="C673" s="468"/>
      <c r="D673" s="468"/>
      <c r="E673" s="250"/>
      <c r="F673" s="250"/>
      <c r="G673" s="250"/>
    </row>
    <row r="674">
      <c r="A674" s="468"/>
      <c r="B674" s="468"/>
      <c r="C674" s="468"/>
      <c r="D674" s="468"/>
      <c r="E674" s="250"/>
      <c r="F674" s="250"/>
      <c r="G674" s="250"/>
    </row>
    <row r="675">
      <c r="A675" s="468"/>
      <c r="B675" s="468"/>
      <c r="C675" s="468"/>
      <c r="D675" s="468"/>
      <c r="E675" s="250"/>
      <c r="F675" s="250"/>
      <c r="G675" s="250"/>
    </row>
    <row r="676">
      <c r="A676" s="468"/>
      <c r="B676" s="468"/>
      <c r="C676" s="468"/>
      <c r="D676" s="468"/>
      <c r="E676" s="250"/>
      <c r="F676" s="250"/>
      <c r="G676" s="250"/>
    </row>
    <row r="677">
      <c r="A677" s="468"/>
      <c r="B677" s="468"/>
      <c r="C677" s="468"/>
      <c r="D677" s="468"/>
      <c r="E677" s="250"/>
      <c r="F677" s="250"/>
      <c r="G677" s="250"/>
    </row>
    <row r="678">
      <c r="A678" s="468"/>
      <c r="B678" s="468"/>
      <c r="C678" s="468"/>
      <c r="D678" s="468"/>
      <c r="E678" s="250"/>
      <c r="F678" s="250"/>
      <c r="G678" s="250"/>
    </row>
    <row r="679">
      <c r="A679" s="468"/>
      <c r="B679" s="468"/>
      <c r="C679" s="468"/>
      <c r="D679" s="468"/>
      <c r="E679" s="250"/>
      <c r="F679" s="250"/>
      <c r="G679" s="250"/>
    </row>
    <row r="680">
      <c r="A680" s="468"/>
      <c r="B680" s="468"/>
      <c r="C680" s="468"/>
      <c r="D680" s="468"/>
      <c r="E680" s="250"/>
      <c r="F680" s="250"/>
      <c r="G680" s="250"/>
    </row>
    <row r="681">
      <c r="A681" s="468"/>
      <c r="B681" s="468"/>
      <c r="C681" s="468"/>
      <c r="D681" s="468"/>
      <c r="E681" s="250"/>
      <c r="F681" s="250"/>
      <c r="G681" s="250"/>
    </row>
    <row r="682">
      <c r="A682" s="468"/>
      <c r="B682" s="468"/>
      <c r="C682" s="468"/>
      <c r="D682" s="468"/>
      <c r="E682" s="250"/>
      <c r="F682" s="250"/>
      <c r="G682" s="250"/>
    </row>
    <row r="683">
      <c r="A683" s="468"/>
      <c r="B683" s="468"/>
      <c r="C683" s="468"/>
      <c r="D683" s="468"/>
      <c r="E683" s="250"/>
      <c r="F683" s="250"/>
      <c r="G683" s="250"/>
    </row>
    <row r="684">
      <c r="A684" s="468"/>
      <c r="B684" s="468"/>
      <c r="C684" s="468"/>
      <c r="D684" s="468"/>
      <c r="E684" s="250"/>
      <c r="F684" s="250"/>
      <c r="G684" s="250"/>
    </row>
    <row r="685">
      <c r="A685" s="468"/>
      <c r="B685" s="468"/>
      <c r="C685" s="468"/>
      <c r="D685" s="468"/>
      <c r="E685" s="250"/>
      <c r="F685" s="250"/>
      <c r="G685" s="250"/>
    </row>
    <row r="686">
      <c r="A686" s="468"/>
      <c r="B686" s="468"/>
      <c r="C686" s="468"/>
      <c r="D686" s="468"/>
      <c r="E686" s="250"/>
      <c r="F686" s="250"/>
      <c r="G686" s="250"/>
    </row>
    <row r="687">
      <c r="A687" s="468"/>
      <c r="B687" s="468"/>
      <c r="C687" s="468"/>
      <c r="D687" s="468"/>
      <c r="E687" s="250"/>
      <c r="F687" s="250"/>
      <c r="G687" s="250"/>
    </row>
    <row r="688">
      <c r="A688" s="468"/>
      <c r="B688" s="468"/>
      <c r="C688" s="468"/>
      <c r="D688" s="468"/>
      <c r="E688" s="250"/>
      <c r="F688" s="250"/>
      <c r="G688" s="250"/>
    </row>
    <row r="689">
      <c r="A689" s="468"/>
      <c r="B689" s="468"/>
      <c r="C689" s="468"/>
      <c r="D689" s="468"/>
      <c r="E689" s="250"/>
      <c r="F689" s="250"/>
      <c r="G689" s="250"/>
    </row>
    <row r="690">
      <c r="A690" s="468"/>
      <c r="B690" s="468"/>
      <c r="C690" s="468"/>
      <c r="D690" s="468"/>
      <c r="E690" s="250"/>
      <c r="F690" s="250"/>
      <c r="G690" s="250"/>
    </row>
    <row r="691">
      <c r="A691" s="468"/>
      <c r="B691" s="468"/>
      <c r="C691" s="468"/>
      <c r="D691" s="468"/>
      <c r="E691" s="250"/>
      <c r="F691" s="250"/>
      <c r="G691" s="250"/>
    </row>
    <row r="692">
      <c r="A692" s="468"/>
      <c r="B692" s="468"/>
      <c r="C692" s="468"/>
      <c r="D692" s="468"/>
      <c r="E692" s="250"/>
      <c r="F692" s="250"/>
      <c r="G692" s="250"/>
    </row>
    <row r="693">
      <c r="A693" s="468"/>
      <c r="B693" s="468"/>
      <c r="C693" s="468"/>
      <c r="D693" s="468"/>
      <c r="E693" s="250"/>
      <c r="F693" s="250"/>
      <c r="G693" s="250"/>
    </row>
    <row r="694">
      <c r="A694" s="468"/>
      <c r="B694" s="468"/>
      <c r="C694" s="468"/>
      <c r="D694" s="468"/>
      <c r="E694" s="250"/>
      <c r="F694" s="250"/>
      <c r="G694" s="250"/>
    </row>
    <row r="695">
      <c r="A695" s="468"/>
      <c r="B695" s="468"/>
      <c r="C695" s="468"/>
      <c r="D695" s="468"/>
      <c r="E695" s="250"/>
      <c r="F695" s="250"/>
      <c r="G695" s="250"/>
    </row>
    <row r="696">
      <c r="A696" s="468"/>
      <c r="B696" s="468"/>
      <c r="C696" s="468"/>
      <c r="D696" s="468"/>
      <c r="E696" s="250"/>
      <c r="F696" s="250"/>
      <c r="G696" s="250"/>
    </row>
    <row r="697">
      <c r="A697" s="468"/>
      <c r="B697" s="468"/>
      <c r="C697" s="468"/>
      <c r="D697" s="468"/>
      <c r="E697" s="250"/>
      <c r="F697" s="250"/>
      <c r="G697" s="250"/>
    </row>
    <row r="698">
      <c r="A698" s="468"/>
      <c r="B698" s="468"/>
      <c r="C698" s="468"/>
      <c r="D698" s="468"/>
      <c r="E698" s="250"/>
      <c r="F698" s="250"/>
      <c r="G698" s="250"/>
    </row>
    <row r="699">
      <c r="A699" s="468"/>
      <c r="B699" s="468"/>
      <c r="C699" s="468"/>
      <c r="D699" s="468"/>
      <c r="E699" s="250"/>
      <c r="F699" s="250"/>
      <c r="G699" s="250"/>
    </row>
    <row r="700">
      <c r="A700" s="468"/>
      <c r="B700" s="468"/>
      <c r="C700" s="468"/>
      <c r="D700" s="468"/>
      <c r="E700" s="250"/>
      <c r="F700" s="250"/>
      <c r="G700" s="250"/>
    </row>
    <row r="701">
      <c r="A701" s="468"/>
      <c r="B701" s="468"/>
      <c r="C701" s="468"/>
      <c r="D701" s="468"/>
      <c r="E701" s="250"/>
      <c r="F701" s="250"/>
      <c r="G701" s="250"/>
    </row>
    <row r="702">
      <c r="A702" s="468"/>
      <c r="B702" s="468"/>
      <c r="C702" s="468"/>
      <c r="D702" s="468"/>
      <c r="E702" s="250"/>
      <c r="F702" s="250"/>
      <c r="G702" s="250"/>
    </row>
    <row r="703">
      <c r="A703" s="468"/>
      <c r="B703" s="468"/>
      <c r="C703" s="468"/>
      <c r="D703" s="468"/>
      <c r="E703" s="250"/>
      <c r="F703" s="250"/>
      <c r="G703" s="250"/>
    </row>
    <row r="704">
      <c r="A704" s="468"/>
      <c r="B704" s="468"/>
      <c r="C704" s="468"/>
      <c r="D704" s="468"/>
      <c r="E704" s="250"/>
      <c r="F704" s="250"/>
      <c r="G704" s="250"/>
    </row>
    <row r="705">
      <c r="A705" s="468"/>
      <c r="B705" s="468"/>
      <c r="C705" s="468"/>
      <c r="D705" s="468"/>
      <c r="E705" s="250"/>
      <c r="F705" s="250"/>
      <c r="G705" s="250"/>
    </row>
    <row r="706">
      <c r="A706" s="468"/>
      <c r="B706" s="468"/>
      <c r="C706" s="468"/>
      <c r="D706" s="468"/>
      <c r="E706" s="250"/>
      <c r="F706" s="250"/>
      <c r="G706" s="250"/>
    </row>
    <row r="707">
      <c r="A707" s="468"/>
      <c r="B707" s="468"/>
      <c r="C707" s="468"/>
      <c r="D707" s="468"/>
      <c r="E707" s="250"/>
      <c r="F707" s="250"/>
      <c r="G707" s="250"/>
    </row>
    <row r="708">
      <c r="A708" s="468"/>
      <c r="B708" s="468"/>
      <c r="C708" s="468"/>
      <c r="D708" s="468"/>
      <c r="E708" s="250"/>
      <c r="F708" s="250"/>
      <c r="G708" s="250"/>
    </row>
    <row r="709">
      <c r="A709" s="468"/>
      <c r="B709" s="468"/>
      <c r="C709" s="468"/>
      <c r="D709" s="468"/>
      <c r="E709" s="250"/>
      <c r="F709" s="250"/>
      <c r="G709" s="250"/>
    </row>
    <row r="710">
      <c r="A710" s="468"/>
      <c r="B710" s="468"/>
      <c r="C710" s="468"/>
      <c r="D710" s="468"/>
      <c r="E710" s="250"/>
      <c r="F710" s="250"/>
      <c r="G710" s="250"/>
    </row>
    <row r="711">
      <c r="A711" s="468"/>
      <c r="B711" s="468"/>
      <c r="C711" s="468"/>
      <c r="D711" s="468"/>
      <c r="E711" s="250"/>
      <c r="F711" s="250"/>
      <c r="G711" s="250"/>
    </row>
    <row r="712">
      <c r="A712" s="468"/>
      <c r="B712" s="468"/>
      <c r="C712" s="468"/>
      <c r="D712" s="468"/>
      <c r="E712" s="250"/>
      <c r="F712" s="250"/>
      <c r="G712" s="250"/>
    </row>
    <row r="713">
      <c r="A713" s="468"/>
      <c r="B713" s="468"/>
      <c r="C713" s="468"/>
      <c r="D713" s="468"/>
      <c r="E713" s="250"/>
      <c r="F713" s="250"/>
      <c r="G713" s="250"/>
    </row>
    <row r="714">
      <c r="A714" s="468"/>
      <c r="B714" s="468"/>
      <c r="C714" s="468"/>
      <c r="D714" s="468"/>
      <c r="E714" s="250"/>
      <c r="F714" s="250"/>
      <c r="G714" s="250"/>
    </row>
    <row r="715">
      <c r="A715" s="468"/>
      <c r="B715" s="468"/>
      <c r="C715" s="468"/>
      <c r="D715" s="468"/>
      <c r="E715" s="250"/>
      <c r="F715" s="250"/>
      <c r="G715" s="250"/>
    </row>
    <row r="716">
      <c r="A716" s="468"/>
      <c r="B716" s="468"/>
      <c r="C716" s="468"/>
      <c r="D716" s="468"/>
      <c r="E716" s="250"/>
      <c r="F716" s="250"/>
      <c r="G716" s="250"/>
    </row>
    <row r="717">
      <c r="A717" s="468"/>
      <c r="B717" s="468"/>
      <c r="C717" s="468"/>
      <c r="D717" s="468"/>
      <c r="E717" s="250"/>
      <c r="F717" s="250"/>
      <c r="G717" s="250"/>
    </row>
    <row r="718">
      <c r="A718" s="468"/>
      <c r="B718" s="468"/>
      <c r="C718" s="468"/>
      <c r="D718" s="468"/>
      <c r="E718" s="250"/>
      <c r="F718" s="250"/>
      <c r="G718" s="250"/>
    </row>
    <row r="719">
      <c r="A719" s="468"/>
      <c r="B719" s="468"/>
      <c r="C719" s="468"/>
      <c r="D719" s="468"/>
      <c r="E719" s="250"/>
      <c r="F719" s="250"/>
      <c r="G719" s="250"/>
    </row>
    <row r="720">
      <c r="A720" s="468"/>
      <c r="B720" s="468"/>
      <c r="C720" s="468"/>
      <c r="D720" s="468"/>
      <c r="E720" s="250"/>
      <c r="F720" s="250"/>
      <c r="G720" s="250"/>
    </row>
    <row r="721">
      <c r="A721" s="468"/>
      <c r="B721" s="468"/>
      <c r="C721" s="468"/>
      <c r="D721" s="468"/>
      <c r="E721" s="250"/>
      <c r="F721" s="250"/>
      <c r="G721" s="250"/>
    </row>
    <row r="722">
      <c r="A722" s="468"/>
      <c r="B722" s="468"/>
      <c r="C722" s="468"/>
      <c r="D722" s="468"/>
      <c r="E722" s="250"/>
      <c r="F722" s="250"/>
      <c r="G722" s="250"/>
    </row>
    <row r="723">
      <c r="A723" s="468"/>
      <c r="B723" s="468"/>
      <c r="C723" s="468"/>
      <c r="D723" s="468"/>
      <c r="E723" s="250"/>
      <c r="F723" s="250"/>
      <c r="G723" s="250"/>
    </row>
    <row r="724">
      <c r="A724" s="468"/>
      <c r="B724" s="468"/>
      <c r="C724" s="468"/>
      <c r="D724" s="468"/>
      <c r="E724" s="250"/>
      <c r="F724" s="250"/>
      <c r="G724" s="250"/>
    </row>
    <row r="725">
      <c r="A725" s="468"/>
      <c r="B725" s="468"/>
      <c r="C725" s="468"/>
      <c r="D725" s="468"/>
      <c r="E725" s="250"/>
      <c r="F725" s="250"/>
      <c r="G725" s="250"/>
    </row>
    <row r="726">
      <c r="A726" s="468"/>
      <c r="B726" s="468"/>
      <c r="C726" s="468"/>
      <c r="D726" s="468"/>
      <c r="E726" s="250"/>
      <c r="F726" s="250"/>
      <c r="G726" s="250"/>
    </row>
    <row r="727">
      <c r="A727" s="468"/>
      <c r="B727" s="468"/>
      <c r="C727" s="468"/>
      <c r="D727" s="468"/>
      <c r="E727" s="250"/>
      <c r="F727" s="250"/>
      <c r="G727" s="250"/>
    </row>
    <row r="728">
      <c r="A728" s="468"/>
      <c r="B728" s="468"/>
      <c r="C728" s="468"/>
      <c r="D728" s="468"/>
      <c r="E728" s="250"/>
      <c r="F728" s="250"/>
      <c r="G728" s="250"/>
    </row>
    <row r="729">
      <c r="A729" s="468"/>
      <c r="B729" s="468"/>
      <c r="C729" s="468"/>
      <c r="D729" s="468"/>
      <c r="E729" s="250"/>
      <c r="F729" s="250"/>
      <c r="G729" s="250"/>
    </row>
    <row r="730">
      <c r="A730" s="468"/>
      <c r="B730" s="468"/>
      <c r="C730" s="468"/>
      <c r="D730" s="468"/>
      <c r="E730" s="250"/>
      <c r="F730" s="250"/>
      <c r="G730" s="250"/>
    </row>
    <row r="731">
      <c r="A731" s="468"/>
      <c r="B731" s="468"/>
      <c r="C731" s="468"/>
      <c r="D731" s="468"/>
      <c r="E731" s="250"/>
      <c r="F731" s="250"/>
      <c r="G731" s="250"/>
    </row>
    <row r="732">
      <c r="A732" s="468"/>
      <c r="B732" s="468"/>
      <c r="C732" s="468"/>
      <c r="D732" s="468"/>
      <c r="E732" s="250"/>
      <c r="F732" s="250"/>
      <c r="G732" s="250"/>
    </row>
    <row r="733">
      <c r="A733" s="468"/>
      <c r="B733" s="468"/>
      <c r="C733" s="468"/>
      <c r="D733" s="468"/>
      <c r="E733" s="250"/>
      <c r="F733" s="250"/>
      <c r="G733" s="250"/>
    </row>
    <row r="734">
      <c r="A734" s="468"/>
      <c r="B734" s="468"/>
      <c r="C734" s="468"/>
      <c r="D734" s="468"/>
      <c r="E734" s="250"/>
      <c r="F734" s="250"/>
      <c r="G734" s="250"/>
    </row>
    <row r="735">
      <c r="A735" s="468"/>
      <c r="B735" s="468"/>
      <c r="C735" s="468"/>
      <c r="D735" s="468"/>
      <c r="E735" s="250"/>
      <c r="F735" s="250"/>
      <c r="G735" s="250"/>
    </row>
    <row r="736">
      <c r="A736" s="468"/>
      <c r="B736" s="468"/>
      <c r="C736" s="468"/>
      <c r="D736" s="468"/>
      <c r="E736" s="250"/>
      <c r="F736" s="250"/>
      <c r="G736" s="250"/>
    </row>
    <row r="737">
      <c r="A737" s="468"/>
      <c r="B737" s="468"/>
      <c r="C737" s="468"/>
      <c r="D737" s="468"/>
      <c r="E737" s="250"/>
      <c r="F737" s="250"/>
      <c r="G737" s="250"/>
    </row>
    <row r="738">
      <c r="A738" s="468"/>
      <c r="B738" s="468"/>
      <c r="C738" s="468"/>
      <c r="D738" s="468"/>
      <c r="E738" s="250"/>
      <c r="F738" s="250"/>
      <c r="G738" s="250"/>
    </row>
    <row r="739">
      <c r="A739" s="468"/>
      <c r="B739" s="468"/>
      <c r="C739" s="468"/>
      <c r="D739" s="468"/>
      <c r="E739" s="250"/>
      <c r="F739" s="250"/>
      <c r="G739" s="250"/>
    </row>
    <row r="740">
      <c r="A740" s="468"/>
      <c r="B740" s="468"/>
      <c r="C740" s="468"/>
      <c r="D740" s="468"/>
      <c r="E740" s="250"/>
      <c r="F740" s="250"/>
      <c r="G740" s="250"/>
    </row>
    <row r="741">
      <c r="A741" s="468"/>
      <c r="B741" s="468"/>
      <c r="C741" s="468"/>
      <c r="D741" s="468"/>
      <c r="E741" s="250"/>
      <c r="F741" s="250"/>
      <c r="G741" s="250"/>
    </row>
    <row r="742">
      <c r="A742" s="468"/>
      <c r="B742" s="468"/>
      <c r="C742" s="468"/>
      <c r="D742" s="468"/>
      <c r="E742" s="250"/>
      <c r="F742" s="250"/>
      <c r="G742" s="250"/>
    </row>
    <row r="743">
      <c r="A743" s="468"/>
      <c r="B743" s="468"/>
      <c r="C743" s="468"/>
      <c r="D743" s="468"/>
      <c r="E743" s="250"/>
      <c r="F743" s="250"/>
      <c r="G743" s="250"/>
    </row>
    <row r="744">
      <c r="A744" s="468"/>
      <c r="B744" s="468"/>
      <c r="C744" s="468"/>
      <c r="D744" s="468"/>
      <c r="E744" s="250"/>
      <c r="F744" s="250"/>
      <c r="G744" s="250"/>
    </row>
    <row r="745">
      <c r="A745" s="468"/>
      <c r="B745" s="468"/>
      <c r="C745" s="468"/>
      <c r="D745" s="468"/>
      <c r="E745" s="250"/>
      <c r="F745" s="250"/>
      <c r="G745" s="250"/>
    </row>
    <row r="746">
      <c r="A746" s="468"/>
      <c r="B746" s="468"/>
      <c r="C746" s="468"/>
      <c r="D746" s="468"/>
      <c r="E746" s="250"/>
      <c r="F746" s="250"/>
      <c r="G746" s="250"/>
    </row>
    <row r="747">
      <c r="A747" s="468"/>
      <c r="B747" s="468"/>
      <c r="C747" s="468"/>
      <c r="D747" s="468"/>
      <c r="E747" s="250"/>
      <c r="F747" s="250"/>
      <c r="G747" s="250"/>
    </row>
    <row r="748">
      <c r="A748" s="468"/>
      <c r="B748" s="468"/>
      <c r="C748" s="468"/>
      <c r="D748" s="468"/>
      <c r="E748" s="250"/>
      <c r="F748" s="250"/>
      <c r="G748" s="250"/>
    </row>
    <row r="749">
      <c r="A749" s="468"/>
      <c r="B749" s="468"/>
      <c r="C749" s="468"/>
      <c r="D749" s="468"/>
      <c r="E749" s="250"/>
      <c r="F749" s="250"/>
      <c r="G749" s="250"/>
    </row>
    <row r="750">
      <c r="A750" s="468"/>
      <c r="B750" s="468"/>
      <c r="C750" s="468"/>
      <c r="D750" s="468"/>
      <c r="E750" s="250"/>
      <c r="F750" s="250"/>
      <c r="G750" s="250"/>
    </row>
    <row r="751">
      <c r="A751" s="468"/>
      <c r="B751" s="468"/>
      <c r="C751" s="468"/>
      <c r="D751" s="468"/>
      <c r="E751" s="250"/>
      <c r="F751" s="250"/>
      <c r="G751" s="250"/>
    </row>
    <row r="752">
      <c r="A752" s="468"/>
      <c r="B752" s="468"/>
      <c r="C752" s="468"/>
      <c r="D752" s="468"/>
      <c r="E752" s="250"/>
      <c r="F752" s="250"/>
      <c r="G752" s="250"/>
    </row>
    <row r="753">
      <c r="A753" s="468"/>
      <c r="B753" s="468"/>
      <c r="C753" s="468"/>
      <c r="D753" s="468"/>
      <c r="E753" s="250"/>
      <c r="F753" s="250"/>
      <c r="G753" s="250"/>
    </row>
    <row r="754">
      <c r="A754" s="468"/>
      <c r="B754" s="468"/>
      <c r="C754" s="468"/>
      <c r="D754" s="468"/>
      <c r="E754" s="250"/>
      <c r="F754" s="250"/>
      <c r="G754" s="250"/>
    </row>
    <row r="755">
      <c r="A755" s="468"/>
      <c r="B755" s="468"/>
      <c r="C755" s="468"/>
      <c r="D755" s="468"/>
      <c r="E755" s="250"/>
      <c r="F755" s="250"/>
      <c r="G755" s="250"/>
    </row>
    <row r="756">
      <c r="A756" s="468"/>
      <c r="B756" s="468"/>
      <c r="C756" s="468"/>
      <c r="D756" s="468"/>
      <c r="E756" s="250"/>
      <c r="F756" s="250"/>
      <c r="G756" s="250"/>
    </row>
    <row r="757">
      <c r="A757" s="468"/>
      <c r="B757" s="468"/>
      <c r="C757" s="468"/>
      <c r="D757" s="468"/>
      <c r="E757" s="250"/>
      <c r="F757" s="250"/>
      <c r="G757" s="250"/>
    </row>
    <row r="758">
      <c r="A758" s="468"/>
      <c r="B758" s="468"/>
      <c r="C758" s="468"/>
      <c r="D758" s="468"/>
      <c r="E758" s="250"/>
      <c r="F758" s="250"/>
      <c r="G758" s="250"/>
    </row>
    <row r="759">
      <c r="A759" s="468"/>
      <c r="B759" s="468"/>
      <c r="C759" s="468"/>
      <c r="D759" s="468"/>
      <c r="E759" s="250"/>
      <c r="F759" s="250"/>
      <c r="G759" s="250"/>
    </row>
    <row r="760">
      <c r="A760" s="468"/>
      <c r="B760" s="468"/>
      <c r="C760" s="468"/>
      <c r="D760" s="468"/>
      <c r="E760" s="250"/>
      <c r="F760" s="250"/>
      <c r="G760" s="250"/>
    </row>
    <row r="761">
      <c r="A761" s="468"/>
      <c r="B761" s="468"/>
      <c r="C761" s="468"/>
      <c r="D761" s="468"/>
      <c r="E761" s="250"/>
      <c r="F761" s="250"/>
      <c r="G761" s="250"/>
    </row>
    <row r="762">
      <c r="A762" s="468"/>
      <c r="B762" s="468"/>
      <c r="C762" s="468"/>
      <c r="D762" s="468"/>
      <c r="E762" s="250"/>
      <c r="F762" s="250"/>
      <c r="G762" s="250"/>
    </row>
    <row r="763">
      <c r="A763" s="468"/>
      <c r="B763" s="468"/>
      <c r="C763" s="468"/>
      <c r="D763" s="468"/>
      <c r="E763" s="250"/>
      <c r="F763" s="250"/>
      <c r="G763" s="250"/>
    </row>
    <row r="764">
      <c r="A764" s="468"/>
      <c r="B764" s="468"/>
      <c r="C764" s="468"/>
      <c r="D764" s="468"/>
      <c r="E764" s="250"/>
      <c r="F764" s="250"/>
      <c r="G764" s="250"/>
    </row>
    <row r="765">
      <c r="A765" s="468"/>
      <c r="B765" s="468"/>
      <c r="C765" s="468"/>
      <c r="D765" s="468"/>
      <c r="E765" s="250"/>
      <c r="F765" s="250"/>
      <c r="G765" s="250"/>
    </row>
    <row r="766">
      <c r="A766" s="468"/>
      <c r="B766" s="468"/>
      <c r="C766" s="468"/>
      <c r="D766" s="468"/>
      <c r="E766" s="250"/>
      <c r="F766" s="250"/>
      <c r="G766" s="250"/>
    </row>
    <row r="767">
      <c r="A767" s="468"/>
      <c r="B767" s="468"/>
      <c r="C767" s="468"/>
      <c r="D767" s="468"/>
      <c r="E767" s="250"/>
      <c r="F767" s="250"/>
      <c r="G767" s="250"/>
    </row>
    <row r="768">
      <c r="A768" s="468"/>
      <c r="B768" s="468"/>
      <c r="C768" s="468"/>
      <c r="D768" s="468"/>
      <c r="E768" s="250"/>
      <c r="F768" s="250"/>
      <c r="G768" s="250"/>
    </row>
    <row r="769">
      <c r="A769" s="468"/>
      <c r="B769" s="468"/>
      <c r="C769" s="468"/>
      <c r="D769" s="468"/>
      <c r="E769" s="250"/>
      <c r="F769" s="250"/>
      <c r="G769" s="250"/>
    </row>
    <row r="770">
      <c r="A770" s="468"/>
      <c r="B770" s="468"/>
      <c r="C770" s="468"/>
      <c r="D770" s="468"/>
      <c r="E770" s="250"/>
      <c r="F770" s="250"/>
      <c r="G770" s="250"/>
    </row>
    <row r="771">
      <c r="A771" s="468"/>
      <c r="B771" s="468"/>
      <c r="C771" s="468"/>
      <c r="D771" s="468"/>
      <c r="E771" s="250"/>
      <c r="F771" s="250"/>
      <c r="G771" s="250"/>
    </row>
    <row r="772">
      <c r="A772" s="468"/>
      <c r="B772" s="468"/>
      <c r="C772" s="468"/>
      <c r="D772" s="468"/>
      <c r="E772" s="250"/>
      <c r="F772" s="250"/>
      <c r="G772" s="250"/>
    </row>
    <row r="773">
      <c r="A773" s="468"/>
      <c r="B773" s="468"/>
      <c r="C773" s="468"/>
      <c r="D773" s="468"/>
      <c r="E773" s="250"/>
      <c r="F773" s="250"/>
      <c r="G773" s="250"/>
    </row>
    <row r="774">
      <c r="A774" s="468"/>
      <c r="B774" s="468"/>
      <c r="C774" s="468"/>
      <c r="D774" s="468"/>
      <c r="E774" s="250"/>
      <c r="F774" s="250"/>
      <c r="G774" s="250"/>
    </row>
    <row r="775">
      <c r="A775" s="468"/>
      <c r="B775" s="468"/>
      <c r="C775" s="468"/>
      <c r="D775" s="468"/>
      <c r="E775" s="250"/>
      <c r="F775" s="250"/>
      <c r="G775" s="250"/>
    </row>
    <row r="776">
      <c r="A776" s="468"/>
      <c r="B776" s="468"/>
      <c r="C776" s="468"/>
      <c r="D776" s="468"/>
      <c r="E776" s="250"/>
      <c r="F776" s="250"/>
      <c r="G776" s="250"/>
    </row>
    <row r="777">
      <c r="A777" s="468"/>
      <c r="B777" s="468"/>
      <c r="C777" s="468"/>
      <c r="D777" s="468"/>
      <c r="E777" s="250"/>
      <c r="F777" s="250"/>
      <c r="G777" s="250"/>
    </row>
    <row r="778">
      <c r="A778" s="468"/>
      <c r="B778" s="468"/>
      <c r="C778" s="468"/>
      <c r="D778" s="468"/>
      <c r="E778" s="250"/>
      <c r="F778" s="250"/>
      <c r="G778" s="250"/>
    </row>
    <row r="779">
      <c r="A779" s="468"/>
      <c r="B779" s="468"/>
      <c r="C779" s="468"/>
      <c r="D779" s="468"/>
      <c r="E779" s="250"/>
      <c r="F779" s="250"/>
      <c r="G779" s="250"/>
    </row>
    <row r="780">
      <c r="A780" s="468"/>
      <c r="B780" s="468"/>
      <c r="C780" s="468"/>
      <c r="D780" s="468"/>
      <c r="E780" s="250"/>
      <c r="F780" s="250"/>
      <c r="G780" s="250"/>
    </row>
    <row r="781">
      <c r="A781" s="468"/>
      <c r="B781" s="468"/>
      <c r="C781" s="468"/>
      <c r="D781" s="468"/>
      <c r="E781" s="250"/>
      <c r="F781" s="250"/>
      <c r="G781" s="250"/>
    </row>
    <row r="782">
      <c r="A782" s="468"/>
      <c r="B782" s="468"/>
      <c r="C782" s="468"/>
      <c r="D782" s="468"/>
      <c r="E782" s="250"/>
      <c r="F782" s="250"/>
      <c r="G782" s="250"/>
    </row>
    <row r="783">
      <c r="A783" s="468"/>
      <c r="B783" s="468"/>
      <c r="C783" s="468"/>
      <c r="D783" s="468"/>
      <c r="E783" s="250"/>
      <c r="F783" s="250"/>
      <c r="G783" s="250"/>
    </row>
    <row r="784">
      <c r="A784" s="468"/>
      <c r="B784" s="468"/>
      <c r="C784" s="468"/>
      <c r="D784" s="468"/>
      <c r="E784" s="250"/>
      <c r="F784" s="250"/>
      <c r="G784" s="250"/>
    </row>
    <row r="785">
      <c r="A785" s="468"/>
      <c r="B785" s="468"/>
      <c r="C785" s="468"/>
      <c r="D785" s="468"/>
      <c r="E785" s="250"/>
      <c r="F785" s="250"/>
      <c r="G785" s="250"/>
    </row>
    <row r="786">
      <c r="A786" s="468"/>
      <c r="B786" s="468"/>
      <c r="C786" s="468"/>
      <c r="D786" s="468"/>
      <c r="E786" s="250"/>
      <c r="F786" s="250"/>
      <c r="G786" s="250"/>
    </row>
    <row r="787">
      <c r="A787" s="468"/>
      <c r="B787" s="468"/>
      <c r="C787" s="468"/>
      <c r="D787" s="468"/>
      <c r="E787" s="250"/>
      <c r="F787" s="250"/>
      <c r="G787" s="250"/>
    </row>
    <row r="788">
      <c r="A788" s="468"/>
      <c r="B788" s="468"/>
      <c r="C788" s="468"/>
      <c r="D788" s="468"/>
      <c r="E788" s="250"/>
      <c r="F788" s="250"/>
      <c r="G788" s="250"/>
    </row>
    <row r="789">
      <c r="A789" s="468"/>
      <c r="B789" s="468"/>
      <c r="C789" s="468"/>
      <c r="D789" s="468"/>
      <c r="E789" s="250"/>
      <c r="F789" s="250"/>
      <c r="G789" s="250"/>
    </row>
    <row r="790">
      <c r="A790" s="468"/>
      <c r="B790" s="468"/>
      <c r="C790" s="468"/>
      <c r="D790" s="468"/>
      <c r="E790" s="250"/>
      <c r="F790" s="250"/>
      <c r="G790" s="250"/>
    </row>
    <row r="791">
      <c r="A791" s="468"/>
      <c r="B791" s="468"/>
      <c r="C791" s="468"/>
      <c r="D791" s="468"/>
      <c r="E791" s="250"/>
      <c r="F791" s="250"/>
      <c r="G791" s="250"/>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36465"/>
    <outlinePr summaryBelow="0" summaryRight="0"/>
  </sheetPr>
  <sheetViews>
    <sheetView workbookViewId="0">
      <pane ySplit="3.0" topLeftCell="A4" activePane="bottomLeft" state="frozen"/>
      <selection activeCell="B5" sqref="B5" pane="bottomLeft"/>
    </sheetView>
  </sheetViews>
  <sheetFormatPr customHeight="1" defaultColWidth="11.22" defaultRowHeight="12.75"/>
  <cols>
    <col customWidth="1" min="1" max="1" width="12.78"/>
    <col customWidth="1" min="2" max="2" width="24.78"/>
    <col customWidth="1" min="3" max="3" width="22.56"/>
    <col customWidth="1" min="4" max="4" width="31.89"/>
    <col customWidth="1" min="5" max="5" width="49.56"/>
    <col customWidth="1" min="6" max="6" width="56.89"/>
    <col customWidth="1" min="7" max="9" width="38.78"/>
  </cols>
  <sheetData>
    <row r="1">
      <c r="A1" s="255" t="s">
        <v>33</v>
      </c>
      <c r="B1" s="255"/>
      <c r="C1" s="256"/>
      <c r="D1" s="257"/>
      <c r="E1" s="257"/>
      <c r="F1" s="257"/>
      <c r="G1" s="258"/>
      <c r="H1" s="258"/>
      <c r="I1" s="258"/>
    </row>
    <row r="2" ht="46.5" customHeight="1">
      <c r="A2" s="259" t="s">
        <v>412</v>
      </c>
      <c r="B2" s="260" t="s">
        <v>413</v>
      </c>
      <c r="C2" s="261"/>
      <c r="D2" s="262"/>
      <c r="E2" s="263" t="s">
        <v>414</v>
      </c>
      <c r="F2" s="264" t="s">
        <v>415</v>
      </c>
      <c r="G2" s="265"/>
      <c r="H2" s="265"/>
      <c r="I2" s="265"/>
    </row>
    <row r="3" ht="18.0" customHeight="1">
      <c r="A3" s="266" t="s">
        <v>154</v>
      </c>
      <c r="B3" s="266" t="s">
        <v>416</v>
      </c>
      <c r="C3" s="267" t="s">
        <v>417</v>
      </c>
      <c r="D3" s="266" t="s">
        <v>418</v>
      </c>
      <c r="E3" s="266" t="s">
        <v>419</v>
      </c>
      <c r="F3" s="266" t="s">
        <v>420</v>
      </c>
      <c r="G3" s="268"/>
      <c r="H3" s="268"/>
      <c r="I3" s="268"/>
    </row>
    <row r="4" ht="19.5" customHeight="1">
      <c r="A4" s="269" t="s">
        <v>421</v>
      </c>
      <c r="B4" s="269"/>
      <c r="C4" s="270"/>
      <c r="D4" s="271"/>
      <c r="E4" s="272"/>
      <c r="F4" s="273"/>
      <c r="G4" s="274"/>
      <c r="H4" s="274"/>
      <c r="I4" s="274"/>
    </row>
    <row r="5" ht="13.5" hidden="1" customHeight="1">
      <c r="A5" s="275"/>
      <c r="B5" s="276"/>
      <c r="C5" s="277"/>
      <c r="D5" s="276"/>
      <c r="E5" s="278"/>
      <c r="F5" s="278"/>
      <c r="G5" s="274"/>
      <c r="H5" s="274"/>
      <c r="I5" s="274"/>
    </row>
    <row r="6" ht="13.5" hidden="1" customHeight="1">
      <c r="A6" s="279" t="s">
        <v>422</v>
      </c>
      <c r="B6" s="280" t="s">
        <v>423</v>
      </c>
      <c r="C6" s="281" t="s">
        <v>424</v>
      </c>
      <c r="D6" s="282" t="s">
        <v>425</v>
      </c>
      <c r="E6" s="283" t="s">
        <v>426</v>
      </c>
      <c r="F6" s="284"/>
      <c r="G6" s="274"/>
      <c r="H6" s="274"/>
      <c r="I6" s="274"/>
    </row>
    <row r="7" ht="13.5" hidden="1" customHeight="1">
      <c r="A7" s="279"/>
      <c r="B7" s="279"/>
      <c r="C7" s="285"/>
      <c r="D7" s="286"/>
      <c r="E7" s="287"/>
      <c r="F7" s="73"/>
      <c r="G7" s="274"/>
      <c r="H7" s="274"/>
      <c r="I7" s="274"/>
    </row>
    <row r="8" ht="13.5" customHeight="1">
      <c r="A8" s="288"/>
      <c r="B8" s="290"/>
      <c r="C8" s="292"/>
      <c r="D8" s="293"/>
      <c r="E8" s="295"/>
      <c r="F8" s="297"/>
      <c r="G8" s="274"/>
      <c r="H8" s="274"/>
      <c r="I8" s="274"/>
    </row>
    <row r="9" ht="13.5" customHeight="1">
      <c r="A9" s="300" t="s">
        <v>429</v>
      </c>
      <c r="B9" s="300" t="s">
        <v>430</v>
      </c>
      <c r="C9" s="285" t="s">
        <v>431</v>
      </c>
      <c r="D9" s="302" t="s">
        <v>432</v>
      </c>
      <c r="E9" s="302" t="s">
        <v>433</v>
      </c>
      <c r="F9" s="297"/>
      <c r="G9" s="274"/>
      <c r="H9" s="274"/>
      <c r="I9" s="274"/>
    </row>
    <row r="10" ht="13.5" customHeight="1">
      <c r="A10" s="297" t="s">
        <v>434</v>
      </c>
      <c r="B10" s="297" t="s">
        <v>435</v>
      </c>
      <c r="C10" s="297" t="s">
        <v>436</v>
      </c>
      <c r="D10" s="305" t="s">
        <v>437</v>
      </c>
      <c r="E10" s="305" t="s">
        <v>438</v>
      </c>
      <c r="F10" s="308"/>
      <c r="G10" s="274"/>
      <c r="H10" s="274"/>
      <c r="I10" s="274"/>
    </row>
    <row r="11" ht="13.5" customHeight="1">
      <c r="A11" s="300" t="s">
        <v>439</v>
      </c>
      <c r="B11" s="300" t="s">
        <v>440</v>
      </c>
      <c r="C11" s="285" t="s">
        <v>441</v>
      </c>
      <c r="D11" s="300" t="s">
        <v>442</v>
      </c>
      <c r="E11" s="300" t="s">
        <v>443</v>
      </c>
      <c r="F11" s="279" t="s">
        <v>444</v>
      </c>
      <c r="G11" s="274"/>
      <c r="H11" s="274"/>
      <c r="I11" s="274"/>
    </row>
    <row r="12" ht="13.5" customHeight="1">
      <c r="A12" s="297"/>
      <c r="B12" s="297"/>
      <c r="C12" s="297"/>
      <c r="D12" s="305"/>
      <c r="E12" s="305"/>
      <c r="F12" s="308"/>
      <c r="G12" s="274"/>
      <c r="H12" s="274"/>
      <c r="I12" s="274"/>
    </row>
    <row r="13" ht="21.75" customHeight="1">
      <c r="A13" s="312" t="s">
        <v>447</v>
      </c>
      <c r="B13" s="314"/>
      <c r="C13" s="316"/>
      <c r="D13" s="318"/>
      <c r="E13" s="314"/>
      <c r="F13" s="318"/>
      <c r="G13" s="274"/>
      <c r="H13" s="274"/>
      <c r="I13" s="274"/>
    </row>
    <row r="14" ht="13.5" customHeight="1">
      <c r="A14" s="322"/>
      <c r="B14" s="324"/>
      <c r="C14" s="326"/>
      <c r="D14" s="322"/>
      <c r="E14" s="297"/>
      <c r="F14" s="297"/>
      <c r="G14" s="274"/>
      <c r="H14" s="274"/>
      <c r="I14" s="274"/>
    </row>
    <row r="15" ht="13.5" customHeight="1">
      <c r="A15" s="302"/>
      <c r="B15" s="302"/>
      <c r="C15" s="329"/>
      <c r="D15" s="302"/>
      <c r="E15" s="302"/>
      <c r="F15" s="302"/>
      <c r="G15" s="274"/>
      <c r="H15" s="274"/>
      <c r="I15" s="274"/>
    </row>
    <row r="16" ht="13.5" customHeight="1">
      <c r="A16" s="331"/>
      <c r="B16" s="331"/>
      <c r="C16" s="333"/>
      <c r="D16" s="331"/>
      <c r="E16" s="331"/>
      <c r="F16" s="331"/>
      <c r="G16" s="274"/>
      <c r="H16" s="274"/>
      <c r="I16" s="274"/>
    </row>
    <row r="17" ht="13.5" customHeight="1">
      <c r="A17" s="302"/>
      <c r="B17" s="302"/>
      <c r="C17" s="329"/>
      <c r="D17" s="302"/>
      <c r="E17" s="302"/>
      <c r="F17" s="279"/>
      <c r="G17" s="274"/>
      <c r="H17" s="274"/>
      <c r="I17" s="274"/>
    </row>
    <row r="18" ht="13.5" customHeight="1">
      <c r="A18" s="297"/>
      <c r="B18" s="297"/>
      <c r="C18" s="338"/>
      <c r="D18" s="297"/>
      <c r="E18" s="297"/>
      <c r="F18" s="297"/>
      <c r="G18" s="274"/>
      <c r="H18" s="274"/>
      <c r="I18" s="274"/>
    </row>
    <row r="19" ht="13.5" customHeight="1">
      <c r="A19" s="297"/>
      <c r="B19" s="297"/>
      <c r="C19" s="338"/>
      <c r="D19" s="297"/>
      <c r="E19" s="342"/>
      <c r="F19" s="297"/>
      <c r="G19" s="274"/>
      <c r="H19" s="274"/>
      <c r="I19" s="274"/>
    </row>
    <row r="20" ht="13.5" customHeight="1">
      <c r="A20" s="297"/>
      <c r="B20" s="297"/>
      <c r="C20" s="338"/>
      <c r="D20" s="297"/>
      <c r="E20" s="345"/>
      <c r="F20" s="308"/>
      <c r="G20" s="274"/>
      <c r="H20" s="274"/>
      <c r="I20" s="274"/>
    </row>
    <row r="21" ht="13.5" customHeight="1">
      <c r="A21" s="73"/>
      <c r="B21" s="73"/>
      <c r="C21" s="348"/>
      <c r="D21" s="73"/>
      <c r="E21" s="308"/>
      <c r="F21" s="73"/>
      <c r="G21" s="274"/>
      <c r="H21" s="274"/>
      <c r="I21" s="274"/>
    </row>
    <row r="22" ht="13.5" customHeight="1">
      <c r="A22" s="73"/>
      <c r="B22" s="73"/>
      <c r="C22" s="348"/>
      <c r="D22" s="73"/>
      <c r="E22" s="308"/>
      <c r="F22" s="73"/>
      <c r="G22" s="274"/>
      <c r="H22" s="274"/>
      <c r="I22" s="274"/>
    </row>
    <row r="23" ht="13.5" customHeight="1">
      <c r="A23" s="73"/>
      <c r="B23" s="73"/>
      <c r="C23" s="348"/>
      <c r="D23" s="73"/>
      <c r="E23" s="308"/>
      <c r="F23" s="73"/>
      <c r="G23" s="274"/>
      <c r="H23" s="274"/>
      <c r="I23" s="274"/>
    </row>
    <row r="24" ht="13.5" customHeight="1">
      <c r="A24" s="73"/>
      <c r="B24" s="73"/>
      <c r="C24" s="348"/>
      <c r="D24" s="73"/>
      <c r="E24" s="308"/>
      <c r="F24" s="73"/>
      <c r="G24" s="274"/>
      <c r="H24" s="274"/>
      <c r="I24" s="274"/>
    </row>
    <row r="25" ht="13.5" customHeight="1">
      <c r="A25" s="73"/>
      <c r="B25" s="73"/>
      <c r="C25" s="348"/>
      <c r="D25" s="73"/>
      <c r="E25" s="308"/>
      <c r="F25" s="73"/>
      <c r="G25" s="274"/>
      <c r="H25" s="274"/>
      <c r="I25" s="274"/>
    </row>
    <row r="26" ht="13.5" customHeight="1">
      <c r="A26" s="73"/>
      <c r="B26" s="73"/>
      <c r="C26" s="348"/>
      <c r="D26" s="73"/>
      <c r="E26" s="308"/>
      <c r="F26" s="73"/>
      <c r="G26" s="274"/>
      <c r="H26" s="274"/>
      <c r="I26" s="274"/>
    </row>
    <row r="27" ht="13.5" customHeight="1">
      <c r="A27" s="73"/>
      <c r="B27" s="73"/>
      <c r="C27" s="348"/>
      <c r="D27" s="73"/>
      <c r="E27" s="73"/>
      <c r="F27" s="73"/>
      <c r="G27" s="274"/>
      <c r="H27" s="274"/>
      <c r="I27" s="274"/>
    </row>
    <row r="28" ht="13.5" customHeight="1">
      <c r="A28" s="73"/>
      <c r="B28" s="73"/>
      <c r="C28" s="348"/>
      <c r="D28" s="73"/>
      <c r="E28" s="73"/>
      <c r="F28" s="73"/>
      <c r="G28" s="274"/>
      <c r="H28" s="274"/>
      <c r="I28" s="274"/>
    </row>
    <row r="29" ht="13.5" customHeight="1">
      <c r="A29" s="73"/>
      <c r="B29" s="73"/>
      <c r="C29" s="348"/>
      <c r="D29" s="73"/>
      <c r="E29" s="73"/>
      <c r="F29" s="73"/>
      <c r="G29" s="274"/>
      <c r="H29" s="274"/>
      <c r="I29" s="274"/>
    </row>
    <row r="30" ht="13.5" customHeight="1">
      <c r="A30" s="73"/>
      <c r="B30" s="73"/>
      <c r="C30" s="348"/>
      <c r="D30" s="73"/>
      <c r="E30" s="73"/>
      <c r="F30" s="73"/>
      <c r="G30" s="274"/>
      <c r="H30" s="274"/>
      <c r="I30" s="274"/>
    </row>
    <row r="31" ht="13.5" customHeight="1">
      <c r="A31" s="73"/>
      <c r="B31" s="73"/>
      <c r="C31" s="348"/>
      <c r="D31" s="73"/>
      <c r="E31" s="73"/>
      <c r="F31" s="73"/>
      <c r="G31" s="274"/>
      <c r="H31" s="274"/>
      <c r="I31" s="274"/>
    </row>
    <row r="32" ht="13.5" customHeight="1">
      <c r="A32" s="73"/>
      <c r="B32" s="73"/>
      <c r="C32" s="348"/>
      <c r="D32" s="73"/>
      <c r="E32" s="73"/>
      <c r="F32" s="73"/>
      <c r="G32" s="274"/>
      <c r="H32" s="274"/>
      <c r="I32" s="274"/>
    </row>
    <row r="33" ht="13.5" customHeight="1">
      <c r="A33" s="73"/>
      <c r="B33" s="73"/>
      <c r="C33" s="348"/>
      <c r="D33" s="73"/>
      <c r="E33" s="73"/>
      <c r="F33" s="73"/>
      <c r="G33" s="274"/>
      <c r="H33" s="274"/>
      <c r="I33" s="274"/>
    </row>
    <row r="34" ht="13.5" customHeight="1">
      <c r="A34" s="73"/>
      <c r="B34" s="73"/>
      <c r="C34" s="348"/>
      <c r="D34" s="73"/>
      <c r="E34" s="73"/>
      <c r="F34" s="73"/>
      <c r="G34" s="274"/>
      <c r="H34" s="274"/>
      <c r="I34" s="274"/>
    </row>
    <row r="35" ht="13.5" customHeight="1">
      <c r="A35" s="73"/>
      <c r="B35" s="73"/>
      <c r="C35" s="348"/>
      <c r="D35" s="73"/>
      <c r="E35" s="73"/>
      <c r="F35" s="73"/>
      <c r="G35" s="274"/>
      <c r="H35" s="274"/>
      <c r="I35" s="274"/>
    </row>
    <row r="36" ht="13.5" customHeight="1">
      <c r="A36" s="73"/>
      <c r="B36" s="73"/>
      <c r="C36" s="348"/>
      <c r="D36" s="73"/>
      <c r="E36" s="73"/>
      <c r="F36" s="73"/>
      <c r="G36" s="274"/>
      <c r="H36" s="274"/>
      <c r="I36" s="274"/>
    </row>
    <row r="37" ht="13.5" customHeight="1">
      <c r="A37" s="73"/>
      <c r="B37" s="73"/>
      <c r="C37" s="348"/>
      <c r="D37" s="73"/>
      <c r="E37" s="73"/>
      <c r="F37" s="73"/>
      <c r="G37" s="274"/>
      <c r="H37" s="274"/>
      <c r="I37" s="274"/>
    </row>
    <row r="38" ht="13.5" customHeight="1">
      <c r="A38" s="73"/>
      <c r="B38" s="73"/>
      <c r="C38" s="348"/>
      <c r="D38" s="73"/>
      <c r="E38" s="73"/>
      <c r="F38" s="73"/>
      <c r="G38" s="274"/>
      <c r="H38" s="274"/>
      <c r="I38" s="274"/>
    </row>
    <row r="39" ht="13.5" customHeight="1">
      <c r="A39" s="73"/>
      <c r="B39" s="73"/>
      <c r="C39" s="348"/>
      <c r="D39" s="73"/>
      <c r="E39" s="73"/>
      <c r="F39" s="73"/>
      <c r="G39" s="274"/>
      <c r="H39" s="274"/>
      <c r="I39" s="274"/>
    </row>
    <row r="40" ht="13.5" customHeight="1">
      <c r="A40" s="73"/>
      <c r="B40" s="73"/>
      <c r="C40" s="348"/>
      <c r="D40" s="73"/>
      <c r="E40" s="73"/>
      <c r="F40" s="73"/>
      <c r="G40" s="274"/>
      <c r="H40" s="274"/>
      <c r="I40" s="274"/>
    </row>
    <row r="41" ht="13.5" customHeight="1">
      <c r="A41" s="73"/>
      <c r="B41" s="73"/>
      <c r="C41" s="348"/>
      <c r="D41" s="73"/>
      <c r="E41" s="73"/>
      <c r="F41" s="73"/>
      <c r="G41" s="274"/>
      <c r="H41" s="274"/>
      <c r="I41" s="274"/>
    </row>
    <row r="42" ht="13.5" customHeight="1">
      <c r="A42" s="73"/>
      <c r="B42" s="73"/>
      <c r="C42" s="348"/>
      <c r="D42" s="73"/>
      <c r="E42" s="73"/>
      <c r="F42" s="73"/>
      <c r="G42" s="274"/>
      <c r="H42" s="274"/>
      <c r="I42" s="274"/>
    </row>
    <row r="43" ht="13.5" customHeight="1">
      <c r="A43" s="73"/>
      <c r="B43" s="73"/>
      <c r="C43" s="348"/>
      <c r="D43" s="73"/>
      <c r="E43" s="73"/>
      <c r="F43" s="73"/>
      <c r="G43" s="274"/>
      <c r="H43" s="274"/>
      <c r="I43" s="274"/>
    </row>
    <row r="44" ht="13.5" customHeight="1">
      <c r="A44" s="73"/>
      <c r="B44" s="73"/>
      <c r="C44" s="348"/>
      <c r="D44" s="73"/>
      <c r="E44" s="73"/>
      <c r="F44" s="73"/>
      <c r="G44" s="274"/>
      <c r="H44" s="274"/>
      <c r="I44" s="274"/>
    </row>
    <row r="45" ht="13.5" customHeight="1">
      <c r="A45" s="73"/>
      <c r="B45" s="73"/>
      <c r="C45" s="348"/>
      <c r="D45" s="73"/>
      <c r="E45" s="73"/>
      <c r="F45" s="73"/>
      <c r="G45" s="274"/>
      <c r="H45" s="274"/>
      <c r="I45" s="274"/>
    </row>
    <row r="46" ht="13.5" customHeight="1">
      <c r="A46" s="73"/>
      <c r="B46" s="73"/>
      <c r="C46" s="348"/>
      <c r="D46" s="73"/>
      <c r="E46" s="73"/>
      <c r="F46" s="73"/>
      <c r="G46" s="274"/>
      <c r="H46" s="274"/>
      <c r="I46" s="274"/>
    </row>
    <row r="47" ht="13.5" customHeight="1">
      <c r="A47" s="73"/>
      <c r="B47" s="73"/>
      <c r="C47" s="348"/>
      <c r="D47" s="73"/>
      <c r="E47" s="73"/>
      <c r="F47" s="73"/>
      <c r="G47" s="274"/>
      <c r="H47" s="274"/>
      <c r="I47" s="274"/>
    </row>
    <row r="48" ht="13.5" customHeight="1">
      <c r="A48" s="73"/>
      <c r="B48" s="73"/>
      <c r="C48" s="348"/>
      <c r="D48" s="73"/>
      <c r="E48" s="73"/>
      <c r="F48" s="73"/>
      <c r="G48" s="274"/>
      <c r="H48" s="274"/>
      <c r="I48" s="274"/>
    </row>
    <row r="49" ht="13.5" customHeight="1">
      <c r="A49" s="73"/>
      <c r="B49" s="73"/>
      <c r="C49" s="348"/>
      <c r="D49" s="73"/>
      <c r="E49" s="73"/>
      <c r="F49" s="73"/>
      <c r="G49" s="274"/>
      <c r="H49" s="274"/>
      <c r="I49" s="274"/>
    </row>
    <row r="50" ht="13.5" customHeight="1">
      <c r="A50" s="73"/>
      <c r="B50" s="73"/>
      <c r="C50" s="348"/>
      <c r="D50" s="73"/>
      <c r="E50" s="73"/>
      <c r="F50" s="73"/>
      <c r="G50" s="274"/>
      <c r="H50" s="274"/>
      <c r="I50" s="274"/>
    </row>
    <row r="51" ht="13.5" customHeight="1">
      <c r="A51" s="73"/>
      <c r="B51" s="73"/>
      <c r="C51" s="348"/>
      <c r="D51" s="73"/>
      <c r="E51" s="73"/>
      <c r="F51" s="73"/>
      <c r="G51" s="274"/>
      <c r="H51" s="274"/>
      <c r="I51" s="274"/>
    </row>
    <row r="52" ht="13.5" customHeight="1">
      <c r="A52" s="73"/>
      <c r="B52" s="73"/>
      <c r="C52" s="348"/>
      <c r="D52" s="73"/>
      <c r="E52" s="73"/>
      <c r="F52" s="73"/>
      <c r="G52" s="274"/>
      <c r="H52" s="274"/>
      <c r="I52" s="274"/>
    </row>
    <row r="53" ht="13.5" customHeight="1">
      <c r="A53" s="73"/>
      <c r="B53" s="73"/>
      <c r="C53" s="348"/>
      <c r="D53" s="73"/>
      <c r="E53" s="73"/>
      <c r="F53" s="73"/>
      <c r="G53" s="274"/>
      <c r="H53" s="274"/>
      <c r="I53" s="274"/>
    </row>
    <row r="54" ht="13.5" customHeight="1">
      <c r="A54" s="73"/>
      <c r="B54" s="73"/>
      <c r="C54" s="348"/>
      <c r="D54" s="73"/>
      <c r="E54" s="73"/>
      <c r="F54" s="73"/>
      <c r="G54" s="274"/>
      <c r="H54" s="274"/>
      <c r="I54" s="274"/>
    </row>
    <row r="55" ht="13.5" customHeight="1">
      <c r="A55" s="73"/>
      <c r="B55" s="73"/>
      <c r="C55" s="348"/>
      <c r="D55" s="73"/>
      <c r="E55" s="73"/>
      <c r="F55" s="73"/>
      <c r="G55" s="274"/>
      <c r="H55" s="274"/>
      <c r="I55" s="274"/>
    </row>
    <row r="56" ht="13.5" customHeight="1">
      <c r="A56" s="73"/>
      <c r="B56" s="73"/>
      <c r="C56" s="348"/>
      <c r="D56" s="73"/>
      <c r="E56" s="73"/>
      <c r="F56" s="73"/>
      <c r="G56" s="274"/>
      <c r="H56" s="274"/>
      <c r="I56" s="274"/>
    </row>
    <row r="57" ht="13.5" customHeight="1">
      <c r="A57" s="73"/>
      <c r="B57" s="73"/>
      <c r="C57" s="348"/>
      <c r="D57" s="73"/>
      <c r="E57" s="73"/>
      <c r="F57" s="73"/>
      <c r="G57" s="274"/>
      <c r="H57" s="274"/>
      <c r="I57" s="274"/>
    </row>
    <row r="58" ht="13.5" customHeight="1">
      <c r="A58" s="73"/>
      <c r="B58" s="73"/>
      <c r="C58" s="348"/>
      <c r="D58" s="73"/>
      <c r="E58" s="73"/>
      <c r="F58" s="73"/>
      <c r="G58" s="274"/>
      <c r="H58" s="274"/>
      <c r="I58" s="274"/>
    </row>
    <row r="59" ht="13.5" customHeight="1">
      <c r="A59" s="73"/>
      <c r="B59" s="73"/>
      <c r="C59" s="348"/>
      <c r="D59" s="73"/>
      <c r="E59" s="73"/>
      <c r="F59" s="73"/>
      <c r="G59" s="274"/>
      <c r="H59" s="274"/>
      <c r="I59" s="274"/>
    </row>
    <row r="60" ht="13.5" customHeight="1">
      <c r="A60" s="73"/>
      <c r="B60" s="73"/>
      <c r="C60" s="348"/>
      <c r="D60" s="73"/>
      <c r="E60" s="73"/>
      <c r="F60" s="73"/>
      <c r="G60" s="274"/>
      <c r="H60" s="274"/>
      <c r="I60" s="274"/>
    </row>
    <row r="61" ht="13.5" customHeight="1">
      <c r="A61" s="73"/>
      <c r="B61" s="73"/>
      <c r="C61" s="348"/>
      <c r="D61" s="73"/>
      <c r="E61" s="73"/>
      <c r="F61" s="73"/>
      <c r="G61" s="274"/>
      <c r="H61" s="274"/>
      <c r="I61" s="274"/>
    </row>
    <row r="62" ht="13.5" customHeight="1">
      <c r="A62" s="73"/>
      <c r="B62" s="73"/>
      <c r="C62" s="348"/>
      <c r="D62" s="73"/>
      <c r="E62" s="73"/>
      <c r="F62" s="73"/>
      <c r="G62" s="274"/>
      <c r="H62" s="274"/>
      <c r="I62" s="274"/>
    </row>
    <row r="63" ht="13.5" customHeight="1">
      <c r="A63" s="73"/>
      <c r="B63" s="73"/>
      <c r="C63" s="348"/>
      <c r="D63" s="73"/>
      <c r="E63" s="73"/>
      <c r="F63" s="73"/>
      <c r="G63" s="274"/>
      <c r="H63" s="274"/>
      <c r="I63" s="274"/>
    </row>
    <row r="64" ht="13.5" customHeight="1">
      <c r="A64" s="73"/>
      <c r="B64" s="73"/>
      <c r="C64" s="348"/>
      <c r="D64" s="73"/>
      <c r="E64" s="73"/>
      <c r="F64" s="73"/>
      <c r="G64" s="274"/>
      <c r="H64" s="274"/>
      <c r="I64" s="274"/>
    </row>
    <row r="65" ht="13.5" customHeight="1">
      <c r="A65" s="73"/>
      <c r="B65" s="73"/>
      <c r="C65" s="348"/>
      <c r="D65" s="73"/>
      <c r="E65" s="73"/>
      <c r="F65" s="73"/>
      <c r="G65" s="274"/>
      <c r="H65" s="274"/>
      <c r="I65" s="274"/>
    </row>
    <row r="66" ht="13.5" customHeight="1">
      <c r="A66" s="73"/>
      <c r="B66" s="73"/>
      <c r="C66" s="348"/>
      <c r="D66" s="73"/>
      <c r="E66" s="73"/>
      <c r="F66" s="73"/>
      <c r="G66" s="274"/>
      <c r="H66" s="274"/>
      <c r="I66" s="274"/>
    </row>
    <row r="67" ht="13.5" customHeight="1">
      <c r="A67" s="73"/>
      <c r="B67" s="73"/>
      <c r="C67" s="348"/>
      <c r="D67" s="73"/>
      <c r="E67" s="73"/>
      <c r="F67" s="73"/>
      <c r="G67" s="274"/>
      <c r="H67" s="274"/>
      <c r="I67" s="274"/>
    </row>
    <row r="68" ht="13.5" customHeight="1">
      <c r="A68" s="73"/>
      <c r="B68" s="73"/>
      <c r="C68" s="348"/>
      <c r="D68" s="73"/>
      <c r="E68" s="73"/>
      <c r="F68" s="73"/>
      <c r="G68" s="274"/>
      <c r="H68" s="274"/>
      <c r="I68" s="274"/>
    </row>
    <row r="69" ht="13.5" customHeight="1">
      <c r="A69" s="73"/>
      <c r="B69" s="73"/>
      <c r="C69" s="348"/>
      <c r="D69" s="73"/>
      <c r="E69" s="73"/>
      <c r="F69" s="73"/>
      <c r="G69" s="274"/>
      <c r="H69" s="274"/>
      <c r="I69" s="274"/>
    </row>
    <row r="70" ht="13.5" customHeight="1">
      <c r="A70" s="73"/>
      <c r="B70" s="73"/>
      <c r="C70" s="348"/>
      <c r="D70" s="73"/>
      <c r="E70" s="73"/>
      <c r="F70" s="73"/>
      <c r="G70" s="274"/>
      <c r="H70" s="274"/>
      <c r="I70" s="274"/>
    </row>
    <row r="71" ht="13.5" customHeight="1">
      <c r="A71" s="73"/>
      <c r="B71" s="73"/>
      <c r="C71" s="348"/>
      <c r="D71" s="73"/>
      <c r="E71" s="73"/>
      <c r="F71" s="73"/>
      <c r="G71" s="274"/>
      <c r="H71" s="274"/>
      <c r="I71" s="274"/>
    </row>
    <row r="72" ht="13.5" customHeight="1">
      <c r="A72" s="73"/>
      <c r="B72" s="73"/>
      <c r="C72" s="348"/>
      <c r="D72" s="73"/>
      <c r="E72" s="73"/>
      <c r="F72" s="73"/>
      <c r="G72" s="274"/>
      <c r="H72" s="274"/>
      <c r="I72" s="274"/>
    </row>
    <row r="73" ht="13.5" customHeight="1">
      <c r="A73" s="73"/>
      <c r="B73" s="73"/>
      <c r="C73" s="348"/>
      <c r="D73" s="73"/>
      <c r="E73" s="73"/>
      <c r="F73" s="73"/>
      <c r="G73" s="274"/>
      <c r="H73" s="274"/>
      <c r="I73" s="274"/>
    </row>
    <row r="74" ht="13.5" customHeight="1">
      <c r="A74" s="73"/>
      <c r="B74" s="73"/>
      <c r="C74" s="348"/>
      <c r="D74" s="73"/>
      <c r="E74" s="73"/>
      <c r="F74" s="73"/>
      <c r="G74" s="274"/>
      <c r="H74" s="274"/>
      <c r="I74" s="274"/>
    </row>
    <row r="75" ht="13.5" customHeight="1">
      <c r="A75" s="73"/>
      <c r="B75" s="73"/>
      <c r="C75" s="348"/>
      <c r="D75" s="73"/>
      <c r="E75" s="73"/>
      <c r="F75" s="73"/>
      <c r="G75" s="274"/>
      <c r="H75" s="274"/>
      <c r="I75" s="274"/>
    </row>
    <row r="76" ht="13.5" customHeight="1">
      <c r="A76" s="73"/>
      <c r="B76" s="73"/>
      <c r="C76" s="348"/>
      <c r="D76" s="73"/>
      <c r="E76" s="73"/>
      <c r="F76" s="73"/>
      <c r="G76" s="274"/>
      <c r="H76" s="274"/>
      <c r="I76" s="274"/>
    </row>
    <row r="77" ht="13.5" customHeight="1">
      <c r="A77" s="73"/>
      <c r="B77" s="73"/>
      <c r="C77" s="348"/>
      <c r="D77" s="73"/>
      <c r="E77" s="73"/>
      <c r="F77" s="73"/>
      <c r="G77" s="274"/>
      <c r="H77" s="274"/>
      <c r="I77" s="274"/>
    </row>
    <row r="78" ht="13.5" customHeight="1">
      <c r="A78" s="73"/>
      <c r="B78" s="73"/>
      <c r="C78" s="348"/>
      <c r="D78" s="73"/>
      <c r="E78" s="73"/>
      <c r="F78" s="73"/>
      <c r="G78" s="274"/>
      <c r="H78" s="274"/>
      <c r="I78" s="274"/>
    </row>
    <row r="79" ht="13.5" customHeight="1">
      <c r="A79" s="73"/>
      <c r="B79" s="73"/>
      <c r="C79" s="348"/>
      <c r="D79" s="73"/>
      <c r="E79" s="73"/>
      <c r="F79" s="73"/>
      <c r="G79" s="274"/>
      <c r="H79" s="274"/>
      <c r="I79" s="274"/>
    </row>
    <row r="80" ht="13.5" customHeight="1">
      <c r="A80" s="73"/>
      <c r="B80" s="73"/>
      <c r="C80" s="348"/>
      <c r="D80" s="73"/>
      <c r="E80" s="73"/>
      <c r="F80" s="73"/>
      <c r="G80" s="274"/>
      <c r="H80" s="274"/>
      <c r="I80" s="274"/>
    </row>
    <row r="81" ht="13.5" customHeight="1">
      <c r="A81" s="73"/>
      <c r="B81" s="73"/>
      <c r="C81" s="348"/>
      <c r="D81" s="73"/>
      <c r="E81" s="73"/>
      <c r="F81" s="73"/>
      <c r="G81" s="274"/>
      <c r="H81" s="274"/>
      <c r="I81" s="274"/>
    </row>
    <row r="82" ht="13.5" customHeight="1">
      <c r="A82" s="73"/>
      <c r="B82" s="73"/>
      <c r="C82" s="348"/>
      <c r="D82" s="73"/>
      <c r="E82" s="73"/>
      <c r="F82" s="73"/>
      <c r="G82" s="274"/>
      <c r="H82" s="274"/>
      <c r="I82" s="274"/>
    </row>
    <row r="83" ht="13.5" customHeight="1">
      <c r="A83" s="73"/>
      <c r="B83" s="73"/>
      <c r="C83" s="348"/>
      <c r="D83" s="73"/>
      <c r="E83" s="73"/>
      <c r="F83" s="73"/>
      <c r="G83" s="274"/>
      <c r="H83" s="274"/>
      <c r="I83" s="274"/>
    </row>
    <row r="84" ht="13.5" customHeight="1">
      <c r="A84" s="73"/>
      <c r="B84" s="73"/>
      <c r="C84" s="348"/>
      <c r="D84" s="73"/>
      <c r="E84" s="73"/>
      <c r="F84" s="73"/>
      <c r="G84" s="274"/>
      <c r="H84" s="274"/>
      <c r="I84" s="274"/>
    </row>
    <row r="85" ht="13.5" customHeight="1">
      <c r="A85" s="73"/>
      <c r="B85" s="73"/>
      <c r="C85" s="348"/>
      <c r="D85" s="73"/>
      <c r="E85" s="73"/>
      <c r="F85" s="73"/>
      <c r="G85" s="274"/>
      <c r="H85" s="274"/>
      <c r="I85" s="274"/>
    </row>
    <row r="86" ht="13.5" customHeight="1">
      <c r="A86" s="73"/>
      <c r="B86" s="73"/>
      <c r="C86" s="348"/>
      <c r="D86" s="73"/>
      <c r="E86" s="73"/>
      <c r="F86" s="73"/>
      <c r="G86" s="274"/>
      <c r="H86" s="274"/>
      <c r="I86" s="274"/>
    </row>
    <row r="87" ht="13.5" customHeight="1">
      <c r="A87" s="73"/>
      <c r="B87" s="73"/>
      <c r="C87" s="348"/>
      <c r="D87" s="73"/>
      <c r="E87" s="73"/>
      <c r="F87" s="73"/>
      <c r="G87" s="274"/>
      <c r="H87" s="274"/>
      <c r="I87" s="274"/>
    </row>
    <row r="88" ht="13.5" customHeight="1">
      <c r="A88" s="73"/>
      <c r="B88" s="73"/>
      <c r="C88" s="348"/>
      <c r="D88" s="73"/>
      <c r="E88" s="73"/>
      <c r="F88" s="73"/>
      <c r="G88" s="274"/>
      <c r="H88" s="274"/>
      <c r="I88" s="274"/>
    </row>
    <row r="89" ht="13.5" customHeight="1">
      <c r="A89" s="73"/>
      <c r="B89" s="73"/>
      <c r="C89" s="348"/>
      <c r="D89" s="73"/>
      <c r="E89" s="73"/>
      <c r="F89" s="73"/>
      <c r="G89" s="274"/>
      <c r="H89" s="274"/>
      <c r="I89" s="274"/>
    </row>
    <row r="90" ht="13.5" customHeight="1">
      <c r="A90" s="73"/>
      <c r="B90" s="73"/>
      <c r="C90" s="348"/>
      <c r="D90" s="73"/>
      <c r="E90" s="73"/>
      <c r="F90" s="73"/>
      <c r="G90" s="274"/>
      <c r="H90" s="274"/>
      <c r="I90" s="274"/>
    </row>
    <row r="91" ht="13.5" customHeight="1">
      <c r="A91" s="73"/>
      <c r="B91" s="73"/>
      <c r="C91" s="348"/>
      <c r="D91" s="73"/>
      <c r="E91" s="73"/>
      <c r="F91" s="73"/>
      <c r="G91" s="274"/>
      <c r="H91" s="274"/>
      <c r="I91" s="274"/>
    </row>
    <row r="92" ht="13.5" customHeight="1">
      <c r="A92" s="73"/>
      <c r="B92" s="73"/>
      <c r="C92" s="348"/>
      <c r="D92" s="73"/>
      <c r="E92" s="73"/>
      <c r="F92" s="73"/>
      <c r="G92" s="274"/>
      <c r="H92" s="274"/>
      <c r="I92" s="274"/>
    </row>
    <row r="93" ht="13.5" customHeight="1">
      <c r="A93" s="73"/>
      <c r="B93" s="73"/>
      <c r="C93" s="348"/>
      <c r="D93" s="73"/>
      <c r="E93" s="73"/>
      <c r="F93" s="73"/>
      <c r="G93" s="274"/>
      <c r="H93" s="274"/>
      <c r="I93" s="274"/>
    </row>
    <row r="94" ht="13.5" customHeight="1">
      <c r="A94" s="73"/>
      <c r="B94" s="73"/>
      <c r="C94" s="348"/>
      <c r="D94" s="73"/>
      <c r="E94" s="73"/>
      <c r="F94" s="73"/>
      <c r="G94" s="274"/>
      <c r="H94" s="274"/>
      <c r="I94" s="274"/>
    </row>
    <row r="95" ht="13.5" customHeight="1">
      <c r="A95" s="73"/>
      <c r="B95" s="73"/>
      <c r="C95" s="348"/>
      <c r="D95" s="73"/>
      <c r="E95" s="73"/>
      <c r="F95" s="73"/>
      <c r="G95" s="274"/>
      <c r="H95" s="274"/>
      <c r="I95" s="274"/>
    </row>
    <row r="96" ht="13.5" customHeight="1">
      <c r="A96" s="73"/>
      <c r="B96" s="73"/>
      <c r="C96" s="348"/>
      <c r="D96" s="73"/>
      <c r="E96" s="73"/>
      <c r="F96" s="73"/>
      <c r="G96" s="274"/>
      <c r="H96" s="274"/>
      <c r="I96" s="274"/>
    </row>
    <row r="97" ht="13.5" customHeight="1">
      <c r="A97" s="73"/>
      <c r="B97" s="73"/>
      <c r="C97" s="348"/>
      <c r="D97" s="73"/>
      <c r="E97" s="73"/>
      <c r="F97" s="73"/>
      <c r="G97" s="274"/>
      <c r="H97" s="274"/>
      <c r="I97" s="274"/>
    </row>
    <row r="98" ht="13.5" customHeight="1">
      <c r="A98" s="73"/>
      <c r="B98" s="73"/>
      <c r="C98" s="348"/>
      <c r="D98" s="73"/>
      <c r="E98" s="73"/>
      <c r="F98" s="73"/>
      <c r="G98" s="274"/>
      <c r="H98" s="274"/>
      <c r="I98" s="274"/>
    </row>
    <row r="99" ht="13.5" customHeight="1">
      <c r="A99" s="73"/>
      <c r="B99" s="73"/>
      <c r="C99" s="348"/>
      <c r="D99" s="73"/>
      <c r="E99" s="73"/>
      <c r="F99" s="73"/>
      <c r="G99" s="274"/>
      <c r="H99" s="274"/>
      <c r="I99" s="274"/>
    </row>
    <row r="100" ht="13.5" customHeight="1">
      <c r="A100" s="73"/>
      <c r="B100" s="73"/>
      <c r="C100" s="348"/>
      <c r="D100" s="73"/>
      <c r="E100" s="73"/>
      <c r="F100" s="73"/>
      <c r="G100" s="274"/>
      <c r="H100" s="274"/>
      <c r="I100" s="274"/>
    </row>
    <row r="101" ht="13.5" customHeight="1">
      <c r="A101" s="73"/>
      <c r="B101" s="73"/>
      <c r="C101" s="348"/>
      <c r="D101" s="73"/>
      <c r="E101" s="73"/>
      <c r="F101" s="73"/>
      <c r="G101" s="274"/>
      <c r="H101" s="274"/>
      <c r="I101" s="274"/>
    </row>
    <row r="102" ht="13.5" customHeight="1">
      <c r="A102" s="73"/>
      <c r="B102" s="73"/>
      <c r="C102" s="348"/>
      <c r="D102" s="73"/>
      <c r="E102" s="73"/>
      <c r="F102" s="73"/>
      <c r="G102" s="274"/>
      <c r="H102" s="274"/>
      <c r="I102" s="274"/>
    </row>
    <row r="103" ht="13.5" customHeight="1">
      <c r="A103" s="73"/>
      <c r="B103" s="73"/>
      <c r="C103" s="348"/>
      <c r="D103" s="73"/>
      <c r="E103" s="73"/>
      <c r="F103" s="73"/>
      <c r="G103" s="274"/>
      <c r="H103" s="274"/>
      <c r="I103" s="274"/>
    </row>
    <row r="104" ht="13.5" customHeight="1">
      <c r="A104" s="73"/>
      <c r="B104" s="73"/>
      <c r="C104" s="348"/>
      <c r="D104" s="73"/>
      <c r="E104" s="73"/>
      <c r="F104" s="73"/>
      <c r="G104" s="274"/>
      <c r="H104" s="274"/>
      <c r="I104" s="274"/>
    </row>
    <row r="105" ht="13.5" customHeight="1">
      <c r="A105" s="73"/>
      <c r="B105" s="73"/>
      <c r="C105" s="348"/>
      <c r="D105" s="73"/>
      <c r="E105" s="73"/>
      <c r="F105" s="73"/>
      <c r="G105" s="274"/>
      <c r="H105" s="274"/>
      <c r="I105" s="274"/>
    </row>
    <row r="106" ht="13.5" customHeight="1">
      <c r="A106" s="73"/>
      <c r="B106" s="73"/>
      <c r="C106" s="348"/>
      <c r="D106" s="73"/>
      <c r="E106" s="73"/>
      <c r="F106" s="73"/>
      <c r="G106" s="274"/>
      <c r="H106" s="274"/>
      <c r="I106" s="274"/>
    </row>
    <row r="107" ht="13.5" customHeight="1">
      <c r="A107" s="73"/>
      <c r="B107" s="73"/>
      <c r="C107" s="348"/>
      <c r="D107" s="73"/>
      <c r="E107" s="73"/>
      <c r="F107" s="73"/>
      <c r="G107" s="274"/>
      <c r="H107" s="274"/>
      <c r="I107" s="274"/>
    </row>
    <row r="108" ht="13.5" customHeight="1">
      <c r="A108" s="73"/>
      <c r="B108" s="73"/>
      <c r="C108" s="348"/>
      <c r="D108" s="73"/>
      <c r="E108" s="73"/>
      <c r="F108" s="73"/>
      <c r="G108" s="274"/>
      <c r="H108" s="274"/>
      <c r="I108" s="274"/>
    </row>
    <row r="109" ht="13.5" customHeight="1">
      <c r="A109" s="73"/>
      <c r="B109" s="73"/>
      <c r="C109" s="348"/>
      <c r="D109" s="73"/>
      <c r="E109" s="73"/>
      <c r="F109" s="73"/>
      <c r="G109" s="274"/>
      <c r="H109" s="274"/>
      <c r="I109" s="274"/>
    </row>
    <row r="110" ht="13.5" customHeight="1">
      <c r="A110" s="73"/>
      <c r="B110" s="73"/>
      <c r="C110" s="348"/>
      <c r="D110" s="73"/>
      <c r="E110" s="73"/>
      <c r="F110" s="73"/>
      <c r="G110" s="274"/>
      <c r="H110" s="274"/>
      <c r="I110" s="274"/>
    </row>
    <row r="111" ht="13.5" customHeight="1">
      <c r="A111" s="114"/>
      <c r="B111" s="114"/>
      <c r="C111" s="429"/>
      <c r="D111" s="114"/>
      <c r="E111" s="114"/>
      <c r="F111" s="114"/>
      <c r="G111" s="274"/>
      <c r="H111" s="274"/>
      <c r="I111" s="274"/>
    </row>
    <row r="112" ht="13.5" customHeight="1">
      <c r="A112" s="114"/>
      <c r="B112" s="114"/>
      <c r="C112" s="429"/>
      <c r="D112" s="114"/>
      <c r="E112" s="114"/>
      <c r="F112" s="114"/>
      <c r="G112" s="274"/>
      <c r="H112" s="274"/>
      <c r="I112" s="274"/>
    </row>
    <row r="113" ht="13.5" customHeight="1">
      <c r="A113" s="114"/>
      <c r="B113" s="114"/>
      <c r="C113" s="429"/>
      <c r="D113" s="114"/>
      <c r="E113" s="114"/>
      <c r="F113" s="114"/>
      <c r="G113" s="274"/>
      <c r="H113" s="274"/>
      <c r="I113" s="274"/>
    </row>
    <row r="114" ht="13.5" customHeight="1">
      <c r="A114" s="114"/>
      <c r="B114" s="114"/>
      <c r="C114" s="429"/>
      <c r="D114" s="114"/>
      <c r="E114" s="114"/>
      <c r="F114" s="114"/>
      <c r="G114" s="274"/>
      <c r="H114" s="274"/>
      <c r="I114" s="274"/>
    </row>
    <row r="115" ht="13.5" customHeight="1">
      <c r="A115" s="114"/>
      <c r="B115" s="114"/>
      <c r="C115" s="429"/>
      <c r="D115" s="114"/>
      <c r="E115" s="114"/>
      <c r="F115" s="114"/>
      <c r="G115" s="274"/>
      <c r="H115" s="274"/>
      <c r="I115" s="274"/>
    </row>
    <row r="116" ht="13.5" customHeight="1">
      <c r="A116" s="114"/>
      <c r="B116" s="114"/>
      <c r="C116" s="429"/>
      <c r="D116" s="114"/>
      <c r="E116" s="114"/>
      <c r="F116" s="114"/>
      <c r="G116" s="274"/>
      <c r="H116" s="274"/>
      <c r="I116" s="274"/>
    </row>
    <row r="117" ht="13.5" customHeight="1">
      <c r="A117" s="114"/>
      <c r="B117" s="114"/>
      <c r="C117" s="429"/>
      <c r="D117" s="114"/>
      <c r="E117" s="114"/>
      <c r="F117" s="114"/>
      <c r="G117" s="274"/>
      <c r="H117" s="274"/>
      <c r="I117" s="274"/>
    </row>
    <row r="118" ht="13.5" customHeight="1">
      <c r="A118" s="114"/>
      <c r="B118" s="114"/>
      <c r="C118" s="429"/>
      <c r="D118" s="114"/>
      <c r="E118" s="114"/>
      <c r="F118" s="114"/>
      <c r="G118" s="274"/>
      <c r="H118" s="274"/>
      <c r="I118" s="274"/>
    </row>
    <row r="119" ht="13.5" customHeight="1">
      <c r="A119" s="114"/>
      <c r="B119" s="114"/>
      <c r="C119" s="429"/>
      <c r="D119" s="114"/>
      <c r="E119" s="114"/>
      <c r="F119" s="114"/>
      <c r="G119" s="274"/>
      <c r="H119" s="274"/>
      <c r="I119" s="274"/>
    </row>
    <row r="120" ht="13.5" customHeight="1">
      <c r="A120" s="114"/>
      <c r="B120" s="114"/>
      <c r="C120" s="429"/>
      <c r="D120" s="114"/>
      <c r="E120" s="114"/>
      <c r="F120" s="114"/>
      <c r="G120" s="274"/>
      <c r="H120" s="274"/>
      <c r="I120" s="274"/>
    </row>
    <row r="121" ht="13.5" customHeight="1">
      <c r="A121" s="114"/>
      <c r="B121" s="114"/>
      <c r="C121" s="429"/>
      <c r="D121" s="114"/>
      <c r="E121" s="114"/>
      <c r="F121" s="114"/>
      <c r="G121" s="274"/>
      <c r="H121" s="274"/>
      <c r="I121" s="274"/>
    </row>
    <row r="122" ht="13.5" customHeight="1">
      <c r="A122" s="114"/>
      <c r="B122" s="114"/>
      <c r="C122" s="429"/>
      <c r="D122" s="114"/>
      <c r="E122" s="114"/>
      <c r="F122" s="114"/>
      <c r="G122" s="274"/>
      <c r="H122" s="274"/>
      <c r="I122" s="274"/>
    </row>
    <row r="123" ht="13.5" customHeight="1">
      <c r="A123" s="114"/>
      <c r="B123" s="114"/>
      <c r="C123" s="429"/>
      <c r="D123" s="114"/>
      <c r="E123" s="114"/>
      <c r="F123" s="114"/>
      <c r="G123" s="274"/>
      <c r="H123" s="274"/>
      <c r="I123" s="274"/>
    </row>
    <row r="124" ht="13.5" customHeight="1">
      <c r="A124" s="114"/>
      <c r="B124" s="114"/>
      <c r="C124" s="429"/>
      <c r="D124" s="114"/>
      <c r="E124" s="114"/>
      <c r="F124" s="114"/>
      <c r="G124" s="274"/>
      <c r="H124" s="274"/>
      <c r="I124" s="274"/>
    </row>
    <row r="125" ht="13.5" customHeight="1">
      <c r="A125" s="114"/>
      <c r="B125" s="114"/>
      <c r="C125" s="429"/>
      <c r="D125" s="114"/>
      <c r="E125" s="114"/>
      <c r="F125" s="114"/>
      <c r="G125" s="274"/>
      <c r="H125" s="274"/>
      <c r="I125" s="274"/>
    </row>
    <row r="126" ht="13.5" customHeight="1">
      <c r="A126" s="114"/>
      <c r="B126" s="114"/>
      <c r="C126" s="429"/>
      <c r="D126" s="114"/>
      <c r="E126" s="114"/>
      <c r="F126" s="114"/>
      <c r="G126" s="274"/>
      <c r="H126" s="274"/>
      <c r="I126" s="274"/>
    </row>
    <row r="127" ht="13.5" customHeight="1">
      <c r="A127" s="114"/>
      <c r="B127" s="114"/>
      <c r="C127" s="429"/>
      <c r="D127" s="114"/>
      <c r="E127" s="114"/>
      <c r="F127" s="114"/>
      <c r="G127" s="274"/>
      <c r="H127" s="274"/>
      <c r="I127" s="274"/>
    </row>
    <row r="128" ht="13.5" customHeight="1">
      <c r="A128" s="114"/>
      <c r="B128" s="114"/>
      <c r="C128" s="429"/>
      <c r="D128" s="114"/>
      <c r="E128" s="114"/>
      <c r="F128" s="114"/>
      <c r="G128" s="274"/>
      <c r="H128" s="274"/>
      <c r="I128" s="274"/>
    </row>
    <row r="129" ht="13.5" customHeight="1">
      <c r="A129" s="114"/>
      <c r="B129" s="114"/>
      <c r="C129" s="429"/>
      <c r="D129" s="114"/>
      <c r="E129" s="114"/>
      <c r="F129" s="114"/>
      <c r="G129" s="274"/>
      <c r="H129" s="274"/>
      <c r="I129" s="274"/>
    </row>
    <row r="130" ht="13.5" customHeight="1">
      <c r="A130" s="114"/>
      <c r="B130" s="114"/>
      <c r="C130" s="429"/>
      <c r="D130" s="114"/>
      <c r="E130" s="114"/>
      <c r="F130" s="114"/>
      <c r="G130" s="274"/>
      <c r="H130" s="274"/>
      <c r="I130" s="274"/>
    </row>
    <row r="131" ht="13.5" customHeight="1">
      <c r="A131" s="114"/>
      <c r="B131" s="114"/>
      <c r="C131" s="429"/>
      <c r="D131" s="114"/>
      <c r="E131" s="114"/>
      <c r="F131" s="114"/>
      <c r="G131" s="274"/>
      <c r="H131" s="274"/>
      <c r="I131" s="274"/>
    </row>
    <row r="132" ht="13.5" customHeight="1">
      <c r="A132" s="114"/>
      <c r="B132" s="114"/>
      <c r="C132" s="429"/>
      <c r="D132" s="114"/>
      <c r="E132" s="114"/>
      <c r="F132" s="114"/>
      <c r="G132" s="274"/>
      <c r="H132" s="274"/>
      <c r="I132" s="274"/>
    </row>
    <row r="133" ht="13.5" customHeight="1">
      <c r="A133" s="114"/>
      <c r="B133" s="114"/>
      <c r="C133" s="429"/>
      <c r="D133" s="114"/>
      <c r="E133" s="114"/>
      <c r="F133" s="114"/>
      <c r="G133" s="274"/>
      <c r="H133" s="274"/>
      <c r="I133" s="274"/>
    </row>
    <row r="134" ht="13.5" customHeight="1">
      <c r="A134" s="114"/>
      <c r="B134" s="114"/>
      <c r="C134" s="429"/>
      <c r="D134" s="114"/>
      <c r="E134" s="114"/>
      <c r="F134" s="114"/>
      <c r="G134" s="274"/>
      <c r="H134" s="274"/>
      <c r="I134" s="274"/>
    </row>
    <row r="135" ht="13.5" customHeight="1">
      <c r="A135" s="114"/>
      <c r="B135" s="114"/>
      <c r="C135" s="429"/>
      <c r="D135" s="114"/>
      <c r="E135" s="114"/>
      <c r="F135" s="114"/>
      <c r="G135" s="274"/>
      <c r="H135" s="274"/>
      <c r="I135" s="274"/>
    </row>
    <row r="136" ht="13.5" customHeight="1">
      <c r="A136" s="114"/>
      <c r="B136" s="114"/>
      <c r="C136" s="429"/>
      <c r="D136" s="114"/>
      <c r="E136" s="114"/>
      <c r="F136" s="114"/>
      <c r="G136" s="274"/>
      <c r="H136" s="274"/>
      <c r="I136" s="274"/>
    </row>
    <row r="137" ht="13.5" customHeight="1">
      <c r="A137" s="114"/>
      <c r="B137" s="114"/>
      <c r="C137" s="429"/>
      <c r="D137" s="114"/>
      <c r="E137" s="114"/>
      <c r="F137" s="114"/>
      <c r="G137" s="274"/>
      <c r="H137" s="274"/>
      <c r="I137" s="274"/>
    </row>
    <row r="138" ht="13.5" customHeight="1">
      <c r="A138" s="114"/>
      <c r="B138" s="114"/>
      <c r="C138" s="429"/>
      <c r="D138" s="114"/>
      <c r="E138" s="114"/>
      <c r="F138" s="114"/>
      <c r="G138" s="274"/>
      <c r="H138" s="274"/>
      <c r="I138" s="274"/>
    </row>
    <row r="139" ht="13.5" customHeight="1">
      <c r="A139" s="114"/>
      <c r="B139" s="114"/>
      <c r="C139" s="429"/>
      <c r="D139" s="114"/>
      <c r="E139" s="114"/>
      <c r="F139" s="114"/>
      <c r="G139" s="274"/>
      <c r="H139" s="274"/>
      <c r="I139" s="274"/>
    </row>
    <row r="140" ht="13.5" customHeight="1">
      <c r="A140" s="114"/>
      <c r="B140" s="114"/>
      <c r="C140" s="429"/>
      <c r="D140" s="114"/>
      <c r="E140" s="114"/>
      <c r="F140" s="114"/>
      <c r="G140" s="274"/>
      <c r="H140" s="274"/>
      <c r="I140" s="274"/>
    </row>
    <row r="141" ht="13.5" customHeight="1">
      <c r="A141" s="114"/>
      <c r="B141" s="114"/>
      <c r="C141" s="429"/>
      <c r="D141" s="114"/>
      <c r="E141" s="114"/>
      <c r="F141" s="114"/>
      <c r="G141" s="274"/>
      <c r="H141" s="274"/>
      <c r="I141" s="274"/>
    </row>
    <row r="142" ht="13.5" customHeight="1">
      <c r="A142" s="114"/>
      <c r="B142" s="114"/>
      <c r="C142" s="429"/>
      <c r="D142" s="114"/>
      <c r="E142" s="114"/>
      <c r="F142" s="114"/>
      <c r="G142" s="274"/>
      <c r="H142" s="274"/>
      <c r="I142" s="274"/>
    </row>
    <row r="143" ht="13.5" customHeight="1">
      <c r="A143" s="114"/>
      <c r="B143" s="114"/>
      <c r="C143" s="429"/>
      <c r="D143" s="114"/>
      <c r="E143" s="114"/>
      <c r="F143" s="114"/>
      <c r="G143" s="274"/>
      <c r="H143" s="274"/>
      <c r="I143" s="274"/>
    </row>
    <row r="144" ht="13.5" customHeight="1">
      <c r="A144" s="114"/>
      <c r="B144" s="114"/>
      <c r="C144" s="429"/>
      <c r="D144" s="114"/>
      <c r="E144" s="114"/>
      <c r="F144" s="114"/>
      <c r="G144" s="274"/>
      <c r="H144" s="274"/>
      <c r="I144" s="274"/>
    </row>
    <row r="145" ht="13.5" customHeight="1">
      <c r="A145" s="114"/>
      <c r="B145" s="114"/>
      <c r="C145" s="429"/>
      <c r="D145" s="114"/>
      <c r="E145" s="114"/>
      <c r="F145" s="114"/>
      <c r="G145" s="274"/>
      <c r="H145" s="274"/>
      <c r="I145" s="274"/>
    </row>
    <row r="146" ht="13.5" customHeight="1">
      <c r="A146" s="114"/>
      <c r="B146" s="114"/>
      <c r="C146" s="429"/>
      <c r="D146" s="114"/>
      <c r="E146" s="114"/>
      <c r="F146" s="114"/>
      <c r="G146" s="274"/>
      <c r="H146" s="274"/>
      <c r="I146" s="274"/>
    </row>
    <row r="147" ht="13.5" customHeight="1">
      <c r="A147" s="114"/>
      <c r="B147" s="114"/>
      <c r="C147" s="429"/>
      <c r="D147" s="114"/>
      <c r="E147" s="114"/>
      <c r="F147" s="114"/>
      <c r="G147" s="274"/>
      <c r="H147" s="274"/>
      <c r="I147" s="274"/>
    </row>
    <row r="148" ht="13.5" customHeight="1">
      <c r="A148" s="114"/>
      <c r="B148" s="114"/>
      <c r="C148" s="429"/>
      <c r="D148" s="114"/>
      <c r="E148" s="114"/>
      <c r="F148" s="114"/>
      <c r="G148" s="274"/>
      <c r="H148" s="274"/>
      <c r="I148" s="274"/>
    </row>
    <row r="149" ht="13.5" customHeight="1">
      <c r="A149" s="114"/>
      <c r="B149" s="114"/>
      <c r="C149" s="429"/>
      <c r="D149" s="114"/>
      <c r="E149" s="114"/>
      <c r="F149" s="114"/>
      <c r="G149" s="274"/>
      <c r="H149" s="274"/>
      <c r="I149" s="274"/>
    </row>
    <row r="150" ht="13.5" customHeight="1">
      <c r="A150" s="114"/>
      <c r="B150" s="114"/>
      <c r="C150" s="429"/>
      <c r="D150" s="114"/>
      <c r="E150" s="114"/>
      <c r="F150" s="114"/>
      <c r="G150" s="274"/>
      <c r="H150" s="274"/>
      <c r="I150" s="274"/>
    </row>
    <row r="151" ht="13.5" customHeight="1">
      <c r="A151" s="114"/>
      <c r="B151" s="114"/>
      <c r="C151" s="429"/>
      <c r="D151" s="114"/>
      <c r="E151" s="114"/>
      <c r="F151" s="114"/>
      <c r="G151" s="274"/>
      <c r="H151" s="274"/>
      <c r="I151" s="274"/>
    </row>
    <row r="152" ht="13.5" customHeight="1">
      <c r="A152" s="114"/>
      <c r="B152" s="114"/>
      <c r="C152" s="429"/>
      <c r="D152" s="114"/>
      <c r="E152" s="114"/>
      <c r="F152" s="114"/>
      <c r="G152" s="274"/>
      <c r="H152" s="274"/>
      <c r="I152" s="274"/>
    </row>
    <row r="153" ht="13.5" customHeight="1">
      <c r="A153" s="114"/>
      <c r="B153" s="114"/>
      <c r="C153" s="429"/>
      <c r="D153" s="114"/>
      <c r="E153" s="114"/>
      <c r="F153" s="114"/>
      <c r="G153" s="274"/>
      <c r="H153" s="274"/>
      <c r="I153" s="274"/>
    </row>
    <row r="154" ht="13.5" customHeight="1">
      <c r="A154" s="114"/>
      <c r="B154" s="114"/>
      <c r="C154" s="429"/>
      <c r="D154" s="114"/>
      <c r="E154" s="114"/>
      <c r="F154" s="114"/>
      <c r="G154" s="274"/>
      <c r="H154" s="274"/>
      <c r="I154" s="274"/>
    </row>
    <row r="155" ht="13.5" customHeight="1">
      <c r="A155" s="114"/>
      <c r="B155" s="114"/>
      <c r="C155" s="429"/>
      <c r="D155" s="114"/>
      <c r="E155" s="114"/>
      <c r="F155" s="114"/>
      <c r="G155" s="274"/>
      <c r="H155" s="274"/>
      <c r="I155" s="274"/>
    </row>
    <row r="156" ht="13.5" customHeight="1">
      <c r="A156" s="114"/>
      <c r="B156" s="114"/>
      <c r="C156" s="429"/>
      <c r="D156" s="114"/>
      <c r="E156" s="114"/>
      <c r="F156" s="114"/>
      <c r="G156" s="274"/>
      <c r="H156" s="274"/>
      <c r="I156" s="274"/>
    </row>
    <row r="157" ht="13.5" customHeight="1">
      <c r="A157" s="114"/>
      <c r="B157" s="114"/>
      <c r="C157" s="429"/>
      <c r="D157" s="114"/>
      <c r="E157" s="114"/>
      <c r="F157" s="114"/>
      <c r="G157" s="274"/>
      <c r="H157" s="274"/>
      <c r="I157" s="274"/>
    </row>
    <row r="158" ht="13.5" customHeight="1">
      <c r="A158" s="114"/>
      <c r="B158" s="114"/>
      <c r="C158" s="429"/>
      <c r="D158" s="114"/>
      <c r="E158" s="114"/>
      <c r="F158" s="114"/>
      <c r="G158" s="274"/>
      <c r="H158" s="274"/>
      <c r="I158" s="274"/>
    </row>
    <row r="159" ht="13.5" customHeight="1">
      <c r="A159" s="114"/>
      <c r="B159" s="114"/>
      <c r="C159" s="429"/>
      <c r="D159" s="114"/>
      <c r="E159" s="114"/>
      <c r="F159" s="114"/>
      <c r="G159" s="274"/>
      <c r="H159" s="274"/>
      <c r="I159" s="274"/>
    </row>
    <row r="160" ht="13.5" customHeight="1">
      <c r="A160" s="114"/>
      <c r="B160" s="114"/>
      <c r="C160" s="429"/>
      <c r="D160" s="114"/>
      <c r="E160" s="114"/>
      <c r="F160" s="114"/>
      <c r="G160" s="274"/>
      <c r="H160" s="274"/>
      <c r="I160" s="274"/>
    </row>
    <row r="161" ht="13.5" customHeight="1">
      <c r="A161" s="114"/>
      <c r="B161" s="114"/>
      <c r="C161" s="429"/>
      <c r="D161" s="114"/>
      <c r="E161" s="114"/>
      <c r="F161" s="114"/>
      <c r="G161" s="274"/>
      <c r="H161" s="274"/>
      <c r="I161" s="274"/>
    </row>
    <row r="162" ht="13.5" customHeight="1">
      <c r="A162" s="114"/>
      <c r="B162" s="114"/>
      <c r="C162" s="429"/>
      <c r="D162" s="114"/>
      <c r="E162" s="114"/>
      <c r="F162" s="114"/>
      <c r="G162" s="274"/>
      <c r="H162" s="274"/>
      <c r="I162" s="274"/>
    </row>
    <row r="163" ht="13.5" customHeight="1">
      <c r="A163" s="114"/>
      <c r="B163" s="114"/>
      <c r="C163" s="429"/>
      <c r="D163" s="114"/>
      <c r="E163" s="114"/>
      <c r="F163" s="114"/>
      <c r="G163" s="274"/>
      <c r="H163" s="274"/>
      <c r="I163" s="274"/>
    </row>
    <row r="164" ht="13.5" customHeight="1">
      <c r="A164" s="114"/>
      <c r="B164" s="114"/>
      <c r="C164" s="429"/>
      <c r="D164" s="114"/>
      <c r="E164" s="114"/>
      <c r="F164" s="114"/>
      <c r="G164" s="274"/>
      <c r="H164" s="274"/>
      <c r="I164" s="274"/>
    </row>
    <row r="165" ht="13.5" customHeight="1">
      <c r="A165" s="114"/>
      <c r="B165" s="114"/>
      <c r="C165" s="429"/>
      <c r="D165" s="114"/>
      <c r="E165" s="114"/>
      <c r="F165" s="114"/>
      <c r="G165" s="274"/>
      <c r="H165" s="274"/>
      <c r="I165" s="274"/>
    </row>
    <row r="166" ht="13.5" customHeight="1">
      <c r="A166" s="114"/>
      <c r="B166" s="114"/>
      <c r="C166" s="429"/>
      <c r="D166" s="114"/>
      <c r="E166" s="114"/>
      <c r="F166" s="114"/>
      <c r="G166" s="274"/>
      <c r="H166" s="274"/>
      <c r="I166" s="274"/>
    </row>
    <row r="167" ht="13.5" customHeight="1">
      <c r="A167" s="114"/>
      <c r="B167" s="114"/>
      <c r="C167" s="429"/>
      <c r="D167" s="114"/>
      <c r="E167" s="114"/>
      <c r="F167" s="114"/>
      <c r="G167" s="274"/>
      <c r="H167" s="274"/>
      <c r="I167" s="274"/>
    </row>
    <row r="168" ht="13.5" customHeight="1">
      <c r="A168" s="114"/>
      <c r="B168" s="114"/>
      <c r="C168" s="429"/>
      <c r="D168" s="114"/>
      <c r="E168" s="114"/>
      <c r="F168" s="114"/>
      <c r="G168" s="274"/>
      <c r="H168" s="274"/>
      <c r="I168" s="274"/>
    </row>
    <row r="169" ht="13.5" customHeight="1">
      <c r="A169" s="114"/>
      <c r="B169" s="114"/>
      <c r="C169" s="429"/>
      <c r="D169" s="114"/>
      <c r="E169" s="114"/>
      <c r="F169" s="114"/>
      <c r="G169" s="274"/>
      <c r="H169" s="274"/>
      <c r="I169" s="274"/>
    </row>
    <row r="170" ht="13.5" customHeight="1">
      <c r="A170" s="114"/>
      <c r="B170" s="114"/>
      <c r="C170" s="429"/>
      <c r="D170" s="114"/>
      <c r="E170" s="114"/>
      <c r="F170" s="114"/>
      <c r="G170" s="274"/>
      <c r="H170" s="274"/>
      <c r="I170" s="274"/>
    </row>
    <row r="171" ht="13.5" customHeight="1">
      <c r="A171" s="114"/>
      <c r="B171" s="114"/>
      <c r="C171" s="429"/>
      <c r="D171" s="114"/>
      <c r="E171" s="114"/>
      <c r="F171" s="114"/>
      <c r="G171" s="274"/>
      <c r="H171" s="274"/>
      <c r="I171" s="274"/>
    </row>
    <row r="172" ht="13.5" customHeight="1">
      <c r="A172" s="114"/>
      <c r="B172" s="114"/>
      <c r="C172" s="429"/>
      <c r="D172" s="114"/>
      <c r="E172" s="114"/>
      <c r="F172" s="114"/>
      <c r="G172" s="274"/>
      <c r="H172" s="274"/>
      <c r="I172" s="274"/>
    </row>
    <row r="173" ht="13.5" customHeight="1">
      <c r="A173" s="114"/>
      <c r="B173" s="114"/>
      <c r="C173" s="429"/>
      <c r="D173" s="114"/>
      <c r="E173" s="114"/>
      <c r="F173" s="114"/>
      <c r="G173" s="274"/>
      <c r="H173" s="274"/>
      <c r="I173" s="274"/>
    </row>
    <row r="174" ht="13.5" customHeight="1">
      <c r="A174" s="114"/>
      <c r="B174" s="114"/>
      <c r="C174" s="429"/>
      <c r="D174" s="114"/>
      <c r="E174" s="114"/>
      <c r="F174" s="114"/>
      <c r="G174" s="274"/>
      <c r="H174" s="274"/>
      <c r="I174" s="274"/>
    </row>
    <row r="175" ht="13.5" customHeight="1">
      <c r="A175" s="114"/>
      <c r="B175" s="114"/>
      <c r="C175" s="429"/>
      <c r="D175" s="114"/>
      <c r="E175" s="114"/>
      <c r="F175" s="114"/>
      <c r="G175" s="274"/>
      <c r="H175" s="274"/>
      <c r="I175" s="274"/>
    </row>
    <row r="176" ht="13.5" customHeight="1">
      <c r="A176" s="114"/>
      <c r="B176" s="114"/>
      <c r="C176" s="429"/>
      <c r="D176" s="114"/>
      <c r="E176" s="114"/>
      <c r="F176" s="114"/>
      <c r="G176" s="274"/>
      <c r="H176" s="274"/>
      <c r="I176" s="274"/>
    </row>
    <row r="177" ht="13.5" customHeight="1">
      <c r="A177" s="114"/>
      <c r="B177" s="114"/>
      <c r="C177" s="429"/>
      <c r="D177" s="114"/>
      <c r="E177" s="114"/>
      <c r="F177" s="114"/>
      <c r="G177" s="274"/>
      <c r="H177" s="274"/>
      <c r="I177" s="274"/>
    </row>
    <row r="178" ht="13.5" customHeight="1">
      <c r="A178" s="114"/>
      <c r="B178" s="114"/>
      <c r="C178" s="429"/>
      <c r="D178" s="114"/>
      <c r="E178" s="114"/>
      <c r="F178" s="114"/>
      <c r="G178" s="274"/>
      <c r="H178" s="274"/>
      <c r="I178" s="274"/>
    </row>
    <row r="179" ht="13.5" customHeight="1">
      <c r="A179" s="114"/>
      <c r="B179" s="114"/>
      <c r="C179" s="429"/>
      <c r="D179" s="114"/>
      <c r="E179" s="114"/>
      <c r="F179" s="114"/>
      <c r="G179" s="274"/>
      <c r="H179" s="274"/>
      <c r="I179" s="274"/>
    </row>
    <row r="180" ht="13.5" customHeight="1">
      <c r="A180" s="114"/>
      <c r="B180" s="114"/>
      <c r="C180" s="429"/>
      <c r="D180" s="114"/>
      <c r="E180" s="114"/>
      <c r="F180" s="114"/>
      <c r="G180" s="274"/>
      <c r="H180" s="274"/>
      <c r="I180" s="274"/>
    </row>
    <row r="181" ht="13.5" customHeight="1">
      <c r="A181" s="114"/>
      <c r="B181" s="114"/>
      <c r="C181" s="429"/>
      <c r="D181" s="114"/>
      <c r="E181" s="114"/>
      <c r="F181" s="114"/>
      <c r="G181" s="274"/>
      <c r="H181" s="274"/>
      <c r="I181" s="274"/>
    </row>
    <row r="182" ht="13.5" customHeight="1">
      <c r="A182" s="114"/>
      <c r="B182" s="114"/>
      <c r="C182" s="429"/>
      <c r="D182" s="114"/>
      <c r="E182" s="114"/>
      <c r="F182" s="114"/>
      <c r="G182" s="274"/>
      <c r="H182" s="274"/>
      <c r="I182" s="274"/>
    </row>
    <row r="183" ht="13.5" customHeight="1">
      <c r="A183" s="114"/>
      <c r="B183" s="114"/>
      <c r="C183" s="429"/>
      <c r="D183" s="114"/>
      <c r="E183" s="114"/>
      <c r="F183" s="114"/>
      <c r="G183" s="274"/>
      <c r="H183" s="274"/>
      <c r="I183" s="274"/>
    </row>
    <row r="184" ht="13.5" customHeight="1">
      <c r="A184" s="114"/>
      <c r="B184" s="114"/>
      <c r="C184" s="429"/>
      <c r="D184" s="114"/>
      <c r="E184" s="114"/>
      <c r="F184" s="114"/>
      <c r="G184" s="274"/>
      <c r="H184" s="274"/>
      <c r="I184" s="274"/>
    </row>
    <row r="185" ht="13.5" customHeight="1">
      <c r="A185" s="114"/>
      <c r="B185" s="114"/>
      <c r="C185" s="429"/>
      <c r="D185" s="114"/>
      <c r="E185" s="114"/>
      <c r="F185" s="114"/>
      <c r="G185" s="274"/>
      <c r="H185" s="274"/>
      <c r="I185" s="274"/>
    </row>
    <row r="186" ht="13.5" customHeight="1">
      <c r="A186" s="114"/>
      <c r="B186" s="114"/>
      <c r="C186" s="429"/>
      <c r="D186" s="114"/>
      <c r="E186" s="114"/>
      <c r="F186" s="114"/>
      <c r="G186" s="274"/>
      <c r="H186" s="274"/>
      <c r="I186" s="274"/>
    </row>
    <row r="187" ht="13.5" customHeight="1">
      <c r="A187" s="114"/>
      <c r="B187" s="114"/>
      <c r="C187" s="429"/>
      <c r="D187" s="114"/>
      <c r="E187" s="114"/>
      <c r="F187" s="114"/>
      <c r="G187" s="274"/>
      <c r="H187" s="274"/>
      <c r="I187" s="274"/>
    </row>
    <row r="188" ht="13.5" customHeight="1">
      <c r="A188" s="114"/>
      <c r="B188" s="114"/>
      <c r="C188" s="429"/>
      <c r="D188" s="114"/>
      <c r="E188" s="114"/>
      <c r="F188" s="114"/>
      <c r="G188" s="274"/>
      <c r="H188" s="274"/>
      <c r="I188" s="274"/>
    </row>
    <row r="189" ht="13.5" customHeight="1">
      <c r="A189" s="114"/>
      <c r="B189" s="114"/>
      <c r="C189" s="429"/>
      <c r="D189" s="114"/>
      <c r="E189" s="114"/>
      <c r="F189" s="114"/>
      <c r="G189" s="274"/>
      <c r="H189" s="274"/>
      <c r="I189" s="274"/>
    </row>
    <row r="190" ht="13.5" customHeight="1">
      <c r="A190" s="114"/>
      <c r="B190" s="114"/>
      <c r="C190" s="429"/>
      <c r="D190" s="114"/>
      <c r="E190" s="114"/>
      <c r="F190" s="114"/>
      <c r="G190" s="274"/>
      <c r="H190" s="274"/>
      <c r="I190" s="274"/>
    </row>
    <row r="191" ht="13.5" customHeight="1">
      <c r="A191" s="114"/>
      <c r="B191" s="114"/>
      <c r="C191" s="429"/>
      <c r="D191" s="114"/>
      <c r="E191" s="114"/>
      <c r="F191" s="114"/>
      <c r="G191" s="274"/>
      <c r="H191" s="274"/>
      <c r="I191" s="274"/>
    </row>
    <row r="192" ht="13.5" customHeight="1">
      <c r="A192" s="114"/>
      <c r="B192" s="114"/>
      <c r="C192" s="429"/>
      <c r="D192" s="114"/>
      <c r="E192" s="114"/>
      <c r="F192" s="114"/>
      <c r="G192" s="274"/>
      <c r="H192" s="274"/>
      <c r="I192" s="274"/>
    </row>
    <row r="193" ht="13.5" customHeight="1">
      <c r="A193" s="114"/>
      <c r="B193" s="114"/>
      <c r="C193" s="429"/>
      <c r="D193" s="114"/>
      <c r="E193" s="114"/>
      <c r="F193" s="114"/>
      <c r="G193" s="274"/>
      <c r="H193" s="274"/>
      <c r="I193" s="274"/>
    </row>
    <row r="194" ht="13.5" customHeight="1">
      <c r="A194" s="114"/>
      <c r="B194" s="114"/>
      <c r="C194" s="429"/>
      <c r="D194" s="114"/>
      <c r="E194" s="114"/>
      <c r="F194" s="114"/>
      <c r="G194" s="274"/>
      <c r="H194" s="274"/>
      <c r="I194" s="274"/>
    </row>
    <row r="195" ht="13.5" customHeight="1">
      <c r="A195" s="114"/>
      <c r="B195" s="114"/>
      <c r="C195" s="429"/>
      <c r="D195" s="114"/>
      <c r="E195" s="114"/>
      <c r="F195" s="114"/>
      <c r="G195" s="274"/>
      <c r="H195" s="274"/>
      <c r="I195" s="274"/>
    </row>
    <row r="196" ht="13.5" customHeight="1">
      <c r="A196" s="114"/>
      <c r="B196" s="114"/>
      <c r="C196" s="429"/>
      <c r="D196" s="114"/>
      <c r="E196" s="114"/>
      <c r="F196" s="114"/>
      <c r="G196" s="274"/>
      <c r="H196" s="274"/>
      <c r="I196" s="274"/>
    </row>
    <row r="197" ht="13.5" customHeight="1">
      <c r="A197" s="114"/>
      <c r="B197" s="114"/>
      <c r="C197" s="429"/>
      <c r="D197" s="114"/>
      <c r="E197" s="114"/>
      <c r="F197" s="114"/>
      <c r="G197" s="274"/>
      <c r="H197" s="274"/>
      <c r="I197" s="274"/>
    </row>
    <row r="198" ht="13.5" customHeight="1">
      <c r="A198" s="114"/>
      <c r="B198" s="114"/>
      <c r="C198" s="429"/>
      <c r="D198" s="114"/>
      <c r="E198" s="114"/>
      <c r="F198" s="114"/>
      <c r="G198" s="274"/>
      <c r="H198" s="274"/>
      <c r="I198" s="274"/>
    </row>
    <row r="199" ht="13.5" customHeight="1">
      <c r="A199" s="114"/>
      <c r="B199" s="114"/>
      <c r="C199" s="429"/>
      <c r="D199" s="114"/>
      <c r="E199" s="114"/>
      <c r="F199" s="114"/>
      <c r="G199" s="274"/>
      <c r="H199" s="274"/>
      <c r="I199" s="274"/>
    </row>
    <row r="200" ht="13.5" customHeight="1">
      <c r="A200" s="114"/>
      <c r="B200" s="114"/>
      <c r="C200" s="429"/>
      <c r="D200" s="114"/>
      <c r="E200" s="114"/>
      <c r="F200" s="114"/>
      <c r="G200" s="274"/>
      <c r="H200" s="274"/>
      <c r="I200" s="274"/>
    </row>
    <row r="201" ht="13.5" customHeight="1">
      <c r="A201" s="114"/>
      <c r="B201" s="114"/>
      <c r="C201" s="429"/>
      <c r="D201" s="114"/>
      <c r="E201" s="114"/>
      <c r="F201" s="114"/>
      <c r="G201" s="274"/>
      <c r="H201" s="274"/>
      <c r="I201" s="274"/>
    </row>
    <row r="202" ht="13.5" customHeight="1">
      <c r="A202" s="114"/>
      <c r="B202" s="114"/>
      <c r="C202" s="429"/>
      <c r="D202" s="114"/>
      <c r="E202" s="114"/>
      <c r="F202" s="114"/>
      <c r="G202" s="274"/>
      <c r="H202" s="274"/>
      <c r="I202" s="274"/>
    </row>
    <row r="203" ht="13.5" customHeight="1">
      <c r="A203" s="114"/>
      <c r="B203" s="114"/>
      <c r="C203" s="429"/>
      <c r="D203" s="114"/>
      <c r="E203" s="114"/>
      <c r="F203" s="114"/>
      <c r="G203" s="274"/>
      <c r="H203" s="274"/>
      <c r="I203" s="274"/>
    </row>
    <row r="204" ht="13.5" customHeight="1">
      <c r="A204" s="114"/>
      <c r="B204" s="114"/>
      <c r="C204" s="429"/>
      <c r="D204" s="114"/>
      <c r="E204" s="114"/>
      <c r="F204" s="114"/>
      <c r="G204" s="274"/>
      <c r="H204" s="274"/>
      <c r="I204" s="274"/>
    </row>
    <row r="205" ht="13.5" customHeight="1">
      <c r="A205" s="114"/>
      <c r="B205" s="114"/>
      <c r="C205" s="429"/>
      <c r="D205" s="114"/>
      <c r="E205" s="114"/>
      <c r="F205" s="114"/>
      <c r="G205" s="274"/>
      <c r="H205" s="274"/>
      <c r="I205" s="274"/>
    </row>
    <row r="206" ht="13.5" customHeight="1">
      <c r="A206" s="114"/>
      <c r="B206" s="114"/>
      <c r="C206" s="429"/>
      <c r="D206" s="114"/>
      <c r="E206" s="114"/>
      <c r="F206" s="114"/>
      <c r="G206" s="274"/>
      <c r="H206" s="274"/>
      <c r="I206" s="274"/>
    </row>
    <row r="207" ht="13.5" customHeight="1">
      <c r="A207" s="114"/>
      <c r="B207" s="114"/>
      <c r="C207" s="429"/>
      <c r="D207" s="114"/>
      <c r="E207" s="114"/>
      <c r="F207" s="114"/>
      <c r="G207" s="274"/>
      <c r="H207" s="274"/>
      <c r="I207" s="274"/>
    </row>
    <row r="208" ht="13.5" customHeight="1">
      <c r="A208" s="114"/>
      <c r="B208" s="114"/>
      <c r="C208" s="429"/>
      <c r="D208" s="114"/>
      <c r="E208" s="114"/>
      <c r="F208" s="114"/>
      <c r="G208" s="274"/>
      <c r="H208" s="274"/>
      <c r="I208" s="274"/>
    </row>
    <row r="209" ht="13.5" customHeight="1">
      <c r="A209" s="114"/>
      <c r="B209" s="114"/>
      <c r="C209" s="429"/>
      <c r="D209" s="114"/>
      <c r="E209" s="114"/>
      <c r="F209" s="114"/>
      <c r="G209" s="274"/>
      <c r="H209" s="274"/>
      <c r="I209" s="274"/>
    </row>
    <row r="210" ht="13.5" customHeight="1">
      <c r="A210" s="114"/>
      <c r="B210" s="114"/>
      <c r="C210" s="429"/>
      <c r="D210" s="114"/>
      <c r="E210" s="114"/>
      <c r="F210" s="114"/>
      <c r="G210" s="274"/>
      <c r="H210" s="274"/>
      <c r="I210" s="274"/>
    </row>
    <row r="211" ht="13.5" customHeight="1">
      <c r="A211" s="114"/>
      <c r="B211" s="114"/>
      <c r="C211" s="429"/>
      <c r="D211" s="114"/>
      <c r="E211" s="114"/>
      <c r="F211" s="114"/>
      <c r="G211" s="274"/>
      <c r="H211" s="274"/>
      <c r="I211" s="274"/>
    </row>
    <row r="212" ht="13.5" customHeight="1">
      <c r="A212" s="114"/>
      <c r="B212" s="114"/>
      <c r="C212" s="429"/>
      <c r="D212" s="114"/>
      <c r="E212" s="114"/>
      <c r="F212" s="114"/>
      <c r="G212" s="274"/>
      <c r="H212" s="274"/>
      <c r="I212" s="274"/>
    </row>
    <row r="213" ht="13.5" customHeight="1">
      <c r="A213" s="114"/>
      <c r="B213" s="114"/>
      <c r="C213" s="429"/>
      <c r="D213" s="114"/>
      <c r="E213" s="114"/>
      <c r="F213" s="114"/>
      <c r="G213" s="274"/>
      <c r="H213" s="274"/>
      <c r="I213" s="274"/>
    </row>
    <row r="214" ht="13.5" customHeight="1">
      <c r="A214" s="114"/>
      <c r="B214" s="114"/>
      <c r="C214" s="429"/>
      <c r="D214" s="114"/>
      <c r="E214" s="114"/>
      <c r="F214" s="114"/>
      <c r="G214" s="274"/>
      <c r="H214" s="274"/>
      <c r="I214" s="274"/>
    </row>
    <row r="215" ht="13.5" customHeight="1">
      <c r="A215" s="114"/>
      <c r="B215" s="114"/>
      <c r="C215" s="429"/>
      <c r="D215" s="114"/>
      <c r="E215" s="114"/>
      <c r="F215" s="114"/>
      <c r="G215" s="274"/>
      <c r="H215" s="274"/>
      <c r="I215" s="274"/>
    </row>
    <row r="216" ht="13.5" customHeight="1">
      <c r="A216" s="114"/>
      <c r="B216" s="114"/>
      <c r="C216" s="429"/>
      <c r="D216" s="114"/>
      <c r="E216" s="114"/>
      <c r="F216" s="114"/>
      <c r="G216" s="274"/>
      <c r="H216" s="274"/>
      <c r="I216" s="274"/>
    </row>
    <row r="217" ht="13.5" customHeight="1">
      <c r="A217" s="114"/>
      <c r="B217" s="114"/>
      <c r="C217" s="429"/>
      <c r="D217" s="114"/>
      <c r="E217" s="114"/>
      <c r="F217" s="114"/>
      <c r="G217" s="274"/>
      <c r="H217" s="274"/>
      <c r="I217" s="274"/>
    </row>
    <row r="218" ht="13.5" customHeight="1">
      <c r="A218" s="114"/>
      <c r="B218" s="114"/>
      <c r="C218" s="429"/>
      <c r="D218" s="114"/>
      <c r="E218" s="114"/>
      <c r="F218" s="114"/>
      <c r="G218" s="274"/>
      <c r="H218" s="274"/>
      <c r="I218" s="274"/>
    </row>
    <row r="219" ht="13.5" customHeight="1">
      <c r="A219" s="114"/>
      <c r="B219" s="114"/>
      <c r="C219" s="429"/>
      <c r="D219" s="114"/>
      <c r="E219" s="114"/>
      <c r="F219" s="114"/>
      <c r="G219" s="274"/>
      <c r="H219" s="274"/>
      <c r="I219" s="274"/>
    </row>
    <row r="220" ht="13.5" customHeight="1">
      <c r="A220" s="114"/>
      <c r="B220" s="114"/>
      <c r="C220" s="429"/>
      <c r="D220" s="114"/>
      <c r="E220" s="114"/>
      <c r="F220" s="114"/>
      <c r="G220" s="274"/>
      <c r="H220" s="274"/>
      <c r="I220" s="274"/>
    </row>
    <row r="221" ht="13.5" customHeight="1">
      <c r="A221" s="114"/>
      <c r="B221" s="114"/>
      <c r="C221" s="429"/>
      <c r="D221" s="114"/>
      <c r="E221" s="114"/>
      <c r="F221" s="114"/>
      <c r="G221" s="274"/>
      <c r="H221" s="274"/>
      <c r="I221" s="274"/>
    </row>
    <row r="222" ht="13.5" customHeight="1">
      <c r="A222" s="114"/>
      <c r="B222" s="114"/>
      <c r="C222" s="429"/>
      <c r="D222" s="114"/>
      <c r="E222" s="114"/>
      <c r="F222" s="114"/>
      <c r="G222" s="274"/>
      <c r="H222" s="274"/>
      <c r="I222" s="274"/>
    </row>
    <row r="223" ht="13.5" customHeight="1">
      <c r="A223" s="114"/>
      <c r="B223" s="114"/>
      <c r="C223" s="429"/>
      <c r="D223" s="114"/>
      <c r="E223" s="114"/>
      <c r="F223" s="114"/>
      <c r="G223" s="274"/>
      <c r="H223" s="274"/>
      <c r="I223" s="274"/>
    </row>
    <row r="224" ht="13.5" customHeight="1">
      <c r="A224" s="114"/>
      <c r="B224" s="114"/>
      <c r="C224" s="429"/>
      <c r="D224" s="114"/>
      <c r="E224" s="114"/>
      <c r="F224" s="114"/>
      <c r="G224" s="274"/>
      <c r="H224" s="274"/>
      <c r="I224" s="274"/>
    </row>
    <row r="225" ht="13.5" customHeight="1">
      <c r="A225" s="114"/>
      <c r="B225" s="114"/>
      <c r="C225" s="429"/>
      <c r="D225" s="114"/>
      <c r="E225" s="114"/>
      <c r="F225" s="114"/>
      <c r="G225" s="274"/>
      <c r="H225" s="274"/>
      <c r="I225" s="274"/>
    </row>
    <row r="226" ht="13.5" customHeight="1">
      <c r="A226" s="114"/>
      <c r="B226" s="114"/>
      <c r="C226" s="429"/>
      <c r="D226" s="114"/>
      <c r="E226" s="114"/>
      <c r="F226" s="114"/>
      <c r="G226" s="274"/>
      <c r="H226" s="274"/>
      <c r="I226" s="274"/>
    </row>
    <row r="227" ht="13.5" customHeight="1">
      <c r="A227" s="114"/>
      <c r="B227" s="114"/>
      <c r="C227" s="429"/>
      <c r="D227" s="114"/>
      <c r="E227" s="114"/>
      <c r="F227" s="114"/>
      <c r="G227" s="274"/>
      <c r="H227" s="274"/>
      <c r="I227" s="274"/>
    </row>
    <row r="228" ht="13.5" customHeight="1">
      <c r="A228" s="114"/>
      <c r="B228" s="114"/>
      <c r="C228" s="429"/>
      <c r="D228" s="114"/>
      <c r="E228" s="114"/>
      <c r="F228" s="114"/>
      <c r="G228" s="274"/>
      <c r="H228" s="274"/>
      <c r="I228" s="274"/>
    </row>
    <row r="229" ht="13.5" customHeight="1">
      <c r="A229" s="114"/>
      <c r="B229" s="114"/>
      <c r="C229" s="429"/>
      <c r="D229" s="114"/>
      <c r="E229" s="114"/>
      <c r="F229" s="114"/>
      <c r="G229" s="274"/>
      <c r="H229" s="274"/>
      <c r="I229" s="274"/>
    </row>
    <row r="230" ht="13.5" customHeight="1">
      <c r="A230" s="114"/>
      <c r="B230" s="114"/>
      <c r="C230" s="429"/>
      <c r="D230" s="114"/>
      <c r="E230" s="114"/>
      <c r="F230" s="114"/>
      <c r="G230" s="274"/>
      <c r="H230" s="274"/>
      <c r="I230" s="274"/>
    </row>
    <row r="231" ht="13.5" customHeight="1">
      <c r="A231" s="114"/>
      <c r="B231" s="114"/>
      <c r="C231" s="429"/>
      <c r="D231" s="114"/>
      <c r="E231" s="114"/>
      <c r="F231" s="114"/>
      <c r="G231" s="274"/>
      <c r="H231" s="274"/>
      <c r="I231" s="274"/>
    </row>
    <row r="232" ht="13.5" customHeight="1">
      <c r="A232" s="114"/>
      <c r="B232" s="114"/>
      <c r="C232" s="429"/>
      <c r="D232" s="114"/>
      <c r="E232" s="114"/>
      <c r="F232" s="114"/>
      <c r="G232" s="274"/>
      <c r="H232" s="274"/>
      <c r="I232" s="274"/>
    </row>
    <row r="233" ht="13.5" customHeight="1">
      <c r="A233" s="114"/>
      <c r="B233" s="114"/>
      <c r="C233" s="429"/>
      <c r="D233" s="114"/>
      <c r="E233" s="114"/>
      <c r="F233" s="114"/>
      <c r="G233" s="274"/>
      <c r="H233" s="274"/>
      <c r="I233" s="274"/>
    </row>
    <row r="234" ht="13.5" customHeight="1">
      <c r="A234" s="114"/>
      <c r="B234" s="114"/>
      <c r="C234" s="429"/>
      <c r="D234" s="114"/>
      <c r="E234" s="114"/>
      <c r="F234" s="114"/>
      <c r="G234" s="274"/>
      <c r="H234" s="274"/>
      <c r="I234" s="274"/>
    </row>
    <row r="235" ht="13.5" customHeight="1">
      <c r="A235" s="114"/>
      <c r="B235" s="114"/>
      <c r="C235" s="429"/>
      <c r="D235" s="114"/>
      <c r="E235" s="114"/>
      <c r="F235" s="114"/>
      <c r="G235" s="274"/>
      <c r="H235" s="274"/>
      <c r="I235" s="274"/>
    </row>
    <row r="236" ht="13.5" customHeight="1">
      <c r="A236" s="114"/>
      <c r="B236" s="114"/>
      <c r="C236" s="429"/>
      <c r="D236" s="114"/>
      <c r="E236" s="114"/>
      <c r="F236" s="114"/>
      <c r="G236" s="274"/>
      <c r="H236" s="274"/>
      <c r="I236" s="274"/>
    </row>
    <row r="237" ht="13.5" customHeight="1">
      <c r="A237" s="114"/>
      <c r="B237" s="114"/>
      <c r="C237" s="429"/>
      <c r="D237" s="114"/>
      <c r="E237" s="114"/>
      <c r="F237" s="114"/>
      <c r="G237" s="274"/>
      <c r="H237" s="274"/>
      <c r="I237" s="274"/>
    </row>
    <row r="238" ht="13.5" customHeight="1">
      <c r="A238" s="114"/>
      <c r="B238" s="114"/>
      <c r="C238" s="429"/>
      <c r="D238" s="114"/>
      <c r="E238" s="114"/>
      <c r="F238" s="114"/>
      <c r="G238" s="274"/>
      <c r="H238" s="274"/>
      <c r="I238" s="274"/>
    </row>
    <row r="239" ht="13.5" customHeight="1">
      <c r="A239" s="114"/>
      <c r="B239" s="114"/>
      <c r="C239" s="429"/>
      <c r="D239" s="114"/>
      <c r="E239" s="114"/>
      <c r="F239" s="114"/>
      <c r="G239" s="274"/>
      <c r="H239" s="274"/>
      <c r="I239" s="274"/>
    </row>
    <row r="240" ht="13.5" customHeight="1">
      <c r="A240" s="114"/>
      <c r="B240" s="114"/>
      <c r="C240" s="429"/>
      <c r="D240" s="114"/>
      <c r="E240" s="114"/>
      <c r="F240" s="114"/>
      <c r="G240" s="274"/>
      <c r="H240" s="274"/>
      <c r="I240" s="274"/>
    </row>
    <row r="241" ht="13.5" customHeight="1">
      <c r="A241" s="114"/>
      <c r="B241" s="114"/>
      <c r="C241" s="429"/>
      <c r="D241" s="114"/>
      <c r="E241" s="114"/>
      <c r="F241" s="114"/>
      <c r="G241" s="274"/>
      <c r="H241" s="274"/>
      <c r="I241" s="274"/>
    </row>
    <row r="242" ht="13.5" customHeight="1">
      <c r="A242" s="114"/>
      <c r="B242" s="114"/>
      <c r="C242" s="429"/>
      <c r="D242" s="114"/>
      <c r="E242" s="114"/>
      <c r="F242" s="114"/>
      <c r="G242" s="274"/>
      <c r="H242" s="274"/>
      <c r="I242" s="274"/>
    </row>
    <row r="243" ht="13.5" customHeight="1">
      <c r="A243" s="114"/>
      <c r="B243" s="114"/>
      <c r="C243" s="429"/>
      <c r="D243" s="114"/>
      <c r="E243" s="114"/>
      <c r="F243" s="114"/>
      <c r="G243" s="274"/>
      <c r="H243" s="274"/>
      <c r="I243" s="274"/>
    </row>
    <row r="244" ht="13.5" customHeight="1">
      <c r="A244" s="114"/>
      <c r="B244" s="114"/>
      <c r="C244" s="429"/>
      <c r="D244" s="114"/>
      <c r="E244" s="114"/>
      <c r="F244" s="114"/>
      <c r="G244" s="274"/>
      <c r="H244" s="274"/>
      <c r="I244" s="274"/>
    </row>
    <row r="245" ht="13.5" customHeight="1">
      <c r="A245" s="114"/>
      <c r="B245" s="114"/>
      <c r="C245" s="429"/>
      <c r="D245" s="114"/>
      <c r="E245" s="114"/>
      <c r="F245" s="114"/>
      <c r="G245" s="274"/>
      <c r="H245" s="274"/>
      <c r="I245" s="274"/>
    </row>
    <row r="246" ht="13.5" customHeight="1">
      <c r="A246" s="114"/>
      <c r="B246" s="114"/>
      <c r="C246" s="429"/>
      <c r="D246" s="114"/>
      <c r="E246" s="114"/>
      <c r="F246" s="114"/>
      <c r="G246" s="274"/>
      <c r="H246" s="274"/>
      <c r="I246" s="274"/>
    </row>
    <row r="247" ht="13.5" customHeight="1">
      <c r="A247" s="114"/>
      <c r="B247" s="114"/>
      <c r="C247" s="429"/>
      <c r="D247" s="114"/>
      <c r="E247" s="114"/>
      <c r="F247" s="114"/>
      <c r="G247" s="274"/>
      <c r="H247" s="274"/>
      <c r="I247" s="274"/>
    </row>
    <row r="248" ht="13.5" customHeight="1">
      <c r="A248" s="114"/>
      <c r="B248" s="114"/>
      <c r="C248" s="429"/>
      <c r="D248" s="114"/>
      <c r="E248" s="114"/>
      <c r="F248" s="114"/>
      <c r="G248" s="274"/>
      <c r="H248" s="274"/>
      <c r="I248" s="274"/>
    </row>
    <row r="249" ht="13.5" customHeight="1">
      <c r="A249" s="114"/>
      <c r="B249" s="114"/>
      <c r="C249" s="429"/>
      <c r="D249" s="114"/>
      <c r="E249" s="114"/>
      <c r="F249" s="114"/>
      <c r="G249" s="274"/>
      <c r="H249" s="274"/>
      <c r="I249" s="274"/>
    </row>
    <row r="250" ht="13.5" customHeight="1">
      <c r="A250" s="114"/>
      <c r="B250" s="114"/>
      <c r="C250" s="429"/>
      <c r="D250" s="114"/>
      <c r="E250" s="114"/>
      <c r="F250" s="114"/>
      <c r="G250" s="274"/>
      <c r="H250" s="274"/>
      <c r="I250" s="274"/>
    </row>
    <row r="251" ht="13.5" customHeight="1">
      <c r="A251" s="114"/>
      <c r="B251" s="114"/>
      <c r="C251" s="429"/>
      <c r="D251" s="114"/>
      <c r="E251" s="114"/>
      <c r="F251" s="114"/>
      <c r="G251" s="274"/>
      <c r="H251" s="274"/>
      <c r="I251" s="274"/>
    </row>
    <row r="252" ht="13.5" customHeight="1">
      <c r="A252" s="114"/>
      <c r="B252" s="114"/>
      <c r="C252" s="429"/>
      <c r="D252" s="114"/>
      <c r="E252" s="114"/>
      <c r="F252" s="114"/>
      <c r="G252" s="274"/>
      <c r="H252" s="274"/>
      <c r="I252" s="274"/>
    </row>
    <row r="253" ht="13.5" customHeight="1">
      <c r="A253" s="114"/>
      <c r="B253" s="114"/>
      <c r="C253" s="429"/>
      <c r="D253" s="114"/>
      <c r="E253" s="114"/>
      <c r="F253" s="114"/>
      <c r="G253" s="274"/>
      <c r="H253" s="274"/>
      <c r="I253" s="274"/>
    </row>
    <row r="254" ht="13.5" customHeight="1">
      <c r="A254" s="114"/>
      <c r="B254" s="114"/>
      <c r="C254" s="429"/>
      <c r="D254" s="114"/>
      <c r="E254" s="114"/>
      <c r="F254" s="114"/>
      <c r="G254" s="274"/>
      <c r="H254" s="274"/>
      <c r="I254" s="274"/>
    </row>
    <row r="255" ht="13.5" customHeight="1">
      <c r="A255" s="114"/>
      <c r="B255" s="114"/>
      <c r="C255" s="429"/>
      <c r="D255" s="114"/>
      <c r="E255" s="114"/>
      <c r="F255" s="114"/>
      <c r="G255" s="274"/>
      <c r="H255" s="274"/>
      <c r="I255" s="274"/>
    </row>
    <row r="256" ht="13.5" customHeight="1">
      <c r="A256" s="114"/>
      <c r="B256" s="114"/>
      <c r="C256" s="429"/>
      <c r="D256" s="114"/>
      <c r="E256" s="114"/>
      <c r="F256" s="114"/>
      <c r="G256" s="274"/>
      <c r="H256" s="274"/>
      <c r="I256" s="274"/>
    </row>
    <row r="257" ht="13.5" customHeight="1">
      <c r="A257" s="114"/>
      <c r="B257" s="114"/>
      <c r="C257" s="429"/>
      <c r="D257" s="114"/>
      <c r="E257" s="114"/>
      <c r="F257" s="114"/>
      <c r="G257" s="274"/>
      <c r="H257" s="274"/>
      <c r="I257" s="274"/>
    </row>
    <row r="258" ht="13.5" customHeight="1">
      <c r="A258" s="114"/>
      <c r="B258" s="114"/>
      <c r="C258" s="429"/>
      <c r="D258" s="114"/>
      <c r="E258" s="114"/>
      <c r="F258" s="114"/>
      <c r="G258" s="274"/>
      <c r="H258" s="274"/>
      <c r="I258" s="274"/>
    </row>
    <row r="259" ht="13.5" customHeight="1">
      <c r="A259" s="114"/>
      <c r="B259" s="114"/>
      <c r="C259" s="429"/>
      <c r="D259" s="114"/>
      <c r="E259" s="114"/>
      <c r="F259" s="114"/>
      <c r="G259" s="274"/>
      <c r="H259" s="274"/>
      <c r="I259" s="274"/>
    </row>
    <row r="260" ht="13.5" customHeight="1">
      <c r="A260" s="114"/>
      <c r="B260" s="114"/>
      <c r="C260" s="429"/>
      <c r="D260" s="114"/>
      <c r="E260" s="114"/>
      <c r="F260" s="114"/>
      <c r="G260" s="274"/>
      <c r="H260" s="274"/>
      <c r="I260" s="274"/>
    </row>
    <row r="261" ht="13.5" customHeight="1">
      <c r="A261" s="114"/>
      <c r="B261" s="114"/>
      <c r="C261" s="429"/>
      <c r="D261" s="114"/>
      <c r="E261" s="114"/>
      <c r="F261" s="114"/>
      <c r="G261" s="274"/>
      <c r="H261" s="274"/>
      <c r="I261" s="274"/>
    </row>
    <row r="262" ht="13.5" customHeight="1">
      <c r="A262" s="114"/>
      <c r="B262" s="114"/>
      <c r="C262" s="429"/>
      <c r="D262" s="114"/>
      <c r="E262" s="114"/>
      <c r="F262" s="114"/>
      <c r="G262" s="274"/>
      <c r="H262" s="274"/>
      <c r="I262" s="274"/>
    </row>
    <row r="263" ht="13.5" customHeight="1">
      <c r="A263" s="114"/>
      <c r="B263" s="114"/>
      <c r="C263" s="429"/>
      <c r="D263" s="114"/>
      <c r="E263" s="114"/>
      <c r="F263" s="114"/>
      <c r="G263" s="274"/>
      <c r="H263" s="274"/>
      <c r="I263" s="274"/>
    </row>
    <row r="264" ht="13.5" customHeight="1">
      <c r="A264" s="114"/>
      <c r="B264" s="114"/>
      <c r="C264" s="429"/>
      <c r="D264" s="114"/>
      <c r="E264" s="114"/>
      <c r="F264" s="114"/>
      <c r="G264" s="274"/>
      <c r="H264" s="274"/>
      <c r="I264" s="274"/>
    </row>
    <row r="265" ht="13.5" customHeight="1">
      <c r="A265" s="114"/>
      <c r="B265" s="114"/>
      <c r="C265" s="429"/>
      <c r="D265" s="114"/>
      <c r="E265" s="114"/>
      <c r="F265" s="114"/>
      <c r="G265" s="274"/>
      <c r="H265" s="274"/>
      <c r="I265" s="274"/>
    </row>
    <row r="266" ht="13.5" customHeight="1">
      <c r="A266" s="114"/>
      <c r="B266" s="114"/>
      <c r="C266" s="429"/>
      <c r="D266" s="114"/>
      <c r="E266" s="114"/>
      <c r="F266" s="114"/>
      <c r="G266" s="274"/>
      <c r="H266" s="274"/>
      <c r="I266" s="274"/>
    </row>
    <row r="267" ht="13.5" customHeight="1">
      <c r="A267" s="114"/>
      <c r="B267" s="114"/>
      <c r="C267" s="429"/>
      <c r="D267" s="114"/>
      <c r="E267" s="114"/>
      <c r="F267" s="114"/>
      <c r="G267" s="274"/>
      <c r="H267" s="274"/>
      <c r="I267" s="274"/>
    </row>
    <row r="268" ht="13.5" customHeight="1">
      <c r="A268" s="114"/>
      <c r="B268" s="114"/>
      <c r="C268" s="429"/>
      <c r="D268" s="114"/>
      <c r="E268" s="114"/>
      <c r="F268" s="114"/>
      <c r="G268" s="274"/>
      <c r="H268" s="274"/>
      <c r="I268" s="274"/>
    </row>
    <row r="269" ht="13.5" customHeight="1">
      <c r="A269" s="114"/>
      <c r="B269" s="114"/>
      <c r="C269" s="429"/>
      <c r="D269" s="114"/>
      <c r="E269" s="114"/>
      <c r="F269" s="114"/>
      <c r="G269" s="274"/>
      <c r="H269" s="274"/>
      <c r="I269" s="274"/>
    </row>
    <row r="270" ht="13.5" customHeight="1">
      <c r="A270" s="114"/>
      <c r="B270" s="114"/>
      <c r="C270" s="429"/>
      <c r="D270" s="114"/>
      <c r="E270" s="114"/>
      <c r="F270" s="114"/>
      <c r="G270" s="274"/>
      <c r="H270" s="274"/>
      <c r="I270" s="274"/>
    </row>
    <row r="271" ht="13.5" customHeight="1">
      <c r="A271" s="114"/>
      <c r="B271" s="114"/>
      <c r="C271" s="429"/>
      <c r="D271" s="114"/>
      <c r="E271" s="114"/>
      <c r="F271" s="114"/>
      <c r="G271" s="274"/>
      <c r="H271" s="274"/>
      <c r="I271" s="274"/>
    </row>
    <row r="272" ht="13.5" customHeight="1">
      <c r="A272" s="114"/>
      <c r="B272" s="114"/>
      <c r="C272" s="429"/>
      <c r="D272" s="114"/>
      <c r="E272" s="114"/>
      <c r="F272" s="114"/>
      <c r="G272" s="274"/>
      <c r="H272" s="274"/>
      <c r="I272" s="274"/>
    </row>
    <row r="273" ht="13.5" customHeight="1">
      <c r="A273" s="114"/>
      <c r="B273" s="114"/>
      <c r="C273" s="429"/>
      <c r="D273" s="114"/>
      <c r="E273" s="114"/>
      <c r="F273" s="114"/>
      <c r="G273" s="274"/>
      <c r="H273" s="274"/>
      <c r="I273" s="274"/>
    </row>
    <row r="274" ht="13.5" customHeight="1">
      <c r="A274" s="114"/>
      <c r="B274" s="114"/>
      <c r="C274" s="429"/>
      <c r="D274" s="114"/>
      <c r="E274" s="114"/>
      <c r="F274" s="114"/>
      <c r="G274" s="274"/>
      <c r="H274" s="274"/>
      <c r="I274" s="274"/>
    </row>
    <row r="275" ht="13.5" customHeight="1">
      <c r="A275" s="114"/>
      <c r="B275" s="114"/>
      <c r="C275" s="429"/>
      <c r="D275" s="114"/>
      <c r="E275" s="114"/>
      <c r="F275" s="114"/>
      <c r="G275" s="274"/>
      <c r="H275" s="274"/>
      <c r="I275" s="274"/>
    </row>
    <row r="276" ht="13.5" customHeight="1">
      <c r="A276" s="114"/>
      <c r="B276" s="114"/>
      <c r="C276" s="429"/>
      <c r="D276" s="114"/>
      <c r="E276" s="114"/>
      <c r="F276" s="114"/>
      <c r="G276" s="274"/>
      <c r="H276" s="274"/>
      <c r="I276" s="274"/>
    </row>
    <row r="277" ht="13.5" customHeight="1">
      <c r="A277" s="114"/>
      <c r="B277" s="114"/>
      <c r="C277" s="429"/>
      <c r="D277" s="114"/>
      <c r="E277" s="114"/>
      <c r="F277" s="114"/>
      <c r="G277" s="274"/>
      <c r="H277" s="274"/>
      <c r="I277" s="274"/>
    </row>
    <row r="278" ht="13.5" customHeight="1">
      <c r="A278" s="114"/>
      <c r="B278" s="114"/>
      <c r="C278" s="429"/>
      <c r="D278" s="114"/>
      <c r="E278" s="114"/>
      <c r="F278" s="114"/>
      <c r="G278" s="274"/>
      <c r="H278" s="274"/>
      <c r="I278" s="274"/>
    </row>
    <row r="279" ht="13.5" customHeight="1">
      <c r="A279" s="114"/>
      <c r="B279" s="114"/>
      <c r="C279" s="429"/>
      <c r="D279" s="114"/>
      <c r="E279" s="114"/>
      <c r="F279" s="114"/>
      <c r="G279" s="274"/>
      <c r="H279" s="274"/>
      <c r="I279" s="274"/>
    </row>
    <row r="280" ht="13.5" customHeight="1">
      <c r="A280" s="114"/>
      <c r="B280" s="114"/>
      <c r="C280" s="429"/>
      <c r="D280" s="114"/>
      <c r="E280" s="114"/>
      <c r="F280" s="114"/>
      <c r="G280" s="274"/>
      <c r="H280" s="274"/>
      <c r="I280" s="274"/>
    </row>
    <row r="281" ht="13.5" customHeight="1">
      <c r="A281" s="114"/>
      <c r="B281" s="114"/>
      <c r="C281" s="429"/>
      <c r="D281" s="114"/>
      <c r="E281" s="114"/>
      <c r="F281" s="114"/>
      <c r="G281" s="274"/>
      <c r="H281" s="274"/>
      <c r="I281" s="274"/>
    </row>
    <row r="282" ht="13.5" customHeight="1">
      <c r="A282" s="114"/>
      <c r="B282" s="114"/>
      <c r="C282" s="429"/>
      <c r="D282" s="114"/>
      <c r="E282" s="114"/>
      <c r="F282" s="114"/>
      <c r="G282" s="274"/>
      <c r="H282" s="274"/>
      <c r="I282" s="274"/>
    </row>
    <row r="283" ht="13.5" customHeight="1">
      <c r="A283" s="114"/>
      <c r="B283" s="114"/>
      <c r="C283" s="429"/>
      <c r="D283" s="114"/>
      <c r="E283" s="114"/>
      <c r="F283" s="114"/>
      <c r="G283" s="274"/>
      <c r="H283" s="274"/>
      <c r="I283" s="274"/>
    </row>
    <row r="284" ht="13.5" customHeight="1">
      <c r="A284" s="114"/>
      <c r="B284" s="114"/>
      <c r="C284" s="429"/>
      <c r="D284" s="114"/>
      <c r="E284" s="114"/>
      <c r="F284" s="114"/>
      <c r="G284" s="274"/>
      <c r="H284" s="274"/>
      <c r="I284" s="274"/>
    </row>
    <row r="285" ht="13.5" customHeight="1">
      <c r="A285" s="114"/>
      <c r="B285" s="114"/>
      <c r="C285" s="429"/>
      <c r="D285" s="114"/>
      <c r="E285" s="114"/>
      <c r="F285" s="114"/>
      <c r="G285" s="274"/>
      <c r="H285" s="274"/>
      <c r="I285" s="274"/>
    </row>
    <row r="286" ht="13.5" customHeight="1">
      <c r="A286" s="114"/>
      <c r="B286" s="114"/>
      <c r="C286" s="429"/>
      <c r="D286" s="114"/>
      <c r="E286" s="114"/>
      <c r="F286" s="114"/>
      <c r="G286" s="274"/>
      <c r="H286" s="274"/>
      <c r="I286" s="274"/>
    </row>
    <row r="287" ht="13.5" customHeight="1">
      <c r="A287" s="114"/>
      <c r="B287" s="114"/>
      <c r="C287" s="429"/>
      <c r="D287" s="114"/>
      <c r="E287" s="114"/>
      <c r="F287" s="114"/>
      <c r="G287" s="274"/>
      <c r="H287" s="274"/>
      <c r="I287" s="274"/>
    </row>
    <row r="288" ht="13.5" customHeight="1">
      <c r="A288" s="114"/>
      <c r="B288" s="114"/>
      <c r="C288" s="429"/>
      <c r="D288" s="114"/>
      <c r="E288" s="114"/>
      <c r="F288" s="114"/>
      <c r="G288" s="274"/>
      <c r="H288" s="274"/>
      <c r="I288" s="274"/>
    </row>
    <row r="289" ht="13.5" customHeight="1">
      <c r="A289" s="114"/>
      <c r="B289" s="114"/>
      <c r="C289" s="429"/>
      <c r="D289" s="114"/>
      <c r="E289" s="114"/>
      <c r="F289" s="114"/>
      <c r="G289" s="274"/>
      <c r="H289" s="274"/>
      <c r="I289" s="274"/>
    </row>
    <row r="290" ht="13.5" customHeight="1">
      <c r="A290" s="114"/>
      <c r="B290" s="114"/>
      <c r="C290" s="429"/>
      <c r="D290" s="114"/>
      <c r="E290" s="114"/>
      <c r="F290" s="114"/>
      <c r="G290" s="274"/>
      <c r="H290" s="274"/>
      <c r="I290" s="274"/>
    </row>
    <row r="291" ht="13.5" customHeight="1">
      <c r="A291" s="114"/>
      <c r="B291" s="114"/>
      <c r="C291" s="429"/>
      <c r="D291" s="114"/>
      <c r="E291" s="114"/>
      <c r="F291" s="114"/>
      <c r="G291" s="274"/>
      <c r="H291" s="274"/>
      <c r="I291" s="274"/>
    </row>
    <row r="292" ht="13.5" customHeight="1">
      <c r="A292" s="114"/>
      <c r="B292" s="114"/>
      <c r="C292" s="429"/>
      <c r="D292" s="114"/>
      <c r="E292" s="114"/>
      <c r="F292" s="114"/>
      <c r="G292" s="274"/>
      <c r="H292" s="274"/>
      <c r="I292" s="274"/>
    </row>
    <row r="293" ht="13.5" customHeight="1">
      <c r="A293" s="114"/>
      <c r="B293" s="114"/>
      <c r="C293" s="429"/>
      <c r="D293" s="114"/>
      <c r="E293" s="114"/>
      <c r="F293" s="114"/>
      <c r="G293" s="274"/>
      <c r="H293" s="274"/>
      <c r="I293" s="274"/>
    </row>
    <row r="294" ht="13.5" customHeight="1">
      <c r="A294" s="114"/>
      <c r="B294" s="114"/>
      <c r="C294" s="429"/>
      <c r="D294" s="114"/>
      <c r="E294" s="114"/>
      <c r="F294" s="114"/>
      <c r="G294" s="274"/>
      <c r="H294" s="274"/>
      <c r="I294" s="274"/>
    </row>
    <row r="295" ht="13.5" customHeight="1">
      <c r="A295" s="114"/>
      <c r="B295" s="114"/>
      <c r="C295" s="429"/>
      <c r="D295" s="114"/>
      <c r="E295" s="114"/>
      <c r="F295" s="114"/>
      <c r="G295" s="274"/>
      <c r="H295" s="274"/>
      <c r="I295" s="274"/>
    </row>
    <row r="296" ht="13.5" customHeight="1">
      <c r="A296" s="114"/>
      <c r="B296" s="114"/>
      <c r="C296" s="429"/>
      <c r="D296" s="114"/>
      <c r="E296" s="114"/>
      <c r="F296" s="114"/>
      <c r="G296" s="274"/>
      <c r="H296" s="274"/>
      <c r="I296" s="274"/>
    </row>
    <row r="297" ht="13.5" customHeight="1">
      <c r="A297" s="114"/>
      <c r="B297" s="114"/>
      <c r="C297" s="429"/>
      <c r="D297" s="114"/>
      <c r="E297" s="114"/>
      <c r="F297" s="114"/>
      <c r="G297" s="274"/>
      <c r="H297" s="274"/>
      <c r="I297" s="274"/>
    </row>
    <row r="298" ht="13.5" customHeight="1">
      <c r="A298" s="114"/>
      <c r="B298" s="114"/>
      <c r="C298" s="429"/>
      <c r="D298" s="114"/>
      <c r="E298" s="114"/>
      <c r="F298" s="114"/>
      <c r="G298" s="274"/>
      <c r="H298" s="274"/>
      <c r="I298" s="274"/>
    </row>
    <row r="299" ht="13.5" customHeight="1">
      <c r="A299" s="114"/>
      <c r="B299" s="114"/>
      <c r="C299" s="429"/>
      <c r="D299" s="114"/>
      <c r="E299" s="114"/>
      <c r="F299" s="114"/>
      <c r="G299" s="274"/>
      <c r="H299" s="274"/>
      <c r="I299" s="274"/>
    </row>
    <row r="300" ht="13.5" customHeight="1">
      <c r="A300" s="114"/>
      <c r="B300" s="114"/>
      <c r="C300" s="429"/>
      <c r="D300" s="114"/>
      <c r="E300" s="114"/>
      <c r="F300" s="114"/>
      <c r="G300" s="274"/>
      <c r="H300" s="274"/>
      <c r="I300" s="274"/>
    </row>
    <row r="301" ht="13.5" customHeight="1">
      <c r="A301" s="114"/>
      <c r="B301" s="114"/>
      <c r="C301" s="429"/>
      <c r="D301" s="114"/>
      <c r="E301" s="114"/>
      <c r="F301" s="114"/>
      <c r="G301" s="274"/>
      <c r="H301" s="274"/>
      <c r="I301" s="274"/>
    </row>
    <row r="302" ht="13.5" customHeight="1">
      <c r="A302" s="114"/>
      <c r="B302" s="114"/>
      <c r="C302" s="429"/>
      <c r="D302" s="114"/>
      <c r="E302" s="114"/>
      <c r="F302" s="114"/>
      <c r="G302" s="274"/>
      <c r="H302" s="274"/>
      <c r="I302" s="274"/>
    </row>
    <row r="303" ht="13.5" customHeight="1">
      <c r="A303" s="114"/>
      <c r="B303" s="114"/>
      <c r="C303" s="429"/>
      <c r="D303" s="114"/>
      <c r="E303" s="114"/>
      <c r="F303" s="114"/>
      <c r="G303" s="274"/>
      <c r="H303" s="274"/>
      <c r="I303" s="274"/>
    </row>
    <row r="304" ht="13.5" customHeight="1">
      <c r="A304" s="114"/>
      <c r="B304" s="114"/>
      <c r="C304" s="429"/>
      <c r="D304" s="114"/>
      <c r="E304" s="114"/>
      <c r="F304" s="114"/>
      <c r="G304" s="274"/>
      <c r="H304" s="274"/>
      <c r="I304" s="274"/>
    </row>
    <row r="305" ht="13.5" customHeight="1">
      <c r="A305" s="114"/>
      <c r="B305" s="114"/>
      <c r="C305" s="429"/>
      <c r="D305" s="114"/>
      <c r="E305" s="114"/>
      <c r="F305" s="114"/>
      <c r="G305" s="274"/>
      <c r="H305" s="274"/>
      <c r="I305" s="274"/>
    </row>
    <row r="306" ht="13.5" customHeight="1">
      <c r="A306" s="114"/>
      <c r="B306" s="114"/>
      <c r="C306" s="429"/>
      <c r="D306" s="114"/>
      <c r="E306" s="114"/>
      <c r="F306" s="114"/>
      <c r="G306" s="274"/>
      <c r="H306" s="274"/>
      <c r="I306" s="274"/>
    </row>
    <row r="307" ht="13.5" customHeight="1">
      <c r="A307" s="114"/>
      <c r="B307" s="114"/>
      <c r="C307" s="429"/>
      <c r="D307" s="114"/>
      <c r="E307" s="114"/>
      <c r="F307" s="114"/>
      <c r="G307" s="274"/>
      <c r="H307" s="274"/>
      <c r="I307" s="274"/>
    </row>
    <row r="308" ht="13.5" customHeight="1">
      <c r="A308" s="114"/>
      <c r="B308" s="114"/>
      <c r="C308" s="429"/>
      <c r="D308" s="114"/>
      <c r="E308" s="114"/>
      <c r="F308" s="114"/>
      <c r="G308" s="274"/>
      <c r="H308" s="274"/>
      <c r="I308" s="274"/>
    </row>
    <row r="309" ht="13.5" customHeight="1">
      <c r="A309" s="114"/>
      <c r="B309" s="114"/>
      <c r="C309" s="429"/>
      <c r="D309" s="114"/>
      <c r="E309" s="114"/>
      <c r="F309" s="114"/>
      <c r="G309" s="274"/>
      <c r="H309" s="274"/>
      <c r="I309" s="274"/>
    </row>
    <row r="310" ht="13.5" customHeight="1">
      <c r="A310" s="114"/>
      <c r="B310" s="114"/>
      <c r="C310" s="429"/>
      <c r="D310" s="114"/>
      <c r="E310" s="114"/>
      <c r="F310" s="114"/>
      <c r="G310" s="274"/>
      <c r="H310" s="274"/>
      <c r="I310" s="274"/>
    </row>
    <row r="311" ht="13.5" customHeight="1">
      <c r="A311" s="114"/>
      <c r="B311" s="114"/>
      <c r="C311" s="429"/>
      <c r="D311" s="114"/>
      <c r="E311" s="114"/>
      <c r="F311" s="114"/>
      <c r="G311" s="274"/>
      <c r="H311" s="274"/>
      <c r="I311" s="274"/>
    </row>
    <row r="312" ht="13.5" customHeight="1">
      <c r="A312" s="114"/>
      <c r="B312" s="114"/>
      <c r="C312" s="429"/>
      <c r="D312" s="114"/>
      <c r="E312" s="114"/>
      <c r="F312" s="114"/>
      <c r="G312" s="274"/>
      <c r="H312" s="274"/>
      <c r="I312" s="274"/>
    </row>
    <row r="313" ht="13.5" customHeight="1">
      <c r="A313" s="114"/>
      <c r="B313" s="114"/>
      <c r="C313" s="429"/>
      <c r="D313" s="114"/>
      <c r="E313" s="114"/>
      <c r="F313" s="114"/>
      <c r="G313" s="274"/>
      <c r="H313" s="274"/>
      <c r="I313" s="274"/>
    </row>
    <row r="314" ht="13.5" customHeight="1">
      <c r="A314" s="114"/>
      <c r="B314" s="114"/>
      <c r="C314" s="429"/>
      <c r="D314" s="114"/>
      <c r="E314" s="114"/>
      <c r="F314" s="114"/>
      <c r="G314" s="274"/>
      <c r="H314" s="274"/>
      <c r="I314" s="274"/>
    </row>
    <row r="315" ht="13.5" customHeight="1">
      <c r="A315" s="114"/>
      <c r="B315" s="114"/>
      <c r="C315" s="429"/>
      <c r="D315" s="114"/>
      <c r="E315" s="114"/>
      <c r="F315" s="114"/>
      <c r="G315" s="274"/>
      <c r="H315" s="274"/>
      <c r="I315" s="274"/>
    </row>
    <row r="316" ht="13.5" customHeight="1">
      <c r="A316" s="114"/>
      <c r="B316" s="114"/>
      <c r="C316" s="429"/>
      <c r="D316" s="114"/>
      <c r="E316" s="114"/>
      <c r="F316" s="114"/>
      <c r="G316" s="274"/>
      <c r="H316" s="274"/>
      <c r="I316" s="274"/>
    </row>
    <row r="317" ht="13.5" customHeight="1">
      <c r="A317" s="114"/>
      <c r="B317" s="114"/>
      <c r="C317" s="429"/>
      <c r="D317" s="114"/>
      <c r="E317" s="114"/>
      <c r="F317" s="114"/>
      <c r="G317" s="274"/>
      <c r="H317" s="274"/>
      <c r="I317" s="274"/>
    </row>
    <row r="318" ht="13.5" customHeight="1">
      <c r="A318" s="114"/>
      <c r="B318" s="114"/>
      <c r="C318" s="429"/>
      <c r="D318" s="114"/>
      <c r="E318" s="114"/>
      <c r="F318" s="114"/>
      <c r="G318" s="274"/>
      <c r="H318" s="274"/>
      <c r="I318" s="274"/>
    </row>
    <row r="319" ht="13.5" customHeight="1">
      <c r="A319" s="114"/>
      <c r="B319" s="114"/>
      <c r="C319" s="429"/>
      <c r="D319" s="114"/>
      <c r="E319" s="114"/>
      <c r="F319" s="114"/>
      <c r="G319" s="274"/>
      <c r="H319" s="274"/>
      <c r="I319" s="274"/>
    </row>
    <row r="320" ht="13.5" customHeight="1">
      <c r="A320" s="114"/>
      <c r="B320" s="114"/>
      <c r="C320" s="429"/>
      <c r="D320" s="114"/>
      <c r="E320" s="114"/>
      <c r="F320" s="114"/>
      <c r="G320" s="274"/>
      <c r="H320" s="274"/>
      <c r="I320" s="274"/>
    </row>
    <row r="321" ht="13.5" customHeight="1">
      <c r="A321" s="114"/>
      <c r="B321" s="114"/>
      <c r="C321" s="429"/>
      <c r="D321" s="114"/>
      <c r="E321" s="114"/>
      <c r="F321" s="114"/>
      <c r="G321" s="274"/>
      <c r="H321" s="274"/>
      <c r="I321" s="274"/>
    </row>
    <row r="322" ht="13.5" customHeight="1">
      <c r="A322" s="114"/>
      <c r="B322" s="114"/>
      <c r="C322" s="429"/>
      <c r="D322" s="114"/>
      <c r="E322" s="114"/>
      <c r="F322" s="114"/>
      <c r="G322" s="274"/>
      <c r="H322" s="274"/>
      <c r="I322" s="274"/>
    </row>
    <row r="323" ht="13.5" customHeight="1">
      <c r="A323" s="114"/>
      <c r="B323" s="114"/>
      <c r="C323" s="429"/>
      <c r="D323" s="114"/>
      <c r="E323" s="114"/>
      <c r="F323" s="114"/>
      <c r="G323" s="274"/>
      <c r="H323" s="274"/>
      <c r="I323" s="274"/>
    </row>
    <row r="324" ht="13.5" customHeight="1">
      <c r="A324" s="114"/>
      <c r="B324" s="114"/>
      <c r="C324" s="429"/>
      <c r="D324" s="114"/>
      <c r="E324" s="114"/>
      <c r="F324" s="114"/>
      <c r="G324" s="274"/>
      <c r="H324" s="274"/>
      <c r="I324" s="274"/>
    </row>
    <row r="325" ht="13.5" customHeight="1">
      <c r="A325" s="114"/>
      <c r="B325" s="114"/>
      <c r="C325" s="429"/>
      <c r="D325" s="114"/>
      <c r="E325" s="114"/>
      <c r="F325" s="114"/>
      <c r="G325" s="274"/>
      <c r="H325" s="274"/>
      <c r="I325" s="274"/>
    </row>
    <row r="326" ht="13.5" customHeight="1">
      <c r="A326" s="114"/>
      <c r="B326" s="114"/>
      <c r="C326" s="429"/>
      <c r="D326" s="114"/>
      <c r="E326" s="114"/>
      <c r="F326" s="114"/>
      <c r="G326" s="274"/>
      <c r="H326" s="274"/>
      <c r="I326" s="274"/>
    </row>
    <row r="327" ht="13.5" customHeight="1">
      <c r="A327" s="114"/>
      <c r="B327" s="114"/>
      <c r="C327" s="429"/>
      <c r="D327" s="114"/>
      <c r="E327" s="114"/>
      <c r="F327" s="114"/>
      <c r="G327" s="274"/>
      <c r="H327" s="274"/>
      <c r="I327" s="274"/>
    </row>
    <row r="328" ht="13.5" customHeight="1">
      <c r="A328" s="114"/>
      <c r="B328" s="114"/>
      <c r="C328" s="429"/>
      <c r="D328" s="114"/>
      <c r="E328" s="114"/>
      <c r="F328" s="114"/>
      <c r="G328" s="274"/>
      <c r="H328" s="274"/>
      <c r="I328" s="274"/>
    </row>
    <row r="329" ht="13.5" customHeight="1">
      <c r="A329" s="114"/>
      <c r="B329" s="114"/>
      <c r="C329" s="429"/>
      <c r="D329" s="114"/>
      <c r="E329" s="114"/>
      <c r="F329" s="114"/>
      <c r="G329" s="274"/>
      <c r="H329" s="274"/>
      <c r="I329" s="274"/>
    </row>
    <row r="330" ht="13.5" customHeight="1">
      <c r="A330" s="114"/>
      <c r="B330" s="114"/>
      <c r="C330" s="429"/>
      <c r="D330" s="114"/>
      <c r="E330" s="114"/>
      <c r="F330" s="114"/>
      <c r="G330" s="274"/>
      <c r="H330" s="274"/>
      <c r="I330" s="274"/>
    </row>
    <row r="331" ht="13.5" customHeight="1">
      <c r="A331" s="114"/>
      <c r="B331" s="114"/>
      <c r="C331" s="429"/>
      <c r="D331" s="114"/>
      <c r="E331" s="114"/>
      <c r="F331" s="114"/>
      <c r="G331" s="274"/>
      <c r="H331" s="274"/>
      <c r="I331" s="274"/>
    </row>
    <row r="332" ht="13.5" customHeight="1">
      <c r="A332" s="114"/>
      <c r="B332" s="114"/>
      <c r="C332" s="429"/>
      <c r="D332" s="114"/>
      <c r="E332" s="114"/>
      <c r="F332" s="114"/>
      <c r="G332" s="274"/>
      <c r="H332" s="274"/>
      <c r="I332" s="274"/>
    </row>
    <row r="333" ht="13.5" customHeight="1">
      <c r="A333" s="114"/>
      <c r="B333" s="114"/>
      <c r="C333" s="429"/>
      <c r="D333" s="114"/>
      <c r="E333" s="114"/>
      <c r="F333" s="114"/>
      <c r="G333" s="274"/>
      <c r="H333" s="274"/>
      <c r="I333" s="274"/>
    </row>
    <row r="334" ht="13.5" customHeight="1">
      <c r="A334" s="114"/>
      <c r="B334" s="114"/>
      <c r="C334" s="429"/>
      <c r="D334" s="114"/>
      <c r="E334" s="114"/>
      <c r="F334" s="114"/>
      <c r="G334" s="274"/>
      <c r="H334" s="274"/>
      <c r="I334" s="274"/>
    </row>
    <row r="335" ht="13.5" customHeight="1">
      <c r="A335" s="114"/>
      <c r="B335" s="114"/>
      <c r="C335" s="429"/>
      <c r="D335" s="114"/>
      <c r="E335" s="114"/>
      <c r="F335" s="114"/>
      <c r="G335" s="274"/>
      <c r="H335" s="274"/>
      <c r="I335" s="274"/>
    </row>
    <row r="336" ht="13.5" customHeight="1">
      <c r="A336" s="114"/>
      <c r="B336" s="114"/>
      <c r="C336" s="429"/>
      <c r="D336" s="114"/>
      <c r="E336" s="114"/>
      <c r="F336" s="114"/>
      <c r="G336" s="274"/>
      <c r="H336" s="274"/>
      <c r="I336" s="274"/>
    </row>
    <row r="337" ht="13.5" customHeight="1">
      <c r="A337" s="114"/>
      <c r="B337" s="114"/>
      <c r="C337" s="429"/>
      <c r="D337" s="114"/>
      <c r="E337" s="114"/>
      <c r="F337" s="114"/>
      <c r="G337" s="274"/>
      <c r="H337" s="274"/>
      <c r="I337" s="274"/>
    </row>
    <row r="338" ht="13.5" customHeight="1">
      <c r="A338" s="114"/>
      <c r="B338" s="114"/>
      <c r="C338" s="429"/>
      <c r="D338" s="114"/>
      <c r="E338" s="114"/>
      <c r="F338" s="114"/>
      <c r="G338" s="274"/>
      <c r="H338" s="274"/>
      <c r="I338" s="274"/>
    </row>
    <row r="339" ht="13.5" customHeight="1">
      <c r="A339" s="114"/>
      <c r="B339" s="114"/>
      <c r="C339" s="429"/>
      <c r="D339" s="114"/>
      <c r="E339" s="114"/>
      <c r="F339" s="114"/>
      <c r="G339" s="274"/>
      <c r="H339" s="274"/>
      <c r="I339" s="274"/>
    </row>
    <row r="340" ht="13.5" customHeight="1">
      <c r="A340" s="114"/>
      <c r="B340" s="114"/>
      <c r="C340" s="429"/>
      <c r="D340" s="114"/>
      <c r="E340" s="114"/>
      <c r="F340" s="114"/>
      <c r="G340" s="274"/>
      <c r="H340" s="274"/>
      <c r="I340" s="274"/>
    </row>
    <row r="341" ht="13.5" customHeight="1">
      <c r="A341" s="114"/>
      <c r="B341" s="114"/>
      <c r="C341" s="429"/>
      <c r="D341" s="114"/>
      <c r="E341" s="114"/>
      <c r="F341" s="114"/>
      <c r="G341" s="274"/>
      <c r="H341" s="274"/>
      <c r="I341" s="274"/>
    </row>
    <row r="342" ht="13.5" customHeight="1">
      <c r="A342" s="114"/>
      <c r="B342" s="114"/>
      <c r="C342" s="429"/>
      <c r="D342" s="114"/>
      <c r="E342" s="114"/>
      <c r="F342" s="114"/>
      <c r="G342" s="274"/>
      <c r="H342" s="274"/>
      <c r="I342" s="274"/>
    </row>
    <row r="343" ht="13.5" customHeight="1">
      <c r="A343" s="114"/>
      <c r="B343" s="114"/>
      <c r="C343" s="429"/>
      <c r="D343" s="114"/>
      <c r="E343" s="114"/>
      <c r="F343" s="114"/>
      <c r="G343" s="274"/>
      <c r="H343" s="274"/>
      <c r="I343" s="274"/>
    </row>
    <row r="344" ht="13.5" customHeight="1">
      <c r="A344" s="114"/>
      <c r="B344" s="114"/>
      <c r="C344" s="429"/>
      <c r="D344" s="114"/>
      <c r="E344" s="114"/>
      <c r="F344" s="114"/>
      <c r="G344" s="274"/>
      <c r="H344" s="274"/>
      <c r="I344" s="274"/>
    </row>
    <row r="345" ht="13.5" customHeight="1">
      <c r="A345" s="114"/>
      <c r="B345" s="114"/>
      <c r="C345" s="429"/>
      <c r="D345" s="114"/>
      <c r="E345" s="114"/>
      <c r="F345" s="114"/>
      <c r="G345" s="274"/>
      <c r="H345" s="274"/>
      <c r="I345" s="274"/>
    </row>
    <row r="346" ht="13.5" customHeight="1">
      <c r="A346" s="114"/>
      <c r="B346" s="114"/>
      <c r="C346" s="429"/>
      <c r="D346" s="114"/>
      <c r="E346" s="114"/>
      <c r="F346" s="114"/>
      <c r="G346" s="274"/>
      <c r="H346" s="274"/>
      <c r="I346" s="274"/>
    </row>
    <row r="347" ht="13.5" customHeight="1">
      <c r="A347" s="114"/>
      <c r="B347" s="114"/>
      <c r="C347" s="429"/>
      <c r="D347" s="114"/>
      <c r="E347" s="114"/>
      <c r="F347" s="114"/>
      <c r="G347" s="274"/>
      <c r="H347" s="274"/>
      <c r="I347" s="274"/>
    </row>
    <row r="348" ht="13.5" customHeight="1">
      <c r="A348" s="114"/>
      <c r="B348" s="114"/>
      <c r="C348" s="429"/>
      <c r="D348" s="114"/>
      <c r="E348" s="114"/>
      <c r="F348" s="114"/>
      <c r="G348" s="274"/>
      <c r="H348" s="274"/>
      <c r="I348" s="274"/>
    </row>
    <row r="349" ht="13.5" customHeight="1">
      <c r="A349" s="114"/>
      <c r="B349" s="114"/>
      <c r="C349" s="429"/>
      <c r="D349" s="114"/>
      <c r="E349" s="114"/>
      <c r="F349" s="114"/>
      <c r="G349" s="274"/>
      <c r="H349" s="274"/>
      <c r="I349" s="274"/>
    </row>
    <row r="350" ht="13.5" customHeight="1">
      <c r="A350" s="114"/>
      <c r="B350" s="114"/>
      <c r="C350" s="429"/>
      <c r="D350" s="114"/>
      <c r="E350" s="114"/>
      <c r="F350" s="114"/>
      <c r="G350" s="274"/>
      <c r="H350" s="274"/>
      <c r="I350" s="274"/>
    </row>
    <row r="351" ht="13.5" customHeight="1">
      <c r="A351" s="114"/>
      <c r="B351" s="114"/>
      <c r="C351" s="429"/>
      <c r="D351" s="114"/>
      <c r="E351" s="114"/>
      <c r="F351" s="114"/>
      <c r="G351" s="274"/>
      <c r="H351" s="274"/>
      <c r="I351" s="274"/>
    </row>
    <row r="352" ht="13.5" customHeight="1">
      <c r="A352" s="114"/>
      <c r="B352" s="114"/>
      <c r="C352" s="429"/>
      <c r="D352" s="114"/>
      <c r="E352" s="114"/>
      <c r="F352" s="114"/>
      <c r="G352" s="274"/>
      <c r="H352" s="274"/>
      <c r="I352" s="274"/>
    </row>
    <row r="353" ht="13.5" customHeight="1">
      <c r="A353" s="114"/>
      <c r="B353" s="114"/>
      <c r="C353" s="429"/>
      <c r="D353" s="114"/>
      <c r="E353" s="114"/>
      <c r="F353" s="114"/>
      <c r="G353" s="274"/>
      <c r="H353" s="274"/>
      <c r="I353" s="274"/>
    </row>
    <row r="354" ht="13.5" customHeight="1">
      <c r="A354" s="114"/>
      <c r="B354" s="114"/>
      <c r="C354" s="429"/>
      <c r="D354" s="114"/>
      <c r="E354" s="114"/>
      <c r="F354" s="114"/>
      <c r="G354" s="274"/>
      <c r="H354" s="274"/>
      <c r="I354" s="274"/>
    </row>
    <row r="355" ht="13.5" customHeight="1">
      <c r="A355" s="114"/>
      <c r="B355" s="114"/>
      <c r="C355" s="429"/>
      <c r="D355" s="114"/>
      <c r="E355" s="114"/>
      <c r="F355" s="114"/>
      <c r="G355" s="274"/>
      <c r="H355" s="274"/>
      <c r="I355" s="274"/>
    </row>
    <row r="356" ht="13.5" customHeight="1">
      <c r="A356" s="114"/>
      <c r="B356" s="114"/>
      <c r="C356" s="429"/>
      <c r="D356" s="114"/>
      <c r="E356" s="114"/>
      <c r="F356" s="114"/>
      <c r="G356" s="274"/>
      <c r="H356" s="274"/>
      <c r="I356" s="274"/>
    </row>
    <row r="357" ht="13.5" customHeight="1">
      <c r="A357" s="114"/>
      <c r="B357" s="114"/>
      <c r="C357" s="429"/>
      <c r="D357" s="114"/>
      <c r="E357" s="114"/>
      <c r="F357" s="114"/>
      <c r="G357" s="274"/>
      <c r="H357" s="274"/>
      <c r="I357" s="274"/>
    </row>
    <row r="358" ht="13.5" customHeight="1">
      <c r="A358" s="114"/>
      <c r="B358" s="114"/>
      <c r="C358" s="429"/>
      <c r="D358" s="114"/>
      <c r="E358" s="114"/>
      <c r="F358" s="114"/>
      <c r="G358" s="274"/>
      <c r="H358" s="274"/>
      <c r="I358" s="274"/>
    </row>
    <row r="359" ht="13.5" customHeight="1">
      <c r="A359" s="114"/>
      <c r="B359" s="114"/>
      <c r="C359" s="429"/>
      <c r="D359" s="114"/>
      <c r="E359" s="114"/>
      <c r="F359" s="114"/>
      <c r="G359" s="274"/>
      <c r="H359" s="274"/>
      <c r="I359" s="274"/>
    </row>
    <row r="360" ht="13.5" customHeight="1">
      <c r="A360" s="114"/>
      <c r="B360" s="114"/>
      <c r="C360" s="429"/>
      <c r="D360" s="114"/>
      <c r="E360" s="114"/>
      <c r="F360" s="114"/>
      <c r="G360" s="274"/>
      <c r="H360" s="274"/>
      <c r="I360" s="274"/>
    </row>
    <row r="361" ht="13.5" customHeight="1">
      <c r="A361" s="114"/>
      <c r="B361" s="114"/>
      <c r="C361" s="429"/>
      <c r="D361" s="114"/>
      <c r="E361" s="114"/>
      <c r="F361" s="114"/>
      <c r="G361" s="274"/>
      <c r="H361" s="274"/>
      <c r="I361" s="274"/>
    </row>
    <row r="362" ht="13.5" customHeight="1">
      <c r="A362" s="114"/>
      <c r="B362" s="114"/>
      <c r="C362" s="429"/>
      <c r="D362" s="114"/>
      <c r="E362" s="114"/>
      <c r="F362" s="114"/>
      <c r="G362" s="274"/>
      <c r="H362" s="274"/>
      <c r="I362" s="274"/>
    </row>
    <row r="363" ht="13.5" customHeight="1">
      <c r="A363" s="114"/>
      <c r="B363" s="114"/>
      <c r="C363" s="429"/>
      <c r="D363" s="114"/>
      <c r="E363" s="114"/>
      <c r="F363" s="114"/>
      <c r="G363" s="274"/>
      <c r="H363" s="274"/>
      <c r="I363" s="274"/>
    </row>
    <row r="364" ht="13.5" customHeight="1">
      <c r="A364" s="114"/>
      <c r="B364" s="114"/>
      <c r="C364" s="429"/>
      <c r="D364" s="114"/>
      <c r="E364" s="114"/>
      <c r="F364" s="114"/>
      <c r="G364" s="274"/>
      <c r="H364" s="274"/>
      <c r="I364" s="274"/>
    </row>
    <row r="365" ht="13.5" customHeight="1">
      <c r="A365" s="114"/>
      <c r="B365" s="114"/>
      <c r="C365" s="429"/>
      <c r="D365" s="114"/>
      <c r="E365" s="114"/>
      <c r="F365" s="114"/>
      <c r="G365" s="274"/>
      <c r="H365" s="274"/>
      <c r="I365" s="274"/>
    </row>
    <row r="366" ht="13.5" customHeight="1">
      <c r="A366" s="114"/>
      <c r="B366" s="114"/>
      <c r="C366" s="429"/>
      <c r="D366" s="114"/>
      <c r="E366" s="114"/>
      <c r="F366" s="114"/>
      <c r="G366" s="274"/>
      <c r="H366" s="274"/>
      <c r="I366" s="274"/>
    </row>
    <row r="367" ht="13.5" customHeight="1">
      <c r="A367" s="114"/>
      <c r="B367" s="114"/>
      <c r="C367" s="429"/>
      <c r="D367" s="114"/>
      <c r="E367" s="114"/>
      <c r="F367" s="114"/>
      <c r="G367" s="274"/>
      <c r="H367" s="274"/>
      <c r="I367" s="274"/>
    </row>
    <row r="368" ht="13.5" customHeight="1">
      <c r="A368" s="114"/>
      <c r="B368" s="114"/>
      <c r="C368" s="429"/>
      <c r="D368" s="114"/>
      <c r="E368" s="114"/>
      <c r="F368" s="114"/>
      <c r="G368" s="274"/>
      <c r="H368" s="274"/>
      <c r="I368" s="274"/>
    </row>
    <row r="369" ht="13.5" customHeight="1">
      <c r="A369" s="114"/>
      <c r="B369" s="114"/>
      <c r="C369" s="429"/>
      <c r="D369" s="114"/>
      <c r="E369" s="114"/>
      <c r="F369" s="114"/>
      <c r="G369" s="274"/>
      <c r="H369" s="274"/>
      <c r="I369" s="274"/>
    </row>
    <row r="370" ht="13.5" customHeight="1">
      <c r="A370" s="114"/>
      <c r="B370" s="114"/>
      <c r="C370" s="429"/>
      <c r="D370" s="114"/>
      <c r="E370" s="114"/>
      <c r="F370" s="114"/>
      <c r="G370" s="274"/>
      <c r="H370" s="274"/>
      <c r="I370" s="274"/>
    </row>
    <row r="371" ht="13.5" customHeight="1">
      <c r="A371" s="114"/>
      <c r="B371" s="114"/>
      <c r="C371" s="429"/>
      <c r="D371" s="114"/>
      <c r="E371" s="114"/>
      <c r="F371" s="114"/>
      <c r="G371" s="274"/>
      <c r="H371" s="274"/>
      <c r="I371" s="274"/>
    </row>
    <row r="372" ht="13.5" customHeight="1">
      <c r="A372" s="114"/>
      <c r="B372" s="114"/>
      <c r="C372" s="429"/>
      <c r="D372" s="114"/>
      <c r="E372" s="114"/>
      <c r="F372" s="114"/>
      <c r="G372" s="274"/>
      <c r="H372" s="274"/>
      <c r="I372" s="274"/>
    </row>
    <row r="373" ht="13.5" customHeight="1">
      <c r="A373" s="114"/>
      <c r="B373" s="114"/>
      <c r="C373" s="429"/>
      <c r="D373" s="114"/>
      <c r="E373" s="114"/>
      <c r="F373" s="114"/>
      <c r="G373" s="274"/>
      <c r="H373" s="274"/>
      <c r="I373" s="274"/>
    </row>
    <row r="374" ht="13.5" customHeight="1">
      <c r="A374" s="114"/>
      <c r="B374" s="114"/>
      <c r="C374" s="429"/>
      <c r="D374" s="114"/>
      <c r="E374" s="114"/>
      <c r="F374" s="114"/>
      <c r="G374" s="274"/>
      <c r="H374" s="274"/>
      <c r="I374" s="274"/>
    </row>
    <row r="375" ht="13.5" customHeight="1">
      <c r="A375" s="114"/>
      <c r="B375" s="114"/>
      <c r="C375" s="429"/>
      <c r="D375" s="114"/>
      <c r="E375" s="114"/>
      <c r="F375" s="114"/>
      <c r="G375" s="274"/>
      <c r="H375" s="274"/>
      <c r="I375" s="274"/>
    </row>
    <row r="376" ht="13.5" customHeight="1">
      <c r="A376" s="114"/>
      <c r="B376" s="114"/>
      <c r="C376" s="429"/>
      <c r="D376" s="114"/>
      <c r="E376" s="114"/>
      <c r="F376" s="114"/>
      <c r="G376" s="274"/>
      <c r="H376" s="274"/>
      <c r="I376" s="274"/>
    </row>
    <row r="377" ht="13.5" customHeight="1">
      <c r="A377" s="114"/>
      <c r="B377" s="114"/>
      <c r="C377" s="429"/>
      <c r="D377" s="114"/>
      <c r="E377" s="114"/>
      <c r="F377" s="114"/>
      <c r="G377" s="274"/>
      <c r="H377" s="274"/>
      <c r="I377" s="274"/>
    </row>
    <row r="378" ht="13.5" customHeight="1">
      <c r="A378" s="114"/>
      <c r="B378" s="114"/>
      <c r="C378" s="429"/>
      <c r="D378" s="114"/>
      <c r="E378" s="114"/>
      <c r="F378" s="114"/>
      <c r="G378" s="274"/>
      <c r="H378" s="274"/>
      <c r="I378" s="274"/>
    </row>
    <row r="379" ht="13.5" customHeight="1">
      <c r="A379" s="114"/>
      <c r="B379" s="114"/>
      <c r="C379" s="429"/>
      <c r="D379" s="114"/>
      <c r="E379" s="114"/>
      <c r="F379" s="114"/>
      <c r="G379" s="274"/>
      <c r="H379" s="274"/>
      <c r="I379" s="274"/>
    </row>
    <row r="380" ht="13.5" customHeight="1">
      <c r="A380" s="114"/>
      <c r="B380" s="114"/>
      <c r="C380" s="429"/>
      <c r="D380" s="114"/>
      <c r="E380" s="114"/>
      <c r="F380" s="114"/>
      <c r="G380" s="274"/>
      <c r="H380" s="274"/>
      <c r="I380" s="274"/>
    </row>
    <row r="381" ht="13.5" customHeight="1">
      <c r="A381" s="114"/>
      <c r="B381" s="114"/>
      <c r="C381" s="429"/>
      <c r="D381" s="114"/>
      <c r="E381" s="114"/>
      <c r="F381" s="114"/>
      <c r="G381" s="274"/>
      <c r="H381" s="274"/>
      <c r="I381" s="274"/>
    </row>
    <row r="382" ht="13.5" customHeight="1">
      <c r="A382" s="114"/>
      <c r="B382" s="114"/>
      <c r="C382" s="429"/>
      <c r="D382" s="114"/>
      <c r="E382" s="114"/>
      <c r="F382" s="114"/>
      <c r="G382" s="274"/>
      <c r="H382" s="274"/>
      <c r="I382" s="274"/>
    </row>
    <row r="383" ht="13.5" customHeight="1">
      <c r="A383" s="114"/>
      <c r="B383" s="114"/>
      <c r="C383" s="429"/>
      <c r="D383" s="114"/>
      <c r="E383" s="114"/>
      <c r="F383" s="114"/>
      <c r="G383" s="274"/>
      <c r="H383" s="274"/>
      <c r="I383" s="274"/>
    </row>
    <row r="384" ht="13.5" customHeight="1">
      <c r="A384" s="114"/>
      <c r="B384" s="114"/>
      <c r="C384" s="429"/>
      <c r="D384" s="114"/>
      <c r="E384" s="114"/>
      <c r="F384" s="114"/>
      <c r="G384" s="274"/>
      <c r="H384" s="274"/>
      <c r="I384" s="274"/>
    </row>
    <row r="385" ht="13.5" customHeight="1">
      <c r="A385" s="114"/>
      <c r="B385" s="114"/>
      <c r="C385" s="429"/>
      <c r="D385" s="114"/>
      <c r="E385" s="114"/>
      <c r="F385" s="114"/>
      <c r="G385" s="274"/>
      <c r="H385" s="274"/>
      <c r="I385" s="274"/>
    </row>
    <row r="386" ht="13.5" customHeight="1">
      <c r="A386" s="114"/>
      <c r="B386" s="114"/>
      <c r="C386" s="429"/>
      <c r="D386" s="114"/>
      <c r="E386" s="114"/>
      <c r="F386" s="114"/>
      <c r="G386" s="274"/>
      <c r="H386" s="274"/>
      <c r="I386" s="274"/>
    </row>
    <row r="387" ht="13.5" customHeight="1">
      <c r="A387" s="114"/>
      <c r="B387" s="114"/>
      <c r="C387" s="429"/>
      <c r="D387" s="114"/>
      <c r="E387" s="114"/>
      <c r="F387" s="114"/>
      <c r="G387" s="274"/>
      <c r="H387" s="274"/>
      <c r="I387" s="274"/>
    </row>
    <row r="388" ht="13.5" customHeight="1">
      <c r="A388" s="114"/>
      <c r="B388" s="114"/>
      <c r="C388" s="429"/>
      <c r="D388" s="114"/>
      <c r="E388" s="114"/>
      <c r="F388" s="114"/>
      <c r="G388" s="274"/>
      <c r="H388" s="274"/>
      <c r="I388" s="274"/>
    </row>
    <row r="389" ht="13.5" customHeight="1">
      <c r="A389" s="114"/>
      <c r="B389" s="114"/>
      <c r="C389" s="429"/>
      <c r="D389" s="114"/>
      <c r="E389" s="114"/>
      <c r="F389" s="114"/>
      <c r="G389" s="274"/>
      <c r="H389" s="274"/>
      <c r="I389" s="274"/>
    </row>
    <row r="390" ht="13.5" customHeight="1">
      <c r="A390" s="114"/>
      <c r="B390" s="114"/>
      <c r="C390" s="429"/>
      <c r="D390" s="114"/>
      <c r="E390" s="114"/>
      <c r="F390" s="114"/>
      <c r="G390" s="274"/>
      <c r="H390" s="274"/>
      <c r="I390" s="274"/>
    </row>
    <row r="391" ht="13.5" customHeight="1">
      <c r="A391" s="114"/>
      <c r="B391" s="114"/>
      <c r="C391" s="429"/>
      <c r="D391" s="114"/>
      <c r="E391" s="114"/>
      <c r="F391" s="114"/>
      <c r="G391" s="274"/>
      <c r="H391" s="274"/>
      <c r="I391" s="274"/>
    </row>
    <row r="392" ht="13.5" customHeight="1">
      <c r="A392" s="114"/>
      <c r="B392" s="114"/>
      <c r="C392" s="429"/>
      <c r="D392" s="114"/>
      <c r="E392" s="114"/>
      <c r="F392" s="114"/>
      <c r="G392" s="274"/>
      <c r="H392" s="274"/>
      <c r="I392" s="274"/>
    </row>
    <row r="393" ht="13.5" customHeight="1">
      <c r="A393" s="114"/>
      <c r="B393" s="114"/>
      <c r="C393" s="429"/>
      <c r="D393" s="114"/>
      <c r="E393" s="114"/>
      <c r="F393" s="114"/>
      <c r="G393" s="274"/>
      <c r="H393" s="274"/>
      <c r="I393" s="274"/>
    </row>
    <row r="394" ht="13.5" customHeight="1">
      <c r="A394" s="114"/>
      <c r="B394" s="114"/>
      <c r="C394" s="429"/>
      <c r="D394" s="114"/>
      <c r="E394" s="114"/>
      <c r="F394" s="114"/>
      <c r="G394" s="274"/>
      <c r="H394" s="274"/>
      <c r="I394" s="274"/>
    </row>
    <row r="395" ht="13.5" customHeight="1">
      <c r="A395" s="114"/>
      <c r="B395" s="114"/>
      <c r="C395" s="429"/>
      <c r="D395" s="114"/>
      <c r="E395" s="114"/>
      <c r="F395" s="114"/>
      <c r="G395" s="274"/>
      <c r="H395" s="274"/>
      <c r="I395" s="274"/>
    </row>
    <row r="396" ht="13.5" customHeight="1">
      <c r="A396" s="114"/>
      <c r="B396" s="114"/>
      <c r="C396" s="429"/>
      <c r="D396" s="114"/>
      <c r="E396" s="114"/>
      <c r="F396" s="114"/>
      <c r="G396" s="274"/>
      <c r="H396" s="274"/>
      <c r="I396" s="274"/>
    </row>
    <row r="397" ht="13.5" customHeight="1">
      <c r="A397" s="114"/>
      <c r="B397" s="114"/>
      <c r="C397" s="429"/>
      <c r="D397" s="114"/>
      <c r="E397" s="114"/>
      <c r="F397" s="114"/>
      <c r="G397" s="274"/>
      <c r="H397" s="274"/>
      <c r="I397" s="274"/>
    </row>
    <row r="398" ht="13.5" customHeight="1">
      <c r="A398" s="114"/>
      <c r="B398" s="114"/>
      <c r="C398" s="429"/>
      <c r="D398" s="114"/>
      <c r="E398" s="114"/>
      <c r="F398" s="114"/>
      <c r="G398" s="274"/>
      <c r="H398" s="274"/>
      <c r="I398" s="274"/>
    </row>
    <row r="399" ht="13.5" customHeight="1">
      <c r="A399" s="114"/>
      <c r="B399" s="114"/>
      <c r="C399" s="429"/>
      <c r="D399" s="114"/>
      <c r="E399" s="114"/>
      <c r="F399" s="114"/>
      <c r="G399" s="274"/>
      <c r="H399" s="274"/>
      <c r="I399" s="274"/>
    </row>
    <row r="400" ht="13.5" customHeight="1">
      <c r="A400" s="114"/>
      <c r="B400" s="114"/>
      <c r="C400" s="429"/>
      <c r="D400" s="114"/>
      <c r="E400" s="114"/>
      <c r="F400" s="114"/>
      <c r="G400" s="274"/>
      <c r="H400" s="274"/>
      <c r="I400" s="274"/>
    </row>
    <row r="401" ht="13.5" customHeight="1">
      <c r="A401" s="114"/>
      <c r="B401" s="114"/>
      <c r="C401" s="429"/>
      <c r="D401" s="114"/>
      <c r="E401" s="114"/>
      <c r="F401" s="114"/>
      <c r="G401" s="274"/>
      <c r="H401" s="274"/>
      <c r="I401" s="274"/>
    </row>
    <row r="402" ht="13.5" customHeight="1">
      <c r="A402" s="114"/>
      <c r="B402" s="114"/>
      <c r="C402" s="429"/>
      <c r="D402" s="114"/>
      <c r="E402" s="114"/>
      <c r="F402" s="114"/>
      <c r="G402" s="274"/>
      <c r="H402" s="274"/>
      <c r="I402" s="274"/>
    </row>
    <row r="403" ht="13.5" customHeight="1">
      <c r="A403" s="114"/>
      <c r="B403" s="114"/>
      <c r="C403" s="429"/>
      <c r="D403" s="114"/>
      <c r="E403" s="114"/>
      <c r="F403" s="114"/>
      <c r="G403" s="274"/>
      <c r="H403" s="274"/>
      <c r="I403" s="274"/>
    </row>
    <row r="404" ht="13.5" customHeight="1">
      <c r="A404" s="114"/>
      <c r="B404" s="114"/>
      <c r="C404" s="429"/>
      <c r="D404" s="114"/>
      <c r="E404" s="114"/>
      <c r="F404" s="114"/>
      <c r="G404" s="274"/>
      <c r="H404" s="274"/>
      <c r="I404" s="274"/>
    </row>
    <row r="405" ht="13.5" customHeight="1">
      <c r="A405" s="114"/>
      <c r="B405" s="114"/>
      <c r="C405" s="429"/>
      <c r="D405" s="114"/>
      <c r="E405" s="114"/>
      <c r="F405" s="114"/>
      <c r="G405" s="274"/>
      <c r="H405" s="274"/>
      <c r="I405" s="274"/>
    </row>
    <row r="406" ht="13.5" customHeight="1">
      <c r="A406" s="114"/>
      <c r="B406" s="114"/>
      <c r="C406" s="429"/>
      <c r="D406" s="114"/>
      <c r="E406" s="114"/>
      <c r="F406" s="114"/>
      <c r="G406" s="274"/>
      <c r="H406" s="274"/>
      <c r="I406" s="274"/>
    </row>
    <row r="407" ht="13.5" customHeight="1">
      <c r="A407" s="114"/>
      <c r="B407" s="114"/>
      <c r="C407" s="429"/>
      <c r="D407" s="114"/>
      <c r="E407" s="114"/>
      <c r="F407" s="114"/>
      <c r="G407" s="274"/>
      <c r="H407" s="274"/>
      <c r="I407" s="274"/>
    </row>
    <row r="408" ht="13.5" customHeight="1">
      <c r="A408" s="114"/>
      <c r="B408" s="114"/>
      <c r="C408" s="429"/>
      <c r="D408" s="114"/>
      <c r="E408" s="114"/>
      <c r="F408" s="114"/>
      <c r="G408" s="274"/>
      <c r="H408" s="274"/>
      <c r="I408" s="274"/>
    </row>
    <row r="409" ht="13.5" customHeight="1">
      <c r="A409" s="114"/>
      <c r="B409" s="114"/>
      <c r="C409" s="429"/>
      <c r="D409" s="114"/>
      <c r="E409" s="114"/>
      <c r="F409" s="114"/>
      <c r="G409" s="274"/>
      <c r="H409" s="274"/>
      <c r="I409" s="274"/>
    </row>
    <row r="410" ht="13.5" customHeight="1">
      <c r="A410" s="114"/>
      <c r="B410" s="114"/>
      <c r="C410" s="429"/>
      <c r="D410" s="114"/>
      <c r="E410" s="114"/>
      <c r="F410" s="114"/>
      <c r="G410" s="274"/>
      <c r="H410" s="274"/>
      <c r="I410" s="274"/>
    </row>
    <row r="411" ht="13.5" customHeight="1">
      <c r="A411" s="114"/>
      <c r="B411" s="114"/>
      <c r="C411" s="429"/>
      <c r="D411" s="114"/>
      <c r="E411" s="114"/>
      <c r="F411" s="114"/>
      <c r="G411" s="274"/>
      <c r="H411" s="274"/>
      <c r="I411" s="274"/>
    </row>
    <row r="412" ht="13.5" customHeight="1">
      <c r="A412" s="114"/>
      <c r="B412" s="114"/>
      <c r="C412" s="429"/>
      <c r="D412" s="114"/>
      <c r="E412" s="114"/>
      <c r="F412" s="114"/>
      <c r="G412" s="274"/>
      <c r="H412" s="274"/>
      <c r="I412" s="274"/>
    </row>
    <row r="413" ht="13.5" customHeight="1">
      <c r="A413" s="114"/>
      <c r="B413" s="114"/>
      <c r="C413" s="429"/>
      <c r="D413" s="114"/>
      <c r="E413" s="114"/>
      <c r="F413" s="114"/>
      <c r="G413" s="274"/>
      <c r="H413" s="274"/>
      <c r="I413" s="274"/>
    </row>
    <row r="414" ht="13.5" customHeight="1">
      <c r="A414" s="114"/>
      <c r="B414" s="114"/>
      <c r="C414" s="429"/>
      <c r="D414" s="114"/>
      <c r="E414" s="114"/>
      <c r="F414" s="114"/>
      <c r="G414" s="274"/>
      <c r="H414" s="274"/>
      <c r="I414" s="274"/>
    </row>
    <row r="415" ht="13.5" customHeight="1">
      <c r="A415" s="114"/>
      <c r="B415" s="114"/>
      <c r="C415" s="429"/>
      <c r="D415" s="114"/>
      <c r="E415" s="114"/>
      <c r="F415" s="114"/>
      <c r="G415" s="274"/>
      <c r="H415" s="274"/>
      <c r="I415" s="274"/>
    </row>
    <row r="416" ht="13.5" customHeight="1">
      <c r="A416" s="114"/>
      <c r="B416" s="114"/>
      <c r="C416" s="429"/>
      <c r="D416" s="114"/>
      <c r="E416" s="114"/>
      <c r="F416" s="114"/>
      <c r="G416" s="274"/>
      <c r="H416" s="274"/>
      <c r="I416" s="274"/>
    </row>
    <row r="417" ht="13.5" customHeight="1">
      <c r="A417" s="114"/>
      <c r="B417" s="114"/>
      <c r="C417" s="429"/>
      <c r="D417" s="114"/>
      <c r="E417" s="114"/>
      <c r="F417" s="114"/>
      <c r="G417" s="274"/>
      <c r="H417" s="274"/>
      <c r="I417" s="274"/>
    </row>
    <row r="418" ht="13.5" customHeight="1">
      <c r="A418" s="114"/>
      <c r="B418" s="114"/>
      <c r="C418" s="429"/>
      <c r="D418" s="114"/>
      <c r="E418" s="114"/>
      <c r="F418" s="114"/>
      <c r="G418" s="274"/>
      <c r="H418" s="274"/>
      <c r="I418" s="274"/>
    </row>
    <row r="419" ht="13.5" customHeight="1">
      <c r="A419" s="114"/>
      <c r="B419" s="114"/>
      <c r="C419" s="429"/>
      <c r="D419" s="114"/>
      <c r="E419" s="114"/>
      <c r="F419" s="114"/>
      <c r="G419" s="274"/>
      <c r="H419" s="274"/>
      <c r="I419" s="274"/>
    </row>
    <row r="420" ht="13.5" customHeight="1">
      <c r="A420" s="114"/>
      <c r="B420" s="114"/>
      <c r="C420" s="429"/>
      <c r="D420" s="114"/>
      <c r="E420" s="114"/>
      <c r="F420" s="114"/>
      <c r="G420" s="274"/>
      <c r="H420" s="274"/>
      <c r="I420" s="274"/>
    </row>
    <row r="421" ht="13.5" customHeight="1">
      <c r="A421" s="114"/>
      <c r="B421" s="114"/>
      <c r="C421" s="429"/>
      <c r="D421" s="114"/>
      <c r="E421" s="114"/>
      <c r="F421" s="114"/>
      <c r="G421" s="274"/>
      <c r="H421" s="274"/>
      <c r="I421" s="274"/>
    </row>
    <row r="422" ht="13.5" customHeight="1">
      <c r="A422" s="114"/>
      <c r="B422" s="114"/>
      <c r="C422" s="429"/>
      <c r="D422" s="114"/>
      <c r="E422" s="114"/>
      <c r="F422" s="114"/>
      <c r="G422" s="274"/>
      <c r="H422" s="274"/>
      <c r="I422" s="274"/>
    </row>
    <row r="423" ht="13.5" customHeight="1">
      <c r="A423" s="114"/>
      <c r="B423" s="114"/>
      <c r="C423" s="429"/>
      <c r="D423" s="114"/>
      <c r="E423" s="114"/>
      <c r="F423" s="114"/>
      <c r="G423" s="274"/>
      <c r="H423" s="274"/>
      <c r="I423" s="274"/>
    </row>
    <row r="424" ht="13.5" customHeight="1">
      <c r="A424" s="114"/>
      <c r="B424" s="114"/>
      <c r="C424" s="429"/>
      <c r="D424" s="114"/>
      <c r="E424" s="114"/>
      <c r="F424" s="114"/>
      <c r="G424" s="274"/>
      <c r="H424" s="274"/>
      <c r="I424" s="274"/>
    </row>
    <row r="425" ht="13.5" customHeight="1">
      <c r="A425" s="114"/>
      <c r="B425" s="114"/>
      <c r="C425" s="429"/>
      <c r="D425" s="114"/>
      <c r="E425" s="114"/>
      <c r="F425" s="114"/>
      <c r="G425" s="274"/>
      <c r="H425" s="274"/>
      <c r="I425" s="274"/>
    </row>
    <row r="426" ht="13.5" customHeight="1">
      <c r="A426" s="114"/>
      <c r="B426" s="114"/>
      <c r="C426" s="429"/>
      <c r="D426" s="114"/>
      <c r="E426" s="114"/>
      <c r="F426" s="114"/>
      <c r="G426" s="274"/>
      <c r="H426" s="274"/>
      <c r="I426" s="274"/>
    </row>
    <row r="427" ht="13.5" customHeight="1">
      <c r="A427" s="114"/>
      <c r="B427" s="114"/>
      <c r="C427" s="429"/>
      <c r="D427" s="114"/>
      <c r="E427" s="114"/>
      <c r="F427" s="114"/>
      <c r="G427" s="274"/>
      <c r="H427" s="274"/>
      <c r="I427" s="274"/>
    </row>
    <row r="428" ht="13.5" customHeight="1">
      <c r="A428" s="114"/>
      <c r="B428" s="114"/>
      <c r="C428" s="429"/>
      <c r="D428" s="114"/>
      <c r="E428" s="114"/>
      <c r="F428" s="114"/>
      <c r="G428" s="274"/>
      <c r="H428" s="274"/>
      <c r="I428" s="274"/>
    </row>
    <row r="429" ht="13.5" customHeight="1">
      <c r="A429" s="114"/>
      <c r="B429" s="114"/>
      <c r="C429" s="429"/>
      <c r="D429" s="114"/>
      <c r="E429" s="114"/>
      <c r="F429" s="114"/>
      <c r="G429" s="274"/>
      <c r="H429" s="274"/>
      <c r="I429" s="274"/>
    </row>
    <row r="430" ht="13.5" customHeight="1">
      <c r="A430" s="114"/>
      <c r="B430" s="114"/>
      <c r="C430" s="429"/>
      <c r="D430" s="114"/>
      <c r="E430" s="114"/>
      <c r="F430" s="114"/>
      <c r="G430" s="274"/>
      <c r="H430" s="274"/>
      <c r="I430" s="274"/>
    </row>
    <row r="431" ht="13.5" customHeight="1">
      <c r="A431" s="114"/>
      <c r="B431" s="114"/>
      <c r="C431" s="429"/>
      <c r="D431" s="114"/>
      <c r="E431" s="114"/>
      <c r="F431" s="114"/>
      <c r="G431" s="274"/>
      <c r="H431" s="274"/>
      <c r="I431" s="274"/>
    </row>
    <row r="432" ht="13.5" customHeight="1">
      <c r="A432" s="114"/>
      <c r="B432" s="114"/>
      <c r="C432" s="429"/>
      <c r="D432" s="114"/>
      <c r="E432" s="114"/>
      <c r="F432" s="114"/>
      <c r="G432" s="274"/>
      <c r="H432" s="274"/>
      <c r="I432" s="274"/>
    </row>
    <row r="433" ht="13.5" customHeight="1">
      <c r="A433" s="114"/>
      <c r="B433" s="114"/>
      <c r="C433" s="429"/>
      <c r="D433" s="114"/>
      <c r="E433" s="114"/>
      <c r="F433" s="114"/>
      <c r="G433" s="274"/>
      <c r="H433" s="274"/>
      <c r="I433" s="274"/>
    </row>
    <row r="434" ht="13.5" customHeight="1">
      <c r="A434" s="114"/>
      <c r="B434" s="114"/>
      <c r="C434" s="429"/>
      <c r="D434" s="114"/>
      <c r="E434" s="114"/>
      <c r="F434" s="114"/>
      <c r="G434" s="274"/>
      <c r="H434" s="274"/>
      <c r="I434" s="274"/>
    </row>
    <row r="435" ht="13.5" customHeight="1">
      <c r="A435" s="114"/>
      <c r="B435" s="114"/>
      <c r="C435" s="429"/>
      <c r="D435" s="114"/>
      <c r="E435" s="114"/>
      <c r="F435" s="114"/>
      <c r="G435" s="274"/>
      <c r="H435" s="274"/>
      <c r="I435" s="274"/>
    </row>
    <row r="436" ht="13.5" customHeight="1">
      <c r="A436" s="114"/>
      <c r="B436" s="114"/>
      <c r="C436" s="429"/>
      <c r="D436" s="114"/>
      <c r="E436" s="114"/>
      <c r="F436" s="114"/>
      <c r="G436" s="274"/>
      <c r="H436" s="274"/>
      <c r="I436" s="274"/>
    </row>
    <row r="437" ht="13.5" customHeight="1">
      <c r="A437" s="114"/>
      <c r="B437" s="114"/>
      <c r="C437" s="429"/>
      <c r="D437" s="114"/>
      <c r="E437" s="114"/>
      <c r="F437" s="114"/>
      <c r="G437" s="274"/>
      <c r="H437" s="274"/>
      <c r="I437" s="274"/>
    </row>
    <row r="438" ht="13.5" customHeight="1">
      <c r="A438" s="114"/>
      <c r="B438" s="114"/>
      <c r="C438" s="429"/>
      <c r="D438" s="114"/>
      <c r="E438" s="114"/>
      <c r="F438" s="114"/>
      <c r="G438" s="274"/>
      <c r="H438" s="274"/>
      <c r="I438" s="274"/>
    </row>
    <row r="439" ht="13.5" customHeight="1">
      <c r="A439" s="114"/>
      <c r="B439" s="114"/>
      <c r="C439" s="429"/>
      <c r="D439" s="114"/>
      <c r="E439" s="114"/>
      <c r="F439" s="114"/>
      <c r="G439" s="274"/>
      <c r="H439" s="274"/>
      <c r="I439" s="274"/>
    </row>
    <row r="440" ht="13.5" customHeight="1">
      <c r="A440" s="114"/>
      <c r="B440" s="114"/>
      <c r="C440" s="429"/>
      <c r="D440" s="114"/>
      <c r="E440" s="114"/>
      <c r="F440" s="114"/>
      <c r="G440" s="274"/>
      <c r="H440" s="274"/>
      <c r="I440" s="274"/>
    </row>
    <row r="441" ht="13.5" customHeight="1">
      <c r="A441" s="114"/>
      <c r="B441" s="114"/>
      <c r="C441" s="429"/>
      <c r="D441" s="114"/>
      <c r="E441" s="114"/>
      <c r="F441" s="114"/>
      <c r="G441" s="274"/>
      <c r="H441" s="274"/>
      <c r="I441" s="274"/>
    </row>
    <row r="442" ht="13.5" customHeight="1">
      <c r="A442" s="114"/>
      <c r="B442" s="114"/>
      <c r="C442" s="429"/>
      <c r="D442" s="114"/>
      <c r="E442" s="114"/>
      <c r="F442" s="114"/>
      <c r="G442" s="274"/>
      <c r="H442" s="274"/>
      <c r="I442" s="274"/>
    </row>
    <row r="443" ht="13.5" customHeight="1">
      <c r="A443" s="114"/>
      <c r="B443" s="114"/>
      <c r="C443" s="429"/>
      <c r="D443" s="114"/>
      <c r="E443" s="114"/>
      <c r="F443" s="114"/>
      <c r="G443" s="274"/>
      <c r="H443" s="274"/>
      <c r="I443" s="274"/>
    </row>
    <row r="444" ht="13.5" customHeight="1">
      <c r="A444" s="114"/>
      <c r="B444" s="114"/>
      <c r="C444" s="429"/>
      <c r="D444" s="114"/>
      <c r="E444" s="114"/>
      <c r="F444" s="114"/>
      <c r="G444" s="274"/>
      <c r="H444" s="274"/>
      <c r="I444" s="274"/>
    </row>
    <row r="445" ht="13.5" customHeight="1">
      <c r="A445" s="114"/>
      <c r="B445" s="114"/>
      <c r="C445" s="429"/>
      <c r="D445" s="114"/>
      <c r="E445" s="114"/>
      <c r="F445" s="114"/>
      <c r="G445" s="274"/>
      <c r="H445" s="274"/>
      <c r="I445" s="274"/>
    </row>
    <row r="446" ht="13.5" customHeight="1">
      <c r="A446" s="114"/>
      <c r="B446" s="114"/>
      <c r="C446" s="429"/>
      <c r="D446" s="114"/>
      <c r="E446" s="114"/>
      <c r="F446" s="114"/>
      <c r="G446" s="274"/>
      <c r="H446" s="274"/>
      <c r="I446" s="274"/>
    </row>
    <row r="447" ht="13.5" customHeight="1">
      <c r="A447" s="114"/>
      <c r="B447" s="114"/>
      <c r="C447" s="429"/>
      <c r="D447" s="114"/>
      <c r="E447" s="114"/>
      <c r="F447" s="114"/>
      <c r="G447" s="274"/>
      <c r="H447" s="274"/>
      <c r="I447" s="274"/>
    </row>
    <row r="448" ht="13.5" customHeight="1">
      <c r="A448" s="114"/>
      <c r="B448" s="114"/>
      <c r="C448" s="429"/>
      <c r="D448" s="114"/>
      <c r="E448" s="114"/>
      <c r="F448" s="114"/>
      <c r="G448" s="274"/>
      <c r="H448" s="274"/>
      <c r="I448" s="274"/>
    </row>
    <row r="449" ht="13.5" customHeight="1">
      <c r="A449" s="114"/>
      <c r="B449" s="114"/>
      <c r="C449" s="429"/>
      <c r="D449" s="114"/>
      <c r="E449" s="114"/>
      <c r="F449" s="114"/>
      <c r="G449" s="274"/>
      <c r="H449" s="274"/>
      <c r="I449" s="274"/>
    </row>
    <row r="450" ht="13.5" customHeight="1">
      <c r="A450" s="114"/>
      <c r="B450" s="114"/>
      <c r="C450" s="429"/>
      <c r="D450" s="114"/>
      <c r="E450" s="114"/>
      <c r="F450" s="114"/>
      <c r="G450" s="274"/>
      <c r="H450" s="274"/>
      <c r="I450" s="274"/>
    </row>
    <row r="451" ht="13.5" customHeight="1">
      <c r="A451" s="114"/>
      <c r="B451" s="114"/>
      <c r="C451" s="429"/>
      <c r="D451" s="114"/>
      <c r="E451" s="114"/>
      <c r="F451" s="114"/>
      <c r="G451" s="274"/>
      <c r="H451" s="274"/>
      <c r="I451" s="274"/>
    </row>
    <row r="452" ht="13.5" customHeight="1">
      <c r="A452" s="114"/>
      <c r="B452" s="114"/>
      <c r="C452" s="429"/>
      <c r="D452" s="114"/>
      <c r="E452" s="114"/>
      <c r="F452" s="114"/>
      <c r="G452" s="274"/>
      <c r="H452" s="274"/>
      <c r="I452" s="274"/>
    </row>
    <row r="453" ht="13.5" customHeight="1">
      <c r="A453" s="114"/>
      <c r="B453" s="114"/>
      <c r="C453" s="429"/>
      <c r="D453" s="114"/>
      <c r="E453" s="114"/>
      <c r="F453" s="114"/>
      <c r="G453" s="274"/>
      <c r="H453" s="274"/>
      <c r="I453" s="274"/>
    </row>
    <row r="454" ht="13.5" customHeight="1">
      <c r="A454" s="114"/>
      <c r="B454" s="114"/>
      <c r="C454" s="429"/>
      <c r="D454" s="114"/>
      <c r="E454" s="114"/>
      <c r="F454" s="114"/>
      <c r="G454" s="274"/>
      <c r="H454" s="274"/>
      <c r="I454" s="274"/>
    </row>
    <row r="455" ht="13.5" customHeight="1">
      <c r="A455" s="114"/>
      <c r="B455" s="114"/>
      <c r="C455" s="429"/>
      <c r="D455" s="114"/>
      <c r="E455" s="114"/>
      <c r="F455" s="114"/>
      <c r="G455" s="274"/>
      <c r="H455" s="274"/>
      <c r="I455" s="274"/>
    </row>
    <row r="456" ht="13.5" customHeight="1">
      <c r="A456" s="114"/>
      <c r="B456" s="114"/>
      <c r="C456" s="429"/>
      <c r="D456" s="114"/>
      <c r="E456" s="114"/>
      <c r="F456" s="114"/>
      <c r="G456" s="274"/>
      <c r="H456" s="274"/>
      <c r="I456" s="274"/>
    </row>
    <row r="457" ht="13.5" customHeight="1">
      <c r="A457" s="114"/>
      <c r="B457" s="114"/>
      <c r="C457" s="429"/>
      <c r="D457" s="114"/>
      <c r="E457" s="114"/>
      <c r="F457" s="114"/>
      <c r="G457" s="274"/>
      <c r="H457" s="274"/>
      <c r="I457" s="274"/>
    </row>
    <row r="458" ht="13.5" customHeight="1">
      <c r="A458" s="114"/>
      <c r="B458" s="114"/>
      <c r="C458" s="429"/>
      <c r="D458" s="114"/>
      <c r="E458" s="114"/>
      <c r="F458" s="114"/>
      <c r="G458" s="274"/>
      <c r="H458" s="274"/>
      <c r="I458" s="274"/>
    </row>
    <row r="459" ht="13.5" customHeight="1">
      <c r="A459" s="114"/>
      <c r="B459" s="114"/>
      <c r="C459" s="429"/>
      <c r="D459" s="114"/>
      <c r="E459" s="114"/>
      <c r="F459" s="114"/>
      <c r="G459" s="274"/>
      <c r="H459" s="274"/>
      <c r="I459" s="274"/>
    </row>
    <row r="460" ht="13.5" customHeight="1">
      <c r="A460" s="114"/>
      <c r="B460" s="114"/>
      <c r="C460" s="429"/>
      <c r="D460" s="114"/>
      <c r="E460" s="114"/>
      <c r="F460" s="114"/>
      <c r="G460" s="274"/>
      <c r="H460" s="274"/>
      <c r="I460" s="274"/>
    </row>
    <row r="461" ht="13.5" customHeight="1">
      <c r="A461" s="114"/>
      <c r="B461" s="114"/>
      <c r="C461" s="429"/>
      <c r="D461" s="114"/>
      <c r="E461" s="114"/>
      <c r="F461" s="114"/>
      <c r="G461" s="274"/>
      <c r="H461" s="274"/>
      <c r="I461" s="274"/>
    </row>
    <row r="462" ht="13.5" customHeight="1">
      <c r="A462" s="114"/>
      <c r="B462" s="114"/>
      <c r="C462" s="429"/>
      <c r="D462" s="114"/>
      <c r="E462" s="114"/>
      <c r="F462" s="114"/>
      <c r="G462" s="274"/>
      <c r="H462" s="274"/>
      <c r="I462" s="274"/>
    </row>
    <row r="463" ht="13.5" customHeight="1">
      <c r="A463" s="114"/>
      <c r="B463" s="114"/>
      <c r="C463" s="429"/>
      <c r="D463" s="114"/>
      <c r="E463" s="114"/>
      <c r="F463" s="114"/>
      <c r="G463" s="274"/>
      <c r="H463" s="274"/>
      <c r="I463" s="274"/>
    </row>
    <row r="464" ht="13.5" customHeight="1">
      <c r="A464" s="114"/>
      <c r="B464" s="114"/>
      <c r="C464" s="429"/>
      <c r="D464" s="114"/>
      <c r="E464" s="114"/>
      <c r="F464" s="114"/>
      <c r="G464" s="274"/>
      <c r="H464" s="274"/>
      <c r="I464" s="274"/>
    </row>
    <row r="465" ht="13.5" customHeight="1">
      <c r="A465" s="114"/>
      <c r="B465" s="114"/>
      <c r="C465" s="429"/>
      <c r="D465" s="114"/>
      <c r="E465" s="114"/>
      <c r="F465" s="114"/>
      <c r="G465" s="274"/>
      <c r="H465" s="274"/>
      <c r="I465" s="274"/>
    </row>
    <row r="466" ht="13.5" customHeight="1">
      <c r="A466" s="114"/>
      <c r="B466" s="114"/>
      <c r="C466" s="429"/>
      <c r="D466" s="114"/>
      <c r="E466" s="114"/>
      <c r="F466" s="114"/>
      <c r="G466" s="274"/>
      <c r="H466" s="274"/>
      <c r="I466" s="274"/>
    </row>
    <row r="467" ht="13.5" customHeight="1">
      <c r="A467" s="114"/>
      <c r="B467" s="114"/>
      <c r="C467" s="429"/>
      <c r="D467" s="114"/>
      <c r="E467" s="114"/>
      <c r="F467" s="114"/>
      <c r="G467" s="274"/>
      <c r="H467" s="274"/>
      <c r="I467" s="274"/>
    </row>
    <row r="468" ht="13.5" customHeight="1">
      <c r="A468" s="114"/>
      <c r="B468" s="114"/>
      <c r="C468" s="429"/>
      <c r="D468" s="114"/>
      <c r="E468" s="114"/>
      <c r="F468" s="114"/>
      <c r="G468" s="274"/>
      <c r="H468" s="274"/>
      <c r="I468" s="274"/>
    </row>
    <row r="469" ht="13.5" customHeight="1">
      <c r="A469" s="114"/>
      <c r="B469" s="114"/>
      <c r="C469" s="429"/>
      <c r="D469" s="114"/>
      <c r="E469" s="114"/>
      <c r="F469" s="114"/>
      <c r="G469" s="274"/>
      <c r="H469" s="274"/>
      <c r="I469" s="274"/>
    </row>
    <row r="470" ht="13.5" customHeight="1">
      <c r="A470" s="114"/>
      <c r="B470" s="114"/>
      <c r="C470" s="429"/>
      <c r="D470" s="114"/>
      <c r="E470" s="114"/>
      <c r="F470" s="114"/>
      <c r="G470" s="274"/>
      <c r="H470" s="274"/>
      <c r="I470" s="274"/>
    </row>
    <row r="471" ht="13.5" customHeight="1">
      <c r="A471" s="114"/>
      <c r="B471" s="114"/>
      <c r="C471" s="429"/>
      <c r="D471" s="114"/>
      <c r="E471" s="114"/>
      <c r="F471" s="114"/>
      <c r="G471" s="274"/>
      <c r="H471" s="274"/>
      <c r="I471" s="274"/>
    </row>
    <row r="472" ht="13.5" customHeight="1">
      <c r="A472" s="114"/>
      <c r="B472" s="114"/>
      <c r="C472" s="429"/>
      <c r="D472" s="114"/>
      <c r="E472" s="114"/>
      <c r="F472" s="114"/>
      <c r="G472" s="274"/>
      <c r="H472" s="274"/>
      <c r="I472" s="274"/>
    </row>
    <row r="473" ht="13.5" customHeight="1">
      <c r="A473" s="114"/>
      <c r="B473" s="114"/>
      <c r="C473" s="429"/>
      <c r="D473" s="114"/>
      <c r="E473" s="114"/>
      <c r="F473" s="114"/>
      <c r="G473" s="274"/>
      <c r="H473" s="274"/>
      <c r="I473" s="274"/>
    </row>
    <row r="474" ht="13.5" customHeight="1">
      <c r="A474" s="114"/>
      <c r="B474" s="114"/>
      <c r="C474" s="429"/>
      <c r="D474" s="114"/>
      <c r="E474" s="114"/>
      <c r="F474" s="114"/>
      <c r="G474" s="274"/>
      <c r="H474" s="274"/>
      <c r="I474" s="274"/>
    </row>
    <row r="475" ht="13.5" customHeight="1">
      <c r="A475" s="114"/>
      <c r="B475" s="114"/>
      <c r="C475" s="429"/>
      <c r="D475" s="114"/>
      <c r="E475" s="114"/>
      <c r="F475" s="114"/>
      <c r="G475" s="274"/>
      <c r="H475" s="274"/>
      <c r="I475" s="274"/>
    </row>
    <row r="476" ht="13.5" customHeight="1">
      <c r="A476" s="114"/>
      <c r="B476" s="114"/>
      <c r="C476" s="429"/>
      <c r="D476" s="114"/>
      <c r="E476" s="114"/>
      <c r="F476" s="114"/>
      <c r="G476" s="274"/>
      <c r="H476" s="274"/>
      <c r="I476" s="274"/>
    </row>
    <row r="477" ht="13.5" customHeight="1">
      <c r="A477" s="114"/>
      <c r="B477" s="114"/>
      <c r="C477" s="429"/>
      <c r="D477" s="114"/>
      <c r="E477" s="114"/>
      <c r="F477" s="114"/>
      <c r="G477" s="274"/>
      <c r="H477" s="274"/>
      <c r="I477" s="274"/>
    </row>
    <row r="478" ht="13.5" customHeight="1">
      <c r="A478" s="114"/>
      <c r="B478" s="114"/>
      <c r="C478" s="429"/>
      <c r="D478" s="114"/>
      <c r="E478" s="114"/>
      <c r="F478" s="114"/>
      <c r="G478" s="274"/>
      <c r="H478" s="274"/>
      <c r="I478" s="274"/>
    </row>
    <row r="479" ht="13.5" customHeight="1">
      <c r="A479" s="114"/>
      <c r="B479" s="114"/>
      <c r="C479" s="429"/>
      <c r="D479" s="114"/>
      <c r="E479" s="114"/>
      <c r="F479" s="114"/>
      <c r="G479" s="274"/>
      <c r="H479" s="274"/>
      <c r="I479" s="274"/>
    </row>
    <row r="480" ht="13.5" customHeight="1">
      <c r="A480" s="114"/>
      <c r="B480" s="114"/>
      <c r="C480" s="429"/>
      <c r="D480" s="114"/>
      <c r="E480" s="114"/>
      <c r="F480" s="114"/>
      <c r="G480" s="274"/>
      <c r="H480" s="274"/>
      <c r="I480" s="274"/>
    </row>
    <row r="481" ht="13.5" customHeight="1">
      <c r="A481" s="114"/>
      <c r="B481" s="114"/>
      <c r="C481" s="429"/>
      <c r="D481" s="114"/>
      <c r="E481" s="114"/>
      <c r="F481" s="114"/>
      <c r="G481" s="274"/>
      <c r="H481" s="274"/>
      <c r="I481" s="274"/>
    </row>
    <row r="482" ht="13.5" customHeight="1">
      <c r="A482" s="114"/>
      <c r="B482" s="114"/>
      <c r="C482" s="429"/>
      <c r="D482" s="114"/>
      <c r="E482" s="114"/>
      <c r="F482" s="114"/>
      <c r="G482" s="274"/>
      <c r="H482" s="274"/>
      <c r="I482" s="274"/>
    </row>
    <row r="483" ht="13.5" customHeight="1">
      <c r="A483" s="114"/>
      <c r="B483" s="114"/>
      <c r="C483" s="429"/>
      <c r="D483" s="114"/>
      <c r="E483" s="114"/>
      <c r="F483" s="114"/>
      <c r="G483" s="274"/>
      <c r="H483" s="274"/>
      <c r="I483" s="274"/>
    </row>
    <row r="484" ht="13.5" customHeight="1">
      <c r="A484" s="114"/>
      <c r="B484" s="114"/>
      <c r="C484" s="429"/>
      <c r="D484" s="114"/>
      <c r="E484" s="114"/>
      <c r="F484" s="114"/>
      <c r="G484" s="274"/>
      <c r="H484" s="274"/>
      <c r="I484" s="274"/>
    </row>
    <row r="485" ht="13.5" customHeight="1">
      <c r="A485" s="114"/>
      <c r="B485" s="114"/>
      <c r="C485" s="429"/>
      <c r="D485" s="114"/>
      <c r="E485" s="114"/>
      <c r="F485" s="114"/>
      <c r="G485" s="274"/>
      <c r="H485" s="274"/>
      <c r="I485" s="274"/>
    </row>
    <row r="486" ht="13.5" customHeight="1">
      <c r="A486" s="114"/>
      <c r="B486" s="114"/>
      <c r="C486" s="429"/>
      <c r="D486" s="114"/>
      <c r="E486" s="114"/>
      <c r="F486" s="114"/>
      <c r="G486" s="274"/>
      <c r="H486" s="274"/>
      <c r="I486" s="274"/>
    </row>
    <row r="487" ht="13.5" customHeight="1">
      <c r="A487" s="114"/>
      <c r="B487" s="114"/>
      <c r="C487" s="429"/>
      <c r="D487" s="114"/>
      <c r="E487" s="114"/>
      <c r="F487" s="114"/>
      <c r="G487" s="274"/>
      <c r="H487" s="274"/>
      <c r="I487" s="274"/>
    </row>
    <row r="488" ht="13.5" customHeight="1">
      <c r="A488" s="114"/>
      <c r="B488" s="114"/>
      <c r="C488" s="429"/>
      <c r="D488" s="114"/>
      <c r="E488" s="114"/>
      <c r="F488" s="114"/>
      <c r="G488" s="274"/>
      <c r="H488" s="274"/>
      <c r="I488" s="274"/>
    </row>
    <row r="489" ht="13.5" customHeight="1">
      <c r="A489" s="114"/>
      <c r="B489" s="114"/>
      <c r="C489" s="429"/>
      <c r="D489" s="114"/>
      <c r="E489" s="114"/>
      <c r="F489" s="114"/>
      <c r="G489" s="274"/>
      <c r="H489" s="274"/>
      <c r="I489" s="274"/>
    </row>
    <row r="490" ht="13.5" customHeight="1">
      <c r="A490" s="114"/>
      <c r="B490" s="114"/>
      <c r="C490" s="429"/>
      <c r="D490" s="114"/>
      <c r="E490" s="114"/>
      <c r="F490" s="114"/>
      <c r="G490" s="274"/>
      <c r="H490" s="274"/>
      <c r="I490" s="274"/>
    </row>
    <row r="491" ht="13.5" customHeight="1">
      <c r="A491" s="114"/>
      <c r="B491" s="114"/>
      <c r="C491" s="429"/>
      <c r="D491" s="114"/>
      <c r="E491" s="114"/>
      <c r="F491" s="114"/>
      <c r="G491" s="274"/>
      <c r="H491" s="274"/>
      <c r="I491" s="274"/>
    </row>
    <row r="492" ht="13.5" customHeight="1">
      <c r="A492" s="114"/>
      <c r="B492" s="114"/>
      <c r="C492" s="429"/>
      <c r="D492" s="114"/>
      <c r="E492" s="114"/>
      <c r="F492" s="114"/>
      <c r="G492" s="274"/>
      <c r="H492" s="274"/>
      <c r="I492" s="274"/>
    </row>
    <row r="493" ht="13.5" customHeight="1">
      <c r="A493" s="114"/>
      <c r="B493" s="114"/>
      <c r="C493" s="429"/>
      <c r="D493" s="114"/>
      <c r="E493" s="114"/>
      <c r="F493" s="114"/>
      <c r="G493" s="274"/>
      <c r="H493" s="274"/>
      <c r="I493" s="274"/>
    </row>
    <row r="494" ht="13.5" customHeight="1">
      <c r="A494" s="114"/>
      <c r="B494" s="114"/>
      <c r="C494" s="429"/>
      <c r="D494" s="114"/>
      <c r="E494" s="114"/>
      <c r="F494" s="114"/>
      <c r="G494" s="274"/>
      <c r="H494" s="274"/>
      <c r="I494" s="274"/>
    </row>
    <row r="495" ht="13.5" customHeight="1">
      <c r="A495" s="114"/>
      <c r="B495" s="114"/>
      <c r="C495" s="429"/>
      <c r="D495" s="114"/>
      <c r="E495" s="114"/>
      <c r="F495" s="114"/>
      <c r="G495" s="274"/>
      <c r="H495" s="274"/>
      <c r="I495" s="274"/>
    </row>
    <row r="496" ht="13.5" customHeight="1">
      <c r="A496" s="114"/>
      <c r="B496" s="114"/>
      <c r="C496" s="429"/>
      <c r="D496" s="114"/>
      <c r="E496" s="114"/>
      <c r="F496" s="114"/>
      <c r="G496" s="274"/>
      <c r="H496" s="274"/>
      <c r="I496" s="274"/>
    </row>
    <row r="497" ht="13.5" customHeight="1">
      <c r="A497" s="114"/>
      <c r="B497" s="114"/>
      <c r="C497" s="429"/>
      <c r="D497" s="114"/>
      <c r="E497" s="114"/>
      <c r="F497" s="114"/>
      <c r="G497" s="274"/>
      <c r="H497" s="274"/>
      <c r="I497" s="274"/>
    </row>
    <row r="498" ht="13.5" customHeight="1">
      <c r="A498" s="114"/>
      <c r="B498" s="114"/>
      <c r="C498" s="429"/>
      <c r="D498" s="114"/>
      <c r="E498" s="114"/>
      <c r="F498" s="114"/>
      <c r="G498" s="274"/>
      <c r="H498" s="274"/>
      <c r="I498" s="274"/>
    </row>
    <row r="499" ht="13.5" customHeight="1">
      <c r="A499" s="114"/>
      <c r="B499" s="114"/>
      <c r="C499" s="429"/>
      <c r="D499" s="114"/>
      <c r="E499" s="114"/>
      <c r="F499" s="114"/>
      <c r="G499" s="274"/>
      <c r="H499" s="274"/>
      <c r="I499" s="274"/>
    </row>
    <row r="500" ht="13.5" customHeight="1">
      <c r="A500" s="114"/>
      <c r="B500" s="114"/>
      <c r="C500" s="429"/>
      <c r="D500" s="114"/>
      <c r="E500" s="114"/>
      <c r="F500" s="114"/>
      <c r="G500" s="274"/>
      <c r="H500" s="274"/>
      <c r="I500" s="274"/>
    </row>
    <row r="501" ht="13.5" customHeight="1">
      <c r="A501" s="114"/>
      <c r="B501" s="114"/>
      <c r="C501" s="429"/>
      <c r="D501" s="114"/>
      <c r="E501" s="114"/>
      <c r="F501" s="114"/>
      <c r="G501" s="274"/>
      <c r="H501" s="274"/>
      <c r="I501" s="274"/>
    </row>
    <row r="502" ht="13.5" customHeight="1">
      <c r="A502" s="114"/>
      <c r="B502" s="114"/>
      <c r="C502" s="429"/>
      <c r="D502" s="114"/>
      <c r="E502" s="114"/>
      <c r="F502" s="114"/>
      <c r="G502" s="274"/>
      <c r="H502" s="274"/>
      <c r="I502" s="274"/>
    </row>
    <row r="503" ht="13.5" customHeight="1">
      <c r="A503" s="114"/>
      <c r="B503" s="114"/>
      <c r="C503" s="429"/>
      <c r="D503" s="114"/>
      <c r="E503" s="114"/>
      <c r="F503" s="114"/>
      <c r="G503" s="274"/>
      <c r="H503" s="274"/>
      <c r="I503" s="274"/>
    </row>
    <row r="504" ht="13.5" customHeight="1">
      <c r="A504" s="114"/>
      <c r="B504" s="114"/>
      <c r="C504" s="429"/>
      <c r="D504" s="114"/>
      <c r="E504" s="114"/>
      <c r="F504" s="114"/>
      <c r="G504" s="274"/>
      <c r="H504" s="274"/>
      <c r="I504" s="274"/>
    </row>
    <row r="505" ht="13.5" customHeight="1">
      <c r="A505" s="114"/>
      <c r="B505" s="114"/>
      <c r="C505" s="429"/>
      <c r="D505" s="114"/>
      <c r="E505" s="114"/>
      <c r="F505" s="114"/>
      <c r="G505" s="274"/>
      <c r="H505" s="274"/>
      <c r="I505" s="274"/>
    </row>
    <row r="506" ht="13.5" customHeight="1">
      <c r="A506" s="114"/>
      <c r="B506" s="114"/>
      <c r="C506" s="429"/>
      <c r="D506" s="114"/>
      <c r="E506" s="114"/>
      <c r="F506" s="114"/>
      <c r="G506" s="274"/>
      <c r="H506" s="274"/>
      <c r="I506" s="274"/>
    </row>
    <row r="507" ht="13.5" customHeight="1">
      <c r="A507" s="114"/>
      <c r="B507" s="114"/>
      <c r="C507" s="429"/>
      <c r="D507" s="114"/>
      <c r="E507" s="114"/>
      <c r="F507" s="114"/>
      <c r="G507" s="274"/>
      <c r="H507" s="274"/>
      <c r="I507" s="274"/>
    </row>
    <row r="508" ht="13.5" customHeight="1">
      <c r="A508" s="114"/>
      <c r="B508" s="114"/>
      <c r="C508" s="429"/>
      <c r="D508" s="114"/>
      <c r="E508" s="114"/>
      <c r="F508" s="114"/>
      <c r="G508" s="274"/>
      <c r="H508" s="274"/>
      <c r="I508" s="274"/>
    </row>
    <row r="509" ht="13.5" customHeight="1">
      <c r="A509" s="114"/>
      <c r="B509" s="114"/>
      <c r="C509" s="429"/>
      <c r="D509" s="114"/>
      <c r="E509" s="114"/>
      <c r="F509" s="114"/>
      <c r="G509" s="274"/>
      <c r="H509" s="274"/>
      <c r="I509" s="274"/>
    </row>
    <row r="510" ht="13.5" customHeight="1">
      <c r="A510" s="114"/>
      <c r="B510" s="114"/>
      <c r="C510" s="429"/>
      <c r="D510" s="114"/>
      <c r="E510" s="114"/>
      <c r="F510" s="114"/>
      <c r="G510" s="274"/>
      <c r="H510" s="274"/>
      <c r="I510" s="274"/>
    </row>
    <row r="511" ht="13.5" customHeight="1">
      <c r="A511" s="114"/>
      <c r="B511" s="114"/>
      <c r="C511" s="429"/>
      <c r="D511" s="114"/>
      <c r="E511" s="114"/>
      <c r="F511" s="114"/>
      <c r="G511" s="274"/>
      <c r="H511" s="274"/>
      <c r="I511" s="274"/>
    </row>
    <row r="512" ht="13.5" customHeight="1">
      <c r="A512" s="114"/>
      <c r="B512" s="114"/>
      <c r="C512" s="429"/>
      <c r="D512" s="114"/>
      <c r="E512" s="114"/>
      <c r="F512" s="114"/>
      <c r="G512" s="274"/>
      <c r="H512" s="274"/>
      <c r="I512" s="274"/>
    </row>
    <row r="513" ht="13.5" customHeight="1">
      <c r="A513" s="114"/>
      <c r="B513" s="114"/>
      <c r="C513" s="429"/>
      <c r="D513" s="114"/>
      <c r="E513" s="114"/>
      <c r="F513" s="114"/>
      <c r="G513" s="274"/>
      <c r="H513" s="274"/>
      <c r="I513" s="274"/>
    </row>
    <row r="514" ht="13.5" customHeight="1">
      <c r="A514" s="114"/>
      <c r="B514" s="114"/>
      <c r="C514" s="429"/>
      <c r="D514" s="114"/>
      <c r="E514" s="114"/>
      <c r="F514" s="114"/>
      <c r="G514" s="274"/>
      <c r="H514" s="274"/>
      <c r="I514" s="274"/>
    </row>
    <row r="515" ht="13.5" customHeight="1">
      <c r="A515" s="114"/>
      <c r="B515" s="114"/>
      <c r="C515" s="429"/>
      <c r="D515" s="114"/>
      <c r="E515" s="114"/>
      <c r="F515" s="114"/>
      <c r="G515" s="274"/>
      <c r="H515" s="274"/>
      <c r="I515" s="274"/>
    </row>
    <row r="516" ht="13.5" customHeight="1">
      <c r="A516" s="114"/>
      <c r="B516" s="114"/>
      <c r="C516" s="429"/>
      <c r="D516" s="114"/>
      <c r="E516" s="114"/>
      <c r="F516" s="114"/>
      <c r="G516" s="274"/>
      <c r="H516" s="274"/>
      <c r="I516" s="274"/>
    </row>
    <row r="517" ht="13.5" customHeight="1">
      <c r="A517" s="114"/>
      <c r="B517" s="114"/>
      <c r="C517" s="429"/>
      <c r="D517" s="114"/>
      <c r="E517" s="114"/>
      <c r="F517" s="114"/>
      <c r="G517" s="274"/>
      <c r="H517" s="274"/>
      <c r="I517" s="274"/>
    </row>
    <row r="518" ht="13.5" customHeight="1">
      <c r="A518" s="114"/>
      <c r="B518" s="114"/>
      <c r="C518" s="429"/>
      <c r="D518" s="114"/>
      <c r="E518" s="114"/>
      <c r="F518" s="114"/>
      <c r="G518" s="274"/>
      <c r="H518" s="274"/>
      <c r="I518" s="274"/>
    </row>
    <row r="519" ht="13.5" customHeight="1">
      <c r="A519" s="114"/>
      <c r="B519" s="114"/>
      <c r="C519" s="429"/>
      <c r="D519" s="114"/>
      <c r="E519" s="114"/>
      <c r="F519" s="114"/>
      <c r="G519" s="274"/>
      <c r="H519" s="274"/>
      <c r="I519" s="274"/>
    </row>
    <row r="520" ht="13.5" customHeight="1">
      <c r="A520" s="114"/>
      <c r="B520" s="114"/>
      <c r="C520" s="429"/>
      <c r="D520" s="114"/>
      <c r="E520" s="114"/>
      <c r="F520" s="114"/>
      <c r="G520" s="274"/>
      <c r="H520" s="274"/>
      <c r="I520" s="274"/>
    </row>
    <row r="521" ht="13.5" customHeight="1">
      <c r="A521" s="114"/>
      <c r="B521" s="114"/>
      <c r="C521" s="429"/>
      <c r="D521" s="114"/>
      <c r="E521" s="114"/>
      <c r="F521" s="114"/>
      <c r="G521" s="274"/>
      <c r="H521" s="274"/>
      <c r="I521" s="274"/>
    </row>
    <row r="522" ht="13.5" customHeight="1">
      <c r="A522" s="114"/>
      <c r="B522" s="114"/>
      <c r="C522" s="429"/>
      <c r="D522" s="114"/>
      <c r="E522" s="114"/>
      <c r="F522" s="114"/>
      <c r="G522" s="274"/>
      <c r="H522" s="274"/>
      <c r="I522" s="274"/>
    </row>
    <row r="523" ht="13.5" customHeight="1">
      <c r="A523" s="114"/>
      <c r="B523" s="114"/>
      <c r="C523" s="429"/>
      <c r="D523" s="114"/>
      <c r="E523" s="114"/>
      <c r="F523" s="114"/>
      <c r="G523" s="274"/>
      <c r="H523" s="274"/>
      <c r="I523" s="274"/>
    </row>
    <row r="524" ht="13.5" customHeight="1">
      <c r="A524" s="114"/>
      <c r="B524" s="114"/>
      <c r="C524" s="429"/>
      <c r="D524" s="114"/>
      <c r="E524" s="114"/>
      <c r="F524" s="114"/>
      <c r="G524" s="274"/>
      <c r="H524" s="274"/>
      <c r="I524" s="274"/>
    </row>
    <row r="525" ht="13.5" customHeight="1">
      <c r="A525" s="114"/>
      <c r="B525" s="114"/>
      <c r="C525" s="429"/>
      <c r="D525" s="114"/>
      <c r="E525" s="114"/>
      <c r="F525" s="114"/>
      <c r="G525" s="274"/>
      <c r="H525" s="274"/>
      <c r="I525" s="274"/>
    </row>
    <row r="526" ht="13.5" customHeight="1">
      <c r="A526" s="114"/>
      <c r="B526" s="114"/>
      <c r="C526" s="429"/>
      <c r="D526" s="114"/>
      <c r="E526" s="114"/>
      <c r="F526" s="114"/>
      <c r="G526" s="274"/>
      <c r="H526" s="274"/>
      <c r="I526" s="274"/>
    </row>
    <row r="527" ht="13.5" customHeight="1">
      <c r="A527" s="114"/>
      <c r="B527" s="114"/>
      <c r="C527" s="429"/>
      <c r="D527" s="114"/>
      <c r="E527" s="114"/>
      <c r="F527" s="114"/>
      <c r="G527" s="274"/>
      <c r="H527" s="274"/>
      <c r="I527" s="274"/>
    </row>
    <row r="528" ht="13.5" customHeight="1">
      <c r="A528" s="114"/>
      <c r="B528" s="114"/>
      <c r="C528" s="429"/>
      <c r="D528" s="114"/>
      <c r="E528" s="114"/>
      <c r="F528" s="114"/>
      <c r="G528" s="274"/>
      <c r="H528" s="274"/>
      <c r="I528" s="274"/>
    </row>
    <row r="529" ht="13.5" customHeight="1">
      <c r="A529" s="114"/>
      <c r="B529" s="114"/>
      <c r="C529" s="429"/>
      <c r="D529" s="114"/>
      <c r="E529" s="114"/>
      <c r="F529" s="114"/>
      <c r="G529" s="274"/>
      <c r="H529" s="274"/>
      <c r="I529" s="274"/>
    </row>
    <row r="530" ht="13.5" customHeight="1">
      <c r="A530" s="114"/>
      <c r="B530" s="114"/>
      <c r="C530" s="429"/>
      <c r="D530" s="114"/>
      <c r="E530" s="114"/>
      <c r="F530" s="114"/>
      <c r="G530" s="274"/>
      <c r="H530" s="274"/>
      <c r="I530" s="274"/>
    </row>
    <row r="531" ht="13.5" customHeight="1">
      <c r="A531" s="114"/>
      <c r="B531" s="114"/>
      <c r="C531" s="429"/>
      <c r="D531" s="114"/>
      <c r="E531" s="114"/>
      <c r="F531" s="114"/>
      <c r="G531" s="274"/>
      <c r="H531" s="274"/>
      <c r="I531" s="274"/>
    </row>
    <row r="532" ht="13.5" customHeight="1">
      <c r="A532" s="114"/>
      <c r="B532" s="114"/>
      <c r="C532" s="429"/>
      <c r="D532" s="114"/>
      <c r="E532" s="114"/>
      <c r="F532" s="114"/>
      <c r="G532" s="274"/>
      <c r="H532" s="274"/>
      <c r="I532" s="274"/>
    </row>
    <row r="533" ht="13.5" customHeight="1">
      <c r="A533" s="114"/>
      <c r="B533" s="114"/>
      <c r="C533" s="429"/>
      <c r="D533" s="114"/>
      <c r="E533" s="114"/>
      <c r="F533" s="114"/>
      <c r="G533" s="274"/>
      <c r="H533" s="274"/>
      <c r="I533" s="274"/>
    </row>
    <row r="534" ht="13.5" customHeight="1">
      <c r="A534" s="114"/>
      <c r="B534" s="114"/>
      <c r="C534" s="429"/>
      <c r="D534" s="114"/>
      <c r="E534" s="114"/>
      <c r="F534" s="114"/>
      <c r="G534" s="274"/>
      <c r="H534" s="274"/>
      <c r="I534" s="274"/>
    </row>
    <row r="535" ht="13.5" customHeight="1">
      <c r="A535" s="114"/>
      <c r="B535" s="114"/>
      <c r="C535" s="429"/>
      <c r="D535" s="114"/>
      <c r="E535" s="114"/>
      <c r="F535" s="114"/>
      <c r="G535" s="274"/>
      <c r="H535" s="274"/>
      <c r="I535" s="274"/>
    </row>
    <row r="536" ht="13.5" customHeight="1">
      <c r="A536" s="114"/>
      <c r="B536" s="114"/>
      <c r="C536" s="429"/>
      <c r="D536" s="114"/>
      <c r="E536" s="114"/>
      <c r="F536" s="114"/>
      <c r="G536" s="274"/>
      <c r="H536" s="274"/>
      <c r="I536" s="274"/>
    </row>
    <row r="537" ht="13.5" customHeight="1">
      <c r="A537" s="114"/>
      <c r="B537" s="114"/>
      <c r="C537" s="429"/>
      <c r="D537" s="114"/>
      <c r="E537" s="114"/>
      <c r="F537" s="114"/>
      <c r="G537" s="274"/>
      <c r="H537" s="274"/>
      <c r="I537" s="274"/>
    </row>
    <row r="538" ht="13.5" customHeight="1">
      <c r="A538" s="114"/>
      <c r="B538" s="114"/>
      <c r="C538" s="429"/>
      <c r="D538" s="114"/>
      <c r="E538" s="114"/>
      <c r="F538" s="114"/>
      <c r="G538" s="274"/>
      <c r="H538" s="274"/>
      <c r="I538" s="274"/>
    </row>
    <row r="539" ht="13.5" customHeight="1">
      <c r="A539" s="114"/>
      <c r="B539" s="114"/>
      <c r="C539" s="429"/>
      <c r="D539" s="114"/>
      <c r="E539" s="114"/>
      <c r="F539" s="114"/>
      <c r="G539" s="274"/>
      <c r="H539" s="274"/>
      <c r="I539" s="274"/>
    </row>
    <row r="540" ht="13.5" customHeight="1">
      <c r="A540" s="114"/>
      <c r="B540" s="114"/>
      <c r="C540" s="429"/>
      <c r="D540" s="114"/>
      <c r="E540" s="114"/>
      <c r="F540" s="114"/>
      <c r="G540" s="274"/>
      <c r="H540" s="274"/>
      <c r="I540" s="274"/>
    </row>
    <row r="541" ht="13.5" customHeight="1">
      <c r="A541" s="114"/>
      <c r="B541" s="114"/>
      <c r="C541" s="429"/>
      <c r="D541" s="114"/>
      <c r="E541" s="114"/>
      <c r="F541" s="114"/>
      <c r="G541" s="274"/>
      <c r="H541" s="274"/>
      <c r="I541" s="274"/>
    </row>
    <row r="542" ht="13.5" customHeight="1">
      <c r="A542" s="114"/>
      <c r="B542" s="114"/>
      <c r="C542" s="429"/>
      <c r="D542" s="114"/>
      <c r="E542" s="114"/>
      <c r="F542" s="114"/>
      <c r="G542" s="274"/>
      <c r="H542" s="274"/>
      <c r="I542" s="274"/>
    </row>
    <row r="543" ht="13.5" customHeight="1">
      <c r="A543" s="114"/>
      <c r="B543" s="114"/>
      <c r="C543" s="429"/>
      <c r="D543" s="114"/>
      <c r="E543" s="114"/>
      <c r="F543" s="114"/>
      <c r="G543" s="274"/>
      <c r="H543" s="274"/>
      <c r="I543" s="274"/>
    </row>
    <row r="544" ht="13.5" customHeight="1">
      <c r="A544" s="114"/>
      <c r="B544" s="114"/>
      <c r="C544" s="429"/>
      <c r="D544" s="114"/>
      <c r="E544" s="114"/>
      <c r="F544" s="114"/>
      <c r="G544" s="274"/>
      <c r="H544" s="274"/>
      <c r="I544" s="274"/>
    </row>
    <row r="545" ht="13.5" customHeight="1">
      <c r="A545" s="114"/>
      <c r="B545" s="114"/>
      <c r="C545" s="429"/>
      <c r="D545" s="114"/>
      <c r="E545" s="114"/>
      <c r="F545" s="114"/>
      <c r="G545" s="274"/>
      <c r="H545" s="274"/>
      <c r="I545" s="274"/>
    </row>
    <row r="546" ht="13.5" customHeight="1">
      <c r="A546" s="114"/>
      <c r="B546" s="114"/>
      <c r="C546" s="429"/>
      <c r="D546" s="114"/>
      <c r="E546" s="114"/>
      <c r="F546" s="114"/>
      <c r="G546" s="274"/>
      <c r="H546" s="274"/>
      <c r="I546" s="274"/>
    </row>
    <row r="547" ht="13.5" customHeight="1">
      <c r="A547" s="114"/>
      <c r="B547" s="114"/>
      <c r="C547" s="429"/>
      <c r="D547" s="114"/>
      <c r="E547" s="114"/>
      <c r="F547" s="114"/>
      <c r="G547" s="274"/>
      <c r="H547" s="274"/>
      <c r="I547" s="274"/>
    </row>
    <row r="548" ht="13.5" customHeight="1">
      <c r="A548" s="114"/>
      <c r="B548" s="114"/>
      <c r="C548" s="429"/>
      <c r="D548" s="114"/>
      <c r="E548" s="114"/>
      <c r="F548" s="114"/>
      <c r="G548" s="274"/>
      <c r="H548" s="274"/>
      <c r="I548" s="274"/>
    </row>
    <row r="549" ht="13.5" customHeight="1">
      <c r="A549" s="114"/>
      <c r="B549" s="114"/>
      <c r="C549" s="429"/>
      <c r="D549" s="114"/>
      <c r="E549" s="114"/>
      <c r="F549" s="114"/>
      <c r="G549" s="274"/>
      <c r="H549" s="274"/>
      <c r="I549" s="274"/>
    </row>
    <row r="550" ht="13.5" customHeight="1">
      <c r="A550" s="114"/>
      <c r="B550" s="114"/>
      <c r="C550" s="429"/>
      <c r="D550" s="114"/>
      <c r="E550" s="114"/>
      <c r="F550" s="114"/>
      <c r="G550" s="274"/>
      <c r="H550" s="274"/>
      <c r="I550" s="274"/>
    </row>
    <row r="551" ht="13.5" customHeight="1">
      <c r="A551" s="114"/>
      <c r="B551" s="114"/>
      <c r="C551" s="429"/>
      <c r="D551" s="114"/>
      <c r="E551" s="114"/>
      <c r="F551" s="114"/>
      <c r="G551" s="274"/>
      <c r="H551" s="274"/>
      <c r="I551" s="274"/>
    </row>
    <row r="552" ht="13.5" customHeight="1">
      <c r="A552" s="114"/>
      <c r="B552" s="114"/>
      <c r="C552" s="429"/>
      <c r="D552" s="114"/>
      <c r="E552" s="114"/>
      <c r="F552" s="114"/>
      <c r="G552" s="274"/>
      <c r="H552" s="274"/>
      <c r="I552" s="274"/>
    </row>
    <row r="553" ht="13.5" customHeight="1">
      <c r="A553" s="114"/>
      <c r="B553" s="114"/>
      <c r="C553" s="429"/>
      <c r="D553" s="114"/>
      <c r="E553" s="114"/>
      <c r="F553" s="114"/>
      <c r="G553" s="274"/>
      <c r="H553" s="274"/>
      <c r="I553" s="274"/>
    </row>
    <row r="554" ht="13.5" customHeight="1">
      <c r="A554" s="114"/>
      <c r="B554" s="114"/>
      <c r="C554" s="429"/>
      <c r="D554" s="114"/>
      <c r="E554" s="114"/>
      <c r="F554" s="114"/>
      <c r="G554" s="274"/>
      <c r="H554" s="274"/>
      <c r="I554" s="274"/>
    </row>
    <row r="555" ht="13.5" customHeight="1">
      <c r="A555" s="114"/>
      <c r="B555" s="114"/>
      <c r="C555" s="429"/>
      <c r="D555" s="114"/>
      <c r="E555" s="114"/>
      <c r="F555" s="114"/>
      <c r="G555" s="274"/>
      <c r="H555" s="274"/>
      <c r="I555" s="274"/>
    </row>
    <row r="556" ht="13.5" customHeight="1">
      <c r="A556" s="114"/>
      <c r="B556" s="114"/>
      <c r="C556" s="429"/>
      <c r="D556" s="114"/>
      <c r="E556" s="114"/>
      <c r="F556" s="114"/>
      <c r="G556" s="274"/>
      <c r="H556" s="274"/>
      <c r="I556" s="274"/>
    </row>
    <row r="557" ht="13.5" customHeight="1">
      <c r="A557" s="114"/>
      <c r="B557" s="114"/>
      <c r="C557" s="429"/>
      <c r="D557" s="114"/>
      <c r="E557" s="114"/>
      <c r="F557" s="114"/>
      <c r="G557" s="274"/>
      <c r="H557" s="274"/>
      <c r="I557" s="274"/>
    </row>
    <row r="558" ht="13.5" customHeight="1">
      <c r="A558" s="114"/>
      <c r="B558" s="114"/>
      <c r="C558" s="429"/>
      <c r="D558" s="114"/>
      <c r="E558" s="114"/>
      <c r="F558" s="114"/>
      <c r="G558" s="274"/>
      <c r="H558" s="274"/>
      <c r="I558" s="274"/>
    </row>
    <row r="559" ht="13.5" customHeight="1">
      <c r="A559" s="114"/>
      <c r="B559" s="114"/>
      <c r="C559" s="429"/>
      <c r="D559" s="114"/>
      <c r="E559" s="114"/>
      <c r="F559" s="114"/>
      <c r="G559" s="274"/>
      <c r="H559" s="274"/>
      <c r="I559" s="274"/>
    </row>
    <row r="560" ht="13.5" customHeight="1">
      <c r="A560" s="114"/>
      <c r="B560" s="114"/>
      <c r="C560" s="429"/>
      <c r="D560" s="114"/>
      <c r="E560" s="114"/>
      <c r="F560" s="114"/>
      <c r="G560" s="274"/>
      <c r="H560" s="274"/>
      <c r="I560" s="274"/>
    </row>
    <row r="561" ht="13.5" customHeight="1">
      <c r="A561" s="114"/>
      <c r="B561" s="114"/>
      <c r="C561" s="429"/>
      <c r="D561" s="114"/>
      <c r="E561" s="114"/>
      <c r="F561" s="114"/>
      <c r="G561" s="274"/>
      <c r="H561" s="274"/>
      <c r="I561" s="274"/>
    </row>
    <row r="562" ht="13.5" customHeight="1">
      <c r="A562" s="114"/>
      <c r="B562" s="114"/>
      <c r="C562" s="429"/>
      <c r="D562" s="114"/>
      <c r="E562" s="114"/>
      <c r="F562" s="114"/>
      <c r="G562" s="274"/>
      <c r="H562" s="274"/>
      <c r="I562" s="274"/>
    </row>
    <row r="563" ht="13.5" customHeight="1">
      <c r="A563" s="114"/>
      <c r="B563" s="114"/>
      <c r="C563" s="429"/>
      <c r="D563" s="114"/>
      <c r="E563" s="114"/>
      <c r="F563" s="114"/>
      <c r="G563" s="274"/>
      <c r="H563" s="274"/>
      <c r="I563" s="274"/>
    </row>
    <row r="564" ht="13.5" customHeight="1">
      <c r="A564" s="114"/>
      <c r="B564" s="114"/>
      <c r="C564" s="429"/>
      <c r="D564" s="114"/>
      <c r="E564" s="114"/>
      <c r="F564" s="114"/>
      <c r="G564" s="274"/>
      <c r="H564" s="274"/>
      <c r="I564" s="274"/>
    </row>
    <row r="565" ht="13.5" customHeight="1">
      <c r="A565" s="114"/>
      <c r="B565" s="114"/>
      <c r="C565" s="429"/>
      <c r="D565" s="114"/>
      <c r="E565" s="114"/>
      <c r="F565" s="114"/>
      <c r="G565" s="274"/>
      <c r="H565" s="274"/>
      <c r="I565" s="274"/>
    </row>
    <row r="566" ht="13.5" customHeight="1">
      <c r="A566" s="114"/>
      <c r="B566" s="114"/>
      <c r="C566" s="429"/>
      <c r="D566" s="114"/>
      <c r="E566" s="114"/>
      <c r="F566" s="114"/>
      <c r="G566" s="274"/>
      <c r="H566" s="274"/>
      <c r="I566" s="274"/>
    </row>
    <row r="567" ht="13.5" customHeight="1">
      <c r="A567" s="114"/>
      <c r="B567" s="114"/>
      <c r="C567" s="429"/>
      <c r="D567" s="114"/>
      <c r="E567" s="114"/>
      <c r="F567" s="114"/>
      <c r="G567" s="274"/>
      <c r="H567" s="274"/>
      <c r="I567" s="274"/>
    </row>
    <row r="568" ht="13.5" customHeight="1">
      <c r="A568" s="114"/>
      <c r="B568" s="114"/>
      <c r="C568" s="429"/>
      <c r="D568" s="114"/>
      <c r="E568" s="114"/>
      <c r="F568" s="114"/>
      <c r="G568" s="274"/>
      <c r="H568" s="274"/>
      <c r="I568" s="274"/>
    </row>
    <row r="569" ht="13.5" customHeight="1">
      <c r="A569" s="114"/>
      <c r="B569" s="114"/>
      <c r="C569" s="429"/>
      <c r="D569" s="114"/>
      <c r="E569" s="114"/>
      <c r="F569" s="114"/>
      <c r="G569" s="274"/>
      <c r="H569" s="274"/>
      <c r="I569" s="274"/>
    </row>
    <row r="570" ht="13.5" customHeight="1">
      <c r="A570" s="114"/>
      <c r="B570" s="114"/>
      <c r="C570" s="429"/>
      <c r="D570" s="114"/>
      <c r="E570" s="114"/>
      <c r="F570" s="114"/>
      <c r="G570" s="274"/>
      <c r="H570" s="274"/>
      <c r="I570" s="274"/>
    </row>
    <row r="571" ht="13.5" customHeight="1">
      <c r="A571" s="114"/>
      <c r="B571" s="114"/>
      <c r="C571" s="429"/>
      <c r="D571" s="114"/>
      <c r="E571" s="114"/>
      <c r="F571" s="114"/>
      <c r="G571" s="274"/>
      <c r="H571" s="274"/>
      <c r="I571" s="274"/>
    </row>
    <row r="572" ht="13.5" customHeight="1">
      <c r="A572" s="114"/>
      <c r="B572" s="114"/>
      <c r="C572" s="429"/>
      <c r="D572" s="114"/>
      <c r="E572" s="114"/>
      <c r="F572" s="114"/>
      <c r="G572" s="274"/>
      <c r="H572" s="274"/>
      <c r="I572" s="274"/>
    </row>
    <row r="573" ht="13.5" customHeight="1">
      <c r="A573" s="114"/>
      <c r="B573" s="114"/>
      <c r="C573" s="429"/>
      <c r="D573" s="114"/>
      <c r="E573" s="114"/>
      <c r="F573" s="114"/>
      <c r="G573" s="274"/>
      <c r="H573" s="274"/>
      <c r="I573" s="274"/>
    </row>
    <row r="574" ht="13.5" customHeight="1">
      <c r="A574" s="114"/>
      <c r="B574" s="114"/>
      <c r="C574" s="429"/>
      <c r="D574" s="114"/>
      <c r="E574" s="114"/>
      <c r="F574" s="114"/>
      <c r="G574" s="274"/>
      <c r="H574" s="274"/>
      <c r="I574" s="274"/>
    </row>
    <row r="575" ht="13.5" customHeight="1">
      <c r="A575" s="114"/>
      <c r="B575" s="114"/>
      <c r="C575" s="429"/>
      <c r="D575" s="114"/>
      <c r="E575" s="114"/>
      <c r="F575" s="114"/>
      <c r="G575" s="274"/>
      <c r="H575" s="274"/>
      <c r="I575" s="274"/>
    </row>
    <row r="576" ht="13.5" customHeight="1">
      <c r="A576" s="114"/>
      <c r="B576" s="114"/>
      <c r="C576" s="429"/>
      <c r="D576" s="114"/>
      <c r="E576" s="114"/>
      <c r="F576" s="114"/>
      <c r="G576" s="274"/>
      <c r="H576" s="274"/>
      <c r="I576" s="274"/>
    </row>
    <row r="577" ht="13.5" customHeight="1">
      <c r="A577" s="114"/>
      <c r="B577" s="114"/>
      <c r="C577" s="429"/>
      <c r="D577" s="114"/>
      <c r="E577" s="114"/>
      <c r="F577" s="114"/>
      <c r="G577" s="274"/>
      <c r="H577" s="274"/>
      <c r="I577" s="274"/>
    </row>
    <row r="578" ht="13.5" customHeight="1">
      <c r="A578" s="114"/>
      <c r="B578" s="114"/>
      <c r="C578" s="429"/>
      <c r="D578" s="114"/>
      <c r="E578" s="114"/>
      <c r="F578" s="114"/>
      <c r="G578" s="274"/>
      <c r="H578" s="274"/>
      <c r="I578" s="274"/>
    </row>
    <row r="579" ht="13.5" customHeight="1">
      <c r="A579" s="114"/>
      <c r="B579" s="114"/>
      <c r="C579" s="429"/>
      <c r="D579" s="114"/>
      <c r="E579" s="114"/>
      <c r="F579" s="114"/>
      <c r="G579" s="274"/>
      <c r="H579" s="274"/>
      <c r="I579" s="274"/>
    </row>
    <row r="580" ht="13.5" customHeight="1">
      <c r="A580" s="114"/>
      <c r="B580" s="114"/>
      <c r="C580" s="429"/>
      <c r="D580" s="114"/>
      <c r="E580" s="114"/>
      <c r="F580" s="114"/>
      <c r="G580" s="274"/>
      <c r="H580" s="274"/>
      <c r="I580" s="274"/>
    </row>
    <row r="581" ht="13.5" customHeight="1">
      <c r="A581" s="114"/>
      <c r="B581" s="114"/>
      <c r="C581" s="429"/>
      <c r="D581" s="114"/>
      <c r="E581" s="114"/>
      <c r="F581" s="114"/>
      <c r="G581" s="274"/>
      <c r="H581" s="274"/>
      <c r="I581" s="274"/>
    </row>
    <row r="582" ht="13.5" customHeight="1">
      <c r="A582" s="114"/>
      <c r="B582" s="114"/>
      <c r="C582" s="429"/>
      <c r="D582" s="114"/>
      <c r="E582" s="114"/>
      <c r="F582" s="114"/>
      <c r="G582" s="274"/>
      <c r="H582" s="274"/>
      <c r="I582" s="274"/>
    </row>
    <row r="583" ht="13.5" customHeight="1">
      <c r="A583" s="114"/>
      <c r="B583" s="114"/>
      <c r="C583" s="429"/>
      <c r="D583" s="114"/>
      <c r="E583" s="114"/>
      <c r="F583" s="114"/>
      <c r="G583" s="274"/>
      <c r="H583" s="274"/>
      <c r="I583" s="274"/>
    </row>
    <row r="584" ht="13.5" customHeight="1">
      <c r="A584" s="114"/>
      <c r="B584" s="114"/>
      <c r="C584" s="429"/>
      <c r="D584" s="114"/>
      <c r="E584" s="114"/>
      <c r="F584" s="114"/>
      <c r="G584" s="274"/>
      <c r="H584" s="274"/>
      <c r="I584" s="274"/>
    </row>
    <row r="585" ht="13.5" customHeight="1">
      <c r="A585" s="114"/>
      <c r="B585" s="114"/>
      <c r="C585" s="429"/>
      <c r="D585" s="114"/>
      <c r="E585" s="114"/>
      <c r="F585" s="114"/>
      <c r="G585" s="274"/>
      <c r="H585" s="274"/>
      <c r="I585" s="274"/>
    </row>
    <row r="586" ht="13.5" customHeight="1">
      <c r="A586" s="114"/>
      <c r="B586" s="114"/>
      <c r="C586" s="429"/>
      <c r="D586" s="114"/>
      <c r="E586" s="114"/>
      <c r="F586" s="114"/>
      <c r="G586" s="274"/>
      <c r="H586" s="274"/>
      <c r="I586" s="274"/>
    </row>
    <row r="587" ht="13.5" customHeight="1">
      <c r="A587" s="114"/>
      <c r="B587" s="114"/>
      <c r="C587" s="429"/>
      <c r="D587" s="114"/>
      <c r="E587" s="114"/>
      <c r="F587" s="114"/>
      <c r="G587" s="274"/>
      <c r="H587" s="274"/>
      <c r="I587" s="274"/>
    </row>
    <row r="588" ht="13.5" customHeight="1">
      <c r="A588" s="114"/>
      <c r="B588" s="114"/>
      <c r="C588" s="429"/>
      <c r="D588" s="114"/>
      <c r="E588" s="114"/>
      <c r="F588" s="114"/>
      <c r="G588" s="274"/>
      <c r="H588" s="274"/>
      <c r="I588" s="274"/>
    </row>
    <row r="589" ht="13.5" customHeight="1">
      <c r="A589" s="114"/>
      <c r="B589" s="114"/>
      <c r="C589" s="429"/>
      <c r="D589" s="114"/>
      <c r="E589" s="114"/>
      <c r="F589" s="114"/>
      <c r="G589" s="274"/>
      <c r="H589" s="274"/>
      <c r="I589" s="274"/>
    </row>
    <row r="590" ht="13.5" customHeight="1">
      <c r="A590" s="114"/>
      <c r="B590" s="114"/>
      <c r="C590" s="429"/>
      <c r="D590" s="114"/>
      <c r="E590" s="114"/>
      <c r="F590" s="114"/>
      <c r="G590" s="274"/>
      <c r="H590" s="274"/>
      <c r="I590" s="274"/>
    </row>
    <row r="591" ht="13.5" customHeight="1">
      <c r="A591" s="114"/>
      <c r="B591" s="114"/>
      <c r="C591" s="429"/>
      <c r="D591" s="114"/>
      <c r="E591" s="114"/>
      <c r="F591" s="114"/>
      <c r="G591" s="274"/>
      <c r="H591" s="274"/>
      <c r="I591" s="274"/>
    </row>
    <row r="592" ht="13.5" customHeight="1">
      <c r="A592" s="114"/>
      <c r="B592" s="114"/>
      <c r="C592" s="429"/>
      <c r="D592" s="114"/>
      <c r="E592" s="114"/>
      <c r="F592" s="114"/>
      <c r="G592" s="274"/>
      <c r="H592" s="274"/>
      <c r="I592" s="274"/>
    </row>
    <row r="593" ht="13.5" customHeight="1">
      <c r="A593" s="114"/>
      <c r="B593" s="114"/>
      <c r="C593" s="429"/>
      <c r="D593" s="114"/>
      <c r="E593" s="114"/>
      <c r="F593" s="114"/>
      <c r="G593" s="274"/>
      <c r="H593" s="274"/>
      <c r="I593" s="274"/>
    </row>
    <row r="594" ht="13.5" customHeight="1">
      <c r="A594" s="114"/>
      <c r="B594" s="114"/>
      <c r="C594" s="429"/>
      <c r="D594" s="114"/>
      <c r="E594" s="114"/>
      <c r="F594" s="114"/>
      <c r="G594" s="274"/>
      <c r="H594" s="274"/>
      <c r="I594" s="274"/>
    </row>
    <row r="595" ht="13.5" customHeight="1">
      <c r="A595" s="114"/>
      <c r="B595" s="114"/>
      <c r="C595" s="429"/>
      <c r="D595" s="114"/>
      <c r="E595" s="114"/>
      <c r="F595" s="114"/>
      <c r="G595" s="274"/>
      <c r="H595" s="274"/>
      <c r="I595" s="274"/>
    </row>
    <row r="596" ht="13.5" customHeight="1">
      <c r="A596" s="114"/>
      <c r="B596" s="114"/>
      <c r="C596" s="429"/>
      <c r="D596" s="114"/>
      <c r="E596" s="114"/>
      <c r="F596" s="114"/>
      <c r="G596" s="274"/>
      <c r="H596" s="274"/>
      <c r="I596" s="274"/>
    </row>
    <row r="597" ht="13.5" customHeight="1">
      <c r="A597" s="114"/>
      <c r="B597" s="114"/>
      <c r="C597" s="429"/>
      <c r="D597" s="114"/>
      <c r="E597" s="114"/>
      <c r="F597" s="114"/>
      <c r="G597" s="274"/>
      <c r="H597" s="274"/>
      <c r="I597" s="274"/>
    </row>
    <row r="598" ht="13.5" customHeight="1">
      <c r="A598" s="114"/>
      <c r="B598" s="114"/>
      <c r="C598" s="429"/>
      <c r="D598" s="114"/>
      <c r="E598" s="114"/>
      <c r="F598" s="114"/>
      <c r="G598" s="274"/>
      <c r="H598" s="274"/>
      <c r="I598" s="274"/>
    </row>
    <row r="599" ht="13.5" customHeight="1">
      <c r="A599" s="114"/>
      <c r="B599" s="114"/>
      <c r="C599" s="429"/>
      <c r="D599" s="114"/>
      <c r="E599" s="114"/>
      <c r="F599" s="114"/>
      <c r="G599" s="274"/>
      <c r="H599" s="274"/>
      <c r="I599" s="274"/>
    </row>
    <row r="600" ht="13.5" customHeight="1">
      <c r="A600" s="114"/>
      <c r="B600" s="114"/>
      <c r="C600" s="429"/>
      <c r="D600" s="114"/>
      <c r="E600" s="114"/>
      <c r="F600" s="114"/>
      <c r="G600" s="274"/>
      <c r="H600" s="274"/>
      <c r="I600" s="274"/>
    </row>
    <row r="601" ht="13.5" customHeight="1">
      <c r="A601" s="114"/>
      <c r="B601" s="114"/>
      <c r="C601" s="429"/>
      <c r="D601" s="114"/>
      <c r="E601" s="114"/>
      <c r="F601" s="114"/>
      <c r="G601" s="274"/>
      <c r="H601" s="274"/>
      <c r="I601" s="274"/>
    </row>
    <row r="602" ht="13.5" customHeight="1">
      <c r="A602" s="114"/>
      <c r="B602" s="114"/>
      <c r="C602" s="429"/>
      <c r="D602" s="114"/>
      <c r="E602" s="114"/>
      <c r="F602" s="114"/>
      <c r="G602" s="274"/>
      <c r="H602" s="274"/>
      <c r="I602" s="274"/>
    </row>
    <row r="603" ht="13.5" customHeight="1">
      <c r="A603" s="114"/>
      <c r="B603" s="114"/>
      <c r="C603" s="429"/>
      <c r="D603" s="114"/>
      <c r="E603" s="114"/>
      <c r="F603" s="114"/>
      <c r="G603" s="274"/>
      <c r="H603" s="274"/>
      <c r="I603" s="274"/>
    </row>
    <row r="604" ht="13.5" customHeight="1">
      <c r="A604" s="114"/>
      <c r="B604" s="114"/>
      <c r="C604" s="429"/>
      <c r="D604" s="114"/>
      <c r="E604" s="114"/>
      <c r="F604" s="114"/>
      <c r="G604" s="274"/>
      <c r="H604" s="274"/>
      <c r="I604" s="274"/>
    </row>
    <row r="605" ht="13.5" customHeight="1">
      <c r="A605" s="114"/>
      <c r="B605" s="114"/>
      <c r="C605" s="429"/>
      <c r="D605" s="114"/>
      <c r="E605" s="114"/>
      <c r="F605" s="114"/>
      <c r="G605" s="274"/>
      <c r="H605" s="274"/>
      <c r="I605" s="274"/>
    </row>
    <row r="606" ht="13.5" customHeight="1">
      <c r="A606" s="114"/>
      <c r="B606" s="114"/>
      <c r="C606" s="429"/>
      <c r="D606" s="114"/>
      <c r="E606" s="114"/>
      <c r="F606" s="114"/>
      <c r="G606" s="274"/>
      <c r="H606" s="274"/>
      <c r="I606" s="274"/>
    </row>
    <row r="607" ht="13.5" customHeight="1">
      <c r="A607" s="114"/>
      <c r="B607" s="114"/>
      <c r="C607" s="429"/>
      <c r="D607" s="114"/>
      <c r="E607" s="114"/>
      <c r="F607" s="114"/>
      <c r="G607" s="274"/>
      <c r="H607" s="274"/>
      <c r="I607" s="274"/>
    </row>
    <row r="608" ht="13.5" customHeight="1">
      <c r="A608" s="114"/>
      <c r="B608" s="114"/>
      <c r="C608" s="429"/>
      <c r="D608" s="114"/>
      <c r="E608" s="114"/>
      <c r="F608" s="114"/>
      <c r="G608" s="274"/>
      <c r="H608" s="274"/>
      <c r="I608" s="274"/>
    </row>
    <row r="609" ht="13.5" customHeight="1">
      <c r="A609" s="114"/>
      <c r="B609" s="114"/>
      <c r="C609" s="429"/>
      <c r="D609" s="114"/>
      <c r="E609" s="114"/>
      <c r="F609" s="114"/>
      <c r="G609" s="274"/>
      <c r="H609" s="274"/>
      <c r="I609" s="274"/>
    </row>
    <row r="610" ht="13.5" customHeight="1">
      <c r="A610" s="114"/>
      <c r="B610" s="114"/>
      <c r="C610" s="429"/>
      <c r="D610" s="114"/>
      <c r="E610" s="114"/>
      <c r="F610" s="114"/>
      <c r="G610" s="274"/>
      <c r="H610" s="274"/>
      <c r="I610" s="274"/>
    </row>
    <row r="611" ht="13.5" customHeight="1">
      <c r="A611" s="114"/>
      <c r="B611" s="114"/>
      <c r="C611" s="429"/>
      <c r="D611" s="114"/>
      <c r="E611" s="114"/>
      <c r="F611" s="114"/>
      <c r="G611" s="274"/>
      <c r="H611" s="274"/>
      <c r="I611" s="274"/>
    </row>
    <row r="612" ht="13.5" customHeight="1">
      <c r="A612" s="114"/>
      <c r="B612" s="114"/>
      <c r="C612" s="429"/>
      <c r="D612" s="114"/>
      <c r="E612" s="114"/>
      <c r="F612" s="114"/>
      <c r="G612" s="274"/>
      <c r="H612" s="274"/>
      <c r="I612" s="274"/>
    </row>
    <row r="613" ht="13.5" customHeight="1">
      <c r="A613" s="114"/>
      <c r="B613" s="114"/>
      <c r="C613" s="429"/>
      <c r="D613" s="114"/>
      <c r="E613" s="114"/>
      <c r="F613" s="114"/>
      <c r="G613" s="274"/>
      <c r="H613" s="274"/>
      <c r="I613" s="274"/>
    </row>
    <row r="614" ht="13.5" customHeight="1">
      <c r="A614" s="114"/>
      <c r="B614" s="114"/>
      <c r="C614" s="429"/>
      <c r="D614" s="114"/>
      <c r="E614" s="114"/>
      <c r="F614" s="114"/>
      <c r="G614" s="274"/>
      <c r="H614" s="274"/>
      <c r="I614" s="274"/>
    </row>
    <row r="615" ht="13.5" customHeight="1">
      <c r="A615" s="114"/>
      <c r="B615" s="114"/>
      <c r="C615" s="429"/>
      <c r="D615" s="114"/>
      <c r="E615" s="114"/>
      <c r="F615" s="114"/>
      <c r="G615" s="274"/>
      <c r="H615" s="274"/>
      <c r="I615" s="274"/>
    </row>
    <row r="616" ht="13.5" customHeight="1">
      <c r="A616" s="114"/>
      <c r="B616" s="114"/>
      <c r="C616" s="429"/>
      <c r="D616" s="114"/>
      <c r="E616" s="114"/>
      <c r="F616" s="114"/>
      <c r="G616" s="274"/>
      <c r="H616" s="274"/>
      <c r="I616" s="274"/>
    </row>
    <row r="617" ht="13.5" customHeight="1">
      <c r="A617" s="114"/>
      <c r="B617" s="114"/>
      <c r="C617" s="429"/>
      <c r="D617" s="114"/>
      <c r="E617" s="114"/>
      <c r="F617" s="114"/>
      <c r="G617" s="274"/>
      <c r="H617" s="274"/>
      <c r="I617" s="274"/>
    </row>
    <row r="618" ht="13.5" customHeight="1">
      <c r="A618" s="114"/>
      <c r="B618" s="114"/>
      <c r="C618" s="429"/>
      <c r="D618" s="114"/>
      <c r="E618" s="114"/>
      <c r="F618" s="114"/>
      <c r="G618" s="274"/>
      <c r="H618" s="274"/>
      <c r="I618" s="274"/>
    </row>
    <row r="619" ht="13.5" customHeight="1">
      <c r="A619" s="114"/>
      <c r="B619" s="114"/>
      <c r="C619" s="429"/>
      <c r="D619" s="114"/>
      <c r="E619" s="114"/>
      <c r="F619" s="114"/>
      <c r="G619" s="274"/>
      <c r="H619" s="274"/>
      <c r="I619" s="274"/>
    </row>
    <row r="620" ht="13.5" customHeight="1">
      <c r="A620" s="114"/>
      <c r="B620" s="114"/>
      <c r="C620" s="429"/>
      <c r="D620" s="114"/>
      <c r="E620" s="114"/>
      <c r="F620" s="114"/>
      <c r="G620" s="274"/>
      <c r="H620" s="274"/>
      <c r="I620" s="274"/>
    </row>
    <row r="621" ht="13.5" customHeight="1">
      <c r="A621" s="114"/>
      <c r="B621" s="114"/>
      <c r="C621" s="429"/>
      <c r="D621" s="114"/>
      <c r="E621" s="114"/>
      <c r="F621" s="114"/>
      <c r="G621" s="274"/>
      <c r="H621" s="274"/>
      <c r="I621" s="274"/>
    </row>
    <row r="622" ht="13.5" customHeight="1">
      <c r="A622" s="114"/>
      <c r="B622" s="114"/>
      <c r="C622" s="429"/>
      <c r="D622" s="114"/>
      <c r="E622" s="114"/>
      <c r="F622" s="114"/>
      <c r="G622" s="274"/>
      <c r="H622" s="274"/>
      <c r="I622" s="274"/>
    </row>
    <row r="623" ht="13.5" customHeight="1">
      <c r="A623" s="114"/>
      <c r="B623" s="114"/>
      <c r="C623" s="429"/>
      <c r="D623" s="114"/>
      <c r="E623" s="114"/>
      <c r="F623" s="114"/>
      <c r="G623" s="274"/>
      <c r="H623" s="274"/>
      <c r="I623" s="274"/>
    </row>
    <row r="624" ht="13.5" customHeight="1">
      <c r="A624" s="114"/>
      <c r="B624" s="114"/>
      <c r="C624" s="429"/>
      <c r="D624" s="114"/>
      <c r="E624" s="114"/>
      <c r="F624" s="114"/>
      <c r="G624" s="274"/>
      <c r="H624" s="274"/>
      <c r="I624" s="274"/>
    </row>
    <row r="625" ht="13.5" customHeight="1">
      <c r="A625" s="114"/>
      <c r="B625" s="114"/>
      <c r="C625" s="429"/>
      <c r="D625" s="114"/>
      <c r="E625" s="114"/>
      <c r="F625" s="114"/>
      <c r="G625" s="274"/>
      <c r="H625" s="274"/>
      <c r="I625" s="274"/>
    </row>
    <row r="626" ht="13.5" customHeight="1">
      <c r="A626" s="114"/>
      <c r="B626" s="114"/>
      <c r="C626" s="429"/>
      <c r="D626" s="114"/>
      <c r="E626" s="114"/>
      <c r="F626" s="114"/>
      <c r="G626" s="274"/>
      <c r="H626" s="274"/>
      <c r="I626" s="274"/>
    </row>
    <row r="627" ht="13.5" customHeight="1">
      <c r="A627" s="114"/>
      <c r="B627" s="114"/>
      <c r="C627" s="429"/>
      <c r="D627" s="114"/>
      <c r="E627" s="114"/>
      <c r="F627" s="114"/>
      <c r="G627" s="274"/>
      <c r="H627" s="274"/>
      <c r="I627" s="274"/>
    </row>
    <row r="628" ht="13.5" customHeight="1">
      <c r="A628" s="114"/>
      <c r="B628" s="114"/>
      <c r="C628" s="429"/>
      <c r="D628" s="114"/>
      <c r="E628" s="114"/>
      <c r="F628" s="114"/>
      <c r="G628" s="274"/>
      <c r="H628" s="274"/>
      <c r="I628" s="274"/>
    </row>
    <row r="629" ht="13.5" customHeight="1">
      <c r="A629" s="114"/>
      <c r="B629" s="114"/>
      <c r="C629" s="429"/>
      <c r="D629" s="114"/>
      <c r="E629" s="114"/>
      <c r="F629" s="114"/>
      <c r="G629" s="274"/>
      <c r="H629" s="274"/>
      <c r="I629" s="274"/>
    </row>
    <row r="630" ht="13.5" customHeight="1">
      <c r="A630" s="114"/>
      <c r="B630" s="114"/>
      <c r="C630" s="429"/>
      <c r="D630" s="114"/>
      <c r="E630" s="114"/>
      <c r="F630" s="114"/>
      <c r="G630" s="274"/>
      <c r="H630" s="274"/>
      <c r="I630" s="274"/>
    </row>
    <row r="631" ht="13.5" customHeight="1">
      <c r="A631" s="114"/>
      <c r="B631" s="114"/>
      <c r="C631" s="429"/>
      <c r="D631" s="114"/>
      <c r="E631" s="114"/>
      <c r="F631" s="114"/>
      <c r="G631" s="274"/>
      <c r="H631" s="274"/>
      <c r="I631" s="274"/>
    </row>
    <row r="632" ht="13.5" customHeight="1">
      <c r="A632" s="114"/>
      <c r="B632" s="114"/>
      <c r="C632" s="429"/>
      <c r="D632" s="114"/>
      <c r="E632" s="114"/>
      <c r="F632" s="114"/>
      <c r="G632" s="274"/>
      <c r="H632" s="274"/>
      <c r="I632" s="274"/>
    </row>
    <row r="633" ht="13.5" customHeight="1">
      <c r="A633" s="114"/>
      <c r="B633" s="114"/>
      <c r="C633" s="429"/>
      <c r="D633" s="114"/>
      <c r="E633" s="114"/>
      <c r="F633" s="114"/>
      <c r="G633" s="274"/>
      <c r="H633" s="274"/>
      <c r="I633" s="274"/>
    </row>
    <row r="634" ht="13.5" customHeight="1">
      <c r="A634" s="114"/>
      <c r="B634" s="114"/>
      <c r="C634" s="429"/>
      <c r="D634" s="114"/>
      <c r="E634" s="114"/>
      <c r="F634" s="114"/>
      <c r="G634" s="274"/>
      <c r="H634" s="274"/>
      <c r="I634" s="274"/>
    </row>
    <row r="635" ht="13.5" customHeight="1">
      <c r="A635" s="114"/>
      <c r="B635" s="114"/>
      <c r="C635" s="429"/>
      <c r="D635" s="114"/>
      <c r="E635" s="114"/>
      <c r="F635" s="114"/>
      <c r="G635" s="274"/>
      <c r="H635" s="274"/>
      <c r="I635" s="274"/>
    </row>
    <row r="636" ht="13.5" customHeight="1">
      <c r="A636" s="114"/>
      <c r="B636" s="114"/>
      <c r="C636" s="429"/>
      <c r="D636" s="114"/>
      <c r="E636" s="114"/>
      <c r="F636" s="114"/>
      <c r="G636" s="274"/>
      <c r="H636" s="274"/>
      <c r="I636" s="274"/>
    </row>
    <row r="637" ht="13.5" customHeight="1">
      <c r="A637" s="114"/>
      <c r="B637" s="114"/>
      <c r="C637" s="429"/>
      <c r="D637" s="114"/>
      <c r="E637" s="114"/>
      <c r="F637" s="114"/>
      <c r="G637" s="274"/>
      <c r="H637" s="274"/>
      <c r="I637" s="274"/>
    </row>
    <row r="638" ht="13.5" customHeight="1">
      <c r="A638" s="114"/>
      <c r="B638" s="114"/>
      <c r="C638" s="429"/>
      <c r="D638" s="114"/>
      <c r="E638" s="114"/>
      <c r="F638" s="114"/>
      <c r="G638" s="274"/>
      <c r="H638" s="274"/>
      <c r="I638" s="274"/>
    </row>
    <row r="639" ht="13.5" customHeight="1">
      <c r="A639" s="114"/>
      <c r="B639" s="114"/>
      <c r="C639" s="429"/>
      <c r="D639" s="114"/>
      <c r="E639" s="114"/>
      <c r="F639" s="114"/>
      <c r="G639" s="274"/>
      <c r="H639" s="274"/>
      <c r="I639" s="274"/>
    </row>
    <row r="640" ht="13.5" customHeight="1">
      <c r="A640" s="114"/>
      <c r="B640" s="114"/>
      <c r="C640" s="429"/>
      <c r="D640" s="114"/>
      <c r="E640" s="114"/>
      <c r="F640" s="114"/>
      <c r="G640" s="274"/>
      <c r="H640" s="274"/>
      <c r="I640" s="274"/>
    </row>
    <row r="641" ht="13.5" customHeight="1">
      <c r="A641" s="114"/>
      <c r="B641" s="114"/>
      <c r="C641" s="429"/>
      <c r="D641" s="114"/>
      <c r="E641" s="114"/>
      <c r="F641" s="114"/>
      <c r="G641" s="274"/>
      <c r="H641" s="274"/>
      <c r="I641" s="274"/>
    </row>
    <row r="642" ht="13.5" customHeight="1">
      <c r="A642" s="114"/>
      <c r="B642" s="114"/>
      <c r="C642" s="429"/>
      <c r="D642" s="114"/>
      <c r="E642" s="114"/>
      <c r="F642" s="114"/>
      <c r="G642" s="274"/>
      <c r="H642" s="274"/>
      <c r="I642" s="274"/>
    </row>
    <row r="643" ht="13.5" customHeight="1">
      <c r="A643" s="114"/>
      <c r="B643" s="114"/>
      <c r="C643" s="429"/>
      <c r="D643" s="114"/>
      <c r="E643" s="114"/>
      <c r="F643" s="114"/>
      <c r="G643" s="274"/>
      <c r="H643" s="274"/>
      <c r="I643" s="274"/>
    </row>
    <row r="644" ht="13.5" customHeight="1">
      <c r="A644" s="114"/>
      <c r="B644" s="114"/>
      <c r="C644" s="429"/>
      <c r="D644" s="114"/>
      <c r="E644" s="114"/>
      <c r="F644" s="114"/>
      <c r="G644" s="274"/>
      <c r="H644" s="274"/>
      <c r="I644" s="274"/>
    </row>
    <row r="645" ht="13.5" customHeight="1">
      <c r="A645" s="114"/>
      <c r="B645" s="114"/>
      <c r="C645" s="429"/>
      <c r="D645" s="114"/>
      <c r="E645" s="114"/>
      <c r="F645" s="114"/>
      <c r="G645" s="274"/>
      <c r="H645" s="274"/>
      <c r="I645" s="274"/>
    </row>
    <row r="646" ht="13.5" customHeight="1">
      <c r="A646" s="114"/>
      <c r="B646" s="114"/>
      <c r="C646" s="429"/>
      <c r="D646" s="114"/>
      <c r="E646" s="114"/>
      <c r="F646" s="114"/>
      <c r="G646" s="274"/>
      <c r="H646" s="274"/>
      <c r="I646" s="274"/>
    </row>
    <row r="647" ht="13.5" customHeight="1">
      <c r="A647" s="114"/>
      <c r="B647" s="114"/>
      <c r="C647" s="429"/>
      <c r="D647" s="114"/>
      <c r="E647" s="114"/>
      <c r="F647" s="114"/>
      <c r="G647" s="274"/>
      <c r="H647" s="274"/>
      <c r="I647" s="274"/>
    </row>
    <row r="648" ht="13.5" customHeight="1">
      <c r="A648" s="114"/>
      <c r="B648" s="114"/>
      <c r="C648" s="429"/>
      <c r="D648" s="114"/>
      <c r="E648" s="114"/>
      <c r="F648" s="114"/>
      <c r="G648" s="274"/>
      <c r="H648" s="274"/>
      <c r="I648" s="274"/>
    </row>
    <row r="649" ht="13.5" customHeight="1">
      <c r="A649" s="114"/>
      <c r="B649" s="114"/>
      <c r="C649" s="429"/>
      <c r="D649" s="114"/>
      <c r="E649" s="114"/>
      <c r="F649" s="114"/>
      <c r="G649" s="274"/>
      <c r="H649" s="274"/>
      <c r="I649" s="274"/>
    </row>
    <row r="650" ht="13.5" customHeight="1">
      <c r="A650" s="114"/>
      <c r="B650" s="114"/>
      <c r="C650" s="429"/>
      <c r="D650" s="114"/>
      <c r="E650" s="114"/>
      <c r="F650" s="114"/>
      <c r="G650" s="274"/>
      <c r="H650" s="274"/>
      <c r="I650" s="274"/>
    </row>
    <row r="651" ht="13.5" customHeight="1">
      <c r="A651" s="114"/>
      <c r="B651" s="114"/>
      <c r="C651" s="429"/>
      <c r="D651" s="114"/>
      <c r="E651" s="114"/>
      <c r="F651" s="114"/>
      <c r="G651" s="274"/>
      <c r="H651" s="274"/>
      <c r="I651" s="274"/>
    </row>
    <row r="652" ht="13.5" customHeight="1">
      <c r="A652" s="114"/>
      <c r="B652" s="114"/>
      <c r="C652" s="429"/>
      <c r="D652" s="114"/>
      <c r="E652" s="114"/>
      <c r="F652" s="114"/>
      <c r="G652" s="274"/>
      <c r="H652" s="274"/>
      <c r="I652" s="274"/>
    </row>
    <row r="653" ht="13.5" customHeight="1">
      <c r="A653" s="114"/>
      <c r="B653" s="114"/>
      <c r="C653" s="429"/>
      <c r="D653" s="114"/>
      <c r="E653" s="114"/>
      <c r="F653" s="114"/>
      <c r="G653" s="274"/>
      <c r="H653" s="274"/>
      <c r="I653" s="274"/>
    </row>
    <row r="654" ht="13.5" customHeight="1">
      <c r="A654" s="114"/>
      <c r="B654" s="114"/>
      <c r="C654" s="429"/>
      <c r="D654" s="114"/>
      <c r="E654" s="114"/>
      <c r="F654" s="114"/>
      <c r="G654" s="274"/>
      <c r="H654" s="274"/>
      <c r="I654" s="274"/>
    </row>
    <row r="655" ht="13.5" customHeight="1">
      <c r="A655" s="114"/>
      <c r="B655" s="114"/>
      <c r="C655" s="429"/>
      <c r="D655" s="114"/>
      <c r="E655" s="114"/>
      <c r="F655" s="114"/>
      <c r="G655" s="274"/>
      <c r="H655" s="274"/>
      <c r="I655" s="274"/>
    </row>
    <row r="656" ht="13.5" customHeight="1">
      <c r="A656" s="114"/>
      <c r="B656" s="114"/>
      <c r="C656" s="429"/>
      <c r="D656" s="114"/>
      <c r="E656" s="114"/>
      <c r="F656" s="114"/>
      <c r="G656" s="274"/>
      <c r="H656" s="274"/>
      <c r="I656" s="274"/>
    </row>
    <row r="657" ht="13.5" customHeight="1">
      <c r="A657" s="114"/>
      <c r="B657" s="114"/>
      <c r="C657" s="429"/>
      <c r="D657" s="114"/>
      <c r="E657" s="114"/>
      <c r="F657" s="114"/>
      <c r="G657" s="274"/>
      <c r="H657" s="274"/>
      <c r="I657" s="274"/>
    </row>
    <row r="658" ht="13.5" customHeight="1">
      <c r="A658" s="114"/>
      <c r="B658" s="114"/>
      <c r="C658" s="429"/>
      <c r="D658" s="114"/>
      <c r="E658" s="114"/>
      <c r="F658" s="114"/>
      <c r="G658" s="274"/>
      <c r="H658" s="274"/>
      <c r="I658" s="274"/>
    </row>
    <row r="659" ht="13.5" customHeight="1">
      <c r="A659" s="114"/>
      <c r="B659" s="114"/>
      <c r="C659" s="429"/>
      <c r="D659" s="114"/>
      <c r="E659" s="114"/>
      <c r="F659" s="114"/>
      <c r="G659" s="274"/>
      <c r="H659" s="274"/>
      <c r="I659" s="274"/>
    </row>
    <row r="660" ht="13.5" customHeight="1">
      <c r="A660" s="114"/>
      <c r="B660" s="114"/>
      <c r="C660" s="429"/>
      <c r="D660" s="114"/>
      <c r="E660" s="114"/>
      <c r="F660" s="114"/>
      <c r="G660" s="274"/>
      <c r="H660" s="274"/>
      <c r="I660" s="274"/>
    </row>
    <row r="661" ht="13.5" customHeight="1">
      <c r="A661" s="114"/>
      <c r="B661" s="114"/>
      <c r="C661" s="429"/>
      <c r="D661" s="114"/>
      <c r="E661" s="114"/>
      <c r="F661" s="114"/>
      <c r="G661" s="274"/>
      <c r="H661" s="274"/>
      <c r="I661" s="274"/>
    </row>
    <row r="662" ht="13.5" customHeight="1">
      <c r="A662" s="114"/>
      <c r="B662" s="114"/>
      <c r="C662" s="429"/>
      <c r="D662" s="114"/>
      <c r="E662" s="114"/>
      <c r="F662" s="114"/>
      <c r="G662" s="274"/>
      <c r="H662" s="274"/>
      <c r="I662" s="274"/>
    </row>
    <row r="663" ht="13.5" customHeight="1">
      <c r="A663" s="114"/>
      <c r="B663" s="114"/>
      <c r="C663" s="429"/>
      <c r="D663" s="114"/>
      <c r="E663" s="114"/>
      <c r="F663" s="114"/>
      <c r="G663" s="274"/>
      <c r="H663" s="274"/>
      <c r="I663" s="274"/>
    </row>
    <row r="664" ht="13.5" customHeight="1">
      <c r="A664" s="114"/>
      <c r="B664" s="114"/>
      <c r="C664" s="429"/>
      <c r="D664" s="114"/>
      <c r="E664" s="114"/>
      <c r="F664" s="114"/>
      <c r="G664" s="274"/>
      <c r="H664" s="274"/>
      <c r="I664" s="274"/>
    </row>
    <row r="665" ht="13.5" customHeight="1">
      <c r="A665" s="114"/>
      <c r="B665" s="114"/>
      <c r="C665" s="429"/>
      <c r="D665" s="114"/>
      <c r="E665" s="114"/>
      <c r="F665" s="114"/>
      <c r="G665" s="274"/>
      <c r="H665" s="274"/>
      <c r="I665" s="274"/>
    </row>
    <row r="666" ht="13.5" customHeight="1">
      <c r="A666" s="114"/>
      <c r="B666" s="114"/>
      <c r="C666" s="429"/>
      <c r="D666" s="114"/>
      <c r="E666" s="114"/>
      <c r="F666" s="114"/>
      <c r="G666" s="274"/>
      <c r="H666" s="274"/>
      <c r="I666" s="274"/>
    </row>
    <row r="667" ht="13.5" customHeight="1">
      <c r="A667" s="114"/>
      <c r="B667" s="114"/>
      <c r="C667" s="429"/>
      <c r="D667" s="114"/>
      <c r="E667" s="114"/>
      <c r="F667" s="114"/>
      <c r="G667" s="274"/>
      <c r="H667" s="274"/>
      <c r="I667" s="274"/>
    </row>
    <row r="668" ht="13.5" customHeight="1">
      <c r="A668" s="114"/>
      <c r="B668" s="114"/>
      <c r="C668" s="429"/>
      <c r="D668" s="114"/>
      <c r="E668" s="114"/>
      <c r="F668" s="114"/>
      <c r="G668" s="274"/>
      <c r="H668" s="274"/>
      <c r="I668" s="274"/>
    </row>
    <row r="669" ht="13.5" customHeight="1">
      <c r="A669" s="114"/>
      <c r="B669" s="114"/>
      <c r="C669" s="429"/>
      <c r="D669" s="114"/>
      <c r="E669" s="114"/>
      <c r="F669" s="114"/>
      <c r="G669" s="274"/>
      <c r="H669" s="274"/>
      <c r="I669" s="274"/>
    </row>
    <row r="670" ht="13.5" customHeight="1">
      <c r="A670" s="114"/>
      <c r="B670" s="114"/>
      <c r="C670" s="429"/>
      <c r="D670" s="114"/>
      <c r="E670" s="114"/>
      <c r="F670" s="114"/>
      <c r="G670" s="274"/>
      <c r="H670" s="274"/>
      <c r="I670" s="274"/>
    </row>
    <row r="671" ht="13.5" customHeight="1">
      <c r="A671" s="114"/>
      <c r="B671" s="114"/>
      <c r="C671" s="429"/>
      <c r="D671" s="114"/>
      <c r="E671" s="114"/>
      <c r="F671" s="114"/>
      <c r="G671" s="274"/>
      <c r="H671" s="274"/>
      <c r="I671" s="274"/>
    </row>
    <row r="672" ht="13.5" customHeight="1">
      <c r="A672" s="114"/>
      <c r="B672" s="114"/>
      <c r="C672" s="429"/>
      <c r="D672" s="114"/>
      <c r="E672" s="114"/>
      <c r="F672" s="114"/>
      <c r="G672" s="274"/>
      <c r="H672" s="274"/>
      <c r="I672" s="274"/>
    </row>
    <row r="673" ht="13.5" customHeight="1">
      <c r="A673" s="114"/>
      <c r="B673" s="114"/>
      <c r="C673" s="429"/>
      <c r="D673" s="114"/>
      <c r="E673" s="114"/>
      <c r="F673" s="114"/>
      <c r="G673" s="274"/>
      <c r="H673" s="274"/>
      <c r="I673" s="274"/>
    </row>
    <row r="674" ht="13.5" customHeight="1">
      <c r="A674" s="114"/>
      <c r="B674" s="114"/>
      <c r="C674" s="429"/>
      <c r="D674" s="114"/>
      <c r="E674" s="114"/>
      <c r="F674" s="114"/>
      <c r="G674" s="274"/>
      <c r="H674" s="274"/>
      <c r="I674" s="274"/>
    </row>
    <row r="675" ht="13.5" customHeight="1">
      <c r="A675" s="114"/>
      <c r="B675" s="114"/>
      <c r="C675" s="429"/>
      <c r="D675" s="114"/>
      <c r="E675" s="114"/>
      <c r="F675" s="114"/>
      <c r="G675" s="274"/>
      <c r="H675" s="274"/>
      <c r="I675" s="274"/>
    </row>
    <row r="676" ht="13.5" customHeight="1">
      <c r="A676" s="114"/>
      <c r="B676" s="114"/>
      <c r="C676" s="429"/>
      <c r="D676" s="114"/>
      <c r="E676" s="114"/>
      <c r="F676" s="114"/>
      <c r="G676" s="274"/>
      <c r="H676" s="274"/>
      <c r="I676" s="274"/>
    </row>
    <row r="677" ht="13.5" customHeight="1">
      <c r="A677" s="114"/>
      <c r="B677" s="114"/>
      <c r="C677" s="429"/>
      <c r="D677" s="114"/>
      <c r="E677" s="114"/>
      <c r="F677" s="114"/>
      <c r="G677" s="274"/>
      <c r="H677" s="274"/>
      <c r="I677" s="274"/>
    </row>
    <row r="678" ht="13.5" customHeight="1">
      <c r="A678" s="114"/>
      <c r="B678" s="114"/>
      <c r="C678" s="429"/>
      <c r="D678" s="114"/>
      <c r="E678" s="114"/>
      <c r="F678" s="114"/>
      <c r="G678" s="274"/>
      <c r="H678" s="274"/>
      <c r="I678" s="274"/>
    </row>
    <row r="679" ht="13.5" customHeight="1">
      <c r="A679" s="114"/>
      <c r="B679" s="114"/>
      <c r="C679" s="429"/>
      <c r="D679" s="114"/>
      <c r="E679" s="114"/>
      <c r="F679" s="114"/>
      <c r="G679" s="274"/>
      <c r="H679" s="274"/>
      <c r="I679" s="274"/>
    </row>
    <row r="680" ht="13.5" customHeight="1">
      <c r="A680" s="114"/>
      <c r="B680" s="114"/>
      <c r="C680" s="429"/>
      <c r="D680" s="114"/>
      <c r="E680" s="114"/>
      <c r="F680" s="114"/>
      <c r="G680" s="274"/>
      <c r="H680" s="274"/>
      <c r="I680" s="274"/>
    </row>
    <row r="681" ht="13.5" customHeight="1">
      <c r="A681" s="114"/>
      <c r="B681" s="114"/>
      <c r="C681" s="429"/>
      <c r="D681" s="114"/>
      <c r="E681" s="114"/>
      <c r="F681" s="114"/>
      <c r="G681" s="274"/>
      <c r="H681" s="274"/>
      <c r="I681" s="274"/>
    </row>
    <row r="682" ht="13.5" customHeight="1">
      <c r="A682" s="114"/>
      <c r="B682" s="114"/>
      <c r="C682" s="429"/>
      <c r="D682" s="114"/>
      <c r="E682" s="114"/>
      <c r="F682" s="114"/>
      <c r="G682" s="274"/>
      <c r="H682" s="274"/>
      <c r="I682" s="274"/>
    </row>
    <row r="683" ht="13.5" customHeight="1">
      <c r="A683" s="114"/>
      <c r="B683" s="114"/>
      <c r="C683" s="429"/>
      <c r="D683" s="114"/>
      <c r="E683" s="114"/>
      <c r="F683" s="114"/>
      <c r="G683" s="274"/>
      <c r="H683" s="274"/>
      <c r="I683" s="274"/>
    </row>
    <row r="684" ht="13.5" customHeight="1">
      <c r="A684" s="114"/>
      <c r="B684" s="114"/>
      <c r="C684" s="429"/>
      <c r="D684" s="114"/>
      <c r="E684" s="114"/>
      <c r="F684" s="114"/>
      <c r="G684" s="274"/>
      <c r="H684" s="274"/>
      <c r="I684" s="274"/>
    </row>
    <row r="685" ht="13.5" customHeight="1">
      <c r="A685" s="114"/>
      <c r="B685" s="114"/>
      <c r="C685" s="429"/>
      <c r="D685" s="114"/>
      <c r="E685" s="114"/>
      <c r="F685" s="114"/>
      <c r="G685" s="274"/>
      <c r="H685" s="274"/>
      <c r="I685" s="274"/>
    </row>
    <row r="686" ht="13.5" customHeight="1">
      <c r="A686" s="114"/>
      <c r="B686" s="114"/>
      <c r="C686" s="429"/>
      <c r="D686" s="114"/>
      <c r="E686" s="114"/>
      <c r="F686" s="114"/>
      <c r="G686" s="274"/>
      <c r="H686" s="274"/>
      <c r="I686" s="274"/>
    </row>
    <row r="687" ht="13.5" customHeight="1">
      <c r="A687" s="114"/>
      <c r="B687" s="114"/>
      <c r="C687" s="429"/>
      <c r="D687" s="114"/>
      <c r="E687" s="114"/>
      <c r="F687" s="114"/>
      <c r="G687" s="274"/>
      <c r="H687" s="274"/>
      <c r="I687" s="274"/>
    </row>
    <row r="688" ht="13.5" customHeight="1">
      <c r="A688" s="114"/>
      <c r="B688" s="114"/>
      <c r="C688" s="429"/>
      <c r="D688" s="114"/>
      <c r="E688" s="114"/>
      <c r="F688" s="114"/>
      <c r="G688" s="274"/>
      <c r="H688" s="274"/>
      <c r="I688" s="274"/>
    </row>
    <row r="689" ht="13.5" customHeight="1">
      <c r="A689" s="114"/>
      <c r="B689" s="114"/>
      <c r="C689" s="429"/>
      <c r="D689" s="114"/>
      <c r="E689" s="114"/>
      <c r="F689" s="114"/>
      <c r="G689" s="274"/>
      <c r="H689" s="274"/>
      <c r="I689" s="274"/>
    </row>
    <row r="690" ht="13.5" customHeight="1">
      <c r="A690" s="114"/>
      <c r="B690" s="114"/>
      <c r="C690" s="429"/>
      <c r="D690" s="114"/>
      <c r="E690" s="114"/>
      <c r="F690" s="114"/>
      <c r="G690" s="274"/>
      <c r="H690" s="274"/>
      <c r="I690" s="274"/>
    </row>
    <row r="691" ht="13.5" customHeight="1">
      <c r="A691" s="114"/>
      <c r="B691" s="114"/>
      <c r="C691" s="429"/>
      <c r="D691" s="114"/>
      <c r="E691" s="114"/>
      <c r="F691" s="114"/>
      <c r="G691" s="274"/>
      <c r="H691" s="274"/>
      <c r="I691" s="274"/>
    </row>
    <row r="692" ht="13.5" customHeight="1">
      <c r="A692" s="114"/>
      <c r="B692" s="114"/>
      <c r="C692" s="429"/>
      <c r="D692" s="114"/>
      <c r="E692" s="114"/>
      <c r="F692" s="114"/>
      <c r="G692" s="274"/>
      <c r="H692" s="274"/>
      <c r="I692" s="274"/>
    </row>
    <row r="693" ht="13.5" customHeight="1">
      <c r="A693" s="114"/>
      <c r="B693" s="114"/>
      <c r="C693" s="429"/>
      <c r="D693" s="114"/>
      <c r="E693" s="114"/>
      <c r="F693" s="114"/>
      <c r="G693" s="274"/>
      <c r="H693" s="274"/>
      <c r="I693" s="274"/>
    </row>
    <row r="694" ht="13.5" customHeight="1">
      <c r="A694" s="114"/>
      <c r="B694" s="114"/>
      <c r="C694" s="429"/>
      <c r="D694" s="114"/>
      <c r="E694" s="114"/>
      <c r="F694" s="114"/>
      <c r="G694" s="274"/>
      <c r="H694" s="274"/>
      <c r="I694" s="274"/>
    </row>
    <row r="695" ht="13.5" customHeight="1">
      <c r="A695" s="114"/>
      <c r="B695" s="114"/>
      <c r="C695" s="429"/>
      <c r="D695" s="114"/>
      <c r="E695" s="114"/>
      <c r="F695" s="114"/>
      <c r="G695" s="274"/>
      <c r="H695" s="274"/>
      <c r="I695" s="274"/>
    </row>
    <row r="696" ht="13.5" customHeight="1">
      <c r="A696" s="114"/>
      <c r="B696" s="114"/>
      <c r="C696" s="429"/>
      <c r="D696" s="114"/>
      <c r="E696" s="114"/>
      <c r="F696" s="114"/>
      <c r="G696" s="274"/>
      <c r="H696" s="274"/>
      <c r="I696" s="274"/>
    </row>
    <row r="697" ht="13.5" customHeight="1">
      <c r="A697" s="114"/>
      <c r="B697" s="114"/>
      <c r="C697" s="429"/>
      <c r="D697" s="114"/>
      <c r="E697" s="114"/>
      <c r="F697" s="114"/>
      <c r="G697" s="274"/>
      <c r="H697" s="274"/>
      <c r="I697" s="274"/>
    </row>
    <row r="698" ht="13.5" customHeight="1">
      <c r="A698" s="114"/>
      <c r="B698" s="114"/>
      <c r="C698" s="429"/>
      <c r="D698" s="114"/>
      <c r="E698" s="114"/>
      <c r="F698" s="114"/>
      <c r="G698" s="274"/>
      <c r="H698" s="274"/>
      <c r="I698" s="274"/>
    </row>
    <row r="699" ht="13.5" customHeight="1">
      <c r="A699" s="114"/>
      <c r="B699" s="114"/>
      <c r="C699" s="429"/>
      <c r="D699" s="114"/>
      <c r="E699" s="114"/>
      <c r="F699" s="114"/>
      <c r="G699" s="274"/>
      <c r="H699" s="274"/>
      <c r="I699" s="274"/>
    </row>
    <row r="700" ht="13.5" customHeight="1">
      <c r="A700" s="114"/>
      <c r="B700" s="114"/>
      <c r="C700" s="429"/>
      <c r="D700" s="114"/>
      <c r="E700" s="114"/>
      <c r="F700" s="114"/>
      <c r="G700" s="274"/>
      <c r="H700" s="274"/>
      <c r="I700" s="274"/>
    </row>
    <row r="701" ht="13.5" customHeight="1">
      <c r="A701" s="114"/>
      <c r="B701" s="114"/>
      <c r="C701" s="429"/>
      <c r="D701" s="114"/>
      <c r="E701" s="114"/>
      <c r="F701" s="114"/>
      <c r="G701" s="274"/>
      <c r="H701" s="274"/>
      <c r="I701" s="274"/>
    </row>
    <row r="702" ht="13.5" customHeight="1">
      <c r="A702" s="114"/>
      <c r="B702" s="114"/>
      <c r="C702" s="429"/>
      <c r="D702" s="114"/>
      <c r="E702" s="114"/>
      <c r="F702" s="114"/>
      <c r="G702" s="274"/>
      <c r="H702" s="274"/>
      <c r="I702" s="274"/>
    </row>
    <row r="703" ht="13.5" customHeight="1">
      <c r="A703" s="114"/>
      <c r="B703" s="114"/>
      <c r="C703" s="429"/>
      <c r="D703" s="114"/>
      <c r="E703" s="114"/>
      <c r="F703" s="114"/>
      <c r="G703" s="274"/>
      <c r="H703" s="274"/>
      <c r="I703" s="274"/>
    </row>
    <row r="704" ht="13.5" customHeight="1">
      <c r="A704" s="114"/>
      <c r="B704" s="114"/>
      <c r="C704" s="429"/>
      <c r="D704" s="114"/>
      <c r="E704" s="114"/>
      <c r="F704" s="114"/>
      <c r="G704" s="274"/>
      <c r="H704" s="274"/>
      <c r="I704" s="274"/>
    </row>
    <row r="705" ht="13.5" customHeight="1">
      <c r="A705" s="114"/>
      <c r="B705" s="114"/>
      <c r="C705" s="429"/>
      <c r="D705" s="114"/>
      <c r="E705" s="114"/>
      <c r="F705" s="114"/>
      <c r="G705" s="274"/>
      <c r="H705" s="274"/>
      <c r="I705" s="274"/>
    </row>
    <row r="706" ht="13.5" customHeight="1">
      <c r="A706" s="114"/>
      <c r="B706" s="114"/>
      <c r="C706" s="429"/>
      <c r="D706" s="114"/>
      <c r="E706" s="114"/>
      <c r="F706" s="114"/>
      <c r="G706" s="274"/>
      <c r="H706" s="274"/>
      <c r="I706" s="274"/>
    </row>
    <row r="707" ht="13.5" customHeight="1">
      <c r="A707" s="114"/>
      <c r="B707" s="114"/>
      <c r="C707" s="429"/>
      <c r="D707" s="114"/>
      <c r="E707" s="114"/>
      <c r="F707" s="114"/>
      <c r="G707" s="274"/>
      <c r="H707" s="274"/>
      <c r="I707" s="274"/>
    </row>
    <row r="708" ht="13.5" customHeight="1">
      <c r="A708" s="114"/>
      <c r="B708" s="114"/>
      <c r="C708" s="429"/>
      <c r="D708" s="114"/>
      <c r="E708" s="114"/>
      <c r="F708" s="114"/>
      <c r="G708" s="274"/>
      <c r="H708" s="274"/>
      <c r="I708" s="274"/>
    </row>
    <row r="709" ht="13.5" customHeight="1">
      <c r="A709" s="114"/>
      <c r="B709" s="114"/>
      <c r="C709" s="429"/>
      <c r="D709" s="114"/>
      <c r="E709" s="114"/>
      <c r="F709" s="114"/>
      <c r="G709" s="274"/>
      <c r="H709" s="274"/>
      <c r="I709" s="274"/>
    </row>
    <row r="710" ht="13.5" customHeight="1">
      <c r="A710" s="114"/>
      <c r="B710" s="114"/>
      <c r="C710" s="429"/>
      <c r="D710" s="114"/>
      <c r="E710" s="114"/>
      <c r="F710" s="114"/>
      <c r="G710" s="274"/>
      <c r="H710" s="274"/>
      <c r="I710" s="274"/>
    </row>
    <row r="711" ht="13.5" customHeight="1">
      <c r="A711" s="114"/>
      <c r="B711" s="114"/>
      <c r="C711" s="429"/>
      <c r="D711" s="114"/>
      <c r="E711" s="114"/>
      <c r="F711" s="114"/>
      <c r="G711" s="274"/>
      <c r="H711" s="274"/>
      <c r="I711" s="274"/>
    </row>
    <row r="712" ht="13.5" customHeight="1">
      <c r="A712" s="114"/>
      <c r="B712" s="114"/>
      <c r="C712" s="429"/>
      <c r="D712" s="114"/>
      <c r="E712" s="114"/>
      <c r="F712" s="114"/>
      <c r="G712" s="274"/>
      <c r="H712" s="274"/>
      <c r="I712" s="274"/>
    </row>
    <row r="713" ht="13.5" customHeight="1">
      <c r="A713" s="114"/>
      <c r="B713" s="114"/>
      <c r="C713" s="429"/>
      <c r="D713" s="114"/>
      <c r="E713" s="114"/>
      <c r="F713" s="114"/>
      <c r="G713" s="274"/>
      <c r="H713" s="274"/>
      <c r="I713" s="274"/>
    </row>
    <row r="714" ht="13.5" customHeight="1">
      <c r="A714" s="114"/>
      <c r="B714" s="114"/>
      <c r="C714" s="429"/>
      <c r="D714" s="114"/>
      <c r="E714" s="114"/>
      <c r="F714" s="114"/>
      <c r="G714" s="274"/>
      <c r="H714" s="274"/>
      <c r="I714" s="274"/>
    </row>
    <row r="715" ht="13.5" customHeight="1">
      <c r="A715" s="114"/>
      <c r="B715" s="114"/>
      <c r="C715" s="429"/>
      <c r="D715" s="114"/>
      <c r="E715" s="114"/>
      <c r="F715" s="114"/>
      <c r="G715" s="274"/>
      <c r="H715" s="274"/>
      <c r="I715" s="274"/>
    </row>
    <row r="716" ht="13.5" customHeight="1">
      <c r="A716" s="114"/>
      <c r="B716" s="114"/>
      <c r="C716" s="429"/>
      <c r="D716" s="114"/>
      <c r="E716" s="114"/>
      <c r="F716" s="114"/>
      <c r="G716" s="274"/>
      <c r="H716" s="274"/>
      <c r="I716" s="274"/>
    </row>
    <row r="717" ht="13.5" customHeight="1">
      <c r="A717" s="114"/>
      <c r="B717" s="114"/>
      <c r="C717" s="429"/>
      <c r="D717" s="114"/>
      <c r="E717" s="114"/>
      <c r="F717" s="114"/>
      <c r="G717" s="274"/>
      <c r="H717" s="274"/>
      <c r="I717" s="274"/>
    </row>
    <row r="718" ht="13.5" customHeight="1">
      <c r="A718" s="114"/>
      <c r="B718" s="114"/>
      <c r="C718" s="429"/>
      <c r="D718" s="114"/>
      <c r="E718" s="114"/>
      <c r="F718" s="114"/>
      <c r="G718" s="274"/>
      <c r="H718" s="274"/>
      <c r="I718" s="274"/>
    </row>
    <row r="719" ht="13.5" customHeight="1">
      <c r="A719" s="114"/>
      <c r="B719" s="114"/>
      <c r="C719" s="429"/>
      <c r="D719" s="114"/>
      <c r="E719" s="114"/>
      <c r="F719" s="114"/>
      <c r="G719" s="274"/>
      <c r="H719" s="274"/>
      <c r="I719" s="274"/>
    </row>
    <row r="720" ht="13.5" customHeight="1">
      <c r="A720" s="114"/>
      <c r="B720" s="114"/>
      <c r="C720" s="429"/>
      <c r="D720" s="114"/>
      <c r="E720" s="114"/>
      <c r="F720" s="114"/>
      <c r="G720" s="274"/>
      <c r="H720" s="274"/>
      <c r="I720" s="274"/>
    </row>
    <row r="721" ht="13.5" customHeight="1">
      <c r="A721" s="114"/>
      <c r="B721" s="114"/>
      <c r="C721" s="429"/>
      <c r="D721" s="114"/>
      <c r="E721" s="114"/>
      <c r="F721" s="114"/>
      <c r="G721" s="274"/>
      <c r="H721" s="274"/>
      <c r="I721" s="274"/>
    </row>
    <row r="722" ht="13.5" customHeight="1">
      <c r="A722" s="114"/>
      <c r="B722" s="114"/>
      <c r="C722" s="429"/>
      <c r="D722" s="114"/>
      <c r="E722" s="114"/>
      <c r="F722" s="114"/>
      <c r="G722" s="274"/>
      <c r="H722" s="274"/>
      <c r="I722" s="274"/>
    </row>
    <row r="723" ht="13.5" customHeight="1">
      <c r="A723" s="114"/>
      <c r="B723" s="114"/>
      <c r="C723" s="429"/>
      <c r="D723" s="114"/>
      <c r="E723" s="114"/>
      <c r="F723" s="114"/>
      <c r="G723" s="274"/>
      <c r="H723" s="274"/>
      <c r="I723" s="274"/>
    </row>
    <row r="724" ht="13.5" customHeight="1">
      <c r="A724" s="114"/>
      <c r="B724" s="114"/>
      <c r="C724" s="429"/>
      <c r="D724" s="114"/>
      <c r="E724" s="114"/>
      <c r="F724" s="114"/>
      <c r="G724" s="274"/>
      <c r="H724" s="274"/>
      <c r="I724" s="274"/>
    </row>
    <row r="725" ht="13.5" customHeight="1">
      <c r="A725" s="114"/>
      <c r="B725" s="114"/>
      <c r="C725" s="429"/>
      <c r="D725" s="114"/>
      <c r="E725" s="114"/>
      <c r="F725" s="114"/>
      <c r="G725" s="274"/>
      <c r="H725" s="274"/>
      <c r="I725" s="274"/>
    </row>
    <row r="726" ht="13.5" customHeight="1">
      <c r="A726" s="114"/>
      <c r="B726" s="114"/>
      <c r="C726" s="429"/>
      <c r="D726" s="114"/>
      <c r="E726" s="114"/>
      <c r="F726" s="114"/>
      <c r="G726" s="274"/>
      <c r="H726" s="274"/>
      <c r="I726" s="274"/>
    </row>
    <row r="727" ht="13.5" customHeight="1">
      <c r="A727" s="114"/>
      <c r="B727" s="114"/>
      <c r="C727" s="429"/>
      <c r="D727" s="114"/>
      <c r="E727" s="114"/>
      <c r="F727" s="114"/>
      <c r="G727" s="274"/>
      <c r="H727" s="274"/>
      <c r="I727" s="274"/>
    </row>
    <row r="728" ht="13.5" customHeight="1">
      <c r="A728" s="114"/>
      <c r="B728" s="114"/>
      <c r="C728" s="429"/>
      <c r="D728" s="114"/>
      <c r="E728" s="114"/>
      <c r="F728" s="114"/>
      <c r="G728" s="274"/>
      <c r="H728" s="274"/>
      <c r="I728" s="274"/>
    </row>
    <row r="729" ht="13.5" customHeight="1">
      <c r="A729" s="114"/>
      <c r="B729" s="114"/>
      <c r="C729" s="429"/>
      <c r="D729" s="114"/>
      <c r="E729" s="114"/>
      <c r="F729" s="114"/>
      <c r="G729" s="274"/>
      <c r="H729" s="274"/>
      <c r="I729" s="274"/>
    </row>
    <row r="730" ht="13.5" customHeight="1">
      <c r="A730" s="114"/>
      <c r="B730" s="114"/>
      <c r="C730" s="429"/>
      <c r="D730" s="114"/>
      <c r="E730" s="114"/>
      <c r="F730" s="114"/>
      <c r="G730" s="274"/>
      <c r="H730" s="274"/>
      <c r="I730" s="274"/>
    </row>
    <row r="731" ht="13.5" customHeight="1">
      <c r="A731" s="114"/>
      <c r="B731" s="114"/>
      <c r="C731" s="429"/>
      <c r="D731" s="114"/>
      <c r="E731" s="114"/>
      <c r="F731" s="114"/>
      <c r="G731" s="274"/>
      <c r="H731" s="274"/>
      <c r="I731" s="274"/>
    </row>
    <row r="732" ht="13.5" customHeight="1">
      <c r="A732" s="114"/>
      <c r="B732" s="114"/>
      <c r="C732" s="429"/>
      <c r="D732" s="114"/>
      <c r="E732" s="114"/>
      <c r="F732" s="114"/>
      <c r="G732" s="274"/>
      <c r="H732" s="274"/>
      <c r="I732" s="274"/>
    </row>
    <row r="733" ht="13.5" customHeight="1">
      <c r="A733" s="114"/>
      <c r="B733" s="114"/>
      <c r="C733" s="429"/>
      <c r="D733" s="114"/>
      <c r="E733" s="114"/>
      <c r="F733" s="114"/>
      <c r="G733" s="274"/>
      <c r="H733" s="274"/>
      <c r="I733" s="274"/>
    </row>
    <row r="734" ht="13.5" customHeight="1">
      <c r="A734" s="114"/>
      <c r="B734" s="114"/>
      <c r="C734" s="429"/>
      <c r="D734" s="114"/>
      <c r="E734" s="114"/>
      <c r="F734" s="114"/>
      <c r="G734" s="274"/>
      <c r="H734" s="274"/>
      <c r="I734" s="274"/>
    </row>
    <row r="735" ht="13.5" customHeight="1">
      <c r="A735" s="114"/>
      <c r="B735" s="114"/>
      <c r="C735" s="429"/>
      <c r="D735" s="114"/>
      <c r="E735" s="114"/>
      <c r="F735" s="114"/>
      <c r="G735" s="274"/>
      <c r="H735" s="274"/>
      <c r="I735" s="274"/>
    </row>
    <row r="736" ht="13.5" customHeight="1">
      <c r="A736" s="114"/>
      <c r="B736" s="114"/>
      <c r="C736" s="429"/>
      <c r="D736" s="114"/>
      <c r="E736" s="114"/>
      <c r="F736" s="114"/>
      <c r="G736" s="274"/>
      <c r="H736" s="274"/>
      <c r="I736" s="274"/>
    </row>
    <row r="737" ht="13.5" customHeight="1">
      <c r="A737" s="114"/>
      <c r="B737" s="114"/>
      <c r="C737" s="429"/>
      <c r="D737" s="114"/>
      <c r="E737" s="114"/>
      <c r="F737" s="114"/>
      <c r="G737" s="274"/>
      <c r="H737" s="274"/>
      <c r="I737" s="274"/>
    </row>
    <row r="738" ht="13.5" customHeight="1">
      <c r="A738" s="114"/>
      <c r="B738" s="114"/>
      <c r="C738" s="429"/>
      <c r="D738" s="114"/>
      <c r="E738" s="114"/>
      <c r="F738" s="114"/>
      <c r="G738" s="274"/>
      <c r="H738" s="274"/>
      <c r="I738" s="274"/>
    </row>
    <row r="739" ht="13.5" customHeight="1">
      <c r="A739" s="114"/>
      <c r="B739" s="114"/>
      <c r="C739" s="429"/>
      <c r="D739" s="114"/>
      <c r="E739" s="114"/>
      <c r="F739" s="114"/>
      <c r="G739" s="274"/>
      <c r="H739" s="274"/>
      <c r="I739" s="274"/>
    </row>
    <row r="740" ht="13.5" customHeight="1">
      <c r="A740" s="114"/>
      <c r="B740" s="114"/>
      <c r="C740" s="429"/>
      <c r="D740" s="114"/>
      <c r="E740" s="114"/>
      <c r="F740" s="114"/>
      <c r="G740" s="274"/>
      <c r="H740" s="274"/>
      <c r="I740" s="274"/>
    </row>
    <row r="741" ht="13.5" customHeight="1">
      <c r="A741" s="114"/>
      <c r="B741" s="114"/>
      <c r="C741" s="429"/>
      <c r="D741" s="114"/>
      <c r="E741" s="114"/>
      <c r="F741" s="114"/>
      <c r="G741" s="274"/>
      <c r="H741" s="274"/>
      <c r="I741" s="274"/>
    </row>
    <row r="742" ht="13.5" customHeight="1">
      <c r="A742" s="114"/>
      <c r="B742" s="114"/>
      <c r="C742" s="429"/>
      <c r="D742" s="114"/>
      <c r="E742" s="114"/>
      <c r="F742" s="114"/>
      <c r="G742" s="274"/>
      <c r="H742" s="274"/>
      <c r="I742" s="274"/>
    </row>
    <row r="743" ht="13.5" customHeight="1">
      <c r="A743" s="114"/>
      <c r="B743" s="114"/>
      <c r="C743" s="429"/>
      <c r="D743" s="114"/>
      <c r="E743" s="114"/>
      <c r="F743" s="114"/>
      <c r="G743" s="274"/>
      <c r="H743" s="274"/>
      <c r="I743" s="274"/>
    </row>
    <row r="744" ht="13.5" customHeight="1">
      <c r="A744" s="114"/>
      <c r="B744" s="114"/>
      <c r="C744" s="429"/>
      <c r="D744" s="114"/>
      <c r="E744" s="114"/>
      <c r="F744" s="114"/>
      <c r="G744" s="274"/>
      <c r="H744" s="274"/>
      <c r="I744" s="274"/>
    </row>
    <row r="745" ht="13.5" customHeight="1">
      <c r="A745" s="114"/>
      <c r="B745" s="114"/>
      <c r="C745" s="429"/>
      <c r="D745" s="114"/>
      <c r="E745" s="114"/>
      <c r="F745" s="114"/>
      <c r="G745" s="274"/>
      <c r="H745" s="274"/>
      <c r="I745" s="274"/>
    </row>
    <row r="746" ht="13.5" customHeight="1">
      <c r="A746" s="114"/>
      <c r="B746" s="114"/>
      <c r="C746" s="429"/>
      <c r="D746" s="114"/>
      <c r="E746" s="114"/>
      <c r="F746" s="114"/>
      <c r="G746" s="274"/>
      <c r="H746" s="274"/>
      <c r="I746" s="274"/>
    </row>
    <row r="747" ht="13.5" customHeight="1">
      <c r="A747" s="114"/>
      <c r="B747" s="114"/>
      <c r="C747" s="429"/>
      <c r="D747" s="114"/>
      <c r="E747" s="114"/>
      <c r="F747" s="114"/>
      <c r="G747" s="274"/>
      <c r="H747" s="274"/>
      <c r="I747" s="274"/>
    </row>
    <row r="748" ht="13.5" customHeight="1">
      <c r="A748" s="114"/>
      <c r="B748" s="114"/>
      <c r="C748" s="429"/>
      <c r="D748" s="114"/>
      <c r="E748" s="114"/>
      <c r="F748" s="114"/>
      <c r="G748" s="274"/>
      <c r="H748" s="274"/>
      <c r="I748" s="274"/>
    </row>
    <row r="749" ht="13.5" customHeight="1">
      <c r="A749" s="114"/>
      <c r="B749" s="114"/>
      <c r="C749" s="429"/>
      <c r="D749" s="114"/>
      <c r="E749" s="114"/>
      <c r="F749" s="114"/>
      <c r="G749" s="274"/>
      <c r="H749" s="274"/>
      <c r="I749" s="274"/>
    </row>
    <row r="750" ht="13.5" customHeight="1">
      <c r="A750" s="114"/>
      <c r="B750" s="114"/>
      <c r="C750" s="429"/>
      <c r="D750" s="114"/>
      <c r="E750" s="114"/>
      <c r="F750" s="114"/>
      <c r="G750" s="274"/>
      <c r="H750" s="274"/>
      <c r="I750" s="274"/>
    </row>
    <row r="751" ht="13.5" customHeight="1">
      <c r="A751" s="114"/>
      <c r="B751" s="114"/>
      <c r="C751" s="429"/>
      <c r="D751" s="114"/>
      <c r="E751" s="114"/>
      <c r="F751" s="114"/>
      <c r="G751" s="274"/>
      <c r="H751" s="274"/>
      <c r="I751" s="274"/>
    </row>
    <row r="752" ht="13.5" customHeight="1">
      <c r="A752" s="114"/>
      <c r="B752" s="114"/>
      <c r="C752" s="429"/>
      <c r="D752" s="114"/>
      <c r="E752" s="114"/>
      <c r="F752" s="114"/>
      <c r="G752" s="274"/>
      <c r="H752" s="274"/>
      <c r="I752" s="274"/>
    </row>
    <row r="753" ht="13.5" customHeight="1">
      <c r="A753" s="114"/>
      <c r="B753" s="114"/>
      <c r="C753" s="429"/>
      <c r="D753" s="114"/>
      <c r="E753" s="114"/>
      <c r="F753" s="114"/>
      <c r="G753" s="274"/>
      <c r="H753" s="274"/>
      <c r="I753" s="274"/>
    </row>
    <row r="754" ht="13.5" customHeight="1">
      <c r="A754" s="114"/>
      <c r="B754" s="114"/>
      <c r="C754" s="429"/>
      <c r="D754" s="114"/>
      <c r="E754" s="114"/>
      <c r="F754" s="114"/>
      <c r="G754" s="274"/>
      <c r="H754" s="274"/>
      <c r="I754" s="274"/>
    </row>
    <row r="755" ht="13.5" customHeight="1">
      <c r="A755" s="114"/>
      <c r="B755" s="114"/>
      <c r="C755" s="429"/>
      <c r="D755" s="114"/>
      <c r="E755" s="114"/>
      <c r="F755" s="114"/>
      <c r="G755" s="274"/>
      <c r="H755" s="274"/>
      <c r="I755" s="274"/>
    </row>
    <row r="756" ht="13.5" customHeight="1">
      <c r="A756" s="114"/>
      <c r="B756" s="114"/>
      <c r="C756" s="429"/>
      <c r="D756" s="114"/>
      <c r="E756" s="114"/>
      <c r="F756" s="114"/>
      <c r="G756" s="274"/>
      <c r="H756" s="274"/>
      <c r="I756" s="274"/>
    </row>
    <row r="757" ht="13.5" customHeight="1">
      <c r="A757" s="114"/>
      <c r="B757" s="114"/>
      <c r="C757" s="429"/>
      <c r="D757" s="114"/>
      <c r="E757" s="114"/>
      <c r="F757" s="114"/>
      <c r="G757" s="274"/>
      <c r="H757" s="274"/>
      <c r="I757" s="274"/>
    </row>
    <row r="758" ht="13.5" customHeight="1">
      <c r="A758" s="114"/>
      <c r="B758" s="114"/>
      <c r="C758" s="429"/>
      <c r="D758" s="114"/>
      <c r="E758" s="114"/>
      <c r="F758" s="114"/>
      <c r="G758" s="274"/>
      <c r="H758" s="274"/>
      <c r="I758" s="274"/>
    </row>
    <row r="759" ht="13.5" customHeight="1">
      <c r="A759" s="114"/>
      <c r="B759" s="114"/>
      <c r="C759" s="429"/>
      <c r="D759" s="114"/>
      <c r="E759" s="114"/>
      <c r="F759" s="114"/>
      <c r="G759" s="274"/>
      <c r="H759" s="274"/>
      <c r="I759" s="274"/>
    </row>
    <row r="760" ht="13.5" customHeight="1">
      <c r="A760" s="114"/>
      <c r="B760" s="114"/>
      <c r="C760" s="429"/>
      <c r="D760" s="114"/>
      <c r="E760" s="114"/>
      <c r="F760" s="114"/>
      <c r="G760" s="274"/>
      <c r="H760" s="274"/>
      <c r="I760" s="274"/>
    </row>
    <row r="761" ht="13.5" customHeight="1">
      <c r="A761" s="114"/>
      <c r="B761" s="114"/>
      <c r="C761" s="429"/>
      <c r="D761" s="114"/>
      <c r="E761" s="114"/>
      <c r="F761" s="114"/>
      <c r="G761" s="274"/>
      <c r="H761" s="274"/>
      <c r="I761" s="274"/>
    </row>
    <row r="762" ht="13.5" customHeight="1">
      <c r="A762" s="114"/>
      <c r="B762" s="114"/>
      <c r="C762" s="429"/>
      <c r="D762" s="114"/>
      <c r="E762" s="114"/>
      <c r="F762" s="114"/>
      <c r="G762" s="274"/>
      <c r="H762" s="274"/>
      <c r="I762" s="274"/>
    </row>
    <row r="763" ht="13.5" customHeight="1">
      <c r="A763" s="114"/>
      <c r="B763" s="114"/>
      <c r="C763" s="429"/>
      <c r="D763" s="114"/>
      <c r="E763" s="114"/>
      <c r="F763" s="114"/>
      <c r="G763" s="274"/>
      <c r="H763" s="274"/>
      <c r="I763" s="274"/>
    </row>
    <row r="764" ht="13.5" customHeight="1">
      <c r="A764" s="114"/>
      <c r="B764" s="114"/>
      <c r="C764" s="429"/>
      <c r="D764" s="114"/>
      <c r="E764" s="114"/>
      <c r="F764" s="114"/>
      <c r="G764" s="274"/>
      <c r="H764" s="274"/>
      <c r="I764" s="274"/>
    </row>
    <row r="765" ht="13.5" customHeight="1">
      <c r="A765" s="114"/>
      <c r="B765" s="114"/>
      <c r="C765" s="429"/>
      <c r="D765" s="114"/>
      <c r="E765" s="114"/>
      <c r="F765" s="114"/>
      <c r="G765" s="274"/>
      <c r="H765" s="274"/>
      <c r="I765" s="274"/>
    </row>
    <row r="766" ht="13.5" customHeight="1">
      <c r="A766" s="114"/>
      <c r="B766" s="114"/>
      <c r="C766" s="429"/>
      <c r="D766" s="114"/>
      <c r="E766" s="114"/>
      <c r="F766" s="114"/>
      <c r="G766" s="274"/>
      <c r="H766" s="274"/>
      <c r="I766" s="274"/>
    </row>
    <row r="767" ht="13.5" customHeight="1">
      <c r="A767" s="114"/>
      <c r="B767" s="114"/>
      <c r="C767" s="429"/>
      <c r="D767" s="114"/>
      <c r="E767" s="114"/>
      <c r="F767" s="114"/>
      <c r="G767" s="274"/>
      <c r="H767" s="274"/>
      <c r="I767" s="274"/>
    </row>
    <row r="768" ht="13.5" customHeight="1">
      <c r="A768" s="114"/>
      <c r="B768" s="114"/>
      <c r="C768" s="429"/>
      <c r="D768" s="114"/>
      <c r="E768" s="114"/>
      <c r="F768" s="114"/>
      <c r="G768" s="274"/>
      <c r="H768" s="274"/>
      <c r="I768" s="274"/>
    </row>
    <row r="769" ht="13.5" customHeight="1">
      <c r="A769" s="114"/>
      <c r="B769" s="114"/>
      <c r="C769" s="429"/>
      <c r="D769" s="114"/>
      <c r="E769" s="114"/>
      <c r="F769" s="114"/>
      <c r="G769" s="274"/>
      <c r="H769" s="274"/>
      <c r="I769" s="274"/>
    </row>
    <row r="770" ht="13.5" customHeight="1">
      <c r="A770" s="114"/>
      <c r="B770" s="114"/>
      <c r="C770" s="429"/>
      <c r="D770" s="114"/>
      <c r="E770" s="114"/>
      <c r="F770" s="114"/>
      <c r="G770" s="274"/>
      <c r="H770" s="274"/>
      <c r="I770" s="274"/>
    </row>
    <row r="771" ht="13.5" customHeight="1">
      <c r="A771" s="114"/>
      <c r="B771" s="114"/>
      <c r="C771" s="429"/>
      <c r="D771" s="114"/>
      <c r="E771" s="114"/>
      <c r="F771" s="114"/>
      <c r="G771" s="274"/>
      <c r="H771" s="274"/>
      <c r="I771" s="274"/>
    </row>
    <row r="772" ht="13.5" customHeight="1">
      <c r="A772" s="114"/>
      <c r="B772" s="114"/>
      <c r="C772" s="429"/>
      <c r="D772" s="114"/>
      <c r="E772" s="114"/>
      <c r="F772" s="114"/>
      <c r="G772" s="274"/>
      <c r="H772" s="274"/>
      <c r="I772" s="274"/>
    </row>
    <row r="773" ht="13.5" customHeight="1">
      <c r="A773" s="114"/>
      <c r="B773" s="114"/>
      <c r="C773" s="429"/>
      <c r="D773" s="114"/>
      <c r="E773" s="114"/>
      <c r="F773" s="114"/>
      <c r="G773" s="274"/>
      <c r="H773" s="274"/>
      <c r="I773" s="274"/>
    </row>
    <row r="774" ht="13.5" customHeight="1">
      <c r="A774" s="114"/>
      <c r="B774" s="114"/>
      <c r="C774" s="429"/>
      <c r="D774" s="114"/>
      <c r="E774" s="114"/>
      <c r="F774" s="114"/>
      <c r="G774" s="274"/>
      <c r="H774" s="274"/>
      <c r="I774" s="274"/>
    </row>
    <row r="775" ht="13.5" customHeight="1">
      <c r="A775" s="114"/>
      <c r="B775" s="114"/>
      <c r="C775" s="429"/>
      <c r="D775" s="114"/>
      <c r="E775" s="114"/>
      <c r="F775" s="114"/>
      <c r="G775" s="274"/>
      <c r="H775" s="274"/>
      <c r="I775" s="274"/>
    </row>
    <row r="776" ht="13.5" customHeight="1">
      <c r="A776" s="114"/>
      <c r="B776" s="114"/>
      <c r="C776" s="429"/>
      <c r="D776" s="114"/>
      <c r="E776" s="114"/>
      <c r="F776" s="114"/>
      <c r="G776" s="274"/>
      <c r="H776" s="274"/>
      <c r="I776" s="274"/>
    </row>
    <row r="777" ht="13.5" customHeight="1">
      <c r="A777" s="114"/>
      <c r="B777" s="114"/>
      <c r="C777" s="429"/>
      <c r="D777" s="114"/>
      <c r="E777" s="114"/>
      <c r="F777" s="114"/>
      <c r="G777" s="274"/>
      <c r="H777" s="274"/>
      <c r="I777" s="274"/>
    </row>
    <row r="778" ht="13.5" customHeight="1">
      <c r="A778" s="114"/>
      <c r="B778" s="114"/>
      <c r="C778" s="429"/>
      <c r="D778" s="114"/>
      <c r="E778" s="114"/>
      <c r="F778" s="114"/>
      <c r="G778" s="274"/>
      <c r="H778" s="274"/>
      <c r="I778" s="274"/>
    </row>
    <row r="779" ht="13.5" customHeight="1">
      <c r="A779" s="114"/>
      <c r="B779" s="114"/>
      <c r="C779" s="429"/>
      <c r="D779" s="114"/>
      <c r="E779" s="114"/>
      <c r="F779" s="114"/>
      <c r="G779" s="274"/>
      <c r="H779" s="274"/>
      <c r="I779" s="274"/>
    </row>
    <row r="780" ht="13.5" customHeight="1">
      <c r="A780" s="114"/>
      <c r="B780" s="114"/>
      <c r="C780" s="429"/>
      <c r="D780" s="114"/>
      <c r="E780" s="114"/>
      <c r="F780" s="114"/>
      <c r="G780" s="274"/>
      <c r="H780" s="274"/>
      <c r="I780" s="274"/>
    </row>
    <row r="781" ht="13.5" customHeight="1">
      <c r="A781" s="114"/>
      <c r="B781" s="114"/>
      <c r="C781" s="429"/>
      <c r="D781" s="114"/>
      <c r="E781" s="114"/>
      <c r="F781" s="114"/>
      <c r="G781" s="274"/>
      <c r="H781" s="274"/>
      <c r="I781" s="274"/>
    </row>
    <row r="782" ht="13.5" customHeight="1">
      <c r="A782" s="114"/>
      <c r="B782" s="114"/>
      <c r="C782" s="429"/>
      <c r="D782" s="114"/>
      <c r="E782" s="114"/>
      <c r="F782" s="114"/>
      <c r="G782" s="274"/>
      <c r="H782" s="274"/>
      <c r="I782" s="274"/>
    </row>
    <row r="783" ht="13.5" customHeight="1">
      <c r="A783" s="114"/>
      <c r="B783" s="114"/>
      <c r="C783" s="429"/>
      <c r="D783" s="114"/>
      <c r="E783" s="114"/>
      <c r="F783" s="114"/>
      <c r="G783" s="274"/>
      <c r="H783" s="274"/>
      <c r="I783" s="274"/>
    </row>
    <row r="784" ht="13.5" customHeight="1">
      <c r="A784" s="114"/>
      <c r="B784" s="114"/>
      <c r="C784" s="429"/>
      <c r="D784" s="114"/>
      <c r="E784" s="114"/>
      <c r="F784" s="114"/>
      <c r="G784" s="274"/>
      <c r="H784" s="274"/>
      <c r="I784" s="274"/>
    </row>
    <row r="785" ht="13.5" customHeight="1">
      <c r="A785" s="114"/>
      <c r="B785" s="114"/>
      <c r="C785" s="429"/>
      <c r="D785" s="114"/>
      <c r="E785" s="114"/>
      <c r="F785" s="114"/>
      <c r="G785" s="274"/>
      <c r="H785" s="274"/>
      <c r="I785" s="274"/>
    </row>
    <row r="786" ht="13.5" customHeight="1">
      <c r="A786" s="114"/>
      <c r="B786" s="114"/>
      <c r="C786" s="429"/>
      <c r="D786" s="114"/>
      <c r="E786" s="114"/>
      <c r="F786" s="114"/>
      <c r="G786" s="274"/>
      <c r="H786" s="274"/>
      <c r="I786" s="274"/>
    </row>
    <row r="787" ht="13.5" customHeight="1">
      <c r="A787" s="114"/>
      <c r="B787" s="114"/>
      <c r="C787" s="429"/>
      <c r="D787" s="114"/>
      <c r="E787" s="114"/>
      <c r="F787" s="114"/>
      <c r="G787" s="274"/>
      <c r="H787" s="274"/>
      <c r="I787" s="274"/>
    </row>
    <row r="788" ht="13.5" customHeight="1">
      <c r="A788" s="114"/>
      <c r="B788" s="114"/>
      <c r="C788" s="429"/>
      <c r="D788" s="114"/>
      <c r="E788" s="114"/>
      <c r="F788" s="114"/>
      <c r="G788" s="274"/>
      <c r="H788" s="274"/>
      <c r="I788" s="274"/>
    </row>
    <row r="789" ht="13.5" customHeight="1">
      <c r="A789" s="114"/>
      <c r="B789" s="114"/>
      <c r="C789" s="429"/>
      <c r="D789" s="114"/>
      <c r="E789" s="114"/>
      <c r="F789" s="114"/>
      <c r="G789" s="274"/>
      <c r="H789" s="274"/>
      <c r="I789" s="274"/>
    </row>
    <row r="790" ht="13.5" customHeight="1">
      <c r="A790" s="114"/>
      <c r="B790" s="114"/>
      <c r="C790" s="429"/>
      <c r="D790" s="114"/>
      <c r="E790" s="114"/>
      <c r="F790" s="114"/>
      <c r="G790" s="274"/>
      <c r="H790" s="274"/>
      <c r="I790" s="274"/>
    </row>
    <row r="791" ht="13.5" customHeight="1">
      <c r="A791" s="114"/>
      <c r="B791" s="114"/>
      <c r="C791" s="429"/>
      <c r="D791" s="114"/>
      <c r="E791" s="114"/>
      <c r="F791" s="114"/>
      <c r="G791" s="274"/>
      <c r="H791" s="274"/>
      <c r="I791" s="274"/>
    </row>
    <row r="792" ht="13.5" customHeight="1">
      <c r="A792" s="114"/>
      <c r="B792" s="114"/>
      <c r="C792" s="429"/>
      <c r="D792" s="114"/>
      <c r="E792" s="114"/>
      <c r="F792" s="114"/>
      <c r="G792" s="274"/>
      <c r="H792" s="274"/>
      <c r="I792" s="274"/>
    </row>
    <row r="793" ht="13.5" customHeight="1">
      <c r="A793" s="114"/>
      <c r="B793" s="114"/>
      <c r="C793" s="429"/>
      <c r="D793" s="114"/>
      <c r="E793" s="114"/>
      <c r="F793" s="114"/>
      <c r="G793" s="274"/>
      <c r="H793" s="274"/>
      <c r="I793" s="274"/>
    </row>
    <row r="794" ht="13.5" customHeight="1">
      <c r="A794" s="114"/>
      <c r="B794" s="114"/>
      <c r="C794" s="429"/>
      <c r="D794" s="114"/>
      <c r="E794" s="114"/>
      <c r="F794" s="114"/>
      <c r="G794" s="274"/>
      <c r="H794" s="274"/>
      <c r="I794" s="274"/>
    </row>
    <row r="795" ht="13.5" customHeight="1">
      <c r="A795" s="114"/>
      <c r="B795" s="114"/>
      <c r="C795" s="429"/>
      <c r="D795" s="114"/>
      <c r="E795" s="114"/>
      <c r="F795" s="114"/>
      <c r="G795" s="274"/>
      <c r="H795" s="274"/>
      <c r="I795" s="274"/>
    </row>
    <row r="796" ht="13.5" customHeight="1">
      <c r="A796" s="114"/>
      <c r="B796" s="114"/>
      <c r="C796" s="429"/>
      <c r="D796" s="114"/>
      <c r="E796" s="114"/>
      <c r="F796" s="114"/>
      <c r="G796" s="274"/>
      <c r="H796" s="274"/>
      <c r="I796" s="274"/>
    </row>
    <row r="797" ht="13.5" customHeight="1">
      <c r="A797" s="114"/>
      <c r="B797" s="114"/>
      <c r="C797" s="429"/>
      <c r="D797" s="114"/>
      <c r="E797" s="114"/>
      <c r="F797" s="114"/>
      <c r="G797" s="274"/>
      <c r="H797" s="274"/>
      <c r="I797" s="274"/>
    </row>
    <row r="798" ht="13.5" customHeight="1">
      <c r="A798" s="114"/>
      <c r="B798" s="114"/>
      <c r="C798" s="429"/>
      <c r="D798" s="114"/>
      <c r="E798" s="114"/>
      <c r="F798" s="114"/>
      <c r="G798" s="274"/>
      <c r="H798" s="274"/>
      <c r="I798" s="274"/>
    </row>
    <row r="799" ht="13.5" customHeight="1">
      <c r="A799" s="114"/>
      <c r="B799" s="114"/>
      <c r="C799" s="429"/>
      <c r="D799" s="114"/>
      <c r="E799" s="114"/>
      <c r="F799" s="114"/>
      <c r="G799" s="274"/>
      <c r="H799" s="274"/>
      <c r="I799" s="274"/>
    </row>
    <row r="800" ht="13.5" customHeight="1">
      <c r="A800" s="114"/>
      <c r="B800" s="114"/>
      <c r="C800" s="429"/>
      <c r="D800" s="114"/>
      <c r="E800" s="114"/>
      <c r="F800" s="114"/>
      <c r="G800" s="274"/>
      <c r="H800" s="274"/>
      <c r="I800" s="274"/>
    </row>
    <row r="801" ht="13.5" customHeight="1">
      <c r="A801" s="114"/>
      <c r="B801" s="114"/>
      <c r="C801" s="429"/>
      <c r="D801" s="114"/>
      <c r="E801" s="114"/>
      <c r="F801" s="114"/>
      <c r="G801" s="274"/>
      <c r="H801" s="274"/>
      <c r="I801" s="274"/>
    </row>
    <row r="802" ht="13.5" customHeight="1">
      <c r="A802" s="114"/>
      <c r="B802" s="114"/>
      <c r="C802" s="429"/>
      <c r="D802" s="114"/>
      <c r="E802" s="114"/>
      <c r="F802" s="114"/>
      <c r="G802" s="274"/>
      <c r="H802" s="274"/>
      <c r="I802" s="274"/>
    </row>
    <row r="803" ht="13.5" customHeight="1">
      <c r="A803" s="114"/>
      <c r="B803" s="114"/>
      <c r="C803" s="429"/>
      <c r="D803" s="114"/>
      <c r="E803" s="114"/>
      <c r="F803" s="114"/>
      <c r="G803" s="274"/>
      <c r="H803" s="274"/>
      <c r="I803" s="274"/>
    </row>
    <row r="804" ht="13.5" customHeight="1">
      <c r="A804" s="114"/>
      <c r="B804" s="114"/>
      <c r="C804" s="429"/>
      <c r="D804" s="114"/>
      <c r="E804" s="114"/>
      <c r="F804" s="114"/>
      <c r="G804" s="274"/>
      <c r="H804" s="274"/>
      <c r="I804" s="274"/>
    </row>
    <row r="805" ht="13.5" customHeight="1">
      <c r="A805" s="114"/>
      <c r="B805" s="114"/>
      <c r="C805" s="429"/>
      <c r="D805" s="114"/>
      <c r="E805" s="114"/>
      <c r="F805" s="114"/>
      <c r="G805" s="274"/>
      <c r="H805" s="274"/>
      <c r="I805" s="274"/>
    </row>
    <row r="806" ht="13.5" customHeight="1">
      <c r="A806" s="114"/>
      <c r="B806" s="114"/>
      <c r="C806" s="429"/>
      <c r="D806" s="114"/>
      <c r="E806" s="114"/>
      <c r="F806" s="114"/>
      <c r="G806" s="274"/>
      <c r="H806" s="274"/>
      <c r="I806" s="274"/>
    </row>
    <row r="807" ht="13.5" customHeight="1">
      <c r="A807" s="114"/>
      <c r="B807" s="114"/>
      <c r="C807" s="429"/>
      <c r="D807" s="114"/>
      <c r="E807" s="114"/>
      <c r="F807" s="114"/>
      <c r="G807" s="274"/>
      <c r="H807" s="274"/>
      <c r="I807" s="274"/>
    </row>
    <row r="808" ht="13.5" customHeight="1">
      <c r="A808" s="114"/>
      <c r="B808" s="114"/>
      <c r="C808" s="429"/>
      <c r="D808" s="114"/>
      <c r="E808" s="114"/>
      <c r="F808" s="114"/>
      <c r="G808" s="274"/>
      <c r="H808" s="274"/>
      <c r="I808" s="274"/>
    </row>
    <row r="809" ht="13.5" customHeight="1">
      <c r="A809" s="114"/>
      <c r="B809" s="114"/>
      <c r="C809" s="429"/>
      <c r="D809" s="114"/>
      <c r="E809" s="114"/>
      <c r="F809" s="114"/>
      <c r="G809" s="274"/>
      <c r="H809" s="274"/>
      <c r="I809" s="274"/>
    </row>
    <row r="810" ht="13.5" customHeight="1">
      <c r="A810" s="114"/>
      <c r="B810" s="114"/>
      <c r="C810" s="429"/>
      <c r="D810" s="114"/>
      <c r="E810" s="114"/>
      <c r="F810" s="114"/>
      <c r="G810" s="274"/>
      <c r="H810" s="274"/>
      <c r="I810" s="274"/>
    </row>
    <row r="811" ht="13.5" customHeight="1">
      <c r="A811" s="114"/>
      <c r="B811" s="114"/>
      <c r="C811" s="429"/>
      <c r="D811" s="114"/>
      <c r="E811" s="114"/>
      <c r="F811" s="114"/>
      <c r="G811" s="274"/>
      <c r="H811" s="274"/>
      <c r="I811" s="274"/>
    </row>
    <row r="812" ht="13.5" customHeight="1">
      <c r="A812" s="114"/>
      <c r="B812" s="114"/>
      <c r="C812" s="429"/>
      <c r="D812" s="114"/>
      <c r="E812" s="114"/>
      <c r="F812" s="114"/>
      <c r="G812" s="274"/>
      <c r="H812" s="274"/>
      <c r="I812" s="274"/>
    </row>
    <row r="813" ht="13.5" customHeight="1">
      <c r="A813" s="114"/>
      <c r="B813" s="114"/>
      <c r="C813" s="429"/>
      <c r="D813" s="114"/>
      <c r="E813" s="114"/>
      <c r="F813" s="114"/>
      <c r="G813" s="274"/>
      <c r="H813" s="274"/>
      <c r="I813" s="274"/>
    </row>
    <row r="814" ht="13.5" customHeight="1">
      <c r="A814" s="114"/>
      <c r="B814" s="114"/>
      <c r="C814" s="429"/>
      <c r="D814" s="114"/>
      <c r="E814" s="114"/>
      <c r="F814" s="114"/>
      <c r="G814" s="274"/>
      <c r="H814" s="274"/>
      <c r="I814" s="274"/>
    </row>
    <row r="815" ht="13.5" customHeight="1">
      <c r="A815" s="114"/>
      <c r="B815" s="114"/>
      <c r="C815" s="429"/>
      <c r="D815" s="114"/>
      <c r="E815" s="114"/>
      <c r="F815" s="114"/>
      <c r="G815" s="274"/>
      <c r="H815" s="274"/>
      <c r="I815" s="274"/>
    </row>
    <row r="816" ht="13.5" customHeight="1">
      <c r="A816" s="114"/>
      <c r="B816" s="114"/>
      <c r="C816" s="429"/>
      <c r="D816" s="114"/>
      <c r="E816" s="114"/>
      <c r="F816" s="114"/>
      <c r="G816" s="274"/>
      <c r="H816" s="274"/>
      <c r="I816" s="274"/>
    </row>
    <row r="817" ht="13.5" customHeight="1">
      <c r="A817" s="114"/>
      <c r="B817" s="114"/>
      <c r="C817" s="429"/>
      <c r="D817" s="114"/>
      <c r="E817" s="114"/>
      <c r="F817" s="114"/>
      <c r="G817" s="274"/>
      <c r="H817" s="274"/>
      <c r="I817" s="274"/>
    </row>
    <row r="818" ht="13.5" customHeight="1">
      <c r="A818" s="114"/>
      <c r="B818" s="114"/>
      <c r="C818" s="429"/>
      <c r="D818" s="114"/>
      <c r="E818" s="114"/>
      <c r="F818" s="114"/>
      <c r="G818" s="274"/>
      <c r="H818" s="274"/>
      <c r="I818" s="274"/>
    </row>
    <row r="819" ht="13.5" customHeight="1">
      <c r="A819" s="114"/>
      <c r="B819" s="114"/>
      <c r="C819" s="429"/>
      <c r="D819" s="114"/>
      <c r="E819" s="114"/>
      <c r="F819" s="114"/>
      <c r="G819" s="274"/>
      <c r="H819" s="274"/>
      <c r="I819" s="274"/>
    </row>
    <row r="820" ht="13.5" customHeight="1">
      <c r="A820" s="114"/>
      <c r="B820" s="114"/>
      <c r="C820" s="429"/>
      <c r="D820" s="114"/>
      <c r="E820" s="114"/>
      <c r="F820" s="114"/>
      <c r="G820" s="274"/>
      <c r="H820" s="274"/>
      <c r="I820" s="274"/>
    </row>
    <row r="821" ht="13.5" customHeight="1">
      <c r="A821" s="114"/>
      <c r="B821" s="114"/>
      <c r="C821" s="429"/>
      <c r="D821" s="114"/>
      <c r="E821" s="114"/>
      <c r="F821" s="114"/>
      <c r="G821" s="274"/>
      <c r="H821" s="274"/>
      <c r="I821" s="274"/>
    </row>
    <row r="822" ht="13.5" customHeight="1">
      <c r="A822" s="114"/>
      <c r="B822" s="114"/>
      <c r="C822" s="429"/>
      <c r="D822" s="114"/>
      <c r="E822" s="114"/>
      <c r="F822" s="114"/>
      <c r="G822" s="274"/>
      <c r="H822" s="274"/>
      <c r="I822" s="274"/>
    </row>
    <row r="823" ht="13.5" customHeight="1">
      <c r="A823" s="114"/>
      <c r="B823" s="114"/>
      <c r="C823" s="429"/>
      <c r="D823" s="114"/>
      <c r="E823" s="114"/>
      <c r="F823" s="114"/>
      <c r="G823" s="274"/>
      <c r="H823" s="274"/>
      <c r="I823" s="274"/>
    </row>
    <row r="824" ht="13.5" customHeight="1">
      <c r="A824" s="114"/>
      <c r="B824" s="114"/>
      <c r="C824" s="429"/>
      <c r="D824" s="114"/>
      <c r="E824" s="114"/>
      <c r="F824" s="114"/>
      <c r="G824" s="274"/>
      <c r="H824" s="274"/>
      <c r="I824" s="274"/>
    </row>
    <row r="825" ht="13.5" customHeight="1">
      <c r="A825" s="114"/>
      <c r="B825" s="114"/>
      <c r="C825" s="429"/>
      <c r="D825" s="114"/>
      <c r="E825" s="114"/>
      <c r="F825" s="114"/>
      <c r="G825" s="274"/>
      <c r="H825" s="274"/>
      <c r="I825" s="274"/>
    </row>
    <row r="826" ht="13.5" customHeight="1">
      <c r="A826" s="114"/>
      <c r="B826" s="114"/>
      <c r="C826" s="429"/>
      <c r="D826" s="114"/>
      <c r="E826" s="114"/>
      <c r="F826" s="114"/>
      <c r="G826" s="274"/>
      <c r="H826" s="274"/>
      <c r="I826" s="274"/>
    </row>
    <row r="827" ht="13.5" customHeight="1">
      <c r="A827" s="114"/>
      <c r="B827" s="114"/>
      <c r="C827" s="429"/>
      <c r="D827" s="114"/>
      <c r="E827" s="114"/>
      <c r="F827" s="114"/>
      <c r="G827" s="274"/>
      <c r="H827" s="274"/>
      <c r="I827" s="274"/>
    </row>
    <row r="828" ht="13.5" customHeight="1">
      <c r="A828" s="114"/>
      <c r="B828" s="114"/>
      <c r="C828" s="429"/>
      <c r="D828" s="114"/>
      <c r="E828" s="114"/>
      <c r="F828" s="114"/>
      <c r="G828" s="274"/>
      <c r="H828" s="274"/>
      <c r="I828" s="274"/>
    </row>
    <row r="829" ht="13.5" customHeight="1">
      <c r="A829" s="114"/>
      <c r="B829" s="114"/>
      <c r="C829" s="429"/>
      <c r="D829" s="114"/>
      <c r="E829" s="114"/>
      <c r="F829" s="114"/>
      <c r="G829" s="274"/>
      <c r="H829" s="274"/>
      <c r="I829" s="274"/>
    </row>
    <row r="830" ht="13.5" customHeight="1">
      <c r="A830" s="114"/>
      <c r="B830" s="114"/>
      <c r="C830" s="429"/>
      <c r="D830" s="114"/>
      <c r="E830" s="114"/>
      <c r="F830" s="114"/>
      <c r="G830" s="274"/>
      <c r="H830" s="274"/>
      <c r="I830" s="274"/>
    </row>
    <row r="831" ht="13.5" customHeight="1">
      <c r="A831" s="114"/>
      <c r="B831" s="114"/>
      <c r="C831" s="429"/>
      <c r="D831" s="114"/>
      <c r="E831" s="114"/>
      <c r="F831" s="114"/>
      <c r="G831" s="274"/>
      <c r="H831" s="274"/>
      <c r="I831" s="274"/>
    </row>
    <row r="832" ht="13.5" customHeight="1">
      <c r="A832" s="114"/>
      <c r="B832" s="114"/>
      <c r="C832" s="429"/>
      <c r="D832" s="114"/>
      <c r="E832" s="114"/>
      <c r="F832" s="114"/>
      <c r="G832" s="274"/>
      <c r="H832" s="274"/>
      <c r="I832" s="274"/>
    </row>
    <row r="833" ht="13.5" customHeight="1">
      <c r="A833" s="114"/>
      <c r="B833" s="114"/>
      <c r="C833" s="429"/>
      <c r="D833" s="114"/>
      <c r="E833" s="114"/>
      <c r="F833" s="114"/>
      <c r="G833" s="274"/>
      <c r="H833" s="274"/>
      <c r="I833" s="274"/>
    </row>
    <row r="834" ht="13.5" customHeight="1">
      <c r="A834" s="114"/>
      <c r="B834" s="114"/>
      <c r="C834" s="429"/>
      <c r="D834" s="114"/>
      <c r="E834" s="114"/>
      <c r="F834" s="114"/>
      <c r="G834" s="274"/>
      <c r="H834" s="274"/>
      <c r="I834" s="274"/>
    </row>
    <row r="835" ht="13.5" customHeight="1">
      <c r="A835" s="114"/>
      <c r="B835" s="114"/>
      <c r="C835" s="429"/>
      <c r="D835" s="114"/>
      <c r="E835" s="114"/>
      <c r="F835" s="114"/>
      <c r="G835" s="274"/>
      <c r="H835" s="274"/>
      <c r="I835" s="274"/>
    </row>
    <row r="836" ht="13.5" customHeight="1">
      <c r="A836" s="114"/>
      <c r="B836" s="114"/>
      <c r="C836" s="429"/>
      <c r="D836" s="114"/>
      <c r="E836" s="114"/>
      <c r="F836" s="114"/>
      <c r="G836" s="274"/>
      <c r="H836" s="274"/>
      <c r="I836" s="274"/>
    </row>
    <row r="837" ht="13.5" customHeight="1">
      <c r="A837" s="114"/>
      <c r="B837" s="114"/>
      <c r="C837" s="429"/>
      <c r="D837" s="114"/>
      <c r="E837" s="114"/>
      <c r="F837" s="114"/>
      <c r="G837" s="274"/>
      <c r="H837" s="274"/>
      <c r="I837" s="274"/>
    </row>
    <row r="838" ht="13.5" customHeight="1">
      <c r="A838" s="114"/>
      <c r="B838" s="114"/>
      <c r="C838" s="429"/>
      <c r="D838" s="114"/>
      <c r="E838" s="114"/>
      <c r="F838" s="114"/>
      <c r="G838" s="274"/>
      <c r="H838" s="274"/>
      <c r="I838" s="274"/>
    </row>
    <row r="839" ht="13.5" customHeight="1">
      <c r="A839" s="114"/>
      <c r="B839" s="114"/>
      <c r="C839" s="429"/>
      <c r="D839" s="114"/>
      <c r="E839" s="114"/>
      <c r="F839" s="114"/>
      <c r="G839" s="274"/>
      <c r="H839" s="274"/>
      <c r="I839" s="274"/>
    </row>
    <row r="840" ht="13.5" customHeight="1">
      <c r="A840" s="114"/>
      <c r="B840" s="114"/>
      <c r="C840" s="429"/>
      <c r="D840" s="114"/>
      <c r="E840" s="114"/>
      <c r="F840" s="114"/>
      <c r="G840" s="274"/>
      <c r="H840" s="274"/>
      <c r="I840" s="274"/>
    </row>
    <row r="841" ht="13.5" customHeight="1">
      <c r="A841" s="114"/>
      <c r="B841" s="114"/>
      <c r="C841" s="429"/>
      <c r="D841" s="114"/>
      <c r="E841" s="114"/>
      <c r="F841" s="114"/>
      <c r="G841" s="274"/>
      <c r="H841" s="274"/>
      <c r="I841" s="274"/>
    </row>
    <row r="842" ht="13.5" customHeight="1">
      <c r="A842" s="114"/>
      <c r="B842" s="114"/>
      <c r="C842" s="429"/>
      <c r="D842" s="114"/>
      <c r="E842" s="114"/>
      <c r="F842" s="114"/>
      <c r="G842" s="274"/>
      <c r="H842" s="274"/>
      <c r="I842" s="274"/>
    </row>
    <row r="843" ht="13.5" customHeight="1">
      <c r="A843" s="114"/>
      <c r="B843" s="114"/>
      <c r="C843" s="429"/>
      <c r="D843" s="114"/>
      <c r="E843" s="114"/>
      <c r="F843" s="114"/>
      <c r="G843" s="274"/>
      <c r="H843" s="274"/>
      <c r="I843" s="274"/>
    </row>
    <row r="844" ht="13.5" customHeight="1">
      <c r="A844" s="114"/>
      <c r="B844" s="114"/>
      <c r="C844" s="429"/>
      <c r="D844" s="114"/>
      <c r="E844" s="114"/>
      <c r="F844" s="114"/>
      <c r="G844" s="274"/>
      <c r="H844" s="274"/>
      <c r="I844" s="274"/>
    </row>
    <row r="845" ht="13.5" customHeight="1">
      <c r="A845" s="114"/>
      <c r="B845" s="114"/>
      <c r="C845" s="429"/>
      <c r="D845" s="114"/>
      <c r="E845" s="114"/>
      <c r="F845" s="114"/>
      <c r="G845" s="274"/>
      <c r="H845" s="274"/>
      <c r="I845" s="274"/>
    </row>
    <row r="846" ht="13.5" customHeight="1">
      <c r="A846" s="114"/>
      <c r="B846" s="114"/>
      <c r="C846" s="429"/>
      <c r="D846" s="114"/>
      <c r="E846" s="114"/>
      <c r="F846" s="114"/>
      <c r="G846" s="274"/>
      <c r="H846" s="274"/>
      <c r="I846" s="274"/>
    </row>
    <row r="847" ht="13.5" customHeight="1">
      <c r="A847" s="114"/>
      <c r="B847" s="114"/>
      <c r="C847" s="429"/>
      <c r="D847" s="114"/>
      <c r="E847" s="114"/>
      <c r="F847" s="114"/>
      <c r="G847" s="274"/>
      <c r="H847" s="274"/>
      <c r="I847" s="274"/>
    </row>
    <row r="848" ht="13.5" customHeight="1">
      <c r="A848" s="114"/>
      <c r="B848" s="114"/>
      <c r="C848" s="429"/>
      <c r="D848" s="114"/>
      <c r="E848" s="114"/>
      <c r="F848" s="114"/>
      <c r="G848" s="274"/>
      <c r="H848" s="274"/>
      <c r="I848" s="274"/>
    </row>
    <row r="849" ht="13.5" customHeight="1">
      <c r="A849" s="114"/>
      <c r="B849" s="114"/>
      <c r="C849" s="429"/>
      <c r="D849" s="114"/>
      <c r="E849" s="114"/>
      <c r="F849" s="114"/>
      <c r="G849" s="274"/>
      <c r="H849" s="274"/>
      <c r="I849" s="274"/>
    </row>
    <row r="850" ht="13.5" customHeight="1">
      <c r="A850" s="114"/>
      <c r="B850" s="114"/>
      <c r="C850" s="429"/>
      <c r="D850" s="114"/>
      <c r="E850" s="114"/>
      <c r="F850" s="114"/>
      <c r="G850" s="274"/>
      <c r="H850" s="274"/>
      <c r="I850" s="274"/>
    </row>
    <row r="851" ht="13.5" customHeight="1">
      <c r="A851" s="114"/>
      <c r="B851" s="114"/>
      <c r="C851" s="429"/>
      <c r="D851" s="114"/>
      <c r="E851" s="114"/>
      <c r="F851" s="114"/>
      <c r="G851" s="274"/>
      <c r="H851" s="274"/>
      <c r="I851" s="274"/>
    </row>
    <row r="852" ht="13.5" customHeight="1">
      <c r="A852" s="114"/>
      <c r="B852" s="114"/>
      <c r="C852" s="429"/>
      <c r="D852" s="114"/>
      <c r="E852" s="114"/>
      <c r="F852" s="114"/>
      <c r="G852" s="274"/>
      <c r="H852" s="274"/>
      <c r="I852" s="274"/>
    </row>
    <row r="853" ht="13.5" customHeight="1">
      <c r="A853" s="114"/>
      <c r="B853" s="114"/>
      <c r="C853" s="429"/>
      <c r="D853" s="114"/>
      <c r="E853" s="114"/>
      <c r="F853" s="114"/>
      <c r="G853" s="274"/>
      <c r="H853" s="274"/>
      <c r="I853" s="274"/>
    </row>
    <row r="854" ht="13.5" customHeight="1">
      <c r="A854" s="114"/>
      <c r="B854" s="114"/>
      <c r="C854" s="429"/>
      <c r="D854" s="114"/>
      <c r="E854" s="114"/>
      <c r="F854" s="114"/>
      <c r="G854" s="274"/>
      <c r="H854" s="274"/>
      <c r="I854" s="274"/>
    </row>
    <row r="855" ht="13.5" customHeight="1">
      <c r="A855" s="114"/>
      <c r="B855" s="114"/>
      <c r="C855" s="429"/>
      <c r="D855" s="114"/>
      <c r="E855" s="114"/>
      <c r="F855" s="114"/>
      <c r="G855" s="274"/>
      <c r="H855" s="274"/>
      <c r="I855" s="274"/>
    </row>
    <row r="856" ht="13.5" customHeight="1">
      <c r="A856" s="114"/>
      <c r="B856" s="114"/>
      <c r="C856" s="429"/>
      <c r="D856" s="114"/>
      <c r="E856" s="114"/>
      <c r="F856" s="114"/>
      <c r="G856" s="274"/>
      <c r="H856" s="274"/>
      <c r="I856" s="274"/>
    </row>
    <row r="857" ht="13.5" customHeight="1">
      <c r="A857" s="114"/>
      <c r="B857" s="114"/>
      <c r="C857" s="429"/>
      <c r="D857" s="114"/>
      <c r="E857" s="114"/>
      <c r="F857" s="114"/>
      <c r="G857" s="274"/>
      <c r="H857" s="274"/>
      <c r="I857" s="274"/>
    </row>
    <row r="858" ht="13.5" customHeight="1">
      <c r="A858" s="114"/>
      <c r="B858" s="114"/>
      <c r="C858" s="429"/>
      <c r="D858" s="114"/>
      <c r="E858" s="114"/>
      <c r="F858" s="114"/>
      <c r="G858" s="274"/>
      <c r="H858" s="274"/>
      <c r="I858" s="274"/>
    </row>
    <row r="859" ht="13.5" customHeight="1">
      <c r="A859" s="114"/>
      <c r="B859" s="114"/>
      <c r="C859" s="429"/>
      <c r="D859" s="114"/>
      <c r="E859" s="114"/>
      <c r="F859" s="114"/>
      <c r="G859" s="274"/>
      <c r="H859" s="274"/>
      <c r="I859" s="274"/>
    </row>
    <row r="860" ht="13.5" customHeight="1">
      <c r="A860" s="114"/>
      <c r="B860" s="114"/>
      <c r="C860" s="429"/>
      <c r="D860" s="114"/>
      <c r="E860" s="114"/>
      <c r="F860" s="114"/>
      <c r="G860" s="274"/>
      <c r="H860" s="274"/>
      <c r="I860" s="274"/>
    </row>
    <row r="861" ht="13.5" customHeight="1">
      <c r="A861" s="114"/>
      <c r="B861" s="114"/>
      <c r="C861" s="429"/>
      <c r="D861" s="114"/>
      <c r="E861" s="114"/>
      <c r="F861" s="114"/>
      <c r="G861" s="274"/>
      <c r="H861" s="274"/>
      <c r="I861" s="274"/>
    </row>
    <row r="862" ht="13.5" customHeight="1">
      <c r="A862" s="114"/>
      <c r="B862" s="114"/>
      <c r="C862" s="429"/>
      <c r="D862" s="114"/>
      <c r="E862" s="114"/>
      <c r="F862" s="114"/>
      <c r="G862" s="274"/>
      <c r="H862" s="274"/>
      <c r="I862" s="274"/>
    </row>
    <row r="863" ht="13.5" customHeight="1">
      <c r="A863" s="114"/>
      <c r="B863" s="114"/>
      <c r="C863" s="429"/>
      <c r="D863" s="114"/>
      <c r="E863" s="114"/>
      <c r="F863" s="114"/>
      <c r="G863" s="274"/>
      <c r="H863" s="274"/>
      <c r="I863" s="274"/>
    </row>
    <row r="864" ht="13.5" customHeight="1">
      <c r="A864" s="114"/>
      <c r="B864" s="114"/>
      <c r="C864" s="429"/>
      <c r="D864" s="114"/>
      <c r="E864" s="114"/>
      <c r="F864" s="114"/>
      <c r="G864" s="274"/>
      <c r="H864" s="274"/>
      <c r="I864" s="274"/>
    </row>
    <row r="865" ht="13.5" customHeight="1">
      <c r="A865" s="114"/>
      <c r="B865" s="114"/>
      <c r="C865" s="429"/>
      <c r="D865" s="114"/>
      <c r="E865" s="114"/>
      <c r="F865" s="114"/>
      <c r="G865" s="274"/>
      <c r="H865" s="274"/>
      <c r="I865" s="274"/>
    </row>
    <row r="866" ht="13.5" customHeight="1">
      <c r="A866" s="114"/>
      <c r="B866" s="114"/>
      <c r="C866" s="429"/>
      <c r="D866" s="114"/>
      <c r="E866" s="114"/>
      <c r="F866" s="114"/>
      <c r="G866" s="274"/>
      <c r="H866" s="274"/>
      <c r="I866" s="274"/>
    </row>
    <row r="867" ht="13.5" customHeight="1">
      <c r="A867" s="114"/>
      <c r="B867" s="114"/>
      <c r="C867" s="429"/>
      <c r="D867" s="114"/>
      <c r="E867" s="114"/>
      <c r="F867" s="114"/>
      <c r="G867" s="274"/>
      <c r="H867" s="274"/>
      <c r="I867" s="274"/>
    </row>
    <row r="868" ht="13.5" customHeight="1">
      <c r="A868" s="114"/>
      <c r="B868" s="114"/>
      <c r="C868" s="429"/>
      <c r="D868" s="114"/>
      <c r="E868" s="114"/>
      <c r="F868" s="114"/>
      <c r="G868" s="274"/>
      <c r="H868" s="274"/>
      <c r="I868" s="274"/>
    </row>
    <row r="869" ht="13.5" customHeight="1">
      <c r="A869" s="114"/>
      <c r="B869" s="114"/>
      <c r="C869" s="429"/>
      <c r="D869" s="114"/>
      <c r="E869" s="114"/>
      <c r="F869" s="114"/>
      <c r="G869" s="274"/>
      <c r="H869" s="274"/>
      <c r="I869" s="274"/>
    </row>
    <row r="870" ht="13.5" customHeight="1">
      <c r="A870" s="114"/>
      <c r="B870" s="114"/>
      <c r="C870" s="429"/>
      <c r="D870" s="114"/>
      <c r="E870" s="114"/>
      <c r="F870" s="114"/>
      <c r="G870" s="274"/>
      <c r="H870" s="274"/>
      <c r="I870" s="274"/>
    </row>
    <row r="871" ht="13.5" customHeight="1">
      <c r="A871" s="114"/>
      <c r="B871" s="114"/>
      <c r="C871" s="429"/>
      <c r="D871" s="114"/>
      <c r="E871" s="114"/>
      <c r="F871" s="114"/>
      <c r="G871" s="274"/>
      <c r="H871" s="274"/>
      <c r="I871" s="274"/>
    </row>
    <row r="872" ht="13.5" customHeight="1">
      <c r="A872" s="114"/>
      <c r="B872" s="114"/>
      <c r="C872" s="429"/>
      <c r="D872" s="114"/>
      <c r="E872" s="114"/>
      <c r="F872" s="114"/>
      <c r="G872" s="274"/>
      <c r="H872" s="274"/>
      <c r="I872" s="274"/>
    </row>
    <row r="873" ht="13.5" customHeight="1">
      <c r="A873" s="114"/>
      <c r="B873" s="114"/>
      <c r="C873" s="429"/>
      <c r="D873" s="114"/>
      <c r="E873" s="114"/>
      <c r="F873" s="114"/>
      <c r="G873" s="274"/>
      <c r="H873" s="274"/>
      <c r="I873" s="274"/>
    </row>
    <row r="874" ht="13.5" customHeight="1">
      <c r="A874" s="114"/>
      <c r="B874" s="114"/>
      <c r="C874" s="429"/>
      <c r="D874" s="114"/>
      <c r="E874" s="114"/>
      <c r="F874" s="114"/>
      <c r="G874" s="274"/>
      <c r="H874" s="274"/>
      <c r="I874" s="274"/>
    </row>
    <row r="875" ht="13.5" customHeight="1">
      <c r="A875" s="114"/>
      <c r="B875" s="114"/>
      <c r="C875" s="429"/>
      <c r="D875" s="114"/>
      <c r="E875" s="114"/>
      <c r="F875" s="114"/>
      <c r="G875" s="274"/>
      <c r="H875" s="274"/>
      <c r="I875" s="274"/>
    </row>
    <row r="876" ht="13.5" customHeight="1">
      <c r="A876" s="114"/>
      <c r="B876" s="114"/>
      <c r="C876" s="429"/>
      <c r="D876" s="114"/>
      <c r="E876" s="114"/>
      <c r="F876" s="114"/>
      <c r="G876" s="274"/>
      <c r="H876" s="274"/>
      <c r="I876" s="274"/>
    </row>
    <row r="877" ht="13.5" customHeight="1">
      <c r="A877" s="114"/>
      <c r="B877" s="114"/>
      <c r="C877" s="429"/>
      <c r="D877" s="114"/>
      <c r="E877" s="114"/>
      <c r="F877" s="114"/>
      <c r="G877" s="274"/>
      <c r="H877" s="274"/>
      <c r="I877" s="274"/>
    </row>
    <row r="878" ht="13.5" customHeight="1">
      <c r="A878" s="114"/>
      <c r="B878" s="114"/>
      <c r="C878" s="429"/>
      <c r="D878" s="114"/>
      <c r="E878" s="114"/>
      <c r="F878" s="114"/>
      <c r="G878" s="274"/>
      <c r="H878" s="274"/>
      <c r="I878" s="274"/>
    </row>
    <row r="879" ht="13.5" customHeight="1">
      <c r="A879" s="114"/>
      <c r="B879" s="114"/>
      <c r="C879" s="429"/>
      <c r="D879" s="114"/>
      <c r="E879" s="114"/>
      <c r="F879" s="114"/>
      <c r="G879" s="274"/>
      <c r="H879" s="274"/>
      <c r="I879" s="274"/>
    </row>
    <row r="880" ht="13.5" customHeight="1">
      <c r="A880" s="114"/>
      <c r="B880" s="114"/>
      <c r="C880" s="429"/>
      <c r="D880" s="114"/>
      <c r="E880" s="114"/>
      <c r="F880" s="114"/>
      <c r="G880" s="274"/>
      <c r="H880" s="274"/>
      <c r="I880" s="274"/>
    </row>
    <row r="881" ht="13.5" customHeight="1">
      <c r="A881" s="114"/>
      <c r="B881" s="114"/>
      <c r="C881" s="429"/>
      <c r="D881" s="114"/>
      <c r="E881" s="114"/>
      <c r="F881" s="114"/>
      <c r="G881" s="274"/>
      <c r="H881" s="274"/>
      <c r="I881" s="274"/>
    </row>
    <row r="882" ht="13.5" customHeight="1">
      <c r="A882" s="114"/>
      <c r="B882" s="114"/>
      <c r="C882" s="429"/>
      <c r="D882" s="114"/>
      <c r="E882" s="114"/>
      <c r="F882" s="114"/>
      <c r="G882" s="274"/>
      <c r="H882" s="274"/>
      <c r="I882" s="274"/>
    </row>
    <row r="883" ht="13.5" customHeight="1">
      <c r="A883" s="114"/>
      <c r="B883" s="114"/>
      <c r="C883" s="429"/>
      <c r="D883" s="114"/>
      <c r="E883" s="114"/>
      <c r="F883" s="114"/>
      <c r="G883" s="274"/>
      <c r="H883" s="274"/>
      <c r="I883" s="274"/>
    </row>
    <row r="884" ht="13.5" customHeight="1">
      <c r="A884" s="114"/>
      <c r="B884" s="114"/>
      <c r="C884" s="429"/>
      <c r="D884" s="114"/>
      <c r="E884" s="114"/>
      <c r="F884" s="114"/>
      <c r="G884" s="274"/>
      <c r="H884" s="274"/>
      <c r="I884" s="274"/>
    </row>
    <row r="885" ht="13.5" customHeight="1">
      <c r="A885" s="114"/>
      <c r="B885" s="114"/>
      <c r="C885" s="429"/>
      <c r="D885" s="114"/>
      <c r="E885" s="114"/>
      <c r="F885" s="114"/>
      <c r="G885" s="274"/>
      <c r="H885" s="274"/>
      <c r="I885" s="274"/>
    </row>
    <row r="886" ht="13.5" customHeight="1">
      <c r="A886" s="114"/>
      <c r="B886" s="114"/>
      <c r="C886" s="429"/>
      <c r="D886" s="114"/>
      <c r="E886" s="114"/>
      <c r="F886" s="114"/>
      <c r="G886" s="274"/>
      <c r="H886" s="274"/>
      <c r="I886" s="274"/>
    </row>
    <row r="887" ht="13.5" customHeight="1">
      <c r="A887" s="114"/>
      <c r="B887" s="114"/>
      <c r="C887" s="429"/>
      <c r="D887" s="114"/>
      <c r="E887" s="114"/>
      <c r="F887" s="114"/>
      <c r="G887" s="274"/>
      <c r="H887" s="274"/>
      <c r="I887" s="274"/>
    </row>
    <row r="888" ht="13.5" customHeight="1">
      <c r="A888" s="114"/>
      <c r="B888" s="114"/>
      <c r="C888" s="429"/>
      <c r="D888" s="114"/>
      <c r="E888" s="114"/>
      <c r="F888" s="114"/>
      <c r="G888" s="274"/>
      <c r="H888" s="274"/>
      <c r="I888" s="274"/>
    </row>
    <row r="889" ht="13.5" customHeight="1">
      <c r="A889" s="114"/>
      <c r="B889" s="114"/>
      <c r="C889" s="429"/>
      <c r="D889" s="114"/>
      <c r="E889" s="114"/>
      <c r="F889" s="114"/>
      <c r="G889" s="274"/>
      <c r="H889" s="274"/>
      <c r="I889" s="274"/>
    </row>
    <row r="890" ht="13.5" customHeight="1">
      <c r="A890" s="114"/>
      <c r="B890" s="114"/>
      <c r="C890" s="429"/>
      <c r="D890" s="114"/>
      <c r="E890" s="114"/>
      <c r="F890" s="114"/>
      <c r="G890" s="274"/>
      <c r="H890" s="274"/>
      <c r="I890" s="274"/>
    </row>
    <row r="891" ht="13.5" customHeight="1">
      <c r="A891" s="114"/>
      <c r="B891" s="114"/>
      <c r="C891" s="429"/>
      <c r="D891" s="114"/>
      <c r="E891" s="114"/>
      <c r="F891" s="114"/>
      <c r="G891" s="274"/>
      <c r="H891" s="274"/>
      <c r="I891" s="274"/>
    </row>
    <row r="892" ht="13.5" customHeight="1">
      <c r="A892" s="114"/>
      <c r="B892" s="114"/>
      <c r="C892" s="429"/>
      <c r="D892" s="114"/>
      <c r="E892" s="114"/>
      <c r="F892" s="114"/>
      <c r="G892" s="274"/>
      <c r="H892" s="274"/>
      <c r="I892" s="274"/>
    </row>
    <row r="893" ht="13.5" customHeight="1">
      <c r="A893" s="114"/>
      <c r="B893" s="114"/>
      <c r="C893" s="429"/>
      <c r="D893" s="114"/>
      <c r="E893" s="114"/>
      <c r="F893" s="114"/>
      <c r="G893" s="274"/>
      <c r="H893" s="274"/>
      <c r="I893" s="274"/>
    </row>
    <row r="894" ht="13.5" customHeight="1">
      <c r="A894" s="114"/>
      <c r="B894" s="114"/>
      <c r="C894" s="429"/>
      <c r="D894" s="114"/>
      <c r="E894" s="114"/>
      <c r="F894" s="114"/>
      <c r="G894" s="274"/>
      <c r="H894" s="274"/>
      <c r="I894" s="274"/>
    </row>
    <row r="895" ht="13.5" customHeight="1">
      <c r="A895" s="114"/>
      <c r="B895" s="114"/>
      <c r="C895" s="429"/>
      <c r="D895" s="114"/>
      <c r="E895" s="114"/>
      <c r="F895" s="114"/>
      <c r="G895" s="274"/>
      <c r="H895" s="274"/>
      <c r="I895" s="274"/>
    </row>
    <row r="896" ht="13.5" customHeight="1">
      <c r="A896" s="114"/>
      <c r="B896" s="114"/>
      <c r="C896" s="429"/>
      <c r="D896" s="114"/>
      <c r="E896" s="114"/>
      <c r="F896" s="114"/>
      <c r="G896" s="274"/>
      <c r="H896" s="274"/>
      <c r="I896" s="274"/>
    </row>
    <row r="897" ht="13.5" customHeight="1">
      <c r="A897" s="114"/>
      <c r="B897" s="114"/>
      <c r="C897" s="429"/>
      <c r="D897" s="114"/>
      <c r="E897" s="114"/>
      <c r="F897" s="114"/>
      <c r="G897" s="274"/>
      <c r="H897" s="274"/>
      <c r="I897" s="274"/>
    </row>
    <row r="898" ht="13.5" customHeight="1">
      <c r="A898" s="114"/>
      <c r="B898" s="114"/>
      <c r="C898" s="429"/>
      <c r="D898" s="114"/>
      <c r="E898" s="114"/>
      <c r="F898" s="114"/>
      <c r="G898" s="274"/>
      <c r="H898" s="274"/>
      <c r="I898" s="274"/>
    </row>
    <row r="899" ht="13.5" customHeight="1">
      <c r="A899" s="114"/>
      <c r="B899" s="114"/>
      <c r="C899" s="429"/>
      <c r="D899" s="114"/>
      <c r="E899" s="114"/>
      <c r="F899" s="114"/>
      <c r="G899" s="274"/>
      <c r="H899" s="274"/>
      <c r="I899" s="274"/>
    </row>
    <row r="900" ht="13.5" customHeight="1">
      <c r="A900" s="114"/>
      <c r="B900" s="114"/>
      <c r="C900" s="429"/>
      <c r="D900" s="114"/>
      <c r="E900" s="114"/>
      <c r="F900" s="114"/>
      <c r="G900" s="274"/>
      <c r="H900" s="274"/>
      <c r="I900" s="274"/>
    </row>
    <row r="901" ht="13.5" customHeight="1">
      <c r="A901" s="114"/>
      <c r="B901" s="114"/>
      <c r="C901" s="429"/>
      <c r="D901" s="114"/>
      <c r="E901" s="114"/>
      <c r="F901" s="114"/>
      <c r="G901" s="274"/>
      <c r="H901" s="274"/>
      <c r="I901" s="274"/>
    </row>
    <row r="902" ht="13.5" customHeight="1">
      <c r="A902" s="114"/>
      <c r="B902" s="114"/>
      <c r="C902" s="429"/>
      <c r="D902" s="114"/>
      <c r="E902" s="114"/>
      <c r="F902" s="114"/>
      <c r="G902" s="274"/>
      <c r="H902" s="274"/>
      <c r="I902" s="274"/>
    </row>
    <row r="903" ht="13.5" customHeight="1">
      <c r="A903" s="114"/>
      <c r="B903" s="114"/>
      <c r="C903" s="429"/>
      <c r="D903" s="114"/>
      <c r="E903" s="114"/>
      <c r="F903" s="114"/>
      <c r="G903" s="274"/>
      <c r="H903" s="274"/>
      <c r="I903" s="274"/>
    </row>
    <row r="904" ht="13.5" customHeight="1">
      <c r="A904" s="114"/>
      <c r="B904" s="114"/>
      <c r="C904" s="429"/>
      <c r="D904" s="114"/>
      <c r="E904" s="114"/>
      <c r="F904" s="114"/>
      <c r="G904" s="274"/>
      <c r="H904" s="274"/>
      <c r="I904" s="274"/>
    </row>
    <row r="905" ht="13.5" customHeight="1">
      <c r="A905" s="114"/>
      <c r="B905" s="114"/>
      <c r="C905" s="429"/>
      <c r="D905" s="114"/>
      <c r="E905" s="114"/>
      <c r="F905" s="114"/>
      <c r="G905" s="274"/>
      <c r="H905" s="274"/>
      <c r="I905" s="274"/>
    </row>
    <row r="906" ht="13.5" customHeight="1">
      <c r="A906" s="114"/>
      <c r="B906" s="114"/>
      <c r="C906" s="429"/>
      <c r="D906" s="114"/>
      <c r="E906" s="114"/>
      <c r="F906" s="114"/>
      <c r="G906" s="274"/>
      <c r="H906" s="274"/>
      <c r="I906" s="274"/>
    </row>
    <row r="907" ht="13.5" customHeight="1">
      <c r="A907" s="114"/>
      <c r="B907" s="114"/>
      <c r="C907" s="429"/>
      <c r="D907" s="114"/>
      <c r="E907" s="114"/>
      <c r="F907" s="114"/>
      <c r="G907" s="274"/>
      <c r="H907" s="274"/>
      <c r="I907" s="274"/>
    </row>
    <row r="908" ht="13.5" customHeight="1">
      <c r="A908" s="114"/>
      <c r="B908" s="114"/>
      <c r="C908" s="429"/>
      <c r="D908" s="114"/>
      <c r="E908" s="114"/>
      <c r="F908" s="114"/>
      <c r="G908" s="274"/>
      <c r="H908" s="274"/>
      <c r="I908" s="274"/>
    </row>
    <row r="909" ht="13.5" customHeight="1">
      <c r="A909" s="114"/>
      <c r="B909" s="114"/>
      <c r="C909" s="429"/>
      <c r="D909" s="114"/>
      <c r="E909" s="114"/>
      <c r="F909" s="114"/>
      <c r="G909" s="274"/>
      <c r="H909" s="274"/>
      <c r="I909" s="274"/>
    </row>
    <row r="910" ht="13.5" customHeight="1">
      <c r="A910" s="114"/>
      <c r="B910" s="114"/>
      <c r="C910" s="429"/>
      <c r="D910" s="114"/>
      <c r="E910" s="114"/>
      <c r="F910" s="114"/>
      <c r="G910" s="274"/>
      <c r="H910" s="274"/>
      <c r="I910" s="274"/>
    </row>
    <row r="911" ht="13.5" customHeight="1">
      <c r="A911" s="114"/>
      <c r="B911" s="114"/>
      <c r="C911" s="429"/>
      <c r="D911" s="114"/>
      <c r="E911" s="114"/>
      <c r="F911" s="114"/>
      <c r="G911" s="274"/>
      <c r="H911" s="274"/>
      <c r="I911" s="274"/>
    </row>
    <row r="912" ht="13.5" customHeight="1">
      <c r="A912" s="114"/>
      <c r="B912" s="114"/>
      <c r="C912" s="429"/>
      <c r="D912" s="114"/>
      <c r="E912" s="114"/>
      <c r="F912" s="114"/>
      <c r="G912" s="274"/>
      <c r="H912" s="274"/>
      <c r="I912" s="274"/>
    </row>
    <row r="913" ht="13.5" customHeight="1">
      <c r="A913" s="114"/>
      <c r="B913" s="114"/>
      <c r="C913" s="429"/>
      <c r="D913" s="114"/>
      <c r="E913" s="114"/>
      <c r="F913" s="114"/>
      <c r="G913" s="274"/>
      <c r="H913" s="274"/>
      <c r="I913" s="274"/>
    </row>
    <row r="914" ht="13.5" customHeight="1">
      <c r="A914" s="114"/>
      <c r="B914" s="114"/>
      <c r="C914" s="429"/>
      <c r="D914" s="114"/>
      <c r="E914" s="114"/>
      <c r="F914" s="114"/>
      <c r="G914" s="274"/>
      <c r="H914" s="274"/>
      <c r="I914" s="274"/>
    </row>
    <row r="915" ht="13.5" customHeight="1">
      <c r="A915" s="114"/>
      <c r="B915" s="114"/>
      <c r="C915" s="429"/>
      <c r="D915" s="114"/>
      <c r="E915" s="114"/>
      <c r="F915" s="114"/>
      <c r="G915" s="274"/>
      <c r="H915" s="274"/>
      <c r="I915" s="274"/>
    </row>
    <row r="916" ht="13.5" customHeight="1">
      <c r="A916" s="114"/>
      <c r="B916" s="114"/>
      <c r="C916" s="429"/>
      <c r="D916" s="114"/>
      <c r="E916" s="114"/>
      <c r="F916" s="114"/>
      <c r="G916" s="274"/>
      <c r="H916" s="274"/>
      <c r="I916" s="274"/>
    </row>
    <row r="917" ht="13.5" customHeight="1">
      <c r="A917" s="114"/>
      <c r="B917" s="114"/>
      <c r="C917" s="429"/>
      <c r="D917" s="114"/>
      <c r="E917" s="114"/>
      <c r="F917" s="114"/>
      <c r="G917" s="274"/>
      <c r="H917" s="274"/>
      <c r="I917" s="274"/>
    </row>
    <row r="918" ht="13.5" customHeight="1">
      <c r="A918" s="114"/>
      <c r="B918" s="114"/>
      <c r="C918" s="429"/>
      <c r="D918" s="114"/>
      <c r="E918" s="114"/>
      <c r="F918" s="114"/>
      <c r="G918" s="274"/>
      <c r="H918" s="274"/>
      <c r="I918" s="274"/>
    </row>
    <row r="919" ht="13.5" customHeight="1">
      <c r="A919" s="114"/>
      <c r="B919" s="114"/>
      <c r="C919" s="429"/>
      <c r="D919" s="114"/>
      <c r="E919" s="114"/>
      <c r="F919" s="114"/>
      <c r="G919" s="274"/>
      <c r="H919" s="274"/>
      <c r="I919" s="274"/>
    </row>
    <row r="920" ht="13.5" customHeight="1">
      <c r="A920" s="114"/>
      <c r="B920" s="114"/>
      <c r="C920" s="429"/>
      <c r="D920" s="114"/>
      <c r="E920" s="114"/>
      <c r="F920" s="114"/>
      <c r="G920" s="274"/>
      <c r="H920" s="274"/>
      <c r="I920" s="274"/>
    </row>
    <row r="921" ht="13.5" customHeight="1">
      <c r="A921" s="114"/>
      <c r="B921" s="114"/>
      <c r="C921" s="429"/>
      <c r="D921" s="114"/>
      <c r="E921" s="114"/>
      <c r="F921" s="114"/>
      <c r="G921" s="274"/>
      <c r="H921" s="274"/>
      <c r="I921" s="274"/>
    </row>
    <row r="922" ht="13.5" customHeight="1">
      <c r="A922" s="114"/>
      <c r="B922" s="114"/>
      <c r="C922" s="429"/>
      <c r="D922" s="114"/>
      <c r="E922" s="114"/>
      <c r="F922" s="114"/>
      <c r="G922" s="274"/>
      <c r="H922" s="274"/>
      <c r="I922" s="274"/>
    </row>
    <row r="923" ht="13.5" customHeight="1">
      <c r="A923" s="114"/>
      <c r="B923" s="114"/>
      <c r="C923" s="429"/>
      <c r="D923" s="114"/>
      <c r="E923" s="114"/>
      <c r="F923" s="114"/>
      <c r="G923" s="274"/>
      <c r="H923" s="274"/>
      <c r="I923" s="274"/>
    </row>
    <row r="924" ht="13.5" customHeight="1">
      <c r="A924" s="114"/>
      <c r="B924" s="114"/>
      <c r="C924" s="429"/>
      <c r="D924" s="114"/>
      <c r="E924" s="114"/>
      <c r="F924" s="114"/>
      <c r="G924" s="274"/>
      <c r="H924" s="274"/>
      <c r="I924" s="274"/>
    </row>
    <row r="925" ht="13.5" customHeight="1">
      <c r="A925" s="114"/>
      <c r="B925" s="114"/>
      <c r="C925" s="429"/>
      <c r="D925" s="114"/>
      <c r="E925" s="114"/>
      <c r="F925" s="114"/>
      <c r="G925" s="274"/>
      <c r="H925" s="274"/>
      <c r="I925" s="274"/>
    </row>
    <row r="926" ht="13.5" customHeight="1">
      <c r="A926" s="114"/>
      <c r="B926" s="114"/>
      <c r="C926" s="429"/>
      <c r="D926" s="114"/>
      <c r="E926" s="114"/>
      <c r="F926" s="114"/>
      <c r="G926" s="274"/>
      <c r="H926" s="274"/>
      <c r="I926" s="274"/>
    </row>
    <row r="927" ht="13.5" customHeight="1">
      <c r="A927" s="114"/>
      <c r="B927" s="114"/>
      <c r="C927" s="429"/>
      <c r="D927" s="114"/>
      <c r="E927" s="114"/>
      <c r="F927" s="114"/>
      <c r="G927" s="274"/>
      <c r="H927" s="274"/>
      <c r="I927" s="274"/>
    </row>
    <row r="928" ht="13.5" customHeight="1">
      <c r="A928" s="114"/>
      <c r="B928" s="114"/>
      <c r="C928" s="429"/>
      <c r="D928" s="114"/>
      <c r="E928" s="114"/>
      <c r="F928" s="114"/>
      <c r="G928" s="274"/>
      <c r="H928" s="274"/>
      <c r="I928" s="274"/>
    </row>
    <row r="929" ht="13.5" customHeight="1">
      <c r="A929" s="114"/>
      <c r="B929" s="114"/>
      <c r="C929" s="429"/>
      <c r="D929" s="114"/>
      <c r="E929" s="114"/>
      <c r="F929" s="114"/>
      <c r="G929" s="274"/>
      <c r="H929" s="274"/>
      <c r="I929" s="274"/>
    </row>
    <row r="930" ht="13.5" customHeight="1">
      <c r="A930" s="114"/>
      <c r="B930" s="114"/>
      <c r="C930" s="429"/>
      <c r="D930" s="114"/>
      <c r="E930" s="114"/>
      <c r="F930" s="114"/>
      <c r="G930" s="274"/>
      <c r="H930" s="274"/>
      <c r="I930" s="274"/>
    </row>
    <row r="931" ht="13.5" customHeight="1">
      <c r="A931" s="114"/>
      <c r="B931" s="114"/>
      <c r="C931" s="429"/>
      <c r="D931" s="114"/>
      <c r="E931" s="114"/>
      <c r="F931" s="114"/>
      <c r="G931" s="274"/>
      <c r="H931" s="274"/>
      <c r="I931" s="274"/>
    </row>
    <row r="932" ht="13.5" customHeight="1">
      <c r="A932" s="114"/>
      <c r="B932" s="114"/>
      <c r="C932" s="429"/>
      <c r="D932" s="114"/>
      <c r="E932" s="114"/>
      <c r="F932" s="114"/>
      <c r="G932" s="274"/>
      <c r="H932" s="274"/>
      <c r="I932" s="274"/>
    </row>
    <row r="933" ht="13.5" customHeight="1">
      <c r="A933" s="114"/>
      <c r="B933" s="114"/>
      <c r="C933" s="429"/>
      <c r="D933" s="114"/>
      <c r="E933" s="114"/>
      <c r="F933" s="114"/>
      <c r="G933" s="274"/>
      <c r="H933" s="274"/>
      <c r="I933" s="274"/>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4125"/>
    <outlinePr summaryBelow="0" summaryRight="0"/>
  </sheetPr>
  <sheetViews>
    <sheetView workbookViewId="0">
      <pane ySplit="3.0" topLeftCell="A4" activePane="bottomLeft" state="frozen"/>
      <selection activeCell="B5" sqref="B5" pane="bottomLeft"/>
    </sheetView>
  </sheetViews>
  <sheetFormatPr customHeight="1" defaultColWidth="11.22" defaultRowHeight="12.75"/>
  <cols>
    <col customWidth="1" min="1" max="1" width="15.56"/>
    <col customWidth="1" min="2" max="2" width="32.11"/>
    <col customWidth="1" min="3" max="3" width="19.0"/>
    <col customWidth="1" min="4" max="4" width="2.56"/>
    <col customWidth="1" min="5" max="5" width="13.56"/>
    <col customWidth="1" min="6" max="6" width="21.22"/>
    <col customWidth="1" min="7" max="7" width="37.44"/>
    <col customWidth="1" min="8" max="8" width="8.56"/>
    <col customWidth="1" min="9" max="9" width="12.33"/>
    <col customWidth="1" min="10" max="10" width="21.67"/>
    <col customWidth="1" min="11" max="11" width="32.0"/>
    <col customWidth="1" min="12" max="13" width="28.67"/>
  </cols>
  <sheetData>
    <row r="1">
      <c r="A1" s="289" t="s">
        <v>427</v>
      </c>
      <c r="B1" s="291"/>
      <c r="C1" s="291"/>
      <c r="D1" s="294"/>
      <c r="E1" s="296" t="s">
        <v>428</v>
      </c>
      <c r="F1" s="298"/>
      <c r="G1" s="299"/>
      <c r="H1" s="301"/>
      <c r="I1" s="303"/>
      <c r="J1" s="299"/>
      <c r="K1" s="299"/>
      <c r="L1" s="304"/>
      <c r="M1" s="306"/>
    </row>
    <row r="2">
      <c r="A2" s="307"/>
      <c r="B2" s="291"/>
      <c r="C2" s="291"/>
      <c r="D2" s="294"/>
      <c r="E2" s="309"/>
      <c r="F2" s="298"/>
      <c r="G2" s="299"/>
      <c r="H2" s="301"/>
      <c r="I2" s="303"/>
      <c r="J2" s="299"/>
      <c r="K2" s="299"/>
      <c r="L2" s="304"/>
      <c r="M2" s="306"/>
    </row>
    <row r="3">
      <c r="A3" s="310" t="s">
        <v>0</v>
      </c>
      <c r="B3" s="311" t="s">
        <v>445</v>
      </c>
      <c r="C3" s="310" t="s">
        <v>446</v>
      </c>
      <c r="D3" s="313"/>
      <c r="E3" s="315" t="s">
        <v>0</v>
      </c>
      <c r="F3" s="317" t="s">
        <v>448</v>
      </c>
      <c r="G3" s="319" t="s">
        <v>449</v>
      </c>
      <c r="H3" s="320" t="s">
        <v>450</v>
      </c>
      <c r="I3" s="321" t="s">
        <v>451</v>
      </c>
      <c r="J3" s="319" t="s">
        <v>452</v>
      </c>
      <c r="K3" s="319" t="s">
        <v>453</v>
      </c>
      <c r="L3" s="323"/>
      <c r="M3" s="325"/>
    </row>
    <row r="4">
      <c r="A4" s="327" t="s">
        <v>454</v>
      </c>
      <c r="B4" s="327" t="s">
        <v>455</v>
      </c>
      <c r="C4" s="328"/>
      <c r="D4" s="330"/>
      <c r="E4" s="332" t="s">
        <v>456</v>
      </c>
      <c r="F4" s="334"/>
      <c r="G4" s="332" t="s">
        <v>458</v>
      </c>
      <c r="H4" s="335"/>
      <c r="I4" s="336" t="s">
        <v>459</v>
      </c>
      <c r="J4" s="335"/>
      <c r="K4" s="337" t="s">
        <v>460</v>
      </c>
      <c r="L4" s="339"/>
      <c r="M4" s="340"/>
    </row>
    <row r="5">
      <c r="A5" s="341"/>
      <c r="B5" s="341"/>
      <c r="C5" s="328"/>
      <c r="D5" s="343"/>
      <c r="E5" s="332" t="s">
        <v>110</v>
      </c>
      <c r="F5" s="334"/>
      <c r="G5" s="344" t="s">
        <v>463</v>
      </c>
      <c r="H5" s="335"/>
      <c r="I5" s="336" t="s">
        <v>459</v>
      </c>
      <c r="J5" s="335"/>
      <c r="K5" s="337" t="s">
        <v>464</v>
      </c>
      <c r="L5" s="339"/>
      <c r="M5" s="340"/>
    </row>
    <row r="6">
      <c r="A6" s="327"/>
      <c r="B6" s="327"/>
      <c r="C6" s="347"/>
      <c r="D6" s="343"/>
      <c r="E6" s="327"/>
      <c r="F6" s="349"/>
      <c r="G6" s="327"/>
      <c r="H6" s="335"/>
      <c r="I6" s="350"/>
      <c r="J6" s="335"/>
      <c r="K6" s="347"/>
      <c r="L6" s="339"/>
      <c r="M6" s="340"/>
    </row>
    <row r="7">
      <c r="A7" s="327"/>
      <c r="B7" s="327"/>
      <c r="C7" s="347"/>
      <c r="D7" s="343"/>
      <c r="E7" s="327"/>
      <c r="F7" s="352"/>
      <c r="G7" s="353"/>
      <c r="H7" s="354"/>
      <c r="I7" s="350"/>
      <c r="J7" s="335"/>
      <c r="K7" s="347"/>
      <c r="L7" s="339"/>
      <c r="M7" s="340"/>
    </row>
    <row r="8">
      <c r="A8" s="327"/>
      <c r="B8" s="327"/>
      <c r="C8" s="347"/>
      <c r="D8" s="343"/>
      <c r="E8" s="327"/>
      <c r="F8" s="355"/>
      <c r="G8" s="327"/>
      <c r="H8" s="335"/>
      <c r="I8" s="350"/>
      <c r="J8" s="347"/>
      <c r="K8" s="347"/>
      <c r="L8" s="339"/>
      <c r="M8" s="340"/>
    </row>
    <row r="9">
      <c r="A9" s="327"/>
      <c r="B9" s="356"/>
      <c r="C9" s="347"/>
      <c r="D9" s="343"/>
      <c r="E9" s="357"/>
      <c r="F9" s="302"/>
      <c r="G9" s="359"/>
      <c r="H9" s="360"/>
      <c r="I9" s="361"/>
      <c r="J9" s="362"/>
      <c r="K9" s="363"/>
      <c r="L9" s="365"/>
      <c r="M9" s="340"/>
    </row>
    <row r="10">
      <c r="A10" s="332"/>
      <c r="B10" s="366"/>
      <c r="C10" s="362"/>
      <c r="D10" s="343"/>
      <c r="E10" s="368"/>
      <c r="F10" s="368"/>
      <c r="G10" s="365"/>
      <c r="H10" s="370"/>
      <c r="I10" s="370"/>
      <c r="J10" s="362"/>
      <c r="K10" s="372"/>
      <c r="L10" s="339"/>
      <c r="M10" s="340"/>
    </row>
    <row r="11">
      <c r="A11" s="365"/>
      <c r="B11" s="324"/>
      <c r="C11" s="362"/>
      <c r="D11" s="343"/>
      <c r="E11" s="368"/>
      <c r="F11" s="375"/>
      <c r="G11" s="375"/>
      <c r="H11" s="370"/>
      <c r="I11" s="370"/>
      <c r="J11" s="377"/>
      <c r="K11" s="372"/>
      <c r="L11" s="339"/>
      <c r="M11" s="340"/>
    </row>
    <row r="12">
      <c r="A12" s="365"/>
      <c r="B12" s="379"/>
      <c r="C12" s="362"/>
      <c r="D12" s="343"/>
      <c r="E12" s="381"/>
      <c r="F12" s="383"/>
      <c r="G12" s="365"/>
      <c r="H12" s="370"/>
      <c r="I12" s="370"/>
      <c r="J12" s="368"/>
      <c r="K12" s="372"/>
      <c r="L12" s="339"/>
      <c r="M12" s="340"/>
    </row>
    <row r="13">
      <c r="A13" s="365"/>
      <c r="B13" s="365"/>
      <c r="C13" s="362"/>
      <c r="D13" s="343"/>
      <c r="E13" s="368"/>
      <c r="F13" s="386"/>
      <c r="G13" s="365"/>
      <c r="H13" s="370"/>
      <c r="I13" s="361"/>
      <c r="J13" s="388"/>
      <c r="K13" s="372"/>
      <c r="L13" s="339"/>
      <c r="M13" s="340"/>
    </row>
    <row r="14">
      <c r="A14" s="365"/>
      <c r="B14" s="389"/>
      <c r="C14" s="362"/>
      <c r="D14" s="343"/>
      <c r="E14" s="381"/>
      <c r="F14" s="368"/>
      <c r="G14" s="379"/>
      <c r="H14" s="361"/>
      <c r="I14" s="361"/>
      <c r="J14" s="365"/>
      <c r="K14" s="372"/>
      <c r="L14" s="339"/>
      <c r="M14" s="340"/>
    </row>
    <row r="15">
      <c r="A15" s="390"/>
      <c r="B15" s="365"/>
      <c r="C15" s="362"/>
      <c r="D15" s="343"/>
      <c r="E15" s="368"/>
      <c r="F15" s="368"/>
      <c r="G15" s="379"/>
      <c r="H15" s="361"/>
      <c r="I15" s="361"/>
      <c r="J15" s="365"/>
      <c r="K15" s="372"/>
      <c r="L15" s="339"/>
      <c r="M15" s="340"/>
    </row>
    <row r="16">
      <c r="A16" s="339"/>
      <c r="B16" s="365"/>
      <c r="C16" s="362"/>
      <c r="D16" s="343"/>
      <c r="E16" s="381"/>
      <c r="F16" s="368"/>
      <c r="G16" s="365"/>
      <c r="H16" s="370"/>
      <c r="I16" s="370"/>
      <c r="J16" s="365"/>
      <c r="K16" s="391"/>
      <c r="L16" s="339"/>
      <c r="M16" s="340"/>
    </row>
    <row r="17">
      <c r="A17" s="365"/>
      <c r="B17" s="297"/>
      <c r="C17" s="362"/>
      <c r="D17" s="343"/>
      <c r="E17" s="368"/>
      <c r="F17" s="368"/>
      <c r="G17" s="392"/>
      <c r="H17" s="393"/>
      <c r="I17" s="393"/>
      <c r="J17" s="368"/>
      <c r="K17" s="372"/>
      <c r="L17" s="339"/>
      <c r="M17" s="340"/>
    </row>
    <row r="18">
      <c r="A18" s="339"/>
      <c r="B18" s="365"/>
      <c r="C18" s="365"/>
      <c r="D18" s="343"/>
      <c r="E18" s="368"/>
      <c r="F18" s="368"/>
      <c r="G18" s="365"/>
      <c r="H18" s="394"/>
      <c r="I18" s="394"/>
      <c r="J18" s="339"/>
      <c r="K18" s="372"/>
      <c r="L18" s="339"/>
      <c r="M18" s="340"/>
    </row>
    <row r="19">
      <c r="A19" s="339"/>
      <c r="B19" s="365"/>
      <c r="C19" s="365"/>
      <c r="D19" s="343"/>
      <c r="E19" s="381"/>
      <c r="F19" s="368"/>
      <c r="G19" s="365"/>
      <c r="H19" s="370"/>
      <c r="I19" s="370"/>
      <c r="J19" s="339"/>
      <c r="K19" s="391"/>
      <c r="L19" s="339"/>
      <c r="M19" s="340"/>
    </row>
    <row r="20">
      <c r="A20" s="339"/>
      <c r="B20" s="365"/>
      <c r="C20" s="365"/>
      <c r="D20" s="343"/>
      <c r="E20" s="368"/>
      <c r="F20" s="368"/>
      <c r="G20" s="365"/>
      <c r="H20" s="370"/>
      <c r="I20" s="370"/>
      <c r="J20" s="365"/>
      <c r="K20" s="391"/>
      <c r="L20" s="339"/>
      <c r="M20" s="340"/>
    </row>
    <row r="21">
      <c r="A21" s="339"/>
      <c r="B21" s="365"/>
      <c r="C21" s="365"/>
      <c r="D21" s="343"/>
      <c r="E21" s="381"/>
      <c r="F21" s="368"/>
      <c r="G21" s="365"/>
      <c r="H21" s="370"/>
      <c r="I21" s="370"/>
      <c r="J21" s="365"/>
      <c r="K21" s="391"/>
      <c r="L21" s="339"/>
      <c r="M21" s="340"/>
    </row>
    <row r="22">
      <c r="A22" s="339"/>
      <c r="B22" s="365"/>
      <c r="C22" s="365"/>
      <c r="D22" s="343"/>
      <c r="E22" s="381"/>
      <c r="F22" s="381"/>
      <c r="G22" s="339"/>
      <c r="H22" s="394"/>
      <c r="I22" s="394"/>
      <c r="J22" s="339"/>
      <c r="K22" s="391"/>
      <c r="L22" s="339"/>
      <c r="M22" s="340"/>
    </row>
    <row r="23">
      <c r="A23" s="339"/>
      <c r="B23" s="365"/>
      <c r="C23" s="365"/>
      <c r="D23" s="343"/>
      <c r="E23" s="381"/>
      <c r="F23" s="368"/>
      <c r="G23" s="365"/>
      <c r="H23" s="370"/>
      <c r="I23" s="370"/>
      <c r="J23" s="397"/>
      <c r="K23" s="391"/>
      <c r="L23" s="339"/>
      <c r="M23" s="340"/>
    </row>
    <row r="24">
      <c r="A24" s="339"/>
      <c r="B24" s="365"/>
      <c r="C24" s="365"/>
      <c r="D24" s="343"/>
      <c r="E24" s="381"/>
      <c r="F24" s="381"/>
      <c r="G24" s="339"/>
      <c r="H24" s="394"/>
      <c r="I24" s="394"/>
      <c r="J24" s="339"/>
      <c r="K24" s="391"/>
      <c r="L24" s="339"/>
      <c r="M24" s="340"/>
    </row>
    <row r="25">
      <c r="A25" s="339"/>
      <c r="B25" s="365"/>
      <c r="C25" s="365"/>
      <c r="D25" s="343"/>
      <c r="E25" s="381"/>
      <c r="F25" s="381"/>
      <c r="G25" s="339"/>
      <c r="H25" s="394"/>
      <c r="I25" s="394"/>
      <c r="J25" s="339"/>
      <c r="K25" s="391"/>
      <c r="L25" s="339"/>
      <c r="M25" s="340"/>
    </row>
    <row r="26">
      <c r="A26" s="339"/>
      <c r="B26" s="365"/>
      <c r="C26" s="365"/>
      <c r="D26" s="343"/>
      <c r="E26" s="381"/>
      <c r="F26" s="381"/>
      <c r="G26" s="339"/>
      <c r="H26" s="394"/>
      <c r="I26" s="394"/>
      <c r="J26" s="339"/>
      <c r="K26" s="391"/>
      <c r="L26" s="339"/>
      <c r="M26" s="340"/>
    </row>
    <row r="27">
      <c r="A27" s="339"/>
      <c r="B27" s="365"/>
      <c r="C27" s="365"/>
      <c r="D27" s="343"/>
      <c r="E27" s="381"/>
      <c r="F27" s="381"/>
      <c r="G27" s="339"/>
      <c r="H27" s="394"/>
      <c r="I27" s="394"/>
      <c r="J27" s="339"/>
      <c r="K27" s="391"/>
      <c r="L27" s="339"/>
      <c r="M27" s="340"/>
    </row>
    <row r="28">
      <c r="A28" s="339"/>
      <c r="B28" s="365"/>
      <c r="C28" s="365"/>
      <c r="D28" s="343"/>
      <c r="E28" s="381"/>
      <c r="F28" s="381"/>
      <c r="G28" s="339"/>
      <c r="H28" s="394"/>
      <c r="I28" s="394"/>
      <c r="J28" s="339"/>
      <c r="K28" s="391"/>
      <c r="L28" s="339"/>
      <c r="M28" s="340"/>
    </row>
    <row r="29">
      <c r="A29" s="339"/>
      <c r="B29" s="365"/>
      <c r="C29" s="365"/>
      <c r="D29" s="343"/>
      <c r="E29" s="381"/>
      <c r="F29" s="381"/>
      <c r="G29" s="339"/>
      <c r="H29" s="394"/>
      <c r="I29" s="394"/>
      <c r="J29" s="339"/>
      <c r="K29" s="391"/>
      <c r="L29" s="339"/>
      <c r="M29" s="340"/>
    </row>
    <row r="30">
      <c r="A30" s="339"/>
      <c r="B30" s="365"/>
      <c r="C30" s="365"/>
      <c r="D30" s="343"/>
      <c r="E30" s="381"/>
      <c r="F30" s="381"/>
      <c r="G30" s="339"/>
      <c r="H30" s="394"/>
      <c r="I30" s="394"/>
      <c r="J30" s="339"/>
      <c r="K30" s="391"/>
      <c r="L30" s="339"/>
      <c r="M30" s="340"/>
    </row>
    <row r="31">
      <c r="A31" s="339"/>
      <c r="B31" s="365"/>
      <c r="C31" s="365"/>
      <c r="D31" s="343"/>
      <c r="E31" s="381"/>
      <c r="F31" s="381"/>
      <c r="G31" s="339"/>
      <c r="H31" s="394"/>
      <c r="I31" s="394"/>
      <c r="J31" s="339"/>
      <c r="K31" s="404"/>
      <c r="L31" s="339"/>
      <c r="M31" s="340"/>
    </row>
    <row r="32">
      <c r="A32" s="339"/>
      <c r="B32" s="365"/>
      <c r="C32" s="365"/>
      <c r="D32" s="343"/>
      <c r="E32" s="381"/>
      <c r="F32" s="381"/>
      <c r="G32" s="339"/>
      <c r="H32" s="394"/>
      <c r="I32" s="394"/>
      <c r="J32" s="339"/>
      <c r="K32" s="339"/>
      <c r="L32" s="339"/>
      <c r="M32" s="340"/>
    </row>
    <row r="33">
      <c r="A33" s="339"/>
      <c r="B33" s="365"/>
      <c r="C33" s="365"/>
      <c r="D33" s="343"/>
      <c r="E33" s="381"/>
      <c r="F33" s="381"/>
      <c r="G33" s="339"/>
      <c r="H33" s="394"/>
      <c r="I33" s="394"/>
      <c r="J33" s="339"/>
      <c r="K33" s="339"/>
      <c r="L33" s="339"/>
      <c r="M33" s="340"/>
    </row>
    <row r="34">
      <c r="A34" s="339"/>
      <c r="B34" s="365"/>
      <c r="C34" s="365"/>
      <c r="D34" s="343"/>
      <c r="E34" s="381"/>
      <c r="F34" s="381"/>
      <c r="G34" s="339"/>
      <c r="H34" s="394"/>
      <c r="I34" s="394"/>
      <c r="J34" s="339"/>
      <c r="K34" s="339"/>
      <c r="L34" s="339"/>
      <c r="M34" s="340"/>
    </row>
    <row r="35">
      <c r="A35" s="339"/>
      <c r="B35" s="365"/>
      <c r="C35" s="365"/>
      <c r="D35" s="343"/>
      <c r="E35" s="381"/>
      <c r="F35" s="381"/>
      <c r="G35" s="339"/>
      <c r="H35" s="394"/>
      <c r="I35" s="394"/>
      <c r="J35" s="339"/>
      <c r="K35" s="339"/>
      <c r="L35" s="339"/>
      <c r="M35" s="340"/>
    </row>
    <row r="36">
      <c r="A36" s="339"/>
      <c r="B36" s="365"/>
      <c r="C36" s="365"/>
      <c r="D36" s="343"/>
      <c r="E36" s="381"/>
      <c r="F36" s="381"/>
      <c r="G36" s="339"/>
      <c r="H36" s="394"/>
      <c r="I36" s="394"/>
      <c r="J36" s="339"/>
      <c r="K36" s="339"/>
      <c r="L36" s="339"/>
      <c r="M36" s="340"/>
    </row>
    <row r="37">
      <c r="A37" s="339"/>
      <c r="B37" s="365"/>
      <c r="C37" s="365"/>
      <c r="D37" s="343"/>
      <c r="E37" s="381"/>
      <c r="F37" s="381"/>
      <c r="G37" s="339"/>
      <c r="H37" s="394"/>
      <c r="I37" s="394"/>
      <c r="J37" s="339"/>
      <c r="K37" s="339"/>
      <c r="L37" s="339"/>
      <c r="M37" s="340"/>
    </row>
    <row r="38">
      <c r="A38" s="339"/>
      <c r="B38" s="365"/>
      <c r="C38" s="365"/>
      <c r="D38" s="343"/>
      <c r="E38" s="381"/>
      <c r="F38" s="381"/>
      <c r="G38" s="339"/>
      <c r="H38" s="394"/>
      <c r="I38" s="394"/>
      <c r="J38" s="339"/>
      <c r="K38" s="339"/>
      <c r="L38" s="339"/>
      <c r="M38" s="340"/>
    </row>
    <row r="39">
      <c r="A39" s="339"/>
      <c r="B39" s="365"/>
      <c r="C39" s="365"/>
      <c r="D39" s="343"/>
      <c r="E39" s="381"/>
      <c r="F39" s="381"/>
      <c r="G39" s="339"/>
      <c r="H39" s="394"/>
      <c r="I39" s="394"/>
      <c r="J39" s="339"/>
      <c r="K39" s="339"/>
      <c r="L39" s="339"/>
      <c r="M39" s="340"/>
    </row>
    <row r="40">
      <c r="A40" s="339"/>
      <c r="B40" s="365"/>
      <c r="C40" s="365"/>
      <c r="D40" s="343"/>
      <c r="E40" s="381"/>
      <c r="F40" s="381"/>
      <c r="G40" s="339"/>
      <c r="H40" s="394"/>
      <c r="I40" s="394"/>
      <c r="J40" s="339"/>
      <c r="K40" s="339"/>
      <c r="L40" s="339"/>
      <c r="M40" s="340"/>
    </row>
    <row r="41">
      <c r="A41" s="339"/>
      <c r="B41" s="365"/>
      <c r="C41" s="365"/>
      <c r="D41" s="343"/>
      <c r="E41" s="381"/>
      <c r="F41" s="381"/>
      <c r="G41" s="339"/>
      <c r="H41" s="394"/>
      <c r="I41" s="394"/>
      <c r="J41" s="339"/>
      <c r="K41" s="339"/>
      <c r="L41" s="339"/>
      <c r="M41" s="340"/>
    </row>
    <row r="42">
      <c r="A42" s="339"/>
      <c r="B42" s="365"/>
      <c r="C42" s="365"/>
      <c r="D42" s="343"/>
      <c r="E42" s="381"/>
      <c r="F42" s="381"/>
      <c r="G42" s="339"/>
      <c r="H42" s="394"/>
      <c r="I42" s="394"/>
      <c r="J42" s="339"/>
      <c r="K42" s="339"/>
      <c r="L42" s="339"/>
      <c r="M42" s="340"/>
    </row>
    <row r="43">
      <c r="A43" s="339"/>
      <c r="B43" s="365"/>
      <c r="C43" s="365"/>
      <c r="D43" s="343"/>
      <c r="E43" s="381"/>
      <c r="F43" s="381"/>
      <c r="G43" s="339"/>
      <c r="H43" s="394"/>
      <c r="I43" s="394"/>
      <c r="J43" s="339"/>
      <c r="K43" s="339"/>
      <c r="L43" s="339"/>
      <c r="M43" s="340"/>
    </row>
    <row r="44">
      <c r="A44" s="339"/>
      <c r="B44" s="365"/>
      <c r="C44" s="365"/>
      <c r="D44" s="343"/>
      <c r="E44" s="381"/>
      <c r="F44" s="381"/>
      <c r="G44" s="339"/>
      <c r="H44" s="394"/>
      <c r="I44" s="394"/>
      <c r="J44" s="339"/>
      <c r="K44" s="339"/>
      <c r="L44" s="339"/>
      <c r="M44" s="340"/>
    </row>
    <row r="45">
      <c r="A45" s="339"/>
      <c r="B45" s="365"/>
      <c r="C45" s="365"/>
      <c r="D45" s="343"/>
      <c r="E45" s="381"/>
      <c r="F45" s="381"/>
      <c r="G45" s="339"/>
      <c r="H45" s="394"/>
      <c r="I45" s="394"/>
      <c r="J45" s="339"/>
      <c r="K45" s="339"/>
      <c r="L45" s="339"/>
      <c r="M45" s="340"/>
    </row>
    <row r="46">
      <c r="A46" s="339"/>
      <c r="B46" s="365"/>
      <c r="C46" s="365"/>
      <c r="D46" s="343"/>
      <c r="E46" s="381"/>
      <c r="F46" s="381"/>
      <c r="G46" s="339"/>
      <c r="H46" s="394"/>
      <c r="I46" s="394"/>
      <c r="J46" s="339"/>
      <c r="K46" s="339"/>
      <c r="L46" s="339"/>
      <c r="M46" s="340"/>
    </row>
    <row r="47">
      <c r="A47" s="339"/>
      <c r="B47" s="365"/>
      <c r="C47" s="365"/>
      <c r="D47" s="343"/>
      <c r="E47" s="381"/>
      <c r="F47" s="381"/>
      <c r="G47" s="339"/>
      <c r="H47" s="394"/>
      <c r="I47" s="394"/>
      <c r="J47" s="339"/>
      <c r="K47" s="339"/>
      <c r="L47" s="339"/>
      <c r="M47" s="340"/>
    </row>
    <row r="48">
      <c r="A48" s="339"/>
      <c r="B48" s="365"/>
      <c r="C48" s="365"/>
      <c r="D48" s="343"/>
      <c r="E48" s="381"/>
      <c r="F48" s="381"/>
      <c r="G48" s="339"/>
      <c r="H48" s="394"/>
      <c r="I48" s="394"/>
      <c r="J48" s="339"/>
      <c r="K48" s="339"/>
      <c r="L48" s="339"/>
      <c r="M48" s="340"/>
    </row>
    <row r="49">
      <c r="A49" s="339"/>
      <c r="B49" s="365"/>
      <c r="C49" s="365"/>
      <c r="D49" s="343"/>
      <c r="E49" s="381"/>
      <c r="F49" s="381"/>
      <c r="G49" s="339"/>
      <c r="H49" s="394"/>
      <c r="I49" s="394"/>
      <c r="J49" s="339"/>
      <c r="K49" s="339"/>
      <c r="L49" s="339"/>
      <c r="M49" s="340"/>
    </row>
    <row r="50">
      <c r="A50" s="339"/>
      <c r="B50" s="365"/>
      <c r="C50" s="365"/>
      <c r="D50" s="343"/>
      <c r="E50" s="381"/>
      <c r="F50" s="381"/>
      <c r="G50" s="339"/>
      <c r="H50" s="394"/>
      <c r="I50" s="394"/>
      <c r="J50" s="339"/>
      <c r="K50" s="339"/>
      <c r="L50" s="339"/>
      <c r="M50" s="340"/>
    </row>
    <row r="51">
      <c r="A51" s="339"/>
      <c r="B51" s="365"/>
      <c r="C51" s="365"/>
      <c r="D51" s="343"/>
      <c r="E51" s="381"/>
      <c r="F51" s="381"/>
      <c r="G51" s="339"/>
      <c r="H51" s="394"/>
      <c r="I51" s="394"/>
      <c r="J51" s="339"/>
      <c r="K51" s="339"/>
      <c r="L51" s="339"/>
      <c r="M51" s="340"/>
    </row>
    <row r="52">
      <c r="A52" s="339"/>
      <c r="B52" s="365"/>
      <c r="C52" s="365"/>
      <c r="D52" s="343"/>
      <c r="E52" s="381"/>
      <c r="F52" s="381"/>
      <c r="G52" s="339"/>
      <c r="H52" s="394"/>
      <c r="I52" s="394"/>
      <c r="J52" s="339"/>
      <c r="K52" s="339"/>
      <c r="L52" s="339"/>
      <c r="M52" s="340"/>
    </row>
    <row r="53">
      <c r="A53" s="339"/>
      <c r="B53" s="365"/>
      <c r="C53" s="365"/>
      <c r="D53" s="343"/>
      <c r="E53" s="381"/>
      <c r="F53" s="381"/>
      <c r="G53" s="339"/>
      <c r="H53" s="394"/>
      <c r="I53" s="394"/>
      <c r="J53" s="339"/>
      <c r="K53" s="339"/>
      <c r="L53" s="339"/>
      <c r="M53" s="340"/>
    </row>
    <row r="54">
      <c r="A54" s="339"/>
      <c r="B54" s="365"/>
      <c r="C54" s="365"/>
      <c r="D54" s="343"/>
      <c r="E54" s="381"/>
      <c r="F54" s="381"/>
      <c r="G54" s="339"/>
      <c r="H54" s="394"/>
      <c r="I54" s="394"/>
      <c r="J54" s="339"/>
      <c r="K54" s="339"/>
      <c r="L54" s="339"/>
      <c r="M54" s="340"/>
    </row>
    <row r="55">
      <c r="A55" s="339"/>
      <c r="B55" s="365"/>
      <c r="C55" s="365"/>
      <c r="D55" s="343"/>
      <c r="E55" s="381"/>
      <c r="F55" s="381"/>
      <c r="G55" s="339"/>
      <c r="H55" s="394"/>
      <c r="I55" s="394"/>
      <c r="J55" s="339"/>
      <c r="K55" s="339"/>
      <c r="L55" s="339"/>
      <c r="M55" s="340"/>
    </row>
    <row r="56">
      <c r="A56" s="339"/>
      <c r="B56" s="365"/>
      <c r="C56" s="365"/>
      <c r="D56" s="343"/>
      <c r="E56" s="381"/>
      <c r="F56" s="381"/>
      <c r="G56" s="339"/>
      <c r="H56" s="394"/>
      <c r="I56" s="394"/>
      <c r="J56" s="339"/>
      <c r="K56" s="339"/>
      <c r="L56" s="339"/>
      <c r="M56" s="340"/>
    </row>
    <row r="57">
      <c r="A57" s="339"/>
      <c r="B57" s="365"/>
      <c r="C57" s="365"/>
      <c r="D57" s="343"/>
      <c r="E57" s="381"/>
      <c r="F57" s="381"/>
      <c r="G57" s="339"/>
      <c r="H57" s="394"/>
      <c r="I57" s="394"/>
      <c r="J57" s="339"/>
      <c r="K57" s="339"/>
      <c r="L57" s="339"/>
      <c r="M57" s="340"/>
    </row>
    <row r="58">
      <c r="A58" s="339"/>
      <c r="B58" s="365"/>
      <c r="C58" s="365"/>
      <c r="D58" s="343"/>
      <c r="E58" s="381"/>
      <c r="F58" s="381"/>
      <c r="G58" s="339"/>
      <c r="H58" s="394"/>
      <c r="I58" s="394"/>
      <c r="J58" s="339"/>
      <c r="K58" s="339"/>
      <c r="L58" s="339"/>
      <c r="M58" s="340"/>
    </row>
    <row r="59">
      <c r="A59" s="339"/>
      <c r="B59" s="365"/>
      <c r="C59" s="365"/>
      <c r="D59" s="343"/>
      <c r="E59" s="381"/>
      <c r="F59" s="381"/>
      <c r="G59" s="339"/>
      <c r="H59" s="394"/>
      <c r="I59" s="394"/>
      <c r="J59" s="339"/>
      <c r="K59" s="339"/>
      <c r="L59" s="339"/>
      <c r="M59" s="340"/>
    </row>
    <row r="60">
      <c r="A60" s="339"/>
      <c r="B60" s="365"/>
      <c r="C60" s="365"/>
      <c r="D60" s="343"/>
      <c r="E60" s="381"/>
      <c r="F60" s="381"/>
      <c r="G60" s="339"/>
      <c r="H60" s="394"/>
      <c r="I60" s="394"/>
      <c r="J60" s="339"/>
      <c r="K60" s="339"/>
      <c r="L60" s="339"/>
      <c r="M60" s="340"/>
    </row>
    <row r="61">
      <c r="A61" s="339"/>
      <c r="B61" s="365"/>
      <c r="C61" s="365"/>
      <c r="D61" s="343"/>
      <c r="E61" s="381"/>
      <c r="F61" s="381"/>
      <c r="G61" s="339"/>
      <c r="H61" s="394"/>
      <c r="I61" s="394"/>
      <c r="J61" s="339"/>
      <c r="K61" s="339"/>
      <c r="L61" s="339"/>
      <c r="M61" s="340"/>
    </row>
    <row r="62">
      <c r="A62" s="339"/>
      <c r="B62" s="365"/>
      <c r="C62" s="365"/>
      <c r="D62" s="343"/>
      <c r="E62" s="381"/>
      <c r="F62" s="381"/>
      <c r="G62" s="339"/>
      <c r="H62" s="394"/>
      <c r="I62" s="394"/>
      <c r="J62" s="339"/>
      <c r="K62" s="339"/>
      <c r="L62" s="339"/>
      <c r="M62" s="340"/>
    </row>
    <row r="63">
      <c r="A63" s="339"/>
      <c r="B63" s="365"/>
      <c r="C63" s="365"/>
      <c r="D63" s="343"/>
      <c r="E63" s="381"/>
      <c r="F63" s="381"/>
      <c r="G63" s="339"/>
      <c r="H63" s="394"/>
      <c r="I63" s="394"/>
      <c r="J63" s="339"/>
      <c r="K63" s="339"/>
      <c r="L63" s="339"/>
      <c r="M63" s="340"/>
    </row>
    <row r="64">
      <c r="A64" s="339"/>
      <c r="B64" s="365"/>
      <c r="C64" s="365"/>
      <c r="D64" s="343"/>
      <c r="E64" s="381"/>
      <c r="F64" s="381"/>
      <c r="G64" s="339"/>
      <c r="H64" s="394"/>
      <c r="I64" s="394"/>
      <c r="J64" s="339"/>
      <c r="K64" s="339"/>
      <c r="L64" s="339"/>
      <c r="M64" s="340"/>
    </row>
    <row r="65">
      <c r="A65" s="339"/>
      <c r="B65" s="365"/>
      <c r="C65" s="365"/>
      <c r="D65" s="343"/>
      <c r="E65" s="381"/>
      <c r="F65" s="381"/>
      <c r="G65" s="339"/>
      <c r="H65" s="394"/>
      <c r="I65" s="394"/>
      <c r="J65" s="339"/>
      <c r="K65" s="339"/>
      <c r="L65" s="339"/>
      <c r="M65" s="340"/>
    </row>
    <row r="66">
      <c r="A66" s="339"/>
      <c r="B66" s="365"/>
      <c r="C66" s="365"/>
      <c r="D66" s="343"/>
      <c r="E66" s="381"/>
      <c r="F66" s="381"/>
      <c r="G66" s="339"/>
      <c r="H66" s="394"/>
      <c r="I66" s="394"/>
      <c r="J66" s="339"/>
      <c r="K66" s="339"/>
      <c r="L66" s="339"/>
      <c r="M66" s="340"/>
    </row>
    <row r="67">
      <c r="A67" s="339"/>
      <c r="B67" s="365"/>
      <c r="C67" s="365"/>
      <c r="D67" s="343"/>
      <c r="E67" s="381"/>
      <c r="F67" s="381"/>
      <c r="G67" s="339"/>
      <c r="H67" s="394"/>
      <c r="I67" s="394"/>
      <c r="J67" s="339"/>
      <c r="K67" s="339"/>
      <c r="L67" s="339"/>
      <c r="M67" s="340"/>
    </row>
    <row r="68">
      <c r="A68" s="339"/>
      <c r="B68" s="365"/>
      <c r="C68" s="365"/>
      <c r="D68" s="343"/>
      <c r="E68" s="381"/>
      <c r="F68" s="381"/>
      <c r="G68" s="339"/>
      <c r="H68" s="394"/>
      <c r="I68" s="394"/>
      <c r="J68" s="339"/>
      <c r="K68" s="339"/>
      <c r="L68" s="339"/>
      <c r="M68" s="340"/>
    </row>
    <row r="69">
      <c r="A69" s="339"/>
      <c r="B69" s="365"/>
      <c r="C69" s="365"/>
      <c r="D69" s="343"/>
      <c r="E69" s="381"/>
      <c r="F69" s="381"/>
      <c r="G69" s="339"/>
      <c r="H69" s="394"/>
      <c r="I69" s="394"/>
      <c r="J69" s="339"/>
      <c r="K69" s="339"/>
      <c r="L69" s="339"/>
      <c r="M69" s="340"/>
    </row>
    <row r="70">
      <c r="A70" s="339"/>
      <c r="B70" s="365"/>
      <c r="C70" s="365"/>
      <c r="D70" s="343"/>
      <c r="E70" s="381"/>
      <c r="F70" s="381"/>
      <c r="G70" s="339"/>
      <c r="H70" s="394"/>
      <c r="I70" s="394"/>
      <c r="J70" s="339"/>
      <c r="K70" s="339"/>
      <c r="L70" s="339"/>
      <c r="M70" s="340"/>
    </row>
    <row r="71">
      <c r="A71" s="339"/>
      <c r="B71" s="365"/>
      <c r="C71" s="365"/>
      <c r="D71" s="343"/>
      <c r="E71" s="381"/>
      <c r="F71" s="381"/>
      <c r="G71" s="339"/>
      <c r="H71" s="394"/>
      <c r="I71" s="394"/>
      <c r="J71" s="339"/>
      <c r="K71" s="339"/>
      <c r="L71" s="430"/>
      <c r="M71" s="340"/>
    </row>
    <row r="72">
      <c r="A72" s="339"/>
      <c r="B72" s="365"/>
      <c r="C72" s="365"/>
      <c r="D72" s="343"/>
      <c r="E72" s="381"/>
      <c r="F72" s="381"/>
      <c r="G72" s="339"/>
      <c r="H72" s="394"/>
      <c r="I72" s="394"/>
      <c r="J72" s="339"/>
      <c r="K72" s="339"/>
      <c r="L72" s="430"/>
      <c r="M72" s="340"/>
    </row>
    <row r="73">
      <c r="A73" s="339"/>
      <c r="B73" s="365"/>
      <c r="C73" s="365"/>
      <c r="D73" s="343"/>
      <c r="E73" s="381"/>
      <c r="F73" s="381"/>
      <c r="G73" s="339"/>
      <c r="H73" s="394"/>
      <c r="I73" s="394"/>
      <c r="J73" s="339"/>
      <c r="K73" s="339"/>
      <c r="L73" s="430"/>
      <c r="M73" s="340"/>
    </row>
    <row r="74">
      <c r="A74" s="339"/>
      <c r="B74" s="365"/>
      <c r="C74" s="365"/>
      <c r="D74" s="343"/>
      <c r="E74" s="381"/>
      <c r="F74" s="381"/>
      <c r="G74" s="339"/>
      <c r="H74" s="394"/>
      <c r="I74" s="394"/>
      <c r="J74" s="339"/>
      <c r="K74" s="339"/>
      <c r="L74" s="430"/>
      <c r="M74" s="340"/>
    </row>
    <row r="75">
      <c r="A75" s="339"/>
      <c r="B75" s="365"/>
      <c r="C75" s="365"/>
      <c r="D75" s="343"/>
      <c r="E75" s="381"/>
      <c r="F75" s="381"/>
      <c r="G75" s="339"/>
      <c r="H75" s="394"/>
      <c r="I75" s="394"/>
      <c r="J75" s="339"/>
      <c r="K75" s="339"/>
      <c r="L75" s="430"/>
      <c r="M75" s="340"/>
    </row>
    <row r="76">
      <c r="A76" s="339"/>
      <c r="B76" s="365"/>
      <c r="C76" s="365"/>
      <c r="D76" s="343"/>
      <c r="E76" s="381"/>
      <c r="F76" s="381"/>
      <c r="G76" s="339"/>
      <c r="H76" s="394"/>
      <c r="I76" s="394"/>
      <c r="J76" s="339"/>
      <c r="K76" s="339"/>
      <c r="L76" s="430"/>
      <c r="M76" s="340"/>
    </row>
    <row r="77">
      <c r="A77" s="339"/>
      <c r="B77" s="365"/>
      <c r="C77" s="365"/>
      <c r="D77" s="343"/>
      <c r="E77" s="381"/>
      <c r="F77" s="381"/>
      <c r="G77" s="339"/>
      <c r="H77" s="394"/>
      <c r="I77" s="394"/>
      <c r="J77" s="339"/>
      <c r="K77" s="339"/>
      <c r="L77" s="430"/>
      <c r="M77" s="340"/>
    </row>
    <row r="78">
      <c r="A78" s="339"/>
      <c r="B78" s="365"/>
      <c r="C78" s="365"/>
      <c r="D78" s="343"/>
      <c r="E78" s="381"/>
      <c r="F78" s="381"/>
      <c r="G78" s="339"/>
      <c r="H78" s="394"/>
      <c r="I78" s="394"/>
      <c r="J78" s="339"/>
      <c r="K78" s="339"/>
      <c r="L78" s="430"/>
      <c r="M78" s="340"/>
    </row>
    <row r="79">
      <c r="A79" s="339"/>
      <c r="B79" s="365"/>
      <c r="C79" s="365"/>
      <c r="D79" s="343"/>
      <c r="E79" s="381"/>
      <c r="F79" s="381"/>
      <c r="G79" s="339"/>
      <c r="H79" s="394"/>
      <c r="I79" s="394"/>
      <c r="J79" s="339"/>
      <c r="K79" s="339"/>
      <c r="L79" s="430"/>
      <c r="M79" s="340"/>
    </row>
    <row r="80">
      <c r="A80" s="339"/>
      <c r="B80" s="365"/>
      <c r="C80" s="365"/>
      <c r="D80" s="343"/>
      <c r="E80" s="381"/>
      <c r="F80" s="381"/>
      <c r="G80" s="339"/>
      <c r="H80" s="394"/>
      <c r="I80" s="394"/>
      <c r="J80" s="339"/>
      <c r="K80" s="339"/>
      <c r="L80" s="430"/>
      <c r="M80" s="340"/>
    </row>
    <row r="81">
      <c r="A81" s="432"/>
      <c r="B81" s="433"/>
      <c r="C81" s="433"/>
      <c r="D81" s="434"/>
      <c r="E81" s="381"/>
      <c r="F81" s="381"/>
      <c r="G81" s="339"/>
      <c r="H81" s="394"/>
      <c r="I81" s="435"/>
      <c r="J81" s="432"/>
      <c r="K81" s="432"/>
      <c r="L81" s="430"/>
      <c r="M81" s="340"/>
    </row>
    <row r="82">
      <c r="A82" s="432"/>
      <c r="B82" s="433"/>
      <c r="C82" s="433"/>
      <c r="D82" s="434"/>
      <c r="E82" s="381"/>
      <c r="F82" s="381"/>
      <c r="G82" s="339"/>
      <c r="H82" s="394"/>
      <c r="I82" s="435"/>
      <c r="J82" s="432"/>
      <c r="K82" s="432"/>
      <c r="L82" s="430"/>
      <c r="M82" s="340"/>
    </row>
    <row r="83">
      <c r="A83" s="432"/>
      <c r="B83" s="433"/>
      <c r="C83" s="433"/>
      <c r="D83" s="434"/>
      <c r="E83" s="381"/>
      <c r="F83" s="381"/>
      <c r="G83" s="339"/>
      <c r="H83" s="394"/>
      <c r="I83" s="435"/>
      <c r="J83" s="432"/>
      <c r="K83" s="432"/>
      <c r="L83" s="430"/>
      <c r="M83" s="340"/>
    </row>
    <row r="84">
      <c r="A84" s="432"/>
      <c r="B84" s="433"/>
      <c r="C84" s="433"/>
      <c r="D84" s="434"/>
      <c r="E84" s="381"/>
      <c r="F84" s="381"/>
      <c r="G84" s="339"/>
      <c r="H84" s="394"/>
      <c r="I84" s="435"/>
      <c r="J84" s="432"/>
      <c r="K84" s="432"/>
      <c r="L84" s="430"/>
      <c r="M84" s="340"/>
    </row>
    <row r="85">
      <c r="A85" s="432"/>
      <c r="B85" s="433"/>
      <c r="C85" s="433"/>
      <c r="D85" s="434"/>
      <c r="E85" s="381"/>
      <c r="F85" s="381"/>
      <c r="G85" s="339"/>
      <c r="H85" s="394"/>
      <c r="I85" s="435"/>
      <c r="J85" s="432"/>
      <c r="K85" s="432"/>
      <c r="L85" s="430"/>
      <c r="M85" s="340"/>
    </row>
    <row r="86">
      <c r="A86" s="432"/>
      <c r="B86" s="433"/>
      <c r="C86" s="433"/>
      <c r="D86" s="434"/>
      <c r="E86" s="381"/>
      <c r="F86" s="381"/>
      <c r="G86" s="339"/>
      <c r="H86" s="394"/>
      <c r="I86" s="435"/>
      <c r="J86" s="432"/>
      <c r="K86" s="432"/>
      <c r="L86" s="430"/>
      <c r="M86" s="340"/>
    </row>
    <row r="87">
      <c r="A87" s="432"/>
      <c r="B87" s="433"/>
      <c r="C87" s="433"/>
      <c r="D87" s="434"/>
      <c r="E87" s="381"/>
      <c r="F87" s="381"/>
      <c r="G87" s="339"/>
      <c r="H87" s="394"/>
      <c r="I87" s="435"/>
      <c r="J87" s="432"/>
      <c r="K87" s="432"/>
      <c r="L87" s="430"/>
      <c r="M87" s="340"/>
    </row>
    <row r="88">
      <c r="A88" s="432"/>
      <c r="B88" s="433"/>
      <c r="C88" s="433"/>
      <c r="D88" s="434"/>
      <c r="E88" s="381"/>
      <c r="F88" s="381"/>
      <c r="G88" s="339"/>
      <c r="H88" s="394"/>
      <c r="I88" s="435"/>
      <c r="J88" s="432"/>
      <c r="K88" s="432"/>
      <c r="L88" s="430"/>
      <c r="M88" s="340"/>
    </row>
    <row r="89">
      <c r="A89" s="432"/>
      <c r="B89" s="433"/>
      <c r="C89" s="433"/>
      <c r="D89" s="434"/>
      <c r="E89" s="381"/>
      <c r="F89" s="381"/>
      <c r="G89" s="339"/>
      <c r="H89" s="394"/>
      <c r="I89" s="435"/>
      <c r="J89" s="432"/>
      <c r="K89" s="432"/>
      <c r="L89" s="430"/>
      <c r="M89" s="340"/>
    </row>
    <row r="90">
      <c r="A90" s="432"/>
      <c r="B90" s="433"/>
      <c r="C90" s="433"/>
      <c r="D90" s="434"/>
      <c r="E90" s="381"/>
      <c r="F90" s="381"/>
      <c r="G90" s="339"/>
      <c r="H90" s="394"/>
      <c r="I90" s="435"/>
      <c r="J90" s="432"/>
      <c r="K90" s="432"/>
      <c r="L90" s="430"/>
      <c r="M90" s="340"/>
    </row>
    <row r="91">
      <c r="A91" s="432"/>
      <c r="B91" s="433"/>
      <c r="C91" s="433"/>
      <c r="D91" s="434"/>
      <c r="E91" s="381"/>
      <c r="F91" s="381"/>
      <c r="G91" s="339"/>
      <c r="H91" s="394"/>
      <c r="I91" s="435"/>
      <c r="J91" s="432"/>
      <c r="K91" s="432"/>
      <c r="L91" s="430"/>
      <c r="M91" s="340"/>
    </row>
    <row r="92">
      <c r="A92" s="432"/>
      <c r="B92" s="433"/>
      <c r="C92" s="433"/>
      <c r="D92" s="434"/>
      <c r="E92" s="381"/>
      <c r="F92" s="381"/>
      <c r="G92" s="339"/>
      <c r="H92" s="394"/>
      <c r="I92" s="435"/>
      <c r="J92" s="432"/>
      <c r="K92" s="432"/>
      <c r="L92" s="430"/>
      <c r="M92" s="340"/>
    </row>
    <row r="93">
      <c r="A93" s="432"/>
      <c r="B93" s="433"/>
      <c r="C93" s="433"/>
      <c r="D93" s="434"/>
      <c r="E93" s="381"/>
      <c r="F93" s="381"/>
      <c r="G93" s="339"/>
      <c r="H93" s="394"/>
      <c r="I93" s="435"/>
      <c r="J93" s="432"/>
      <c r="K93" s="432"/>
      <c r="L93" s="430"/>
      <c r="M93" s="340"/>
    </row>
    <row r="94">
      <c r="A94" s="432"/>
      <c r="B94" s="433"/>
      <c r="C94" s="433"/>
      <c r="D94" s="434"/>
      <c r="E94" s="381"/>
      <c r="F94" s="381"/>
      <c r="G94" s="339"/>
      <c r="H94" s="394"/>
      <c r="I94" s="435"/>
      <c r="J94" s="432"/>
      <c r="K94" s="432"/>
      <c r="L94" s="430"/>
      <c r="M94" s="340"/>
    </row>
    <row r="95">
      <c r="A95" s="432"/>
      <c r="B95" s="433"/>
      <c r="C95" s="433"/>
      <c r="D95" s="434"/>
      <c r="E95" s="381"/>
      <c r="F95" s="381"/>
      <c r="G95" s="339"/>
      <c r="H95" s="394"/>
      <c r="I95" s="435"/>
      <c r="J95" s="432"/>
      <c r="K95" s="432"/>
      <c r="L95" s="430"/>
      <c r="M95" s="340"/>
    </row>
    <row r="96">
      <c r="A96" s="432"/>
      <c r="B96" s="433"/>
      <c r="C96" s="433"/>
      <c r="D96" s="434"/>
      <c r="E96" s="381"/>
      <c r="F96" s="381"/>
      <c r="G96" s="339"/>
      <c r="H96" s="394"/>
      <c r="I96" s="435"/>
      <c r="J96" s="432"/>
      <c r="K96" s="432"/>
      <c r="L96" s="430"/>
      <c r="M96" s="340"/>
    </row>
    <row r="97">
      <c r="A97" s="432"/>
      <c r="B97" s="433"/>
      <c r="C97" s="433"/>
      <c r="D97" s="434"/>
      <c r="E97" s="381"/>
      <c r="F97" s="381"/>
      <c r="G97" s="339"/>
      <c r="H97" s="394"/>
      <c r="I97" s="435"/>
      <c r="J97" s="432"/>
      <c r="K97" s="432"/>
      <c r="L97" s="430"/>
      <c r="M97" s="340"/>
    </row>
    <row r="98">
      <c r="A98" s="432"/>
      <c r="B98" s="433"/>
      <c r="C98" s="433"/>
      <c r="D98" s="434"/>
      <c r="E98" s="381"/>
      <c r="F98" s="381"/>
      <c r="G98" s="339"/>
      <c r="H98" s="394"/>
      <c r="I98" s="435"/>
      <c r="J98" s="432"/>
      <c r="K98" s="432"/>
      <c r="L98" s="430"/>
      <c r="M98" s="340"/>
    </row>
    <row r="99">
      <c r="A99" s="432"/>
      <c r="B99" s="433"/>
      <c r="C99" s="433"/>
      <c r="D99" s="434"/>
      <c r="E99" s="381"/>
      <c r="F99" s="381"/>
      <c r="G99" s="339"/>
      <c r="H99" s="394"/>
      <c r="I99" s="435"/>
      <c r="J99" s="432"/>
      <c r="K99" s="432"/>
      <c r="L99" s="430"/>
      <c r="M99" s="340"/>
    </row>
    <row r="100">
      <c r="A100" s="432"/>
      <c r="B100" s="433"/>
      <c r="C100" s="433"/>
      <c r="D100" s="434"/>
      <c r="E100" s="381"/>
      <c r="F100" s="381"/>
      <c r="G100" s="339"/>
      <c r="H100" s="394"/>
      <c r="I100" s="435"/>
      <c r="J100" s="432"/>
      <c r="K100" s="432"/>
      <c r="L100" s="430"/>
      <c r="M100" s="340"/>
    </row>
    <row r="101">
      <c r="A101" s="432"/>
      <c r="B101" s="433"/>
      <c r="C101" s="433"/>
      <c r="D101" s="434"/>
      <c r="E101" s="381"/>
      <c r="F101" s="381"/>
      <c r="G101" s="339"/>
      <c r="H101" s="394"/>
      <c r="I101" s="435"/>
      <c r="J101" s="432"/>
      <c r="K101" s="432"/>
      <c r="L101" s="430"/>
      <c r="M101" s="340"/>
    </row>
    <row r="102">
      <c r="A102" s="432"/>
      <c r="B102" s="433"/>
      <c r="C102" s="433"/>
      <c r="D102" s="434"/>
      <c r="E102" s="381"/>
      <c r="F102" s="381"/>
      <c r="G102" s="339"/>
      <c r="H102" s="394"/>
      <c r="I102" s="435"/>
      <c r="J102" s="432"/>
      <c r="K102" s="432"/>
      <c r="L102" s="430"/>
      <c r="M102" s="340"/>
    </row>
    <row r="103">
      <c r="A103" s="432"/>
      <c r="B103" s="433"/>
      <c r="C103" s="433"/>
      <c r="D103" s="434"/>
      <c r="E103" s="381"/>
      <c r="F103" s="381"/>
      <c r="G103" s="339"/>
      <c r="H103" s="394"/>
      <c r="I103" s="435"/>
      <c r="J103" s="432"/>
      <c r="K103" s="432"/>
      <c r="L103" s="430"/>
      <c r="M103" s="340"/>
    </row>
    <row r="104">
      <c r="A104" s="432"/>
      <c r="B104" s="433"/>
      <c r="C104" s="433"/>
      <c r="D104" s="434"/>
      <c r="E104" s="381"/>
      <c r="F104" s="381"/>
      <c r="G104" s="339"/>
      <c r="H104" s="394"/>
      <c r="I104" s="435"/>
      <c r="J104" s="432"/>
      <c r="K104" s="432"/>
      <c r="L104" s="430"/>
      <c r="M104" s="340"/>
    </row>
    <row r="105">
      <c r="A105" s="432"/>
      <c r="B105" s="433"/>
      <c r="C105" s="433"/>
      <c r="D105" s="434"/>
      <c r="E105" s="381"/>
      <c r="F105" s="381"/>
      <c r="G105" s="339"/>
      <c r="H105" s="394"/>
      <c r="I105" s="435"/>
      <c r="J105" s="432"/>
      <c r="K105" s="432"/>
      <c r="L105" s="430"/>
      <c r="M105" s="340"/>
    </row>
    <row r="106">
      <c r="A106" s="432"/>
      <c r="B106" s="433"/>
      <c r="C106" s="433"/>
      <c r="D106" s="434"/>
      <c r="E106" s="381"/>
      <c r="F106" s="381"/>
      <c r="G106" s="339"/>
      <c r="H106" s="394"/>
      <c r="I106" s="435"/>
      <c r="J106" s="432"/>
      <c r="K106" s="432"/>
      <c r="L106" s="430"/>
      <c r="M106" s="340"/>
    </row>
    <row r="107">
      <c r="A107" s="432"/>
      <c r="B107" s="433"/>
      <c r="C107" s="433"/>
      <c r="D107" s="434"/>
      <c r="E107" s="381"/>
      <c r="F107" s="381"/>
      <c r="G107" s="339"/>
      <c r="H107" s="394"/>
      <c r="I107" s="435"/>
      <c r="J107" s="432"/>
      <c r="K107" s="432"/>
      <c r="L107" s="430"/>
      <c r="M107" s="340"/>
    </row>
    <row r="108">
      <c r="A108" s="432"/>
      <c r="B108" s="433"/>
      <c r="C108" s="433"/>
      <c r="D108" s="434"/>
      <c r="E108" s="381"/>
      <c r="F108" s="381"/>
      <c r="G108" s="339"/>
      <c r="H108" s="394"/>
      <c r="I108" s="435"/>
      <c r="J108" s="432"/>
      <c r="K108" s="432"/>
      <c r="L108" s="430"/>
      <c r="M108" s="340"/>
    </row>
    <row r="109">
      <c r="A109" s="432"/>
      <c r="B109" s="433"/>
      <c r="C109" s="433"/>
      <c r="D109" s="434"/>
      <c r="E109" s="381"/>
      <c r="F109" s="381"/>
      <c r="G109" s="339"/>
      <c r="H109" s="394"/>
      <c r="I109" s="435"/>
      <c r="J109" s="432"/>
      <c r="K109" s="432"/>
      <c r="L109" s="430"/>
      <c r="M109" s="340"/>
    </row>
    <row r="110">
      <c r="A110" s="432"/>
      <c r="B110" s="433"/>
      <c r="C110" s="433"/>
      <c r="D110" s="434"/>
      <c r="E110" s="381"/>
      <c r="F110" s="381"/>
      <c r="G110" s="339"/>
      <c r="H110" s="394"/>
      <c r="I110" s="435"/>
      <c r="J110" s="432"/>
      <c r="K110" s="432"/>
      <c r="L110" s="430"/>
      <c r="M110" s="340"/>
    </row>
    <row r="111">
      <c r="A111" s="432"/>
      <c r="B111" s="433"/>
      <c r="C111" s="433"/>
      <c r="D111" s="434"/>
      <c r="E111" s="381"/>
      <c r="F111" s="381"/>
      <c r="G111" s="339"/>
      <c r="H111" s="394"/>
      <c r="I111" s="435"/>
      <c r="J111" s="432"/>
      <c r="K111" s="432"/>
      <c r="L111" s="430"/>
      <c r="M111" s="340"/>
    </row>
    <row r="112">
      <c r="A112" s="432"/>
      <c r="B112" s="433"/>
      <c r="C112" s="433"/>
      <c r="D112" s="434"/>
      <c r="E112" s="381"/>
      <c r="F112" s="381"/>
      <c r="G112" s="339"/>
      <c r="H112" s="394"/>
      <c r="I112" s="435"/>
      <c r="J112" s="432"/>
      <c r="K112" s="432"/>
      <c r="L112" s="430"/>
      <c r="M112" s="340"/>
    </row>
    <row r="113">
      <c r="A113" s="432"/>
      <c r="B113" s="433"/>
      <c r="C113" s="433"/>
      <c r="D113" s="434"/>
      <c r="E113" s="381"/>
      <c r="F113" s="381"/>
      <c r="G113" s="339"/>
      <c r="H113" s="394"/>
      <c r="I113" s="435"/>
      <c r="J113" s="432"/>
      <c r="K113" s="432"/>
      <c r="L113" s="430"/>
      <c r="M113" s="340"/>
    </row>
    <row r="114">
      <c r="A114" s="432"/>
      <c r="B114" s="433"/>
      <c r="C114" s="433"/>
      <c r="D114" s="434"/>
      <c r="E114" s="381"/>
      <c r="F114" s="381"/>
      <c r="G114" s="339"/>
      <c r="H114" s="394"/>
      <c r="I114" s="435"/>
      <c r="J114" s="432"/>
      <c r="K114" s="432"/>
      <c r="L114" s="430"/>
      <c r="M114" s="340"/>
    </row>
    <row r="115">
      <c r="A115" s="432"/>
      <c r="B115" s="433"/>
      <c r="C115" s="433"/>
      <c r="D115" s="434"/>
      <c r="E115" s="381"/>
      <c r="F115" s="381"/>
      <c r="G115" s="339"/>
      <c r="H115" s="394"/>
      <c r="I115" s="435"/>
      <c r="J115" s="432"/>
      <c r="K115" s="432"/>
      <c r="L115" s="430"/>
      <c r="M115" s="340"/>
    </row>
    <row r="116">
      <c r="A116" s="432"/>
      <c r="B116" s="433"/>
      <c r="C116" s="433"/>
      <c r="D116" s="434"/>
      <c r="E116" s="381"/>
      <c r="F116" s="381"/>
      <c r="G116" s="339"/>
      <c r="H116" s="394"/>
      <c r="I116" s="435"/>
      <c r="J116" s="432"/>
      <c r="K116" s="432"/>
      <c r="L116" s="430"/>
      <c r="M116" s="340"/>
    </row>
    <row r="117">
      <c r="A117" s="432"/>
      <c r="B117" s="433"/>
      <c r="C117" s="433"/>
      <c r="D117" s="434"/>
      <c r="E117" s="381"/>
      <c r="F117" s="381"/>
      <c r="G117" s="339"/>
      <c r="H117" s="394"/>
      <c r="I117" s="435"/>
      <c r="J117" s="432"/>
      <c r="K117" s="432"/>
      <c r="L117" s="430"/>
      <c r="M117" s="340"/>
    </row>
    <row r="118">
      <c r="A118" s="432"/>
      <c r="B118" s="433"/>
      <c r="C118" s="433"/>
      <c r="D118" s="434"/>
      <c r="E118" s="381"/>
      <c r="F118" s="381"/>
      <c r="G118" s="339"/>
      <c r="H118" s="394"/>
      <c r="I118" s="435"/>
      <c r="J118" s="432"/>
      <c r="K118" s="432"/>
      <c r="L118" s="430"/>
      <c r="M118" s="340"/>
    </row>
    <row r="119">
      <c r="A119" s="432"/>
      <c r="B119" s="433"/>
      <c r="C119" s="433"/>
      <c r="D119" s="434"/>
      <c r="E119" s="381"/>
      <c r="F119" s="381"/>
      <c r="G119" s="339"/>
      <c r="H119" s="394"/>
      <c r="I119" s="435"/>
      <c r="J119" s="432"/>
      <c r="K119" s="432"/>
      <c r="L119" s="430"/>
      <c r="M119" s="340"/>
    </row>
    <row r="120">
      <c r="A120" s="432"/>
      <c r="B120" s="433"/>
      <c r="C120" s="433"/>
      <c r="D120" s="434"/>
      <c r="E120" s="381"/>
      <c r="F120" s="381"/>
      <c r="G120" s="339"/>
      <c r="H120" s="394"/>
      <c r="I120" s="435"/>
      <c r="J120" s="432"/>
      <c r="K120" s="432"/>
      <c r="L120" s="430"/>
      <c r="M120" s="340"/>
    </row>
    <row r="121">
      <c r="A121" s="432"/>
      <c r="B121" s="433"/>
      <c r="C121" s="433"/>
      <c r="D121" s="434"/>
      <c r="E121" s="381"/>
      <c r="F121" s="450"/>
      <c r="G121" s="432"/>
      <c r="H121" s="394"/>
      <c r="I121" s="435"/>
      <c r="J121" s="432"/>
      <c r="K121" s="432"/>
      <c r="L121" s="430"/>
      <c r="M121" s="340"/>
    </row>
    <row r="122">
      <c r="A122" s="432"/>
      <c r="B122" s="433"/>
      <c r="C122" s="433"/>
      <c r="D122" s="434"/>
      <c r="E122" s="381"/>
      <c r="F122" s="450"/>
      <c r="G122" s="432"/>
      <c r="H122" s="394"/>
      <c r="I122" s="435"/>
      <c r="J122" s="432"/>
      <c r="K122" s="432"/>
      <c r="L122" s="430"/>
      <c r="M122" s="340"/>
    </row>
    <row r="123">
      <c r="A123" s="432"/>
      <c r="B123" s="433"/>
      <c r="C123" s="433"/>
      <c r="D123" s="434"/>
      <c r="E123" s="381"/>
      <c r="F123" s="450"/>
      <c r="G123" s="432"/>
      <c r="H123" s="394"/>
      <c r="I123" s="435"/>
      <c r="J123" s="432"/>
      <c r="K123" s="432"/>
      <c r="L123" s="430"/>
      <c r="M123" s="340"/>
    </row>
    <row r="124">
      <c r="A124" s="432"/>
      <c r="B124" s="433"/>
      <c r="C124" s="433"/>
      <c r="D124" s="434"/>
      <c r="E124" s="381"/>
      <c r="F124" s="450"/>
      <c r="G124" s="432"/>
      <c r="H124" s="394"/>
      <c r="I124" s="435"/>
      <c r="J124" s="432"/>
      <c r="K124" s="432"/>
      <c r="L124" s="430"/>
      <c r="M124" s="340"/>
    </row>
    <row r="125">
      <c r="A125" s="432"/>
      <c r="B125" s="433"/>
      <c r="C125" s="433"/>
      <c r="D125" s="434"/>
      <c r="E125" s="381"/>
      <c r="F125" s="450"/>
      <c r="G125" s="432"/>
      <c r="H125" s="394"/>
      <c r="I125" s="435"/>
      <c r="J125" s="432"/>
      <c r="K125" s="432"/>
      <c r="L125" s="430"/>
      <c r="M125" s="340"/>
    </row>
    <row r="126">
      <c r="A126" s="432"/>
      <c r="B126" s="433"/>
      <c r="C126" s="433"/>
      <c r="D126" s="434"/>
      <c r="E126" s="381"/>
      <c r="F126" s="450"/>
      <c r="G126" s="432"/>
      <c r="H126" s="394"/>
      <c r="I126" s="435"/>
      <c r="J126" s="432"/>
      <c r="K126" s="432"/>
      <c r="L126" s="430"/>
      <c r="M126" s="340"/>
    </row>
    <row r="127">
      <c r="A127" s="432"/>
      <c r="B127" s="433"/>
      <c r="C127" s="433"/>
      <c r="D127" s="434"/>
      <c r="E127" s="381"/>
      <c r="F127" s="450"/>
      <c r="G127" s="432"/>
      <c r="H127" s="394"/>
      <c r="I127" s="435"/>
      <c r="J127" s="432"/>
      <c r="K127" s="432"/>
      <c r="L127" s="430"/>
      <c r="M127" s="340"/>
    </row>
    <row r="128">
      <c r="A128" s="432"/>
      <c r="B128" s="433"/>
      <c r="C128" s="433"/>
      <c r="D128" s="434"/>
      <c r="E128" s="381"/>
      <c r="F128" s="450"/>
      <c r="G128" s="432"/>
      <c r="H128" s="394"/>
      <c r="I128" s="435"/>
      <c r="J128" s="432"/>
      <c r="K128" s="432"/>
      <c r="L128" s="430"/>
      <c r="M128" s="340"/>
    </row>
    <row r="129">
      <c r="A129" s="432"/>
      <c r="B129" s="433"/>
      <c r="C129" s="433"/>
      <c r="D129" s="434"/>
      <c r="E129" s="381"/>
      <c r="F129" s="450"/>
      <c r="G129" s="432"/>
      <c r="H129" s="394"/>
      <c r="I129" s="435"/>
      <c r="J129" s="432"/>
      <c r="K129" s="432"/>
      <c r="L129" s="430"/>
      <c r="M129" s="340"/>
    </row>
    <row r="130">
      <c r="A130" s="432"/>
      <c r="B130" s="433"/>
      <c r="C130" s="433"/>
      <c r="D130" s="434"/>
      <c r="E130" s="381"/>
      <c r="F130" s="450"/>
      <c r="G130" s="432"/>
      <c r="H130" s="394"/>
      <c r="I130" s="435"/>
      <c r="J130" s="432"/>
      <c r="K130" s="432"/>
      <c r="L130" s="430"/>
      <c r="M130" s="340"/>
    </row>
    <row r="131">
      <c r="A131" s="432"/>
      <c r="B131" s="433"/>
      <c r="C131" s="433"/>
      <c r="D131" s="434"/>
      <c r="E131" s="381"/>
      <c r="F131" s="450"/>
      <c r="G131" s="432"/>
      <c r="H131" s="394"/>
      <c r="I131" s="435"/>
      <c r="J131" s="432"/>
      <c r="K131" s="432"/>
      <c r="L131" s="430"/>
      <c r="M131" s="340"/>
    </row>
    <row r="132">
      <c r="A132" s="432"/>
      <c r="B132" s="433"/>
      <c r="C132" s="433"/>
      <c r="D132" s="434"/>
      <c r="E132" s="381"/>
      <c r="F132" s="450"/>
      <c r="G132" s="432"/>
      <c r="H132" s="394"/>
      <c r="I132" s="435"/>
      <c r="J132" s="432"/>
      <c r="K132" s="432"/>
      <c r="L132" s="430"/>
      <c r="M132" s="340"/>
    </row>
    <row r="133">
      <c r="A133" s="432"/>
      <c r="B133" s="433"/>
      <c r="C133" s="433"/>
      <c r="D133" s="434"/>
      <c r="E133" s="381"/>
      <c r="F133" s="450"/>
      <c r="G133" s="432"/>
      <c r="H133" s="394"/>
      <c r="I133" s="435"/>
      <c r="J133" s="432"/>
      <c r="K133" s="432"/>
      <c r="L133" s="430"/>
      <c r="M133" s="340"/>
    </row>
    <row r="134">
      <c r="A134" s="432"/>
      <c r="B134" s="433"/>
      <c r="C134" s="433"/>
      <c r="D134" s="434"/>
      <c r="E134" s="381"/>
      <c r="F134" s="450"/>
      <c r="G134" s="432"/>
      <c r="H134" s="394"/>
      <c r="I134" s="435"/>
      <c r="J134" s="432"/>
      <c r="K134" s="432"/>
      <c r="L134" s="430"/>
      <c r="M134" s="340"/>
    </row>
    <row r="135">
      <c r="A135" s="432"/>
      <c r="B135" s="433"/>
      <c r="C135" s="433"/>
      <c r="D135" s="434"/>
      <c r="E135" s="381"/>
      <c r="F135" s="450"/>
      <c r="G135" s="432"/>
      <c r="H135" s="394"/>
      <c r="I135" s="435"/>
      <c r="J135" s="432"/>
      <c r="K135" s="432"/>
      <c r="L135" s="430"/>
      <c r="M135" s="340"/>
    </row>
    <row r="136">
      <c r="A136" s="432"/>
      <c r="B136" s="433"/>
      <c r="C136" s="433"/>
      <c r="D136" s="434"/>
      <c r="E136" s="381"/>
      <c r="F136" s="450"/>
      <c r="G136" s="432"/>
      <c r="H136" s="394"/>
      <c r="I136" s="435"/>
      <c r="J136" s="432"/>
      <c r="K136" s="432"/>
      <c r="L136" s="430"/>
      <c r="M136" s="340"/>
    </row>
    <row r="137">
      <c r="A137" s="432"/>
      <c r="B137" s="433"/>
      <c r="C137" s="433"/>
      <c r="D137" s="434"/>
      <c r="E137" s="381"/>
      <c r="F137" s="450"/>
      <c r="G137" s="432"/>
      <c r="H137" s="394"/>
      <c r="I137" s="435"/>
      <c r="J137" s="432"/>
      <c r="K137" s="432"/>
      <c r="L137" s="430"/>
      <c r="M137" s="340"/>
    </row>
    <row r="138">
      <c r="A138" s="432"/>
      <c r="B138" s="433"/>
      <c r="C138" s="433"/>
      <c r="D138" s="434"/>
      <c r="E138" s="381"/>
      <c r="F138" s="450"/>
      <c r="G138" s="432"/>
      <c r="H138" s="394"/>
      <c r="I138" s="435"/>
      <c r="J138" s="432"/>
      <c r="K138" s="432"/>
      <c r="L138" s="430"/>
      <c r="M138" s="340"/>
    </row>
    <row r="139">
      <c r="A139" s="432"/>
      <c r="B139" s="433"/>
      <c r="C139" s="433"/>
      <c r="D139" s="434"/>
      <c r="E139" s="381"/>
      <c r="F139" s="450"/>
      <c r="G139" s="432"/>
      <c r="H139" s="394"/>
      <c r="I139" s="435"/>
      <c r="J139" s="432"/>
      <c r="K139" s="432"/>
      <c r="L139" s="430"/>
      <c r="M139" s="340"/>
    </row>
    <row r="140">
      <c r="A140" s="432"/>
      <c r="B140" s="433"/>
      <c r="C140" s="433"/>
      <c r="D140" s="434"/>
      <c r="E140" s="381"/>
      <c r="F140" s="450"/>
      <c r="G140" s="432"/>
      <c r="H140" s="394"/>
      <c r="I140" s="435"/>
      <c r="J140" s="432"/>
      <c r="K140" s="432"/>
      <c r="L140" s="430"/>
      <c r="M140" s="340"/>
    </row>
    <row r="141">
      <c r="A141" s="432"/>
      <c r="B141" s="433"/>
      <c r="C141" s="433"/>
      <c r="D141" s="434"/>
      <c r="E141" s="381"/>
      <c r="F141" s="450"/>
      <c r="G141" s="432"/>
      <c r="H141" s="394"/>
      <c r="I141" s="435"/>
      <c r="J141" s="432"/>
      <c r="K141" s="432"/>
      <c r="L141" s="430"/>
      <c r="M141" s="340"/>
    </row>
    <row r="142">
      <c r="A142" s="432"/>
      <c r="B142" s="433"/>
      <c r="C142" s="433"/>
      <c r="D142" s="434"/>
      <c r="E142" s="381"/>
      <c r="F142" s="450"/>
      <c r="G142" s="432"/>
      <c r="H142" s="394"/>
      <c r="I142" s="435"/>
      <c r="J142" s="432"/>
      <c r="K142" s="432"/>
      <c r="L142" s="430"/>
      <c r="M142" s="340"/>
    </row>
    <row r="143">
      <c r="A143" s="432"/>
      <c r="B143" s="433"/>
      <c r="C143" s="433"/>
      <c r="D143" s="434"/>
      <c r="E143" s="381"/>
      <c r="F143" s="450"/>
      <c r="G143" s="432"/>
      <c r="H143" s="394"/>
      <c r="I143" s="435"/>
      <c r="J143" s="432"/>
      <c r="K143" s="432"/>
      <c r="L143" s="430"/>
      <c r="M143" s="340"/>
    </row>
    <row r="144">
      <c r="A144" s="432"/>
      <c r="B144" s="433"/>
      <c r="C144" s="433"/>
      <c r="D144" s="434"/>
      <c r="E144" s="381"/>
      <c r="F144" s="450"/>
      <c r="G144" s="432"/>
      <c r="H144" s="394"/>
      <c r="I144" s="435"/>
      <c r="J144" s="432"/>
      <c r="K144" s="432"/>
      <c r="L144" s="430"/>
      <c r="M144" s="340"/>
    </row>
    <row r="145">
      <c r="A145" s="432"/>
      <c r="B145" s="433"/>
      <c r="C145" s="433"/>
      <c r="D145" s="434"/>
      <c r="E145" s="381"/>
      <c r="F145" s="450"/>
      <c r="G145" s="432"/>
      <c r="H145" s="394"/>
      <c r="I145" s="435"/>
      <c r="J145" s="432"/>
      <c r="K145" s="432"/>
      <c r="L145" s="430"/>
      <c r="M145" s="340"/>
    </row>
    <row r="146">
      <c r="A146" s="432"/>
      <c r="B146" s="433"/>
      <c r="C146" s="433"/>
      <c r="D146" s="434"/>
      <c r="E146" s="381"/>
      <c r="F146" s="450"/>
      <c r="G146" s="432"/>
      <c r="H146" s="394"/>
      <c r="I146" s="435"/>
      <c r="J146" s="432"/>
      <c r="K146" s="432"/>
      <c r="L146" s="430"/>
      <c r="M146" s="340"/>
    </row>
    <row r="147">
      <c r="A147" s="432"/>
      <c r="B147" s="433"/>
      <c r="C147" s="433"/>
      <c r="D147" s="434"/>
      <c r="E147" s="381"/>
      <c r="F147" s="450"/>
      <c r="G147" s="432"/>
      <c r="H147" s="394"/>
      <c r="I147" s="435"/>
      <c r="J147" s="432"/>
      <c r="K147" s="432"/>
      <c r="L147" s="430"/>
      <c r="M147" s="340"/>
    </row>
    <row r="148">
      <c r="A148" s="432"/>
      <c r="B148" s="433"/>
      <c r="C148" s="433"/>
      <c r="D148" s="434"/>
      <c r="E148" s="381"/>
      <c r="F148" s="450"/>
      <c r="G148" s="432"/>
      <c r="H148" s="394"/>
      <c r="I148" s="435"/>
      <c r="J148" s="432"/>
      <c r="K148" s="432"/>
      <c r="L148" s="430"/>
      <c r="M148" s="340"/>
    </row>
    <row r="149">
      <c r="A149" s="432"/>
      <c r="B149" s="433"/>
      <c r="C149" s="433"/>
      <c r="D149" s="434"/>
      <c r="E149" s="381"/>
      <c r="F149" s="450"/>
      <c r="G149" s="432"/>
      <c r="H149" s="394"/>
      <c r="I149" s="435"/>
      <c r="J149" s="432"/>
      <c r="K149" s="432"/>
      <c r="L149" s="430"/>
      <c r="M149" s="340"/>
    </row>
    <row r="150">
      <c r="A150" s="432"/>
      <c r="B150" s="433"/>
      <c r="C150" s="433"/>
      <c r="D150" s="434"/>
      <c r="E150" s="381"/>
      <c r="F150" s="450"/>
      <c r="G150" s="432"/>
      <c r="H150" s="394"/>
      <c r="I150" s="435"/>
      <c r="J150" s="432"/>
      <c r="K150" s="432"/>
      <c r="L150" s="430"/>
      <c r="M150" s="340"/>
    </row>
    <row r="151">
      <c r="A151" s="432"/>
      <c r="B151" s="433"/>
      <c r="C151" s="433"/>
      <c r="D151" s="434"/>
      <c r="E151" s="381"/>
      <c r="F151" s="450"/>
      <c r="G151" s="432"/>
      <c r="H151" s="394"/>
      <c r="I151" s="435"/>
      <c r="J151" s="432"/>
      <c r="K151" s="432"/>
      <c r="L151" s="430"/>
      <c r="M151" s="340"/>
    </row>
    <row r="152">
      <c r="A152" s="432"/>
      <c r="B152" s="433"/>
      <c r="C152" s="433"/>
      <c r="D152" s="434"/>
      <c r="E152" s="381"/>
      <c r="F152" s="450"/>
      <c r="G152" s="432"/>
      <c r="H152" s="394"/>
      <c r="I152" s="435"/>
      <c r="J152" s="432"/>
      <c r="K152" s="432"/>
      <c r="L152" s="430"/>
      <c r="M152" s="340"/>
    </row>
    <row r="153">
      <c r="A153" s="432"/>
      <c r="B153" s="433"/>
      <c r="C153" s="433"/>
      <c r="D153" s="434"/>
      <c r="E153" s="381"/>
      <c r="F153" s="450"/>
      <c r="G153" s="432"/>
      <c r="H153" s="394"/>
      <c r="I153" s="435"/>
      <c r="J153" s="432"/>
      <c r="K153" s="432"/>
      <c r="L153" s="430"/>
      <c r="M153" s="340"/>
    </row>
    <row r="154">
      <c r="A154" s="432"/>
      <c r="B154" s="433"/>
      <c r="C154" s="433"/>
      <c r="D154" s="434"/>
      <c r="E154" s="381"/>
      <c r="F154" s="450"/>
      <c r="G154" s="432"/>
      <c r="H154" s="394"/>
      <c r="I154" s="435"/>
      <c r="J154" s="432"/>
      <c r="K154" s="432"/>
      <c r="L154" s="430"/>
      <c r="M154" s="340"/>
    </row>
    <row r="155">
      <c r="A155" s="432"/>
      <c r="B155" s="433"/>
      <c r="C155" s="433"/>
      <c r="D155" s="434"/>
      <c r="E155" s="381"/>
      <c r="F155" s="450"/>
      <c r="G155" s="432"/>
      <c r="H155" s="394"/>
      <c r="I155" s="435"/>
      <c r="J155" s="432"/>
      <c r="K155" s="432"/>
      <c r="L155" s="430"/>
      <c r="M155" s="340"/>
    </row>
    <row r="156">
      <c r="A156" s="432"/>
      <c r="B156" s="433"/>
      <c r="C156" s="433"/>
      <c r="D156" s="434"/>
      <c r="E156" s="381"/>
      <c r="F156" s="450"/>
      <c r="G156" s="432"/>
      <c r="H156" s="394"/>
      <c r="I156" s="435"/>
      <c r="J156" s="432"/>
      <c r="K156" s="432"/>
      <c r="L156" s="430"/>
      <c r="M156" s="340"/>
    </row>
    <row r="157">
      <c r="A157" s="432"/>
      <c r="B157" s="433"/>
      <c r="C157" s="433"/>
      <c r="D157" s="434"/>
      <c r="E157" s="381"/>
      <c r="F157" s="450"/>
      <c r="G157" s="432"/>
      <c r="H157" s="394"/>
      <c r="I157" s="435"/>
      <c r="J157" s="432"/>
      <c r="K157" s="432"/>
      <c r="L157" s="430"/>
      <c r="M157" s="340"/>
    </row>
    <row r="158">
      <c r="A158" s="432"/>
      <c r="B158" s="433"/>
      <c r="C158" s="433"/>
      <c r="D158" s="434"/>
      <c r="E158" s="381"/>
      <c r="F158" s="450"/>
      <c r="G158" s="432"/>
      <c r="H158" s="394"/>
      <c r="I158" s="435"/>
      <c r="J158" s="432"/>
      <c r="K158" s="432"/>
      <c r="L158" s="430"/>
      <c r="M158" s="340"/>
    </row>
    <row r="159">
      <c r="A159" s="432"/>
      <c r="B159" s="433"/>
      <c r="C159" s="433"/>
      <c r="D159" s="434"/>
      <c r="E159" s="381"/>
      <c r="F159" s="450"/>
      <c r="G159" s="432"/>
      <c r="H159" s="394"/>
      <c r="I159" s="435"/>
      <c r="J159" s="432"/>
      <c r="K159" s="432"/>
      <c r="L159" s="430"/>
      <c r="M159" s="340"/>
    </row>
    <row r="160">
      <c r="A160" s="432"/>
      <c r="B160" s="433"/>
      <c r="C160" s="433"/>
      <c r="D160" s="434"/>
      <c r="E160" s="381"/>
      <c r="F160" s="450"/>
      <c r="G160" s="432"/>
      <c r="H160" s="394"/>
      <c r="I160" s="435"/>
      <c r="J160" s="432"/>
      <c r="K160" s="432"/>
      <c r="L160" s="430"/>
      <c r="M160" s="340"/>
    </row>
    <row r="161">
      <c r="A161" s="432"/>
      <c r="B161" s="433"/>
      <c r="C161" s="433"/>
      <c r="D161" s="434"/>
      <c r="E161" s="381"/>
      <c r="F161" s="450"/>
      <c r="G161" s="432"/>
      <c r="H161" s="394"/>
      <c r="I161" s="435"/>
      <c r="J161" s="432"/>
      <c r="K161" s="432"/>
      <c r="L161" s="430"/>
      <c r="M161" s="340"/>
    </row>
    <row r="162">
      <c r="A162" s="432"/>
      <c r="B162" s="433"/>
      <c r="C162" s="433"/>
      <c r="D162" s="434"/>
      <c r="E162" s="381"/>
      <c r="F162" s="450"/>
      <c r="G162" s="432"/>
      <c r="H162" s="394"/>
      <c r="I162" s="435"/>
      <c r="J162" s="432"/>
      <c r="K162" s="432"/>
      <c r="L162" s="430"/>
      <c r="M162" s="340"/>
    </row>
    <row r="163">
      <c r="A163" s="432"/>
      <c r="B163" s="433"/>
      <c r="C163" s="433"/>
      <c r="D163" s="434"/>
      <c r="E163" s="381"/>
      <c r="F163" s="450"/>
      <c r="G163" s="432"/>
      <c r="H163" s="394"/>
      <c r="I163" s="435"/>
      <c r="J163" s="432"/>
      <c r="K163" s="432"/>
      <c r="L163" s="430"/>
      <c r="M163" s="340"/>
    </row>
    <row r="164">
      <c r="A164" s="432"/>
      <c r="B164" s="433"/>
      <c r="C164" s="433"/>
      <c r="D164" s="434"/>
      <c r="E164" s="381"/>
      <c r="F164" s="450"/>
      <c r="G164" s="432"/>
      <c r="H164" s="394"/>
      <c r="I164" s="435"/>
      <c r="J164" s="432"/>
      <c r="K164" s="432"/>
      <c r="L164" s="430"/>
      <c r="M164" s="340"/>
    </row>
    <row r="165">
      <c r="A165" s="432"/>
      <c r="B165" s="433"/>
      <c r="C165" s="433"/>
      <c r="D165" s="434"/>
      <c r="E165" s="381"/>
      <c r="F165" s="450"/>
      <c r="G165" s="432"/>
      <c r="H165" s="394"/>
      <c r="I165" s="435"/>
      <c r="J165" s="432"/>
      <c r="K165" s="432"/>
      <c r="L165" s="430"/>
      <c r="M165" s="340"/>
    </row>
    <row r="166">
      <c r="A166" s="432"/>
      <c r="B166" s="433"/>
      <c r="C166" s="433"/>
      <c r="D166" s="434"/>
      <c r="E166" s="381"/>
      <c r="F166" s="450"/>
      <c r="G166" s="432"/>
      <c r="H166" s="394"/>
      <c r="I166" s="435"/>
      <c r="J166" s="432"/>
      <c r="K166" s="432"/>
      <c r="L166" s="430"/>
      <c r="M166" s="340"/>
    </row>
    <row r="167">
      <c r="A167" s="432"/>
      <c r="B167" s="433"/>
      <c r="C167" s="433"/>
      <c r="D167" s="434"/>
      <c r="E167" s="381"/>
      <c r="F167" s="450"/>
      <c r="G167" s="432"/>
      <c r="H167" s="394"/>
      <c r="I167" s="435"/>
      <c r="J167" s="432"/>
      <c r="K167" s="432"/>
      <c r="L167" s="430"/>
      <c r="M167" s="340"/>
    </row>
    <row r="168">
      <c r="A168" s="432"/>
      <c r="B168" s="433"/>
      <c r="C168" s="433"/>
      <c r="D168" s="434"/>
      <c r="E168" s="381"/>
      <c r="F168" s="450"/>
      <c r="G168" s="432"/>
      <c r="H168" s="394"/>
      <c r="I168" s="435"/>
      <c r="J168" s="432"/>
      <c r="K168" s="432"/>
      <c r="L168" s="430"/>
      <c r="M168" s="340"/>
    </row>
    <row r="169">
      <c r="A169" s="432"/>
      <c r="B169" s="433"/>
      <c r="C169" s="433"/>
      <c r="D169" s="434"/>
      <c r="E169" s="381"/>
      <c r="F169" s="450"/>
      <c r="G169" s="432"/>
      <c r="H169" s="394"/>
      <c r="I169" s="435"/>
      <c r="J169" s="432"/>
      <c r="K169" s="432"/>
      <c r="L169" s="430"/>
      <c r="M169" s="340"/>
    </row>
    <row r="170">
      <c r="A170" s="432"/>
      <c r="B170" s="433"/>
      <c r="C170" s="433"/>
      <c r="D170" s="434"/>
      <c r="E170" s="381"/>
      <c r="F170" s="450"/>
      <c r="G170" s="432"/>
      <c r="H170" s="394"/>
      <c r="I170" s="435"/>
      <c r="J170" s="432"/>
      <c r="K170" s="432"/>
      <c r="L170" s="430"/>
      <c r="M170" s="340"/>
    </row>
    <row r="171">
      <c r="A171" s="432"/>
      <c r="B171" s="433"/>
      <c r="C171" s="433"/>
      <c r="D171" s="434"/>
      <c r="E171" s="381"/>
      <c r="F171" s="450"/>
      <c r="G171" s="432"/>
      <c r="H171" s="394"/>
      <c r="I171" s="435"/>
      <c r="J171" s="432"/>
      <c r="K171" s="432"/>
      <c r="L171" s="430"/>
      <c r="M171" s="340"/>
    </row>
    <row r="172">
      <c r="A172" s="432"/>
      <c r="B172" s="433"/>
      <c r="C172" s="433"/>
      <c r="D172" s="434"/>
      <c r="E172" s="381"/>
      <c r="F172" s="450"/>
      <c r="G172" s="432"/>
      <c r="H172" s="394"/>
      <c r="I172" s="435"/>
      <c r="J172" s="432"/>
      <c r="K172" s="432"/>
      <c r="L172" s="430"/>
      <c r="M172" s="340"/>
    </row>
    <row r="173">
      <c r="A173" s="432"/>
      <c r="B173" s="433"/>
      <c r="C173" s="433"/>
      <c r="D173" s="434"/>
      <c r="E173" s="381"/>
      <c r="F173" s="450"/>
      <c r="G173" s="432"/>
      <c r="H173" s="394"/>
      <c r="I173" s="435"/>
      <c r="J173" s="432"/>
      <c r="K173" s="432"/>
      <c r="L173" s="430"/>
      <c r="M173" s="340"/>
    </row>
    <row r="174">
      <c r="A174" s="432"/>
      <c r="B174" s="433"/>
      <c r="C174" s="433"/>
      <c r="D174" s="434"/>
      <c r="E174" s="381"/>
      <c r="F174" s="450"/>
      <c r="G174" s="432"/>
      <c r="H174" s="394"/>
      <c r="I174" s="435"/>
      <c r="J174" s="432"/>
      <c r="K174" s="432"/>
      <c r="L174" s="430"/>
      <c r="M174" s="340"/>
    </row>
    <row r="175">
      <c r="A175" s="432"/>
      <c r="B175" s="433"/>
      <c r="C175" s="433"/>
      <c r="D175" s="434"/>
      <c r="E175" s="381"/>
      <c r="F175" s="450"/>
      <c r="G175" s="432"/>
      <c r="H175" s="394"/>
      <c r="I175" s="435"/>
      <c r="J175" s="432"/>
      <c r="K175" s="432"/>
      <c r="L175" s="430"/>
      <c r="M175" s="340"/>
    </row>
    <row r="176">
      <c r="A176" s="432"/>
      <c r="B176" s="433"/>
      <c r="C176" s="433"/>
      <c r="D176" s="434"/>
      <c r="E176" s="381"/>
      <c r="F176" s="450"/>
      <c r="G176" s="432"/>
      <c r="H176" s="394"/>
      <c r="I176" s="435"/>
      <c r="J176" s="432"/>
      <c r="K176" s="432"/>
      <c r="L176" s="430"/>
      <c r="M176" s="340"/>
    </row>
    <row r="177">
      <c r="A177" s="432"/>
      <c r="B177" s="433"/>
      <c r="C177" s="433"/>
      <c r="D177" s="434"/>
      <c r="E177" s="381"/>
      <c r="F177" s="450"/>
      <c r="G177" s="432"/>
      <c r="H177" s="394"/>
      <c r="I177" s="435"/>
      <c r="J177" s="432"/>
      <c r="K177" s="432"/>
      <c r="L177" s="430"/>
      <c r="M177" s="340"/>
    </row>
    <row r="178">
      <c r="A178" s="432"/>
      <c r="B178" s="433"/>
      <c r="C178" s="433"/>
      <c r="D178" s="434"/>
      <c r="E178" s="381"/>
      <c r="F178" s="450"/>
      <c r="G178" s="432"/>
      <c r="H178" s="394"/>
      <c r="I178" s="435"/>
      <c r="J178" s="432"/>
      <c r="K178" s="432"/>
      <c r="L178" s="430"/>
      <c r="M178" s="340"/>
    </row>
    <row r="179">
      <c r="A179" s="432"/>
      <c r="B179" s="433"/>
      <c r="C179" s="433"/>
      <c r="D179" s="434"/>
      <c r="E179" s="381"/>
      <c r="F179" s="450"/>
      <c r="G179" s="432"/>
      <c r="H179" s="394"/>
      <c r="I179" s="435"/>
      <c r="J179" s="432"/>
      <c r="K179" s="432"/>
      <c r="L179" s="430"/>
      <c r="M179" s="340"/>
    </row>
    <row r="180">
      <c r="A180" s="432"/>
      <c r="B180" s="433"/>
      <c r="C180" s="433"/>
      <c r="D180" s="434"/>
      <c r="E180" s="381"/>
      <c r="F180" s="450"/>
      <c r="G180" s="432"/>
      <c r="H180" s="394"/>
      <c r="I180" s="435"/>
      <c r="J180" s="432"/>
      <c r="K180" s="432"/>
      <c r="L180" s="430"/>
      <c r="M180" s="340"/>
    </row>
    <row r="181">
      <c r="A181" s="432"/>
      <c r="B181" s="433"/>
      <c r="C181" s="433"/>
      <c r="D181" s="434"/>
      <c r="E181" s="381"/>
      <c r="F181" s="450"/>
      <c r="G181" s="432"/>
      <c r="H181" s="394"/>
      <c r="I181" s="435"/>
      <c r="J181" s="432"/>
      <c r="K181" s="432"/>
      <c r="L181" s="430"/>
      <c r="M181" s="340"/>
    </row>
    <row r="182">
      <c r="A182" s="432"/>
      <c r="B182" s="433"/>
      <c r="C182" s="433"/>
      <c r="D182" s="434"/>
      <c r="E182" s="381"/>
      <c r="F182" s="450"/>
      <c r="G182" s="432"/>
      <c r="H182" s="394"/>
      <c r="I182" s="435"/>
      <c r="J182" s="432"/>
      <c r="K182" s="432"/>
      <c r="L182" s="430"/>
      <c r="M182" s="340"/>
    </row>
    <row r="183">
      <c r="A183" s="432"/>
      <c r="B183" s="433"/>
      <c r="C183" s="433"/>
      <c r="D183" s="434"/>
      <c r="E183" s="381"/>
      <c r="F183" s="450"/>
      <c r="G183" s="432"/>
      <c r="H183" s="394"/>
      <c r="I183" s="435"/>
      <c r="J183" s="432"/>
      <c r="K183" s="432"/>
      <c r="L183" s="430"/>
      <c r="M183" s="340"/>
    </row>
    <row r="184">
      <c r="A184" s="432"/>
      <c r="B184" s="433"/>
      <c r="C184" s="433"/>
      <c r="D184" s="434"/>
      <c r="E184" s="381"/>
      <c r="F184" s="450"/>
      <c r="G184" s="432"/>
      <c r="H184" s="394"/>
      <c r="I184" s="435"/>
      <c r="J184" s="432"/>
      <c r="K184" s="432"/>
      <c r="L184" s="430"/>
      <c r="M184" s="340"/>
    </row>
    <row r="185">
      <c r="A185" s="432"/>
      <c r="B185" s="433"/>
      <c r="C185" s="433"/>
      <c r="D185" s="434"/>
      <c r="E185" s="381"/>
      <c r="F185" s="450"/>
      <c r="G185" s="432"/>
      <c r="H185" s="394"/>
      <c r="I185" s="435"/>
      <c r="J185" s="432"/>
      <c r="K185" s="432"/>
      <c r="L185" s="430"/>
      <c r="M185" s="340"/>
    </row>
    <row r="186">
      <c r="A186" s="432"/>
      <c r="B186" s="433"/>
      <c r="C186" s="433"/>
      <c r="D186" s="434"/>
      <c r="E186" s="381"/>
      <c r="F186" s="450"/>
      <c r="G186" s="432"/>
      <c r="H186" s="394"/>
      <c r="I186" s="435"/>
      <c r="J186" s="432"/>
      <c r="K186" s="432"/>
      <c r="L186" s="430"/>
      <c r="M186" s="340"/>
    </row>
    <row r="187">
      <c r="A187" s="432"/>
      <c r="B187" s="433"/>
      <c r="C187" s="433"/>
      <c r="D187" s="434"/>
      <c r="E187" s="381"/>
      <c r="F187" s="450"/>
      <c r="G187" s="432"/>
      <c r="H187" s="394"/>
      <c r="I187" s="435"/>
      <c r="J187" s="432"/>
      <c r="K187" s="432"/>
      <c r="L187" s="430"/>
      <c r="M187" s="340"/>
    </row>
    <row r="188">
      <c r="A188" s="432"/>
      <c r="B188" s="433"/>
      <c r="C188" s="433"/>
      <c r="D188" s="434"/>
      <c r="E188" s="381"/>
      <c r="F188" s="450"/>
      <c r="G188" s="432"/>
      <c r="H188" s="394"/>
      <c r="I188" s="435"/>
      <c r="J188" s="432"/>
      <c r="K188" s="432"/>
      <c r="L188" s="430"/>
      <c r="M188" s="340"/>
    </row>
    <row r="189">
      <c r="A189" s="432"/>
      <c r="B189" s="433"/>
      <c r="C189" s="433"/>
      <c r="D189" s="434"/>
      <c r="E189" s="381"/>
      <c r="F189" s="450"/>
      <c r="G189" s="432"/>
      <c r="H189" s="394"/>
      <c r="I189" s="435"/>
      <c r="J189" s="432"/>
      <c r="K189" s="432"/>
      <c r="L189" s="430"/>
      <c r="M189" s="340"/>
    </row>
    <row r="190">
      <c r="A190" s="432"/>
      <c r="B190" s="433"/>
      <c r="C190" s="433"/>
      <c r="D190" s="434"/>
      <c r="E190" s="381"/>
      <c r="F190" s="450"/>
      <c r="G190" s="432"/>
      <c r="H190" s="394"/>
      <c r="I190" s="435"/>
      <c r="J190" s="432"/>
      <c r="K190" s="432"/>
      <c r="L190" s="430"/>
      <c r="M190" s="340"/>
    </row>
    <row r="191">
      <c r="A191" s="432"/>
      <c r="B191" s="433"/>
      <c r="C191" s="433"/>
      <c r="D191" s="434"/>
      <c r="E191" s="381"/>
      <c r="F191" s="450"/>
      <c r="G191" s="432"/>
      <c r="H191" s="394"/>
      <c r="I191" s="435"/>
      <c r="J191" s="432"/>
      <c r="K191" s="432"/>
      <c r="L191" s="430"/>
      <c r="M191" s="340"/>
    </row>
    <row r="192">
      <c r="A192" s="432"/>
      <c r="B192" s="433"/>
      <c r="C192" s="433"/>
      <c r="D192" s="434"/>
      <c r="E192" s="381"/>
      <c r="F192" s="450"/>
      <c r="G192" s="432"/>
      <c r="H192" s="394"/>
      <c r="I192" s="435"/>
      <c r="J192" s="432"/>
      <c r="K192" s="432"/>
      <c r="L192" s="430"/>
      <c r="M192" s="340"/>
    </row>
    <row r="193">
      <c r="A193" s="432"/>
      <c r="B193" s="433"/>
      <c r="C193" s="433"/>
      <c r="D193" s="434"/>
      <c r="E193" s="381"/>
      <c r="F193" s="450"/>
      <c r="G193" s="432"/>
      <c r="H193" s="394"/>
      <c r="I193" s="435"/>
      <c r="J193" s="432"/>
      <c r="K193" s="432"/>
      <c r="L193" s="430"/>
      <c r="M193" s="340"/>
    </row>
    <row r="194">
      <c r="A194" s="432"/>
      <c r="B194" s="433"/>
      <c r="C194" s="433"/>
      <c r="D194" s="434"/>
      <c r="E194" s="381"/>
      <c r="F194" s="450"/>
      <c r="G194" s="432"/>
      <c r="H194" s="394"/>
      <c r="I194" s="435"/>
      <c r="J194" s="432"/>
      <c r="K194" s="432"/>
      <c r="L194" s="430"/>
      <c r="M194" s="340"/>
    </row>
    <row r="195">
      <c r="A195" s="432"/>
      <c r="B195" s="433"/>
      <c r="C195" s="433"/>
      <c r="D195" s="434"/>
      <c r="E195" s="381"/>
      <c r="F195" s="450"/>
      <c r="G195" s="432"/>
      <c r="H195" s="394"/>
      <c r="I195" s="435"/>
      <c r="J195" s="432"/>
      <c r="K195" s="432"/>
      <c r="L195" s="430"/>
      <c r="M195" s="340"/>
    </row>
    <row r="196">
      <c r="A196" s="432"/>
      <c r="B196" s="433"/>
      <c r="C196" s="433"/>
      <c r="D196" s="434"/>
      <c r="E196" s="381"/>
      <c r="F196" s="450"/>
      <c r="G196" s="432"/>
      <c r="H196" s="394"/>
      <c r="I196" s="435"/>
      <c r="J196" s="432"/>
      <c r="K196" s="432"/>
      <c r="L196" s="430"/>
      <c r="M196" s="340"/>
    </row>
    <row r="197">
      <c r="A197" s="432"/>
      <c r="B197" s="433"/>
      <c r="C197" s="433"/>
      <c r="D197" s="434"/>
      <c r="E197" s="381"/>
      <c r="F197" s="450"/>
      <c r="G197" s="432"/>
      <c r="H197" s="394"/>
      <c r="I197" s="435"/>
      <c r="J197" s="432"/>
      <c r="K197" s="432"/>
      <c r="L197" s="430"/>
      <c r="M197" s="340"/>
    </row>
    <row r="198">
      <c r="A198" s="432"/>
      <c r="B198" s="433"/>
      <c r="C198" s="433"/>
      <c r="D198" s="434"/>
      <c r="E198" s="381"/>
      <c r="F198" s="450"/>
      <c r="G198" s="432"/>
      <c r="H198" s="394"/>
      <c r="I198" s="435"/>
      <c r="J198" s="432"/>
      <c r="K198" s="432"/>
      <c r="L198" s="430"/>
      <c r="M198" s="340"/>
    </row>
    <row r="199">
      <c r="A199" s="432"/>
      <c r="B199" s="433"/>
      <c r="C199" s="433"/>
      <c r="D199" s="434"/>
      <c r="E199" s="381"/>
      <c r="F199" s="450"/>
      <c r="G199" s="432"/>
      <c r="H199" s="394"/>
      <c r="I199" s="435"/>
      <c r="J199" s="432"/>
      <c r="K199" s="432"/>
      <c r="L199" s="430"/>
      <c r="M199" s="340"/>
    </row>
    <row r="200">
      <c r="A200" s="432"/>
      <c r="B200" s="433"/>
      <c r="C200" s="433"/>
      <c r="D200" s="434"/>
      <c r="E200" s="381"/>
      <c r="F200" s="450"/>
      <c r="G200" s="432"/>
      <c r="H200" s="394"/>
      <c r="I200" s="435"/>
      <c r="J200" s="432"/>
      <c r="K200" s="432"/>
      <c r="L200" s="430"/>
      <c r="M200" s="340"/>
    </row>
    <row r="201">
      <c r="A201" s="432"/>
      <c r="B201" s="433"/>
      <c r="C201" s="433"/>
      <c r="D201" s="434"/>
      <c r="E201" s="381"/>
      <c r="F201" s="450"/>
      <c r="G201" s="432"/>
      <c r="H201" s="394"/>
      <c r="I201" s="435"/>
      <c r="J201" s="432"/>
      <c r="K201" s="432"/>
      <c r="L201" s="430"/>
      <c r="M201" s="340"/>
    </row>
    <row r="202">
      <c r="A202" s="432"/>
      <c r="B202" s="433"/>
      <c r="C202" s="433"/>
      <c r="D202" s="434"/>
      <c r="E202" s="381"/>
      <c r="F202" s="450"/>
      <c r="G202" s="432"/>
      <c r="H202" s="394"/>
      <c r="I202" s="435"/>
      <c r="J202" s="432"/>
      <c r="K202" s="432"/>
      <c r="L202" s="430"/>
      <c r="M202" s="340"/>
    </row>
    <row r="203">
      <c r="A203" s="432"/>
      <c r="B203" s="433"/>
      <c r="C203" s="433"/>
      <c r="D203" s="434"/>
      <c r="E203" s="381"/>
      <c r="F203" s="450"/>
      <c r="G203" s="432"/>
      <c r="H203" s="394"/>
      <c r="I203" s="435"/>
      <c r="J203" s="432"/>
      <c r="K203" s="432"/>
      <c r="L203" s="430"/>
      <c r="M203" s="340"/>
    </row>
    <row r="204">
      <c r="A204" s="432"/>
      <c r="B204" s="433"/>
      <c r="C204" s="433"/>
      <c r="D204" s="434"/>
      <c r="E204" s="381"/>
      <c r="F204" s="450"/>
      <c r="G204" s="432"/>
      <c r="H204" s="394"/>
      <c r="I204" s="435"/>
      <c r="J204" s="432"/>
      <c r="K204" s="432"/>
      <c r="L204" s="430"/>
      <c r="M204" s="340"/>
    </row>
    <row r="205">
      <c r="A205" s="432"/>
      <c r="B205" s="433"/>
      <c r="C205" s="433"/>
      <c r="D205" s="434"/>
      <c r="E205" s="381"/>
      <c r="F205" s="450"/>
      <c r="G205" s="432"/>
      <c r="H205" s="394"/>
      <c r="I205" s="435"/>
      <c r="J205" s="432"/>
      <c r="K205" s="432"/>
      <c r="L205" s="430"/>
      <c r="M205" s="340"/>
    </row>
    <row r="206">
      <c r="A206" s="432"/>
      <c r="B206" s="433"/>
      <c r="C206" s="433"/>
      <c r="D206" s="434"/>
      <c r="E206" s="381"/>
      <c r="F206" s="450"/>
      <c r="G206" s="432"/>
      <c r="H206" s="394"/>
      <c r="I206" s="435"/>
      <c r="J206" s="432"/>
      <c r="K206" s="432"/>
      <c r="L206" s="430"/>
      <c r="M206" s="340"/>
    </row>
    <row r="207">
      <c r="A207" s="432"/>
      <c r="B207" s="433"/>
      <c r="C207" s="433"/>
      <c r="D207" s="434"/>
      <c r="E207" s="381"/>
      <c r="F207" s="450"/>
      <c r="G207" s="432"/>
      <c r="H207" s="394"/>
      <c r="I207" s="435"/>
      <c r="J207" s="432"/>
      <c r="K207" s="432"/>
      <c r="L207" s="430"/>
      <c r="M207" s="340"/>
    </row>
    <row r="208">
      <c r="A208" s="432"/>
      <c r="B208" s="433"/>
      <c r="C208" s="433"/>
      <c r="D208" s="434"/>
      <c r="E208" s="381"/>
      <c r="F208" s="450"/>
      <c r="G208" s="432"/>
      <c r="H208" s="394"/>
      <c r="I208" s="435"/>
      <c r="J208" s="432"/>
      <c r="K208" s="432"/>
      <c r="L208" s="430"/>
      <c r="M208" s="340"/>
    </row>
    <row r="209">
      <c r="A209" s="432"/>
      <c r="B209" s="433"/>
      <c r="C209" s="433"/>
      <c r="D209" s="434"/>
      <c r="E209" s="381"/>
      <c r="F209" s="450"/>
      <c r="G209" s="432"/>
      <c r="H209" s="394"/>
      <c r="I209" s="435"/>
      <c r="J209" s="432"/>
      <c r="K209" s="432"/>
      <c r="L209" s="430"/>
      <c r="M209" s="340"/>
    </row>
    <row r="210">
      <c r="A210" s="432"/>
      <c r="B210" s="433"/>
      <c r="C210" s="433"/>
      <c r="D210" s="434"/>
      <c r="E210" s="381"/>
      <c r="F210" s="450"/>
      <c r="G210" s="432"/>
      <c r="H210" s="394"/>
      <c r="I210" s="435"/>
      <c r="J210" s="432"/>
      <c r="K210" s="432"/>
      <c r="L210" s="430"/>
      <c r="M210" s="340"/>
    </row>
    <row r="211">
      <c r="A211" s="432"/>
      <c r="B211" s="433"/>
      <c r="C211" s="433"/>
      <c r="D211" s="434"/>
      <c r="E211" s="381"/>
      <c r="F211" s="450"/>
      <c r="G211" s="432"/>
      <c r="H211" s="394"/>
      <c r="I211" s="435"/>
      <c r="J211" s="432"/>
      <c r="K211" s="432"/>
      <c r="L211" s="430"/>
      <c r="M211" s="340"/>
    </row>
    <row r="212">
      <c r="A212" s="432"/>
      <c r="B212" s="433"/>
      <c r="C212" s="433"/>
      <c r="D212" s="434"/>
      <c r="E212" s="381"/>
      <c r="F212" s="450"/>
      <c r="G212" s="432"/>
      <c r="H212" s="394"/>
      <c r="I212" s="435"/>
      <c r="J212" s="432"/>
      <c r="K212" s="432"/>
      <c r="L212" s="430"/>
      <c r="M212" s="340"/>
    </row>
    <row r="213">
      <c r="A213" s="432"/>
      <c r="B213" s="433"/>
      <c r="C213" s="433"/>
      <c r="D213" s="434"/>
      <c r="E213" s="381"/>
      <c r="F213" s="450"/>
      <c r="G213" s="432"/>
      <c r="H213" s="394"/>
      <c r="I213" s="435"/>
      <c r="J213" s="432"/>
      <c r="K213" s="432"/>
      <c r="L213" s="430"/>
      <c r="M213" s="340"/>
    </row>
    <row r="214">
      <c r="A214" s="432"/>
      <c r="B214" s="433"/>
      <c r="C214" s="433"/>
      <c r="D214" s="434"/>
      <c r="E214" s="381"/>
      <c r="F214" s="450"/>
      <c r="G214" s="432"/>
      <c r="H214" s="394"/>
      <c r="I214" s="435"/>
      <c r="J214" s="432"/>
      <c r="K214" s="432"/>
      <c r="L214" s="430"/>
      <c r="M214" s="340"/>
    </row>
    <row r="215">
      <c r="A215" s="432"/>
      <c r="B215" s="433"/>
      <c r="C215" s="433"/>
      <c r="D215" s="434"/>
      <c r="E215" s="381"/>
      <c r="F215" s="450"/>
      <c r="G215" s="432"/>
      <c r="H215" s="394"/>
      <c r="I215" s="435"/>
      <c r="J215" s="432"/>
      <c r="K215" s="432"/>
      <c r="L215" s="430"/>
      <c r="M215" s="340"/>
    </row>
    <row r="216">
      <c r="A216" s="432"/>
      <c r="B216" s="433"/>
      <c r="C216" s="433"/>
      <c r="D216" s="434"/>
      <c r="E216" s="381"/>
      <c r="F216" s="450"/>
      <c r="G216" s="432"/>
      <c r="H216" s="394"/>
      <c r="I216" s="435"/>
      <c r="J216" s="432"/>
      <c r="K216" s="432"/>
      <c r="L216" s="430"/>
      <c r="M216" s="340"/>
    </row>
    <row r="217">
      <c r="A217" s="432"/>
      <c r="B217" s="433"/>
      <c r="C217" s="433"/>
      <c r="D217" s="434"/>
      <c r="E217" s="381"/>
      <c r="F217" s="450"/>
      <c r="G217" s="432"/>
      <c r="H217" s="394"/>
      <c r="I217" s="435"/>
      <c r="J217" s="432"/>
      <c r="K217" s="432"/>
      <c r="L217" s="430"/>
      <c r="M217" s="340"/>
    </row>
    <row r="218">
      <c r="A218" s="432"/>
      <c r="B218" s="433"/>
      <c r="C218" s="433"/>
      <c r="D218" s="434"/>
      <c r="E218" s="381"/>
      <c r="F218" s="450"/>
      <c r="G218" s="432"/>
      <c r="H218" s="394"/>
      <c r="I218" s="435"/>
      <c r="J218" s="432"/>
      <c r="K218" s="432"/>
      <c r="L218" s="430"/>
      <c r="M218" s="340"/>
    </row>
    <row r="219">
      <c r="A219" s="432"/>
      <c r="B219" s="433"/>
      <c r="C219" s="433"/>
      <c r="D219" s="434"/>
      <c r="E219" s="381"/>
      <c r="F219" s="450"/>
      <c r="G219" s="432"/>
      <c r="H219" s="394"/>
      <c r="I219" s="435"/>
      <c r="J219" s="432"/>
      <c r="K219" s="432"/>
      <c r="L219" s="430"/>
      <c r="M219" s="340"/>
    </row>
    <row r="220">
      <c r="A220" s="432"/>
      <c r="B220" s="433"/>
      <c r="C220" s="433"/>
      <c r="D220" s="434"/>
      <c r="E220" s="381"/>
      <c r="F220" s="450"/>
      <c r="G220" s="432"/>
      <c r="H220" s="394"/>
      <c r="I220" s="435"/>
      <c r="J220" s="432"/>
      <c r="K220" s="432"/>
      <c r="L220" s="430"/>
      <c r="M220" s="340"/>
    </row>
    <row r="221">
      <c r="A221" s="432"/>
      <c r="B221" s="433"/>
      <c r="C221" s="433"/>
      <c r="D221" s="434"/>
      <c r="E221" s="381"/>
      <c r="F221" s="450"/>
      <c r="G221" s="432"/>
      <c r="H221" s="394"/>
      <c r="I221" s="435"/>
      <c r="J221" s="432"/>
      <c r="K221" s="432"/>
      <c r="L221" s="430"/>
      <c r="M221" s="340"/>
    </row>
    <row r="222">
      <c r="A222" s="432"/>
      <c r="B222" s="433"/>
      <c r="C222" s="433"/>
      <c r="D222" s="434"/>
      <c r="E222" s="381"/>
      <c r="F222" s="450"/>
      <c r="G222" s="432"/>
      <c r="H222" s="394"/>
      <c r="I222" s="435"/>
      <c r="J222" s="432"/>
      <c r="K222" s="432"/>
      <c r="L222" s="430"/>
      <c r="M222" s="340"/>
    </row>
    <row r="223">
      <c r="A223" s="432"/>
      <c r="B223" s="433"/>
      <c r="C223" s="433"/>
      <c r="D223" s="434"/>
      <c r="E223" s="381"/>
      <c r="F223" s="450"/>
      <c r="G223" s="432"/>
      <c r="H223" s="394"/>
      <c r="I223" s="435"/>
      <c r="J223" s="432"/>
      <c r="K223" s="432"/>
      <c r="L223" s="430"/>
      <c r="M223" s="340"/>
    </row>
    <row r="224">
      <c r="A224" s="432"/>
      <c r="B224" s="433"/>
      <c r="C224" s="433"/>
      <c r="D224" s="434"/>
      <c r="E224" s="381"/>
      <c r="F224" s="450"/>
      <c r="G224" s="432"/>
      <c r="H224" s="394"/>
      <c r="I224" s="435"/>
      <c r="J224" s="432"/>
      <c r="K224" s="432"/>
      <c r="L224" s="430"/>
      <c r="M224" s="340"/>
    </row>
    <row r="225">
      <c r="A225" s="432"/>
      <c r="B225" s="433"/>
      <c r="C225" s="433"/>
      <c r="D225" s="434"/>
      <c r="E225" s="381"/>
      <c r="F225" s="450"/>
      <c r="G225" s="432"/>
      <c r="H225" s="394"/>
      <c r="I225" s="435"/>
      <c r="J225" s="432"/>
      <c r="K225" s="432"/>
      <c r="L225" s="430"/>
      <c r="M225" s="340"/>
    </row>
    <row r="226">
      <c r="A226" s="432"/>
      <c r="B226" s="433"/>
      <c r="C226" s="433"/>
      <c r="D226" s="434"/>
      <c r="E226" s="381"/>
      <c r="F226" s="450"/>
      <c r="G226" s="432"/>
      <c r="H226" s="394"/>
      <c r="I226" s="435"/>
      <c r="J226" s="432"/>
      <c r="K226" s="432"/>
      <c r="L226" s="430"/>
      <c r="M226" s="340"/>
    </row>
    <row r="227">
      <c r="A227" s="432"/>
      <c r="B227" s="433"/>
      <c r="C227" s="433"/>
      <c r="D227" s="434"/>
      <c r="E227" s="381"/>
      <c r="F227" s="450"/>
      <c r="G227" s="432"/>
      <c r="H227" s="394"/>
      <c r="I227" s="435"/>
      <c r="J227" s="432"/>
      <c r="K227" s="432"/>
      <c r="L227" s="430"/>
      <c r="M227" s="340"/>
    </row>
    <row r="228">
      <c r="A228" s="432"/>
      <c r="B228" s="433"/>
      <c r="C228" s="433"/>
      <c r="D228" s="434"/>
      <c r="E228" s="381"/>
      <c r="F228" s="450"/>
      <c r="G228" s="432"/>
      <c r="H228" s="394"/>
      <c r="I228" s="435"/>
      <c r="J228" s="432"/>
      <c r="K228" s="432"/>
      <c r="L228" s="430"/>
      <c r="M228" s="340"/>
    </row>
    <row r="229">
      <c r="A229" s="432"/>
      <c r="B229" s="433"/>
      <c r="C229" s="433"/>
      <c r="D229" s="434"/>
      <c r="E229" s="381"/>
      <c r="F229" s="450"/>
      <c r="G229" s="432"/>
      <c r="H229" s="394"/>
      <c r="I229" s="435"/>
      <c r="J229" s="432"/>
      <c r="K229" s="432"/>
      <c r="L229" s="430"/>
      <c r="M229" s="340"/>
    </row>
    <row r="230">
      <c r="A230" s="432"/>
      <c r="B230" s="433"/>
      <c r="C230" s="433"/>
      <c r="D230" s="434"/>
      <c r="E230" s="381"/>
      <c r="F230" s="450"/>
      <c r="G230" s="432"/>
      <c r="H230" s="394"/>
      <c r="I230" s="435"/>
      <c r="J230" s="432"/>
      <c r="K230" s="432"/>
      <c r="L230" s="430"/>
      <c r="M230" s="340"/>
    </row>
    <row r="231">
      <c r="A231" s="432"/>
      <c r="B231" s="433"/>
      <c r="C231" s="433"/>
      <c r="D231" s="434"/>
      <c r="E231" s="381"/>
      <c r="F231" s="450"/>
      <c r="G231" s="432"/>
      <c r="H231" s="394"/>
      <c r="I231" s="435"/>
      <c r="J231" s="432"/>
      <c r="K231" s="432"/>
      <c r="L231" s="430"/>
      <c r="M231" s="340"/>
    </row>
    <row r="232">
      <c r="A232" s="432"/>
      <c r="B232" s="433"/>
      <c r="C232" s="433"/>
      <c r="D232" s="434"/>
      <c r="E232" s="381"/>
      <c r="F232" s="450"/>
      <c r="G232" s="432"/>
      <c r="H232" s="394"/>
      <c r="I232" s="435"/>
      <c r="J232" s="432"/>
      <c r="K232" s="432"/>
      <c r="L232" s="430"/>
      <c r="M232" s="340"/>
    </row>
    <row r="233">
      <c r="A233" s="432"/>
      <c r="B233" s="433"/>
      <c r="C233" s="433"/>
      <c r="D233" s="434"/>
      <c r="E233" s="381"/>
      <c r="F233" s="450"/>
      <c r="G233" s="432"/>
      <c r="H233" s="394"/>
      <c r="I233" s="435"/>
      <c r="J233" s="432"/>
      <c r="K233" s="432"/>
      <c r="L233" s="430"/>
      <c r="M233" s="340"/>
    </row>
    <row r="234">
      <c r="A234" s="432"/>
      <c r="B234" s="433"/>
      <c r="C234" s="433"/>
      <c r="D234" s="434"/>
      <c r="E234" s="381"/>
      <c r="F234" s="450"/>
      <c r="G234" s="432"/>
      <c r="H234" s="394"/>
      <c r="I234" s="435"/>
      <c r="J234" s="432"/>
      <c r="K234" s="432"/>
      <c r="L234" s="430"/>
      <c r="M234" s="340"/>
    </row>
    <row r="235">
      <c r="A235" s="432"/>
      <c r="B235" s="433"/>
      <c r="C235" s="433"/>
      <c r="D235" s="434"/>
      <c r="E235" s="381"/>
      <c r="F235" s="450"/>
      <c r="G235" s="432"/>
      <c r="H235" s="394"/>
      <c r="I235" s="435"/>
      <c r="J235" s="432"/>
      <c r="K235" s="432"/>
      <c r="L235" s="430"/>
      <c r="M235" s="340"/>
    </row>
    <row r="236">
      <c r="A236" s="432"/>
      <c r="B236" s="433"/>
      <c r="C236" s="433"/>
      <c r="D236" s="434"/>
      <c r="E236" s="381"/>
      <c r="F236" s="450"/>
      <c r="G236" s="432"/>
      <c r="H236" s="394"/>
      <c r="I236" s="435"/>
      <c r="J236" s="432"/>
      <c r="K236" s="432"/>
      <c r="L236" s="430"/>
      <c r="M236" s="340"/>
    </row>
    <row r="237">
      <c r="A237" s="432"/>
      <c r="B237" s="433"/>
      <c r="C237" s="433"/>
      <c r="D237" s="434"/>
      <c r="E237" s="381"/>
      <c r="F237" s="450"/>
      <c r="G237" s="432"/>
      <c r="H237" s="394"/>
      <c r="I237" s="435"/>
      <c r="J237" s="432"/>
      <c r="K237" s="432"/>
      <c r="L237" s="430"/>
      <c r="M237" s="340"/>
    </row>
    <row r="238">
      <c r="A238" s="432"/>
      <c r="B238" s="433"/>
      <c r="C238" s="433"/>
      <c r="D238" s="434"/>
      <c r="E238" s="381"/>
      <c r="F238" s="450"/>
      <c r="G238" s="432"/>
      <c r="H238" s="394"/>
      <c r="I238" s="435"/>
      <c r="J238" s="432"/>
      <c r="K238" s="432"/>
      <c r="L238" s="430"/>
      <c r="M238" s="340"/>
    </row>
    <row r="239">
      <c r="A239" s="432"/>
      <c r="B239" s="433"/>
      <c r="C239" s="433"/>
      <c r="D239" s="434"/>
      <c r="E239" s="381"/>
      <c r="F239" s="450"/>
      <c r="G239" s="432"/>
      <c r="H239" s="394"/>
      <c r="I239" s="435"/>
      <c r="J239" s="432"/>
      <c r="K239" s="432"/>
      <c r="L239" s="430"/>
      <c r="M239" s="340"/>
    </row>
    <row r="240">
      <c r="A240" s="432"/>
      <c r="B240" s="433"/>
      <c r="C240" s="433"/>
      <c r="D240" s="434"/>
      <c r="E240" s="381"/>
      <c r="F240" s="450"/>
      <c r="G240" s="432"/>
      <c r="H240" s="394"/>
      <c r="I240" s="435"/>
      <c r="J240" s="432"/>
      <c r="K240" s="432"/>
      <c r="L240" s="430"/>
      <c r="M240" s="340"/>
    </row>
    <row r="241">
      <c r="A241" s="432"/>
      <c r="B241" s="433"/>
      <c r="C241" s="433"/>
      <c r="D241" s="434"/>
      <c r="E241" s="381"/>
      <c r="F241" s="450"/>
      <c r="G241" s="432"/>
      <c r="H241" s="394"/>
      <c r="I241" s="435"/>
      <c r="J241" s="432"/>
      <c r="K241" s="432"/>
      <c r="L241" s="430"/>
      <c r="M241" s="340"/>
    </row>
    <row r="242">
      <c r="A242" s="432"/>
      <c r="B242" s="433"/>
      <c r="C242" s="433"/>
      <c r="D242" s="434"/>
      <c r="E242" s="381"/>
      <c r="F242" s="450"/>
      <c r="G242" s="432"/>
      <c r="H242" s="394"/>
      <c r="I242" s="435"/>
      <c r="J242" s="432"/>
      <c r="K242" s="432"/>
      <c r="L242" s="430"/>
      <c r="M242" s="340"/>
    </row>
    <row r="243">
      <c r="A243" s="432"/>
      <c r="B243" s="433"/>
      <c r="C243" s="433"/>
      <c r="D243" s="434"/>
      <c r="E243" s="381"/>
      <c r="F243" s="450"/>
      <c r="G243" s="432"/>
      <c r="H243" s="394"/>
      <c r="I243" s="435"/>
      <c r="J243" s="432"/>
      <c r="K243" s="432"/>
      <c r="L243" s="430"/>
      <c r="M243" s="340"/>
    </row>
    <row r="244">
      <c r="A244" s="432"/>
      <c r="B244" s="433"/>
      <c r="C244" s="433"/>
      <c r="D244" s="434"/>
      <c r="E244" s="381"/>
      <c r="F244" s="450"/>
      <c r="G244" s="432"/>
      <c r="H244" s="394"/>
      <c r="I244" s="435"/>
      <c r="J244" s="432"/>
      <c r="K244" s="432"/>
      <c r="L244" s="430"/>
      <c r="M244" s="340"/>
    </row>
    <row r="245">
      <c r="A245" s="432"/>
      <c r="B245" s="433"/>
      <c r="C245" s="433"/>
      <c r="D245" s="434"/>
      <c r="E245" s="381"/>
      <c r="F245" s="450"/>
      <c r="G245" s="432"/>
      <c r="H245" s="394"/>
      <c r="I245" s="435"/>
      <c r="J245" s="432"/>
      <c r="K245" s="432"/>
      <c r="L245" s="430"/>
      <c r="M245" s="340"/>
    </row>
    <row r="246">
      <c r="A246" s="432"/>
      <c r="B246" s="433"/>
      <c r="C246" s="433"/>
      <c r="D246" s="434"/>
      <c r="E246" s="381"/>
      <c r="F246" s="450"/>
      <c r="G246" s="432"/>
      <c r="H246" s="394"/>
      <c r="I246" s="435"/>
      <c r="J246" s="432"/>
      <c r="K246" s="432"/>
      <c r="L246" s="430"/>
      <c r="M246" s="340"/>
    </row>
    <row r="247">
      <c r="A247" s="432"/>
      <c r="B247" s="433"/>
      <c r="C247" s="433"/>
      <c r="D247" s="434"/>
      <c r="E247" s="381"/>
      <c r="F247" s="450"/>
      <c r="G247" s="432"/>
      <c r="H247" s="394"/>
      <c r="I247" s="435"/>
      <c r="J247" s="432"/>
      <c r="K247" s="432"/>
      <c r="L247" s="430"/>
      <c r="M247" s="340"/>
    </row>
    <row r="248">
      <c r="A248" s="432"/>
      <c r="B248" s="433"/>
      <c r="C248" s="433"/>
      <c r="D248" s="434"/>
      <c r="E248" s="381"/>
      <c r="F248" s="450"/>
      <c r="G248" s="432"/>
      <c r="H248" s="394"/>
      <c r="I248" s="435"/>
      <c r="J248" s="432"/>
      <c r="K248" s="432"/>
      <c r="L248" s="430"/>
      <c r="M248" s="340"/>
    </row>
    <row r="249">
      <c r="A249" s="432"/>
      <c r="B249" s="433"/>
      <c r="C249" s="433"/>
      <c r="D249" s="434"/>
      <c r="E249" s="381"/>
      <c r="F249" s="450"/>
      <c r="G249" s="432"/>
      <c r="H249" s="394"/>
      <c r="I249" s="435"/>
      <c r="J249" s="432"/>
      <c r="K249" s="432"/>
      <c r="L249" s="430"/>
      <c r="M249" s="340"/>
    </row>
    <row r="250">
      <c r="A250" s="432"/>
      <c r="B250" s="433"/>
      <c r="C250" s="433"/>
      <c r="D250" s="434"/>
      <c r="E250" s="381"/>
      <c r="F250" s="450"/>
      <c r="G250" s="432"/>
      <c r="H250" s="394"/>
      <c r="I250" s="435"/>
      <c r="J250" s="432"/>
      <c r="K250" s="432"/>
      <c r="L250" s="430"/>
      <c r="M250" s="340"/>
    </row>
    <row r="251">
      <c r="A251" s="432"/>
      <c r="B251" s="433"/>
      <c r="C251" s="433"/>
      <c r="D251" s="434"/>
      <c r="E251" s="381"/>
      <c r="F251" s="450"/>
      <c r="G251" s="432"/>
      <c r="H251" s="394"/>
      <c r="I251" s="435"/>
      <c r="J251" s="432"/>
      <c r="K251" s="432"/>
      <c r="L251" s="430"/>
      <c r="M251" s="340"/>
    </row>
    <row r="252">
      <c r="A252" s="432"/>
      <c r="B252" s="433"/>
      <c r="C252" s="433"/>
      <c r="D252" s="434"/>
      <c r="E252" s="381"/>
      <c r="F252" s="450"/>
      <c r="G252" s="432"/>
      <c r="H252" s="394"/>
      <c r="I252" s="435"/>
      <c r="J252" s="432"/>
      <c r="K252" s="432"/>
      <c r="L252" s="430"/>
      <c r="M252" s="340"/>
    </row>
    <row r="253">
      <c r="A253" s="432"/>
      <c r="B253" s="433"/>
      <c r="C253" s="433"/>
      <c r="D253" s="434"/>
      <c r="E253" s="381"/>
      <c r="F253" s="450"/>
      <c r="G253" s="432"/>
      <c r="H253" s="394"/>
      <c r="I253" s="435"/>
      <c r="J253" s="432"/>
      <c r="K253" s="432"/>
      <c r="L253" s="430"/>
      <c r="M253" s="340"/>
    </row>
    <row r="254">
      <c r="A254" s="432"/>
      <c r="B254" s="433"/>
      <c r="C254" s="433"/>
      <c r="D254" s="434"/>
      <c r="E254" s="381"/>
      <c r="F254" s="450"/>
      <c r="G254" s="432"/>
      <c r="H254" s="394"/>
      <c r="I254" s="435"/>
      <c r="J254" s="432"/>
      <c r="K254" s="432"/>
      <c r="L254" s="430"/>
      <c r="M254" s="340"/>
    </row>
    <row r="255">
      <c r="A255" s="432"/>
      <c r="B255" s="433"/>
      <c r="C255" s="433"/>
      <c r="D255" s="434"/>
      <c r="E255" s="381"/>
      <c r="F255" s="450"/>
      <c r="G255" s="432"/>
      <c r="H255" s="394"/>
      <c r="I255" s="435"/>
      <c r="J255" s="432"/>
      <c r="K255" s="432"/>
      <c r="L255" s="430"/>
      <c r="M255" s="340"/>
    </row>
    <row r="256">
      <c r="A256" s="432"/>
      <c r="B256" s="433"/>
      <c r="C256" s="433"/>
      <c r="D256" s="434"/>
      <c r="E256" s="381"/>
      <c r="F256" s="450"/>
      <c r="G256" s="432"/>
      <c r="H256" s="394"/>
      <c r="I256" s="435"/>
      <c r="J256" s="432"/>
      <c r="K256" s="432"/>
      <c r="L256" s="430"/>
      <c r="M256" s="340"/>
    </row>
    <row r="257">
      <c r="A257" s="432"/>
      <c r="B257" s="433"/>
      <c r="C257" s="433"/>
      <c r="D257" s="434"/>
      <c r="E257" s="381"/>
      <c r="F257" s="450"/>
      <c r="G257" s="432"/>
      <c r="H257" s="394"/>
      <c r="I257" s="435"/>
      <c r="J257" s="432"/>
      <c r="K257" s="432"/>
      <c r="L257" s="430"/>
      <c r="M257" s="340"/>
    </row>
    <row r="258">
      <c r="A258" s="432"/>
      <c r="B258" s="433"/>
      <c r="C258" s="433"/>
      <c r="D258" s="434"/>
      <c r="E258" s="381"/>
      <c r="F258" s="450"/>
      <c r="G258" s="432"/>
      <c r="H258" s="394"/>
      <c r="I258" s="435"/>
      <c r="J258" s="432"/>
      <c r="K258" s="432"/>
      <c r="L258" s="430"/>
      <c r="M258" s="340"/>
    </row>
    <row r="259">
      <c r="A259" s="432"/>
      <c r="B259" s="433"/>
      <c r="C259" s="433"/>
      <c r="D259" s="434"/>
      <c r="E259" s="381"/>
      <c r="F259" s="450"/>
      <c r="G259" s="432"/>
      <c r="H259" s="394"/>
      <c r="I259" s="435"/>
      <c r="J259" s="432"/>
      <c r="K259" s="432"/>
      <c r="L259" s="430"/>
      <c r="M259" s="340"/>
    </row>
    <row r="260">
      <c r="A260" s="432"/>
      <c r="B260" s="433"/>
      <c r="C260" s="433"/>
      <c r="D260" s="434"/>
      <c r="E260" s="381"/>
      <c r="F260" s="450"/>
      <c r="G260" s="432"/>
      <c r="H260" s="394"/>
      <c r="I260" s="435"/>
      <c r="J260" s="432"/>
      <c r="K260" s="432"/>
      <c r="L260" s="430"/>
      <c r="M260" s="340"/>
    </row>
    <row r="261">
      <c r="A261" s="432"/>
      <c r="B261" s="433"/>
      <c r="C261" s="433"/>
      <c r="D261" s="434"/>
      <c r="E261" s="381"/>
      <c r="F261" s="450"/>
      <c r="G261" s="432"/>
      <c r="H261" s="394"/>
      <c r="I261" s="435"/>
      <c r="J261" s="432"/>
      <c r="K261" s="432"/>
      <c r="L261" s="430"/>
      <c r="M261" s="340"/>
    </row>
    <row r="262">
      <c r="A262" s="432"/>
      <c r="B262" s="433"/>
      <c r="C262" s="433"/>
      <c r="D262" s="434"/>
      <c r="E262" s="381"/>
      <c r="F262" s="450"/>
      <c r="G262" s="432"/>
      <c r="H262" s="394"/>
      <c r="I262" s="435"/>
      <c r="J262" s="432"/>
      <c r="K262" s="432"/>
      <c r="L262" s="430"/>
      <c r="M262" s="340"/>
    </row>
    <row r="263">
      <c r="A263" s="432"/>
      <c r="B263" s="433"/>
      <c r="C263" s="433"/>
      <c r="D263" s="434"/>
      <c r="E263" s="381"/>
      <c r="F263" s="450"/>
      <c r="G263" s="432"/>
      <c r="H263" s="394"/>
      <c r="I263" s="435"/>
      <c r="J263" s="432"/>
      <c r="K263" s="432"/>
      <c r="L263" s="430"/>
      <c r="M263" s="340"/>
    </row>
    <row r="264">
      <c r="A264" s="432"/>
      <c r="B264" s="433"/>
      <c r="C264" s="433"/>
      <c r="D264" s="434"/>
      <c r="E264" s="381"/>
      <c r="F264" s="450"/>
      <c r="G264" s="432"/>
      <c r="H264" s="394"/>
      <c r="I264" s="435"/>
      <c r="J264" s="432"/>
      <c r="K264" s="432"/>
      <c r="L264" s="430"/>
      <c r="M264" s="340"/>
    </row>
    <row r="265">
      <c r="A265" s="432"/>
      <c r="B265" s="433"/>
      <c r="C265" s="433"/>
      <c r="D265" s="434"/>
      <c r="E265" s="381"/>
      <c r="F265" s="450"/>
      <c r="G265" s="432"/>
      <c r="H265" s="394"/>
      <c r="I265" s="435"/>
      <c r="J265" s="432"/>
      <c r="K265" s="432"/>
      <c r="L265" s="430"/>
      <c r="M265" s="340"/>
    </row>
    <row r="266">
      <c r="A266" s="432"/>
      <c r="B266" s="433"/>
      <c r="C266" s="433"/>
      <c r="D266" s="434"/>
      <c r="E266" s="381"/>
      <c r="F266" s="450"/>
      <c r="G266" s="432"/>
      <c r="H266" s="394"/>
      <c r="I266" s="435"/>
      <c r="J266" s="432"/>
      <c r="K266" s="432"/>
      <c r="L266" s="430"/>
      <c r="M266" s="340"/>
    </row>
    <row r="267">
      <c r="A267" s="432"/>
      <c r="B267" s="433"/>
      <c r="C267" s="433"/>
      <c r="D267" s="434"/>
      <c r="E267" s="381"/>
      <c r="F267" s="450"/>
      <c r="G267" s="432"/>
      <c r="H267" s="394"/>
      <c r="I267" s="435"/>
      <c r="J267" s="432"/>
      <c r="K267" s="432"/>
      <c r="L267" s="430"/>
      <c r="M267" s="340"/>
    </row>
    <row r="268">
      <c r="A268" s="432"/>
      <c r="B268" s="433"/>
      <c r="C268" s="433"/>
      <c r="D268" s="434"/>
      <c r="E268" s="381"/>
      <c r="F268" s="450"/>
      <c r="G268" s="432"/>
      <c r="H268" s="394"/>
      <c r="I268" s="435"/>
      <c r="J268" s="432"/>
      <c r="K268" s="432"/>
      <c r="L268" s="430"/>
      <c r="M268" s="340"/>
    </row>
    <row r="269">
      <c r="A269" s="432"/>
      <c r="B269" s="433"/>
      <c r="C269" s="433"/>
      <c r="D269" s="434"/>
      <c r="E269" s="381"/>
      <c r="F269" s="450"/>
      <c r="G269" s="432"/>
      <c r="H269" s="394"/>
      <c r="I269" s="435"/>
      <c r="J269" s="432"/>
      <c r="K269" s="432"/>
      <c r="L269" s="430"/>
      <c r="M269" s="340"/>
    </row>
    <row r="270">
      <c r="A270" s="432"/>
      <c r="B270" s="433"/>
      <c r="C270" s="433"/>
      <c r="D270" s="434"/>
      <c r="E270" s="381"/>
      <c r="F270" s="450"/>
      <c r="G270" s="432"/>
      <c r="H270" s="394"/>
      <c r="I270" s="435"/>
      <c r="J270" s="432"/>
      <c r="K270" s="432"/>
      <c r="L270" s="430"/>
      <c r="M270" s="340"/>
    </row>
    <row r="271">
      <c r="A271" s="432"/>
      <c r="B271" s="433"/>
      <c r="C271" s="433"/>
      <c r="D271" s="434"/>
      <c r="E271" s="381"/>
      <c r="F271" s="450"/>
      <c r="G271" s="432"/>
      <c r="H271" s="394"/>
      <c r="I271" s="435"/>
      <c r="J271" s="432"/>
      <c r="K271" s="432"/>
      <c r="L271" s="430"/>
      <c r="M271" s="340"/>
    </row>
    <row r="272">
      <c r="A272" s="432"/>
      <c r="B272" s="433"/>
      <c r="C272" s="433"/>
      <c r="D272" s="434"/>
      <c r="E272" s="381"/>
      <c r="F272" s="450"/>
      <c r="G272" s="432"/>
      <c r="H272" s="394"/>
      <c r="I272" s="435"/>
      <c r="J272" s="432"/>
      <c r="K272" s="432"/>
      <c r="L272" s="430"/>
      <c r="M272" s="340"/>
    </row>
    <row r="273">
      <c r="A273" s="432"/>
      <c r="B273" s="433"/>
      <c r="C273" s="433"/>
      <c r="D273" s="434"/>
      <c r="E273" s="381"/>
      <c r="F273" s="450"/>
      <c r="G273" s="432"/>
      <c r="H273" s="394"/>
      <c r="I273" s="435"/>
      <c r="J273" s="432"/>
      <c r="K273" s="432"/>
      <c r="L273" s="430"/>
      <c r="M273" s="340"/>
    </row>
    <row r="274">
      <c r="A274" s="432"/>
      <c r="B274" s="433"/>
      <c r="C274" s="433"/>
      <c r="D274" s="434"/>
      <c r="E274" s="381"/>
      <c r="F274" s="450"/>
      <c r="G274" s="432"/>
      <c r="H274" s="394"/>
      <c r="I274" s="435"/>
      <c r="J274" s="432"/>
      <c r="K274" s="432"/>
      <c r="L274" s="430"/>
      <c r="M274" s="340"/>
    </row>
    <row r="275">
      <c r="A275" s="432"/>
      <c r="B275" s="433"/>
      <c r="C275" s="433"/>
      <c r="D275" s="434"/>
      <c r="E275" s="381"/>
      <c r="F275" s="450"/>
      <c r="G275" s="432"/>
      <c r="H275" s="394"/>
      <c r="I275" s="435"/>
      <c r="J275" s="432"/>
      <c r="K275" s="432"/>
      <c r="L275" s="430"/>
      <c r="M275" s="340"/>
    </row>
    <row r="276">
      <c r="A276" s="432"/>
      <c r="B276" s="433"/>
      <c r="C276" s="433"/>
      <c r="D276" s="434"/>
      <c r="E276" s="381"/>
      <c r="F276" s="450"/>
      <c r="G276" s="432"/>
      <c r="H276" s="394"/>
      <c r="I276" s="435"/>
      <c r="J276" s="432"/>
      <c r="K276" s="432"/>
      <c r="L276" s="430"/>
      <c r="M276" s="340"/>
    </row>
    <row r="277">
      <c r="A277" s="432"/>
      <c r="B277" s="433"/>
      <c r="C277" s="433"/>
      <c r="D277" s="434"/>
      <c r="E277" s="381"/>
      <c r="F277" s="450"/>
      <c r="G277" s="432"/>
      <c r="H277" s="394"/>
      <c r="I277" s="435"/>
      <c r="J277" s="432"/>
      <c r="K277" s="432"/>
      <c r="L277" s="430"/>
      <c r="M277" s="340"/>
    </row>
    <row r="278">
      <c r="A278" s="432"/>
      <c r="B278" s="433"/>
      <c r="C278" s="433"/>
      <c r="D278" s="434"/>
      <c r="E278" s="381"/>
      <c r="F278" s="450"/>
      <c r="G278" s="432"/>
      <c r="H278" s="394"/>
      <c r="I278" s="435"/>
      <c r="J278" s="432"/>
      <c r="K278" s="432"/>
      <c r="L278" s="430"/>
      <c r="M278" s="340"/>
    </row>
    <row r="279">
      <c r="A279" s="432"/>
      <c r="B279" s="433"/>
      <c r="C279" s="433"/>
      <c r="D279" s="434"/>
      <c r="E279" s="381"/>
      <c r="F279" s="450"/>
      <c r="G279" s="432"/>
      <c r="H279" s="394"/>
      <c r="I279" s="435"/>
      <c r="J279" s="432"/>
      <c r="K279" s="432"/>
      <c r="L279" s="430"/>
      <c r="M279" s="340"/>
    </row>
    <row r="280">
      <c r="A280" s="432"/>
      <c r="B280" s="433"/>
      <c r="C280" s="433"/>
      <c r="D280" s="434"/>
      <c r="E280" s="381"/>
      <c r="F280" s="450"/>
      <c r="G280" s="432"/>
      <c r="H280" s="394"/>
      <c r="I280" s="435"/>
      <c r="J280" s="432"/>
      <c r="K280" s="432"/>
      <c r="L280" s="430"/>
      <c r="M280" s="340"/>
    </row>
    <row r="281">
      <c r="A281" s="432"/>
      <c r="B281" s="433"/>
      <c r="C281" s="433"/>
      <c r="D281" s="434"/>
      <c r="E281" s="381"/>
      <c r="F281" s="450"/>
      <c r="G281" s="432"/>
      <c r="H281" s="394"/>
      <c r="I281" s="435"/>
      <c r="J281" s="432"/>
      <c r="K281" s="432"/>
      <c r="L281" s="430"/>
      <c r="M281" s="340"/>
    </row>
    <row r="282">
      <c r="A282" s="432"/>
      <c r="B282" s="433"/>
      <c r="C282" s="433"/>
      <c r="D282" s="434"/>
      <c r="E282" s="381"/>
      <c r="F282" s="450"/>
      <c r="G282" s="432"/>
      <c r="H282" s="394"/>
      <c r="I282" s="435"/>
      <c r="J282" s="432"/>
      <c r="K282" s="432"/>
      <c r="L282" s="430"/>
      <c r="M282" s="340"/>
    </row>
    <row r="283">
      <c r="A283" s="432"/>
      <c r="B283" s="433"/>
      <c r="C283" s="433"/>
      <c r="D283" s="434"/>
      <c r="E283" s="381"/>
      <c r="F283" s="450"/>
      <c r="G283" s="432"/>
      <c r="H283" s="394"/>
      <c r="I283" s="435"/>
      <c r="J283" s="432"/>
      <c r="K283" s="432"/>
      <c r="L283" s="430"/>
      <c r="M283" s="340"/>
    </row>
    <row r="284">
      <c r="A284" s="432"/>
      <c r="B284" s="433"/>
      <c r="C284" s="433"/>
      <c r="D284" s="434"/>
      <c r="E284" s="381"/>
      <c r="F284" s="450"/>
      <c r="G284" s="432"/>
      <c r="H284" s="394"/>
      <c r="I284" s="435"/>
      <c r="J284" s="432"/>
      <c r="K284" s="432"/>
      <c r="L284" s="430"/>
      <c r="M284" s="340"/>
    </row>
    <row r="285">
      <c r="A285" s="432"/>
      <c r="B285" s="433"/>
      <c r="C285" s="433"/>
      <c r="D285" s="434"/>
      <c r="E285" s="381"/>
      <c r="F285" s="450"/>
      <c r="G285" s="432"/>
      <c r="H285" s="394"/>
      <c r="I285" s="435"/>
      <c r="J285" s="432"/>
      <c r="K285" s="432"/>
      <c r="L285" s="430"/>
      <c r="M285" s="340"/>
    </row>
    <row r="286">
      <c r="A286" s="432"/>
      <c r="B286" s="433"/>
      <c r="C286" s="433"/>
      <c r="D286" s="434"/>
      <c r="E286" s="381"/>
      <c r="F286" s="450"/>
      <c r="G286" s="432"/>
      <c r="H286" s="394"/>
      <c r="I286" s="435"/>
      <c r="J286" s="432"/>
      <c r="K286" s="432"/>
      <c r="L286" s="430"/>
      <c r="M286" s="340"/>
    </row>
    <row r="287">
      <c r="A287" s="432"/>
      <c r="B287" s="433"/>
      <c r="C287" s="433"/>
      <c r="D287" s="434"/>
      <c r="E287" s="381"/>
      <c r="F287" s="450"/>
      <c r="G287" s="432"/>
      <c r="H287" s="394"/>
      <c r="I287" s="435"/>
      <c r="J287" s="432"/>
      <c r="K287" s="432"/>
      <c r="L287" s="430"/>
      <c r="M287" s="340"/>
    </row>
    <row r="288">
      <c r="A288" s="432"/>
      <c r="B288" s="433"/>
      <c r="C288" s="433"/>
      <c r="D288" s="434"/>
      <c r="E288" s="381"/>
      <c r="F288" s="450"/>
      <c r="G288" s="432"/>
      <c r="H288" s="394"/>
      <c r="I288" s="435"/>
      <c r="J288" s="432"/>
      <c r="K288" s="432"/>
      <c r="L288" s="430"/>
      <c r="M288" s="340"/>
    </row>
    <row r="289">
      <c r="A289" s="432"/>
      <c r="B289" s="433"/>
      <c r="C289" s="433"/>
      <c r="D289" s="434"/>
      <c r="E289" s="381"/>
      <c r="F289" s="450"/>
      <c r="G289" s="432"/>
      <c r="H289" s="394"/>
      <c r="I289" s="435"/>
      <c r="J289" s="432"/>
      <c r="K289" s="432"/>
      <c r="L289" s="430"/>
      <c r="M289" s="340"/>
    </row>
    <row r="290">
      <c r="A290" s="432"/>
      <c r="B290" s="433"/>
      <c r="C290" s="433"/>
      <c r="D290" s="434"/>
      <c r="E290" s="381"/>
      <c r="F290" s="450"/>
      <c r="G290" s="432"/>
      <c r="H290" s="394"/>
      <c r="I290" s="435"/>
      <c r="J290" s="432"/>
      <c r="K290" s="432"/>
      <c r="L290" s="430"/>
      <c r="M290" s="340"/>
    </row>
    <row r="291">
      <c r="A291" s="432"/>
      <c r="B291" s="433"/>
      <c r="C291" s="433"/>
      <c r="D291" s="434"/>
      <c r="E291" s="381"/>
      <c r="F291" s="450"/>
      <c r="G291" s="432"/>
      <c r="H291" s="394"/>
      <c r="I291" s="435"/>
      <c r="J291" s="432"/>
      <c r="K291" s="432"/>
      <c r="L291" s="430"/>
      <c r="M291" s="340"/>
    </row>
    <row r="292">
      <c r="A292" s="432"/>
      <c r="B292" s="433"/>
      <c r="C292" s="433"/>
      <c r="D292" s="434"/>
      <c r="E292" s="381"/>
      <c r="F292" s="450"/>
      <c r="G292" s="432"/>
      <c r="H292" s="394"/>
      <c r="I292" s="435"/>
      <c r="J292" s="432"/>
      <c r="K292" s="432"/>
      <c r="L292" s="430"/>
      <c r="M292" s="340"/>
    </row>
    <row r="293">
      <c r="A293" s="432"/>
      <c r="B293" s="433"/>
      <c r="C293" s="433"/>
      <c r="D293" s="434"/>
      <c r="E293" s="381"/>
      <c r="F293" s="450"/>
      <c r="G293" s="432"/>
      <c r="H293" s="394"/>
      <c r="I293" s="435"/>
      <c r="J293" s="432"/>
      <c r="K293" s="432"/>
      <c r="L293" s="430"/>
      <c r="M293" s="340"/>
    </row>
    <row r="294">
      <c r="A294" s="432"/>
      <c r="B294" s="433"/>
      <c r="C294" s="433"/>
      <c r="D294" s="434"/>
      <c r="E294" s="381"/>
      <c r="F294" s="450"/>
      <c r="G294" s="432"/>
      <c r="H294" s="394"/>
      <c r="I294" s="435"/>
      <c r="J294" s="432"/>
      <c r="K294" s="432"/>
      <c r="L294" s="430"/>
      <c r="M294" s="340"/>
    </row>
    <row r="295">
      <c r="A295" s="432"/>
      <c r="B295" s="433"/>
      <c r="C295" s="433"/>
      <c r="D295" s="434"/>
      <c r="E295" s="381"/>
      <c r="F295" s="450"/>
      <c r="G295" s="432"/>
      <c r="H295" s="394"/>
      <c r="I295" s="435"/>
      <c r="J295" s="432"/>
      <c r="K295" s="432"/>
      <c r="L295" s="430"/>
      <c r="M295" s="340"/>
    </row>
    <row r="296">
      <c r="A296" s="432"/>
      <c r="B296" s="433"/>
      <c r="C296" s="433"/>
      <c r="D296" s="434"/>
      <c r="E296" s="381"/>
      <c r="F296" s="450"/>
      <c r="G296" s="432"/>
      <c r="H296" s="394"/>
      <c r="I296" s="435"/>
      <c r="J296" s="432"/>
      <c r="K296" s="432"/>
      <c r="L296" s="430"/>
      <c r="M296" s="340"/>
    </row>
    <row r="297">
      <c r="A297" s="432"/>
      <c r="B297" s="433"/>
      <c r="C297" s="433"/>
      <c r="D297" s="434"/>
      <c r="E297" s="381"/>
      <c r="F297" s="450"/>
      <c r="G297" s="432"/>
      <c r="H297" s="394"/>
      <c r="I297" s="435"/>
      <c r="J297" s="432"/>
      <c r="K297" s="432"/>
      <c r="L297" s="430"/>
      <c r="M297" s="340"/>
    </row>
    <row r="298">
      <c r="A298" s="432"/>
      <c r="B298" s="433"/>
      <c r="C298" s="433"/>
      <c r="D298" s="434"/>
      <c r="E298" s="381"/>
      <c r="F298" s="450"/>
      <c r="G298" s="432"/>
      <c r="H298" s="394"/>
      <c r="I298" s="435"/>
      <c r="J298" s="432"/>
      <c r="K298" s="432"/>
      <c r="L298" s="430"/>
      <c r="M298" s="340"/>
    </row>
    <row r="299">
      <c r="A299" s="432"/>
      <c r="B299" s="433"/>
      <c r="C299" s="433"/>
      <c r="D299" s="434"/>
      <c r="E299" s="381"/>
      <c r="F299" s="450"/>
      <c r="G299" s="432"/>
      <c r="H299" s="394"/>
      <c r="I299" s="435"/>
      <c r="J299" s="432"/>
      <c r="K299" s="432"/>
      <c r="L299" s="430"/>
      <c r="M299" s="340"/>
    </row>
    <row r="300">
      <c r="A300" s="432"/>
      <c r="B300" s="433"/>
      <c r="C300" s="433"/>
      <c r="D300" s="434"/>
      <c r="E300" s="381"/>
      <c r="F300" s="450"/>
      <c r="G300" s="432"/>
      <c r="H300" s="394"/>
      <c r="I300" s="435"/>
      <c r="J300" s="432"/>
      <c r="K300" s="432"/>
      <c r="L300" s="430"/>
      <c r="M300" s="340"/>
    </row>
    <row r="301">
      <c r="A301" s="432"/>
      <c r="B301" s="433"/>
      <c r="C301" s="433"/>
      <c r="D301" s="434"/>
      <c r="E301" s="381"/>
      <c r="F301" s="450"/>
      <c r="G301" s="432"/>
      <c r="H301" s="394"/>
      <c r="I301" s="435"/>
      <c r="J301" s="432"/>
      <c r="K301" s="432"/>
      <c r="L301" s="430"/>
      <c r="M301" s="340"/>
    </row>
    <row r="302">
      <c r="A302" s="432"/>
      <c r="B302" s="433"/>
      <c r="C302" s="433"/>
      <c r="D302" s="434"/>
      <c r="E302" s="381"/>
      <c r="F302" s="450"/>
      <c r="G302" s="432"/>
      <c r="H302" s="394"/>
      <c r="I302" s="435"/>
      <c r="J302" s="432"/>
      <c r="K302" s="432"/>
      <c r="L302" s="430"/>
      <c r="M302" s="340"/>
    </row>
    <row r="303">
      <c r="A303" s="432"/>
      <c r="B303" s="433"/>
      <c r="C303" s="433"/>
      <c r="D303" s="434"/>
      <c r="E303" s="381"/>
      <c r="F303" s="450"/>
      <c r="G303" s="432"/>
      <c r="H303" s="394"/>
      <c r="I303" s="435"/>
      <c r="J303" s="432"/>
      <c r="K303" s="432"/>
      <c r="L303" s="430"/>
      <c r="M303" s="340"/>
    </row>
    <row r="304">
      <c r="A304" s="432"/>
      <c r="B304" s="433"/>
      <c r="C304" s="433"/>
      <c r="D304" s="434"/>
      <c r="E304" s="381"/>
      <c r="F304" s="450"/>
      <c r="G304" s="432"/>
      <c r="H304" s="394"/>
      <c r="I304" s="435"/>
      <c r="J304" s="432"/>
      <c r="K304" s="432"/>
      <c r="L304" s="430"/>
      <c r="M304" s="340"/>
    </row>
    <row r="305">
      <c r="A305" s="432"/>
      <c r="B305" s="433"/>
      <c r="C305" s="433"/>
      <c r="D305" s="434"/>
      <c r="E305" s="381"/>
      <c r="F305" s="450"/>
      <c r="G305" s="432"/>
      <c r="H305" s="394"/>
      <c r="I305" s="435"/>
      <c r="J305" s="432"/>
      <c r="K305" s="432"/>
      <c r="L305" s="430"/>
      <c r="M305" s="340"/>
    </row>
    <row r="306">
      <c r="A306" s="432"/>
      <c r="B306" s="433"/>
      <c r="C306" s="433"/>
      <c r="D306" s="434"/>
      <c r="E306" s="381"/>
      <c r="F306" s="450"/>
      <c r="G306" s="432"/>
      <c r="H306" s="394"/>
      <c r="I306" s="435"/>
      <c r="J306" s="432"/>
      <c r="K306" s="432"/>
      <c r="L306" s="430"/>
      <c r="M306" s="340"/>
    </row>
    <row r="307">
      <c r="A307" s="432"/>
      <c r="B307" s="433"/>
      <c r="C307" s="433"/>
      <c r="D307" s="434"/>
      <c r="E307" s="381"/>
      <c r="F307" s="450"/>
      <c r="G307" s="432"/>
      <c r="H307" s="394"/>
      <c r="I307" s="435"/>
      <c r="J307" s="432"/>
      <c r="K307" s="432"/>
      <c r="L307" s="430"/>
      <c r="M307" s="340"/>
    </row>
    <row r="308">
      <c r="A308" s="432"/>
      <c r="B308" s="433"/>
      <c r="C308" s="433"/>
      <c r="D308" s="434"/>
      <c r="E308" s="381"/>
      <c r="F308" s="450"/>
      <c r="G308" s="432"/>
      <c r="H308" s="394"/>
      <c r="I308" s="435"/>
      <c r="J308" s="432"/>
      <c r="K308" s="432"/>
      <c r="L308" s="430"/>
      <c r="M308" s="340"/>
    </row>
    <row r="309">
      <c r="A309" s="432"/>
      <c r="B309" s="433"/>
      <c r="C309" s="433"/>
      <c r="D309" s="434"/>
      <c r="E309" s="381"/>
      <c r="F309" s="450"/>
      <c r="G309" s="432"/>
      <c r="H309" s="394"/>
      <c r="I309" s="435"/>
      <c r="J309" s="432"/>
      <c r="K309" s="432"/>
      <c r="L309" s="430"/>
      <c r="M309" s="340"/>
    </row>
    <row r="310">
      <c r="A310" s="432"/>
      <c r="B310" s="433"/>
      <c r="C310" s="433"/>
      <c r="D310" s="434"/>
      <c r="E310" s="381"/>
      <c r="F310" s="450"/>
      <c r="G310" s="432"/>
      <c r="H310" s="394"/>
      <c r="I310" s="435"/>
      <c r="J310" s="432"/>
      <c r="K310" s="432"/>
      <c r="L310" s="430"/>
      <c r="M310" s="340"/>
    </row>
    <row r="311">
      <c r="A311" s="432"/>
      <c r="B311" s="433"/>
      <c r="C311" s="433"/>
      <c r="D311" s="434"/>
      <c r="E311" s="381"/>
      <c r="F311" s="450"/>
      <c r="G311" s="432"/>
      <c r="H311" s="394"/>
      <c r="I311" s="435"/>
      <c r="J311" s="432"/>
      <c r="K311" s="432"/>
      <c r="L311" s="430"/>
      <c r="M311" s="340"/>
    </row>
    <row r="312">
      <c r="A312" s="432"/>
      <c r="B312" s="433"/>
      <c r="C312" s="433"/>
      <c r="D312" s="434"/>
      <c r="E312" s="381"/>
      <c r="F312" s="450"/>
      <c r="G312" s="432"/>
      <c r="H312" s="394"/>
      <c r="I312" s="435"/>
      <c r="J312" s="432"/>
      <c r="K312" s="432"/>
      <c r="L312" s="430"/>
      <c r="M312" s="340"/>
    </row>
    <row r="313">
      <c r="A313" s="432"/>
      <c r="B313" s="433"/>
      <c r="C313" s="433"/>
      <c r="D313" s="434"/>
      <c r="E313" s="381"/>
      <c r="F313" s="450"/>
      <c r="G313" s="432"/>
      <c r="H313" s="394"/>
      <c r="I313" s="435"/>
      <c r="J313" s="432"/>
      <c r="K313" s="432"/>
      <c r="L313" s="430"/>
      <c r="M313" s="340"/>
    </row>
    <row r="314">
      <c r="A314" s="432"/>
      <c r="B314" s="433"/>
      <c r="C314" s="433"/>
      <c r="D314" s="434"/>
      <c r="E314" s="381"/>
      <c r="F314" s="450"/>
      <c r="G314" s="432"/>
      <c r="H314" s="394"/>
      <c r="I314" s="435"/>
      <c r="J314" s="432"/>
      <c r="K314" s="432"/>
      <c r="L314" s="430"/>
      <c r="M314" s="340"/>
    </row>
    <row r="315">
      <c r="A315" s="432"/>
      <c r="B315" s="433"/>
      <c r="C315" s="433"/>
      <c r="D315" s="434"/>
      <c r="E315" s="381"/>
      <c r="F315" s="450"/>
      <c r="G315" s="432"/>
      <c r="H315" s="394"/>
      <c r="I315" s="435"/>
      <c r="J315" s="432"/>
      <c r="K315" s="432"/>
      <c r="L315" s="430"/>
      <c r="M315" s="340"/>
    </row>
    <row r="316">
      <c r="A316" s="432"/>
      <c r="B316" s="433"/>
      <c r="C316" s="433"/>
      <c r="D316" s="434"/>
      <c r="E316" s="381"/>
      <c r="F316" s="450"/>
      <c r="G316" s="432"/>
      <c r="H316" s="394"/>
      <c r="I316" s="435"/>
      <c r="J316" s="432"/>
      <c r="K316" s="432"/>
      <c r="L316" s="430"/>
      <c r="M316" s="340"/>
    </row>
    <row r="317">
      <c r="A317" s="432"/>
      <c r="B317" s="433"/>
      <c r="C317" s="433"/>
      <c r="D317" s="434"/>
      <c r="E317" s="381"/>
      <c r="F317" s="450"/>
      <c r="G317" s="432"/>
      <c r="H317" s="394"/>
      <c r="I317" s="435"/>
      <c r="J317" s="432"/>
      <c r="K317" s="432"/>
      <c r="L317" s="430"/>
      <c r="M317" s="340"/>
    </row>
    <row r="318">
      <c r="A318" s="432"/>
      <c r="B318" s="433"/>
      <c r="C318" s="433"/>
      <c r="D318" s="434"/>
      <c r="E318" s="381"/>
      <c r="F318" s="450"/>
      <c r="G318" s="432"/>
      <c r="H318" s="394"/>
      <c r="I318" s="435"/>
      <c r="J318" s="432"/>
      <c r="K318" s="432"/>
      <c r="L318" s="430"/>
      <c r="M318" s="340"/>
    </row>
    <row r="319">
      <c r="A319" s="432"/>
      <c r="B319" s="433"/>
      <c r="C319" s="433"/>
      <c r="D319" s="434"/>
      <c r="E319" s="381"/>
      <c r="F319" s="450"/>
      <c r="G319" s="432"/>
      <c r="H319" s="394"/>
      <c r="I319" s="435"/>
      <c r="J319" s="432"/>
      <c r="K319" s="432"/>
      <c r="L319" s="430"/>
      <c r="M319" s="340"/>
    </row>
    <row r="320">
      <c r="A320" s="432"/>
      <c r="B320" s="433"/>
      <c r="C320" s="433"/>
      <c r="D320" s="434"/>
      <c r="E320" s="381"/>
      <c r="F320" s="450"/>
      <c r="G320" s="432"/>
      <c r="H320" s="394"/>
      <c r="I320" s="435"/>
      <c r="J320" s="432"/>
      <c r="K320" s="432"/>
      <c r="L320" s="430"/>
      <c r="M320" s="340"/>
    </row>
    <row r="321">
      <c r="A321" s="432"/>
      <c r="B321" s="433"/>
      <c r="C321" s="433"/>
      <c r="D321" s="434"/>
      <c r="E321" s="381"/>
      <c r="F321" s="450"/>
      <c r="G321" s="432"/>
      <c r="H321" s="394"/>
      <c r="I321" s="435"/>
      <c r="J321" s="432"/>
      <c r="K321" s="432"/>
      <c r="L321" s="430"/>
      <c r="M321" s="340"/>
    </row>
    <row r="322">
      <c r="A322" s="432"/>
      <c r="B322" s="433"/>
      <c r="C322" s="433"/>
      <c r="D322" s="434"/>
      <c r="E322" s="381"/>
      <c r="F322" s="450"/>
      <c r="G322" s="432"/>
      <c r="H322" s="394"/>
      <c r="I322" s="435"/>
      <c r="J322" s="432"/>
      <c r="K322" s="432"/>
      <c r="L322" s="430"/>
      <c r="M322" s="340"/>
    </row>
    <row r="323">
      <c r="A323" s="432"/>
      <c r="B323" s="433"/>
      <c r="C323" s="433"/>
      <c r="D323" s="434"/>
      <c r="E323" s="381"/>
      <c r="F323" s="450"/>
      <c r="G323" s="432"/>
      <c r="H323" s="394"/>
      <c r="I323" s="435"/>
      <c r="J323" s="432"/>
      <c r="K323" s="432"/>
      <c r="L323" s="430"/>
      <c r="M323" s="340"/>
    </row>
    <row r="324">
      <c r="A324" s="432"/>
      <c r="B324" s="433"/>
      <c r="C324" s="433"/>
      <c r="D324" s="434"/>
      <c r="E324" s="381"/>
      <c r="F324" s="450"/>
      <c r="G324" s="432"/>
      <c r="H324" s="394"/>
      <c r="I324" s="435"/>
      <c r="J324" s="432"/>
      <c r="K324" s="432"/>
      <c r="L324" s="430"/>
      <c r="M324" s="340"/>
    </row>
    <row r="325">
      <c r="A325" s="432"/>
      <c r="B325" s="433"/>
      <c r="C325" s="433"/>
      <c r="D325" s="434"/>
      <c r="E325" s="381"/>
      <c r="F325" s="450"/>
      <c r="G325" s="432"/>
      <c r="H325" s="394"/>
      <c r="I325" s="435"/>
      <c r="J325" s="432"/>
      <c r="K325" s="432"/>
      <c r="L325" s="430"/>
      <c r="M325" s="340"/>
    </row>
    <row r="326">
      <c r="A326" s="432"/>
      <c r="B326" s="433"/>
      <c r="C326" s="433"/>
      <c r="D326" s="434"/>
      <c r="E326" s="381"/>
      <c r="F326" s="450"/>
      <c r="G326" s="432"/>
      <c r="H326" s="394"/>
      <c r="I326" s="435"/>
      <c r="J326" s="432"/>
      <c r="K326" s="432"/>
      <c r="L326" s="430"/>
      <c r="M326" s="340"/>
    </row>
    <row r="327">
      <c r="A327" s="432"/>
      <c r="B327" s="433"/>
      <c r="C327" s="433"/>
      <c r="D327" s="434"/>
      <c r="E327" s="381"/>
      <c r="F327" s="450"/>
      <c r="G327" s="432"/>
      <c r="H327" s="394"/>
      <c r="I327" s="435"/>
      <c r="J327" s="432"/>
      <c r="K327" s="432"/>
      <c r="L327" s="430"/>
      <c r="M327" s="340"/>
    </row>
    <row r="328">
      <c r="A328" s="432"/>
      <c r="B328" s="433"/>
      <c r="C328" s="433"/>
      <c r="D328" s="434"/>
      <c r="E328" s="381"/>
      <c r="F328" s="450"/>
      <c r="G328" s="432"/>
      <c r="H328" s="394"/>
      <c r="I328" s="435"/>
      <c r="J328" s="432"/>
      <c r="K328" s="432"/>
      <c r="L328" s="430"/>
      <c r="M328" s="340"/>
    </row>
    <row r="329">
      <c r="A329" s="432"/>
      <c r="B329" s="433"/>
      <c r="C329" s="433"/>
      <c r="D329" s="434"/>
      <c r="E329" s="381"/>
      <c r="F329" s="450"/>
      <c r="G329" s="432"/>
      <c r="H329" s="394"/>
      <c r="I329" s="435"/>
      <c r="J329" s="432"/>
      <c r="K329" s="432"/>
      <c r="L329" s="430"/>
      <c r="M329" s="340"/>
    </row>
    <row r="330">
      <c r="A330" s="432"/>
      <c r="B330" s="433"/>
      <c r="C330" s="433"/>
      <c r="D330" s="434"/>
      <c r="E330" s="381"/>
      <c r="F330" s="450"/>
      <c r="G330" s="432"/>
      <c r="H330" s="394"/>
      <c r="I330" s="435"/>
      <c r="J330" s="432"/>
      <c r="K330" s="432"/>
      <c r="L330" s="430"/>
      <c r="M330" s="340"/>
    </row>
    <row r="331">
      <c r="A331" s="432"/>
      <c r="B331" s="433"/>
      <c r="C331" s="433"/>
      <c r="D331" s="434"/>
      <c r="E331" s="381"/>
      <c r="F331" s="450"/>
      <c r="G331" s="432"/>
      <c r="H331" s="394"/>
      <c r="I331" s="435"/>
      <c r="J331" s="432"/>
      <c r="K331" s="432"/>
      <c r="L331" s="430"/>
      <c r="M331" s="340"/>
    </row>
    <row r="332">
      <c r="A332" s="432"/>
      <c r="B332" s="433"/>
      <c r="C332" s="433"/>
      <c r="D332" s="434"/>
      <c r="E332" s="381"/>
      <c r="F332" s="450"/>
      <c r="G332" s="432"/>
      <c r="H332" s="394"/>
      <c r="I332" s="435"/>
      <c r="J332" s="432"/>
      <c r="K332" s="432"/>
      <c r="L332" s="430"/>
      <c r="M332" s="340"/>
    </row>
    <row r="333">
      <c r="A333" s="432"/>
      <c r="B333" s="433"/>
      <c r="C333" s="433"/>
      <c r="D333" s="434"/>
      <c r="E333" s="381"/>
      <c r="F333" s="450"/>
      <c r="G333" s="432"/>
      <c r="H333" s="394"/>
      <c r="I333" s="435"/>
      <c r="J333" s="432"/>
      <c r="K333" s="432"/>
      <c r="L333" s="430"/>
      <c r="M333" s="340"/>
    </row>
    <row r="334">
      <c r="A334" s="432"/>
      <c r="B334" s="433"/>
      <c r="C334" s="433"/>
      <c r="D334" s="434"/>
      <c r="E334" s="381"/>
      <c r="F334" s="450"/>
      <c r="G334" s="432"/>
      <c r="H334" s="394"/>
      <c r="I334" s="435"/>
      <c r="J334" s="432"/>
      <c r="K334" s="432"/>
      <c r="L334" s="430"/>
      <c r="M334" s="340"/>
    </row>
    <row r="335">
      <c r="A335" s="432"/>
      <c r="B335" s="433"/>
      <c r="C335" s="433"/>
      <c r="D335" s="434"/>
      <c r="E335" s="381"/>
      <c r="F335" s="450"/>
      <c r="G335" s="432"/>
      <c r="H335" s="394"/>
      <c r="I335" s="435"/>
      <c r="J335" s="432"/>
      <c r="K335" s="432"/>
      <c r="L335" s="430"/>
      <c r="M335" s="340"/>
    </row>
    <row r="336">
      <c r="A336" s="432"/>
      <c r="B336" s="433"/>
      <c r="C336" s="433"/>
      <c r="D336" s="434"/>
      <c r="E336" s="381"/>
      <c r="F336" s="450"/>
      <c r="G336" s="432"/>
      <c r="H336" s="394"/>
      <c r="I336" s="435"/>
      <c r="J336" s="432"/>
      <c r="K336" s="432"/>
      <c r="L336" s="430"/>
      <c r="M336" s="340"/>
    </row>
    <row r="337">
      <c r="A337" s="432"/>
      <c r="B337" s="433"/>
      <c r="C337" s="433"/>
      <c r="D337" s="434"/>
      <c r="E337" s="381"/>
      <c r="F337" s="450"/>
      <c r="G337" s="432"/>
      <c r="H337" s="394"/>
      <c r="I337" s="435"/>
      <c r="J337" s="432"/>
      <c r="K337" s="432"/>
      <c r="L337" s="430"/>
      <c r="M337" s="340"/>
    </row>
    <row r="338">
      <c r="A338" s="432"/>
      <c r="B338" s="433"/>
      <c r="C338" s="433"/>
      <c r="D338" s="434"/>
      <c r="E338" s="381"/>
      <c r="F338" s="450"/>
      <c r="G338" s="432"/>
      <c r="H338" s="394"/>
      <c r="I338" s="435"/>
      <c r="J338" s="432"/>
      <c r="K338" s="432"/>
      <c r="L338" s="430"/>
      <c r="M338" s="340"/>
    </row>
    <row r="339">
      <c r="A339" s="432"/>
      <c r="B339" s="433"/>
      <c r="C339" s="433"/>
      <c r="D339" s="434"/>
      <c r="E339" s="381"/>
      <c r="F339" s="450"/>
      <c r="G339" s="432"/>
      <c r="H339" s="394"/>
      <c r="I339" s="435"/>
      <c r="J339" s="432"/>
      <c r="K339" s="432"/>
      <c r="L339" s="430"/>
      <c r="M339" s="340"/>
    </row>
    <row r="340">
      <c r="A340" s="432"/>
      <c r="B340" s="433"/>
      <c r="C340" s="433"/>
      <c r="D340" s="434"/>
      <c r="E340" s="381"/>
      <c r="F340" s="450"/>
      <c r="G340" s="432"/>
      <c r="H340" s="394"/>
      <c r="I340" s="435"/>
      <c r="J340" s="432"/>
      <c r="K340" s="432"/>
      <c r="L340" s="430"/>
      <c r="M340" s="340"/>
    </row>
    <row r="341">
      <c r="A341" s="432"/>
      <c r="B341" s="433"/>
      <c r="C341" s="433"/>
      <c r="D341" s="434"/>
      <c r="E341" s="381"/>
      <c r="F341" s="450"/>
      <c r="G341" s="432"/>
      <c r="H341" s="394"/>
      <c r="I341" s="435"/>
      <c r="J341" s="432"/>
      <c r="K341" s="432"/>
      <c r="L341" s="430"/>
      <c r="M341" s="340"/>
    </row>
    <row r="342">
      <c r="A342" s="432"/>
      <c r="B342" s="433"/>
      <c r="C342" s="433"/>
      <c r="D342" s="434"/>
      <c r="E342" s="381"/>
      <c r="F342" s="450"/>
      <c r="G342" s="432"/>
      <c r="H342" s="394"/>
      <c r="I342" s="435"/>
      <c r="J342" s="432"/>
      <c r="K342" s="432"/>
      <c r="L342" s="430"/>
      <c r="M342" s="340"/>
    </row>
    <row r="343">
      <c r="A343" s="432"/>
      <c r="B343" s="433"/>
      <c r="C343" s="433"/>
      <c r="D343" s="434"/>
      <c r="E343" s="381"/>
      <c r="F343" s="450"/>
      <c r="G343" s="432"/>
      <c r="H343" s="394"/>
      <c r="I343" s="435"/>
      <c r="J343" s="432"/>
      <c r="K343" s="432"/>
      <c r="L343" s="430"/>
      <c r="M343" s="340"/>
    </row>
    <row r="344">
      <c r="A344" s="432"/>
      <c r="B344" s="433"/>
      <c r="C344" s="433"/>
      <c r="D344" s="434"/>
      <c r="E344" s="381"/>
      <c r="F344" s="450"/>
      <c r="G344" s="432"/>
      <c r="H344" s="394"/>
      <c r="I344" s="435"/>
      <c r="J344" s="432"/>
      <c r="K344" s="432"/>
      <c r="L344" s="430"/>
      <c r="M344" s="340"/>
    </row>
    <row r="345">
      <c r="A345" s="432"/>
      <c r="B345" s="433"/>
      <c r="C345" s="433"/>
      <c r="D345" s="434"/>
      <c r="E345" s="381"/>
      <c r="F345" s="450"/>
      <c r="G345" s="432"/>
      <c r="H345" s="394"/>
      <c r="I345" s="435"/>
      <c r="J345" s="432"/>
      <c r="K345" s="432"/>
      <c r="L345" s="430"/>
      <c r="M345" s="340"/>
    </row>
    <row r="346">
      <c r="A346" s="432"/>
      <c r="B346" s="433"/>
      <c r="C346" s="433"/>
      <c r="D346" s="434"/>
      <c r="E346" s="381"/>
      <c r="F346" s="450"/>
      <c r="G346" s="432"/>
      <c r="H346" s="394"/>
      <c r="I346" s="435"/>
      <c r="J346" s="432"/>
      <c r="K346" s="432"/>
      <c r="L346" s="430"/>
      <c r="M346" s="340"/>
    </row>
    <row r="347">
      <c r="A347" s="432"/>
      <c r="B347" s="433"/>
      <c r="C347" s="433"/>
      <c r="D347" s="434"/>
      <c r="E347" s="381"/>
      <c r="F347" s="450"/>
      <c r="G347" s="432"/>
      <c r="H347" s="394"/>
      <c r="I347" s="435"/>
      <c r="J347" s="432"/>
      <c r="K347" s="432"/>
      <c r="L347" s="430"/>
      <c r="M347" s="340"/>
    </row>
    <row r="348">
      <c r="A348" s="432"/>
      <c r="B348" s="433"/>
      <c r="C348" s="433"/>
      <c r="D348" s="434"/>
      <c r="E348" s="381"/>
      <c r="F348" s="450"/>
      <c r="G348" s="432"/>
      <c r="H348" s="394"/>
      <c r="I348" s="435"/>
      <c r="J348" s="432"/>
      <c r="K348" s="432"/>
      <c r="L348" s="430"/>
      <c r="M348" s="340"/>
    </row>
    <row r="349">
      <c r="A349" s="432"/>
      <c r="B349" s="433"/>
      <c r="C349" s="433"/>
      <c r="D349" s="434"/>
      <c r="E349" s="381"/>
      <c r="F349" s="450"/>
      <c r="G349" s="432"/>
      <c r="H349" s="394"/>
      <c r="I349" s="435"/>
      <c r="J349" s="432"/>
      <c r="K349" s="432"/>
      <c r="L349" s="430"/>
      <c r="M349" s="340"/>
    </row>
    <row r="350">
      <c r="A350" s="432"/>
      <c r="B350" s="433"/>
      <c r="C350" s="433"/>
      <c r="D350" s="434"/>
      <c r="E350" s="381"/>
      <c r="F350" s="450"/>
      <c r="G350" s="432"/>
      <c r="H350" s="394"/>
      <c r="I350" s="435"/>
      <c r="J350" s="432"/>
      <c r="K350" s="432"/>
      <c r="L350" s="430"/>
      <c r="M350" s="340"/>
    </row>
    <row r="351">
      <c r="A351" s="432"/>
      <c r="B351" s="433"/>
      <c r="C351" s="433"/>
      <c r="D351" s="434"/>
      <c r="E351" s="381"/>
      <c r="F351" s="450"/>
      <c r="G351" s="432"/>
      <c r="H351" s="394"/>
      <c r="I351" s="435"/>
      <c r="J351" s="432"/>
      <c r="K351" s="432"/>
      <c r="L351" s="430"/>
      <c r="M351" s="340"/>
    </row>
    <row r="352">
      <c r="A352" s="432"/>
      <c r="B352" s="433"/>
      <c r="C352" s="433"/>
      <c r="D352" s="434"/>
      <c r="E352" s="381"/>
      <c r="F352" s="450"/>
      <c r="G352" s="432"/>
      <c r="H352" s="394"/>
      <c r="I352" s="435"/>
      <c r="J352" s="432"/>
      <c r="K352" s="432"/>
      <c r="L352" s="430"/>
      <c r="M352" s="340"/>
    </row>
    <row r="353">
      <c r="A353" s="432"/>
      <c r="B353" s="433"/>
      <c r="C353" s="433"/>
      <c r="D353" s="434"/>
      <c r="E353" s="381"/>
      <c r="F353" s="450"/>
      <c r="G353" s="432"/>
      <c r="H353" s="394"/>
      <c r="I353" s="435"/>
      <c r="J353" s="432"/>
      <c r="K353" s="432"/>
      <c r="L353" s="430"/>
      <c r="M353" s="340"/>
    </row>
    <row r="354">
      <c r="A354" s="432"/>
      <c r="B354" s="433"/>
      <c r="C354" s="433"/>
      <c r="D354" s="434"/>
      <c r="E354" s="381"/>
      <c r="F354" s="450"/>
      <c r="G354" s="432"/>
      <c r="H354" s="394"/>
      <c r="I354" s="435"/>
      <c r="J354" s="432"/>
      <c r="K354" s="432"/>
      <c r="L354" s="430"/>
      <c r="M354" s="340"/>
    </row>
    <row r="355">
      <c r="A355" s="432"/>
      <c r="B355" s="433"/>
      <c r="C355" s="433"/>
      <c r="D355" s="434"/>
      <c r="E355" s="381"/>
      <c r="F355" s="450"/>
      <c r="G355" s="432"/>
      <c r="H355" s="394"/>
      <c r="I355" s="435"/>
      <c r="J355" s="432"/>
      <c r="K355" s="432"/>
      <c r="L355" s="430"/>
      <c r="M355" s="340"/>
    </row>
    <row r="356">
      <c r="A356" s="432"/>
      <c r="B356" s="433"/>
      <c r="C356" s="433"/>
      <c r="D356" s="434"/>
      <c r="E356" s="381"/>
      <c r="F356" s="450"/>
      <c r="G356" s="432"/>
      <c r="H356" s="394"/>
      <c r="I356" s="435"/>
      <c r="J356" s="432"/>
      <c r="K356" s="432"/>
      <c r="L356" s="430"/>
      <c r="M356" s="340"/>
    </row>
    <row r="357">
      <c r="A357" s="432"/>
      <c r="B357" s="433"/>
      <c r="C357" s="433"/>
      <c r="D357" s="434"/>
      <c r="E357" s="381"/>
      <c r="F357" s="450"/>
      <c r="G357" s="432"/>
      <c r="H357" s="394"/>
      <c r="I357" s="435"/>
      <c r="J357" s="432"/>
      <c r="K357" s="432"/>
      <c r="L357" s="430"/>
      <c r="M357" s="340"/>
    </row>
    <row r="358">
      <c r="A358" s="432"/>
      <c r="B358" s="433"/>
      <c r="C358" s="433"/>
      <c r="D358" s="434"/>
      <c r="E358" s="381"/>
      <c r="F358" s="450"/>
      <c r="G358" s="432"/>
      <c r="H358" s="394"/>
      <c r="I358" s="435"/>
      <c r="J358" s="432"/>
      <c r="K358" s="432"/>
      <c r="L358" s="430"/>
      <c r="M358" s="340"/>
    </row>
    <row r="359">
      <c r="A359" s="432"/>
      <c r="B359" s="433"/>
      <c r="C359" s="433"/>
      <c r="D359" s="434"/>
      <c r="E359" s="381"/>
      <c r="F359" s="450"/>
      <c r="G359" s="432"/>
      <c r="H359" s="394"/>
      <c r="I359" s="435"/>
      <c r="J359" s="432"/>
      <c r="K359" s="432"/>
      <c r="L359" s="430"/>
      <c r="M359" s="340"/>
    </row>
    <row r="360">
      <c r="A360" s="432"/>
      <c r="B360" s="433"/>
      <c r="C360" s="433"/>
      <c r="D360" s="434"/>
      <c r="E360" s="381"/>
      <c r="F360" s="450"/>
      <c r="G360" s="432"/>
      <c r="H360" s="394"/>
      <c r="I360" s="435"/>
      <c r="J360" s="432"/>
      <c r="K360" s="432"/>
      <c r="L360" s="430"/>
      <c r="M360" s="340"/>
    </row>
    <row r="361">
      <c r="A361" s="432"/>
      <c r="B361" s="433"/>
      <c r="C361" s="433"/>
      <c r="D361" s="434"/>
      <c r="E361" s="381"/>
      <c r="F361" s="450"/>
      <c r="G361" s="432"/>
      <c r="H361" s="394"/>
      <c r="I361" s="435"/>
      <c r="J361" s="432"/>
      <c r="K361" s="432"/>
      <c r="L361" s="430"/>
      <c r="M361" s="340"/>
    </row>
    <row r="362">
      <c r="A362" s="432"/>
      <c r="B362" s="433"/>
      <c r="C362" s="433"/>
      <c r="D362" s="434"/>
      <c r="E362" s="381"/>
      <c r="F362" s="450"/>
      <c r="G362" s="432"/>
      <c r="H362" s="394"/>
      <c r="I362" s="435"/>
      <c r="J362" s="432"/>
      <c r="K362" s="432"/>
      <c r="L362" s="430"/>
      <c r="M362" s="340"/>
    </row>
    <row r="363">
      <c r="A363" s="432"/>
      <c r="B363" s="433"/>
      <c r="C363" s="433"/>
      <c r="D363" s="434"/>
      <c r="E363" s="381"/>
      <c r="F363" s="450"/>
      <c r="G363" s="432"/>
      <c r="H363" s="394"/>
      <c r="I363" s="435"/>
      <c r="J363" s="432"/>
      <c r="K363" s="432"/>
      <c r="L363" s="430"/>
      <c r="M363" s="340"/>
    </row>
    <row r="364">
      <c r="A364" s="432"/>
      <c r="B364" s="433"/>
      <c r="C364" s="433"/>
      <c r="D364" s="434"/>
      <c r="E364" s="381"/>
      <c r="F364" s="450"/>
      <c r="G364" s="432"/>
      <c r="H364" s="394"/>
      <c r="I364" s="435"/>
      <c r="J364" s="432"/>
      <c r="K364" s="432"/>
      <c r="L364" s="430"/>
      <c r="M364" s="340"/>
    </row>
    <row r="365">
      <c r="A365" s="432"/>
      <c r="B365" s="433"/>
      <c r="C365" s="433"/>
      <c r="D365" s="434"/>
      <c r="E365" s="381"/>
      <c r="F365" s="450"/>
      <c r="G365" s="432"/>
      <c r="H365" s="394"/>
      <c r="I365" s="435"/>
      <c r="J365" s="432"/>
      <c r="K365" s="432"/>
      <c r="L365" s="430"/>
      <c r="M365" s="340"/>
    </row>
    <row r="366">
      <c r="A366" s="432"/>
      <c r="B366" s="433"/>
      <c r="C366" s="433"/>
      <c r="D366" s="434"/>
      <c r="E366" s="381"/>
      <c r="F366" s="450"/>
      <c r="G366" s="432"/>
      <c r="H366" s="394"/>
      <c r="I366" s="435"/>
      <c r="J366" s="432"/>
      <c r="K366" s="432"/>
      <c r="L366" s="430"/>
      <c r="M366" s="340"/>
    </row>
    <row r="367">
      <c r="A367" s="432"/>
      <c r="B367" s="433"/>
      <c r="C367" s="433"/>
      <c r="D367" s="434"/>
      <c r="E367" s="381"/>
      <c r="F367" s="450"/>
      <c r="G367" s="432"/>
      <c r="H367" s="394"/>
      <c r="I367" s="435"/>
      <c r="J367" s="432"/>
      <c r="K367" s="432"/>
      <c r="L367" s="430"/>
      <c r="M367" s="340"/>
    </row>
    <row r="368">
      <c r="A368" s="432"/>
      <c r="B368" s="433"/>
      <c r="C368" s="433"/>
      <c r="D368" s="434"/>
      <c r="E368" s="381"/>
      <c r="F368" s="450"/>
      <c r="G368" s="432"/>
      <c r="H368" s="394"/>
      <c r="I368" s="435"/>
      <c r="J368" s="432"/>
      <c r="K368" s="432"/>
      <c r="L368" s="430"/>
      <c r="M368" s="340"/>
    </row>
    <row r="369">
      <c r="A369" s="432"/>
      <c r="B369" s="433"/>
      <c r="C369" s="433"/>
      <c r="D369" s="434"/>
      <c r="E369" s="381"/>
      <c r="F369" s="450"/>
      <c r="G369" s="432"/>
      <c r="H369" s="394"/>
      <c r="I369" s="435"/>
      <c r="J369" s="432"/>
      <c r="K369" s="432"/>
      <c r="L369" s="430"/>
      <c r="M369" s="340"/>
    </row>
    <row r="370">
      <c r="A370" s="432"/>
      <c r="B370" s="433"/>
      <c r="C370" s="433"/>
      <c r="D370" s="434"/>
      <c r="E370" s="381"/>
      <c r="F370" s="450"/>
      <c r="G370" s="432"/>
      <c r="H370" s="394"/>
      <c r="I370" s="435"/>
      <c r="J370" s="432"/>
      <c r="K370" s="432"/>
      <c r="L370" s="430"/>
      <c r="M370" s="340"/>
    </row>
    <row r="371">
      <c r="A371" s="432"/>
      <c r="B371" s="433"/>
      <c r="C371" s="433"/>
      <c r="D371" s="434"/>
      <c r="E371" s="381"/>
      <c r="F371" s="450"/>
      <c r="G371" s="432"/>
      <c r="H371" s="394"/>
      <c r="I371" s="435"/>
      <c r="J371" s="432"/>
      <c r="K371" s="432"/>
      <c r="L371" s="430"/>
      <c r="M371" s="340"/>
    </row>
    <row r="372">
      <c r="A372" s="432"/>
      <c r="B372" s="433"/>
      <c r="C372" s="433"/>
      <c r="D372" s="434"/>
      <c r="E372" s="381"/>
      <c r="F372" s="450"/>
      <c r="G372" s="432"/>
      <c r="H372" s="394"/>
      <c r="I372" s="435"/>
      <c r="J372" s="432"/>
      <c r="K372" s="432"/>
      <c r="L372" s="430"/>
      <c r="M372" s="340"/>
    </row>
    <row r="373">
      <c r="A373" s="432"/>
      <c r="B373" s="433"/>
      <c r="C373" s="433"/>
      <c r="D373" s="434"/>
      <c r="E373" s="381"/>
      <c r="F373" s="450"/>
      <c r="G373" s="432"/>
      <c r="H373" s="394"/>
      <c r="I373" s="435"/>
      <c r="J373" s="432"/>
      <c r="K373" s="432"/>
      <c r="L373" s="430"/>
      <c r="M373" s="340"/>
    </row>
    <row r="374">
      <c r="A374" s="432"/>
      <c r="B374" s="433"/>
      <c r="C374" s="433"/>
      <c r="D374" s="434"/>
      <c r="E374" s="381"/>
      <c r="F374" s="450"/>
      <c r="G374" s="432"/>
      <c r="H374" s="394"/>
      <c r="I374" s="435"/>
      <c r="J374" s="432"/>
      <c r="K374" s="432"/>
      <c r="L374" s="430"/>
      <c r="M374" s="340"/>
    </row>
    <row r="375">
      <c r="A375" s="432"/>
      <c r="B375" s="433"/>
      <c r="C375" s="433"/>
      <c r="D375" s="434"/>
      <c r="E375" s="381"/>
      <c r="F375" s="450"/>
      <c r="G375" s="432"/>
      <c r="H375" s="394"/>
      <c r="I375" s="435"/>
      <c r="J375" s="432"/>
      <c r="K375" s="432"/>
      <c r="L375" s="430"/>
      <c r="M375" s="340"/>
    </row>
    <row r="376">
      <c r="A376" s="432"/>
      <c r="B376" s="433"/>
      <c r="C376" s="433"/>
      <c r="D376" s="434"/>
      <c r="E376" s="381"/>
      <c r="F376" s="450"/>
      <c r="G376" s="432"/>
      <c r="H376" s="394"/>
      <c r="I376" s="435"/>
      <c r="J376" s="432"/>
      <c r="K376" s="432"/>
      <c r="L376" s="430"/>
      <c r="M376" s="340"/>
    </row>
    <row r="377">
      <c r="A377" s="432"/>
      <c r="B377" s="433"/>
      <c r="C377" s="433"/>
      <c r="D377" s="434"/>
      <c r="E377" s="381"/>
      <c r="F377" s="450"/>
      <c r="G377" s="432"/>
      <c r="H377" s="394"/>
      <c r="I377" s="435"/>
      <c r="J377" s="432"/>
      <c r="K377" s="432"/>
      <c r="L377" s="430"/>
      <c r="M377" s="340"/>
    </row>
    <row r="378">
      <c r="A378" s="432"/>
      <c r="B378" s="433"/>
      <c r="C378" s="433"/>
      <c r="D378" s="434"/>
      <c r="E378" s="381"/>
      <c r="F378" s="450"/>
      <c r="G378" s="432"/>
      <c r="H378" s="394"/>
      <c r="I378" s="435"/>
      <c r="J378" s="432"/>
      <c r="K378" s="432"/>
      <c r="L378" s="430"/>
      <c r="M378" s="340"/>
    </row>
    <row r="379">
      <c r="A379" s="432"/>
      <c r="B379" s="433"/>
      <c r="C379" s="433"/>
      <c r="D379" s="434"/>
      <c r="E379" s="381"/>
      <c r="F379" s="450"/>
      <c r="G379" s="432"/>
      <c r="H379" s="394"/>
      <c r="I379" s="435"/>
      <c r="J379" s="432"/>
      <c r="K379" s="432"/>
      <c r="L379" s="430"/>
      <c r="M379" s="340"/>
    </row>
    <row r="380">
      <c r="A380" s="432"/>
      <c r="B380" s="433"/>
      <c r="C380" s="433"/>
      <c r="D380" s="434"/>
      <c r="E380" s="381"/>
      <c r="F380" s="450"/>
      <c r="G380" s="432"/>
      <c r="H380" s="394"/>
      <c r="I380" s="435"/>
      <c r="J380" s="432"/>
      <c r="K380" s="432"/>
      <c r="L380" s="430"/>
      <c r="M380" s="340"/>
    </row>
    <row r="381">
      <c r="A381" s="432"/>
      <c r="B381" s="433"/>
      <c r="C381" s="433"/>
      <c r="D381" s="434"/>
      <c r="E381" s="381"/>
      <c r="F381" s="450"/>
      <c r="G381" s="432"/>
      <c r="H381" s="394"/>
      <c r="I381" s="435"/>
      <c r="J381" s="432"/>
      <c r="K381" s="432"/>
      <c r="L381" s="430"/>
      <c r="M381" s="340"/>
    </row>
    <row r="382">
      <c r="A382" s="432"/>
      <c r="B382" s="433"/>
      <c r="C382" s="433"/>
      <c r="D382" s="434"/>
      <c r="E382" s="381"/>
      <c r="F382" s="450"/>
      <c r="G382" s="432"/>
      <c r="H382" s="394"/>
      <c r="I382" s="435"/>
      <c r="J382" s="432"/>
      <c r="K382" s="432"/>
      <c r="L382" s="430"/>
      <c r="M382" s="340"/>
    </row>
    <row r="383">
      <c r="A383" s="432"/>
      <c r="B383" s="433"/>
      <c r="C383" s="433"/>
      <c r="D383" s="434"/>
      <c r="E383" s="381"/>
      <c r="F383" s="450"/>
      <c r="G383" s="432"/>
      <c r="H383" s="394"/>
      <c r="I383" s="435"/>
      <c r="J383" s="432"/>
      <c r="K383" s="432"/>
      <c r="L383" s="430"/>
      <c r="M383" s="340"/>
    </row>
    <row r="384">
      <c r="A384" s="432"/>
      <c r="B384" s="433"/>
      <c r="C384" s="433"/>
      <c r="D384" s="434"/>
      <c r="E384" s="381"/>
      <c r="F384" s="450"/>
      <c r="G384" s="432"/>
      <c r="H384" s="394"/>
      <c r="I384" s="435"/>
      <c r="J384" s="432"/>
      <c r="K384" s="432"/>
      <c r="L384" s="430"/>
      <c r="M384" s="340"/>
    </row>
    <row r="385">
      <c r="A385" s="432"/>
      <c r="B385" s="433"/>
      <c r="C385" s="433"/>
      <c r="D385" s="434"/>
      <c r="E385" s="381"/>
      <c r="F385" s="450"/>
      <c r="G385" s="432"/>
      <c r="H385" s="394"/>
      <c r="I385" s="435"/>
      <c r="J385" s="432"/>
      <c r="K385" s="432"/>
      <c r="L385" s="430"/>
      <c r="M385" s="340"/>
    </row>
    <row r="386">
      <c r="A386" s="432"/>
      <c r="B386" s="433"/>
      <c r="C386" s="433"/>
      <c r="D386" s="434"/>
      <c r="E386" s="381"/>
      <c r="F386" s="450"/>
      <c r="G386" s="432"/>
      <c r="H386" s="394"/>
      <c r="I386" s="435"/>
      <c r="J386" s="432"/>
      <c r="K386" s="432"/>
      <c r="L386" s="430"/>
      <c r="M386" s="340"/>
    </row>
    <row r="387">
      <c r="A387" s="432"/>
      <c r="B387" s="433"/>
      <c r="C387" s="433"/>
      <c r="D387" s="434"/>
      <c r="E387" s="381"/>
      <c r="F387" s="450"/>
      <c r="G387" s="432"/>
      <c r="H387" s="394"/>
      <c r="I387" s="435"/>
      <c r="J387" s="432"/>
      <c r="K387" s="432"/>
      <c r="L387" s="430"/>
      <c r="M387" s="340"/>
    </row>
    <row r="388">
      <c r="A388" s="432"/>
      <c r="B388" s="433"/>
      <c r="C388" s="433"/>
      <c r="D388" s="434"/>
      <c r="E388" s="381"/>
      <c r="F388" s="450"/>
      <c r="G388" s="432"/>
      <c r="H388" s="394"/>
      <c r="I388" s="435"/>
      <c r="J388" s="432"/>
      <c r="K388" s="432"/>
      <c r="L388" s="430"/>
      <c r="M388" s="340"/>
    </row>
    <row r="389">
      <c r="A389" s="432"/>
      <c r="B389" s="433"/>
      <c r="C389" s="433"/>
      <c r="D389" s="434"/>
      <c r="E389" s="381"/>
      <c r="F389" s="450"/>
      <c r="G389" s="432"/>
      <c r="H389" s="394"/>
      <c r="I389" s="435"/>
      <c r="J389" s="432"/>
      <c r="K389" s="432"/>
      <c r="L389" s="430"/>
      <c r="M389" s="340"/>
    </row>
    <row r="390">
      <c r="A390" s="432"/>
      <c r="B390" s="433"/>
      <c r="C390" s="433"/>
      <c r="D390" s="434"/>
      <c r="E390" s="381"/>
      <c r="F390" s="450"/>
      <c r="G390" s="432"/>
      <c r="H390" s="394"/>
      <c r="I390" s="435"/>
      <c r="J390" s="432"/>
      <c r="K390" s="432"/>
      <c r="L390" s="430"/>
      <c r="M390" s="340"/>
    </row>
    <row r="391">
      <c r="A391" s="432"/>
      <c r="B391" s="433"/>
      <c r="C391" s="433"/>
      <c r="D391" s="434"/>
      <c r="E391" s="381"/>
      <c r="F391" s="450"/>
      <c r="G391" s="432"/>
      <c r="H391" s="394"/>
      <c r="I391" s="435"/>
      <c r="J391" s="432"/>
      <c r="K391" s="432"/>
      <c r="L391" s="430"/>
      <c r="M391" s="340"/>
    </row>
    <row r="392">
      <c r="A392" s="432"/>
      <c r="B392" s="433"/>
      <c r="C392" s="433"/>
      <c r="D392" s="434"/>
      <c r="E392" s="381"/>
      <c r="F392" s="450"/>
      <c r="G392" s="432"/>
      <c r="H392" s="394"/>
      <c r="I392" s="435"/>
      <c r="J392" s="432"/>
      <c r="K392" s="432"/>
      <c r="L392" s="430"/>
      <c r="M392" s="340"/>
    </row>
    <row r="393">
      <c r="A393" s="432"/>
      <c r="B393" s="433"/>
      <c r="C393" s="433"/>
      <c r="D393" s="434"/>
      <c r="E393" s="381"/>
      <c r="F393" s="450"/>
      <c r="G393" s="432"/>
      <c r="H393" s="394"/>
      <c r="I393" s="435"/>
      <c r="J393" s="432"/>
      <c r="K393" s="432"/>
      <c r="L393" s="430"/>
      <c r="M393" s="340"/>
    </row>
    <row r="394">
      <c r="A394" s="432"/>
      <c r="B394" s="433"/>
      <c r="C394" s="433"/>
      <c r="D394" s="434"/>
      <c r="E394" s="381"/>
      <c r="F394" s="450"/>
      <c r="G394" s="432"/>
      <c r="H394" s="394"/>
      <c r="I394" s="435"/>
      <c r="J394" s="432"/>
      <c r="K394" s="432"/>
      <c r="L394" s="430"/>
      <c r="M394" s="340"/>
    </row>
    <row r="395">
      <c r="A395" s="432"/>
      <c r="B395" s="433"/>
      <c r="C395" s="433"/>
      <c r="D395" s="434"/>
      <c r="E395" s="381"/>
      <c r="F395" s="450"/>
      <c r="G395" s="432"/>
      <c r="H395" s="394"/>
      <c r="I395" s="435"/>
      <c r="J395" s="432"/>
      <c r="K395" s="432"/>
      <c r="L395" s="430"/>
      <c r="M395" s="340"/>
    </row>
    <row r="396">
      <c r="A396" s="432"/>
      <c r="B396" s="433"/>
      <c r="C396" s="433"/>
      <c r="D396" s="434"/>
      <c r="E396" s="381"/>
      <c r="F396" s="450"/>
      <c r="G396" s="432"/>
      <c r="H396" s="394"/>
      <c r="I396" s="435"/>
      <c r="J396" s="432"/>
      <c r="K396" s="432"/>
      <c r="L396" s="430"/>
      <c r="M396" s="340"/>
    </row>
    <row r="397">
      <c r="A397" s="432"/>
      <c r="B397" s="433"/>
      <c r="C397" s="433"/>
      <c r="D397" s="434"/>
      <c r="E397" s="381"/>
      <c r="F397" s="450"/>
      <c r="G397" s="432"/>
      <c r="H397" s="394"/>
      <c r="I397" s="435"/>
      <c r="J397" s="432"/>
      <c r="K397" s="432"/>
      <c r="L397" s="430"/>
      <c r="M397" s="340"/>
    </row>
    <row r="398">
      <c r="A398" s="432"/>
      <c r="B398" s="433"/>
      <c r="C398" s="433"/>
      <c r="D398" s="434"/>
      <c r="E398" s="381"/>
      <c r="F398" s="450"/>
      <c r="G398" s="432"/>
      <c r="H398" s="394"/>
      <c r="I398" s="435"/>
      <c r="J398" s="432"/>
      <c r="K398" s="432"/>
      <c r="L398" s="430"/>
      <c r="M398" s="340"/>
    </row>
    <row r="399">
      <c r="A399" s="432"/>
      <c r="B399" s="433"/>
      <c r="C399" s="433"/>
      <c r="D399" s="434"/>
      <c r="E399" s="381"/>
      <c r="F399" s="450"/>
      <c r="G399" s="432"/>
      <c r="H399" s="394"/>
      <c r="I399" s="435"/>
      <c r="J399" s="432"/>
      <c r="K399" s="432"/>
      <c r="L399" s="430"/>
      <c r="M399" s="340"/>
    </row>
    <row r="400">
      <c r="A400" s="432"/>
      <c r="B400" s="433"/>
      <c r="C400" s="433"/>
      <c r="D400" s="434"/>
      <c r="E400" s="381"/>
      <c r="F400" s="450"/>
      <c r="G400" s="432"/>
      <c r="H400" s="394"/>
      <c r="I400" s="435"/>
      <c r="J400" s="432"/>
      <c r="K400" s="432"/>
      <c r="L400" s="430"/>
      <c r="M400" s="340"/>
    </row>
    <row r="401">
      <c r="A401" s="432"/>
      <c r="B401" s="433"/>
      <c r="C401" s="433"/>
      <c r="D401" s="434"/>
      <c r="E401" s="381"/>
      <c r="F401" s="450"/>
      <c r="G401" s="432"/>
      <c r="H401" s="394"/>
      <c r="I401" s="435"/>
      <c r="J401" s="432"/>
      <c r="K401" s="432"/>
      <c r="L401" s="430"/>
      <c r="M401" s="340"/>
    </row>
    <row r="402">
      <c r="A402" s="432"/>
      <c r="B402" s="433"/>
      <c r="C402" s="433"/>
      <c r="D402" s="434"/>
      <c r="E402" s="381"/>
      <c r="F402" s="450"/>
      <c r="G402" s="432"/>
      <c r="H402" s="394"/>
      <c r="I402" s="435"/>
      <c r="J402" s="432"/>
      <c r="K402" s="432"/>
      <c r="L402" s="430"/>
      <c r="M402" s="340"/>
    </row>
    <row r="403">
      <c r="A403" s="432"/>
      <c r="B403" s="433"/>
      <c r="C403" s="433"/>
      <c r="D403" s="434"/>
      <c r="E403" s="381"/>
      <c r="F403" s="450"/>
      <c r="G403" s="432"/>
      <c r="H403" s="394"/>
      <c r="I403" s="435"/>
      <c r="J403" s="432"/>
      <c r="K403" s="432"/>
      <c r="L403" s="430"/>
      <c r="M403" s="340"/>
    </row>
    <row r="404">
      <c r="A404" s="432"/>
      <c r="B404" s="433"/>
      <c r="C404" s="433"/>
      <c r="D404" s="434"/>
      <c r="E404" s="381"/>
      <c r="F404" s="450"/>
      <c r="G404" s="432"/>
      <c r="H404" s="394"/>
      <c r="I404" s="435"/>
      <c r="J404" s="432"/>
      <c r="K404" s="432"/>
      <c r="L404" s="430"/>
      <c r="M404" s="340"/>
    </row>
    <row r="405">
      <c r="A405" s="432"/>
      <c r="B405" s="433"/>
      <c r="C405" s="433"/>
      <c r="D405" s="434"/>
      <c r="E405" s="381"/>
      <c r="F405" s="450"/>
      <c r="G405" s="432"/>
      <c r="H405" s="394"/>
      <c r="I405" s="435"/>
      <c r="J405" s="432"/>
      <c r="K405" s="432"/>
      <c r="L405" s="430"/>
      <c r="M405" s="340"/>
    </row>
    <row r="406">
      <c r="A406" s="432"/>
      <c r="B406" s="433"/>
      <c r="C406" s="433"/>
      <c r="D406" s="434"/>
      <c r="E406" s="381"/>
      <c r="F406" s="450"/>
      <c r="G406" s="432"/>
      <c r="H406" s="394"/>
      <c r="I406" s="435"/>
      <c r="J406" s="432"/>
      <c r="K406" s="432"/>
      <c r="L406" s="430"/>
      <c r="M406" s="340"/>
    </row>
    <row r="407">
      <c r="A407" s="432"/>
      <c r="B407" s="433"/>
      <c r="C407" s="433"/>
      <c r="D407" s="434"/>
      <c r="E407" s="381"/>
      <c r="F407" s="450"/>
      <c r="G407" s="432"/>
      <c r="H407" s="394"/>
      <c r="I407" s="435"/>
      <c r="J407" s="432"/>
      <c r="K407" s="432"/>
      <c r="L407" s="430"/>
      <c r="M407" s="340"/>
    </row>
    <row r="408">
      <c r="A408" s="432"/>
      <c r="B408" s="433"/>
      <c r="C408" s="433"/>
      <c r="D408" s="434"/>
      <c r="E408" s="381"/>
      <c r="F408" s="450"/>
      <c r="G408" s="432"/>
      <c r="H408" s="394"/>
      <c r="I408" s="435"/>
      <c r="J408" s="432"/>
      <c r="K408" s="432"/>
      <c r="L408" s="430"/>
      <c r="M408" s="340"/>
    </row>
    <row r="409">
      <c r="A409" s="432"/>
      <c r="B409" s="433"/>
      <c r="C409" s="433"/>
      <c r="D409" s="434"/>
      <c r="E409" s="381"/>
      <c r="F409" s="450"/>
      <c r="G409" s="432"/>
      <c r="H409" s="394"/>
      <c r="I409" s="435"/>
      <c r="J409" s="432"/>
      <c r="K409" s="432"/>
      <c r="L409" s="430"/>
      <c r="M409" s="340"/>
    </row>
    <row r="410">
      <c r="A410" s="432"/>
      <c r="B410" s="433"/>
      <c r="C410" s="433"/>
      <c r="D410" s="434"/>
      <c r="E410" s="381"/>
      <c r="F410" s="450"/>
      <c r="G410" s="432"/>
      <c r="H410" s="394"/>
      <c r="I410" s="435"/>
      <c r="J410" s="432"/>
      <c r="K410" s="432"/>
      <c r="L410" s="430"/>
      <c r="M410" s="340"/>
    </row>
    <row r="411">
      <c r="A411" s="432"/>
      <c r="B411" s="433"/>
      <c r="C411" s="433"/>
      <c r="D411" s="434"/>
      <c r="E411" s="381"/>
      <c r="F411" s="450"/>
      <c r="G411" s="432"/>
      <c r="H411" s="394"/>
      <c r="I411" s="435"/>
      <c r="J411" s="432"/>
      <c r="K411" s="432"/>
      <c r="L411" s="430"/>
      <c r="M411" s="340"/>
    </row>
    <row r="412">
      <c r="A412" s="432"/>
      <c r="B412" s="433"/>
      <c r="C412" s="433"/>
      <c r="D412" s="434"/>
      <c r="E412" s="381"/>
      <c r="F412" s="450"/>
      <c r="G412" s="432"/>
      <c r="H412" s="394"/>
      <c r="I412" s="435"/>
      <c r="J412" s="432"/>
      <c r="K412" s="432"/>
      <c r="L412" s="430"/>
      <c r="M412" s="340"/>
    </row>
    <row r="413">
      <c r="A413" s="432"/>
      <c r="B413" s="433"/>
      <c r="C413" s="433"/>
      <c r="D413" s="434"/>
      <c r="E413" s="381"/>
      <c r="F413" s="450"/>
      <c r="G413" s="432"/>
      <c r="H413" s="394"/>
      <c r="I413" s="435"/>
      <c r="J413" s="432"/>
      <c r="K413" s="432"/>
      <c r="L413" s="430"/>
      <c r="M413" s="340"/>
    </row>
    <row r="414">
      <c r="A414" s="432"/>
      <c r="B414" s="433"/>
      <c r="C414" s="433"/>
      <c r="D414" s="434"/>
      <c r="E414" s="381"/>
      <c r="F414" s="450"/>
      <c r="G414" s="432"/>
      <c r="H414" s="394"/>
      <c r="I414" s="435"/>
      <c r="J414" s="432"/>
      <c r="K414" s="432"/>
      <c r="L414" s="430"/>
      <c r="M414" s="340"/>
    </row>
    <row r="415">
      <c r="A415" s="432"/>
      <c r="B415" s="433"/>
      <c r="C415" s="433"/>
      <c r="D415" s="434"/>
      <c r="E415" s="381"/>
      <c r="F415" s="450"/>
      <c r="G415" s="432"/>
      <c r="H415" s="394"/>
      <c r="I415" s="435"/>
      <c r="J415" s="432"/>
      <c r="K415" s="432"/>
      <c r="L415" s="430"/>
      <c r="M415" s="340"/>
    </row>
    <row r="416">
      <c r="A416" s="432"/>
      <c r="B416" s="433"/>
      <c r="C416" s="433"/>
      <c r="D416" s="434"/>
      <c r="E416" s="381"/>
      <c r="F416" s="450"/>
      <c r="G416" s="432"/>
      <c r="H416" s="394"/>
      <c r="I416" s="435"/>
      <c r="J416" s="432"/>
      <c r="K416" s="432"/>
      <c r="L416" s="430"/>
      <c r="M416" s="340"/>
    </row>
    <row r="417">
      <c r="A417" s="432"/>
      <c r="B417" s="433"/>
      <c r="C417" s="433"/>
      <c r="D417" s="434"/>
      <c r="E417" s="381"/>
      <c r="F417" s="450"/>
      <c r="G417" s="432"/>
      <c r="H417" s="394"/>
      <c r="I417" s="435"/>
      <c r="J417" s="432"/>
      <c r="K417" s="432"/>
      <c r="L417" s="430"/>
      <c r="M417" s="340"/>
    </row>
    <row r="418">
      <c r="A418" s="432"/>
      <c r="B418" s="433"/>
      <c r="C418" s="433"/>
      <c r="D418" s="434"/>
      <c r="E418" s="381"/>
      <c r="F418" s="450"/>
      <c r="G418" s="432"/>
      <c r="H418" s="394"/>
      <c r="I418" s="435"/>
      <c r="J418" s="432"/>
      <c r="K418" s="432"/>
      <c r="L418" s="430"/>
      <c r="M418" s="340"/>
    </row>
    <row r="419">
      <c r="A419" s="432"/>
      <c r="B419" s="433"/>
      <c r="C419" s="433"/>
      <c r="D419" s="434"/>
      <c r="E419" s="381"/>
      <c r="F419" s="450"/>
      <c r="G419" s="432"/>
      <c r="H419" s="394"/>
      <c r="I419" s="435"/>
      <c r="J419" s="432"/>
      <c r="K419" s="432"/>
      <c r="L419" s="430"/>
      <c r="M419" s="340"/>
    </row>
    <row r="420">
      <c r="A420" s="432"/>
      <c r="B420" s="433"/>
      <c r="C420" s="433"/>
      <c r="D420" s="434"/>
      <c r="E420" s="381"/>
      <c r="F420" s="450"/>
      <c r="G420" s="432"/>
      <c r="H420" s="394"/>
      <c r="I420" s="435"/>
      <c r="J420" s="432"/>
      <c r="K420" s="432"/>
      <c r="L420" s="430"/>
      <c r="M420" s="340"/>
    </row>
    <row r="421">
      <c r="A421" s="432"/>
      <c r="B421" s="433"/>
      <c r="C421" s="433"/>
      <c r="D421" s="434"/>
      <c r="E421" s="381"/>
      <c r="F421" s="450"/>
      <c r="G421" s="432"/>
      <c r="H421" s="394"/>
      <c r="I421" s="435"/>
      <c r="J421" s="432"/>
      <c r="K421" s="432"/>
      <c r="L421" s="430"/>
      <c r="M421" s="340"/>
    </row>
    <row r="422">
      <c r="A422" s="432"/>
      <c r="B422" s="433"/>
      <c r="C422" s="433"/>
      <c r="D422" s="434"/>
      <c r="E422" s="381"/>
      <c r="F422" s="450"/>
      <c r="G422" s="432"/>
      <c r="H422" s="394"/>
      <c r="I422" s="435"/>
      <c r="J422" s="432"/>
      <c r="K422" s="432"/>
      <c r="L422" s="430"/>
      <c r="M422" s="340"/>
    </row>
    <row r="423">
      <c r="A423" s="432"/>
      <c r="B423" s="433"/>
      <c r="C423" s="433"/>
      <c r="D423" s="434"/>
      <c r="E423" s="381"/>
      <c r="F423" s="450"/>
      <c r="G423" s="432"/>
      <c r="H423" s="394"/>
      <c r="I423" s="435"/>
      <c r="J423" s="432"/>
      <c r="K423" s="432"/>
      <c r="L423" s="430"/>
      <c r="M423" s="340"/>
    </row>
    <row r="424">
      <c r="A424" s="432"/>
      <c r="B424" s="433"/>
      <c r="C424" s="433"/>
      <c r="D424" s="434"/>
      <c r="E424" s="381"/>
      <c r="F424" s="450"/>
      <c r="G424" s="432"/>
      <c r="H424" s="394"/>
      <c r="I424" s="435"/>
      <c r="J424" s="432"/>
      <c r="K424" s="432"/>
      <c r="L424" s="430"/>
      <c r="M424" s="340"/>
    </row>
    <row r="425">
      <c r="A425" s="432"/>
      <c r="B425" s="433"/>
      <c r="C425" s="433"/>
      <c r="D425" s="434"/>
      <c r="E425" s="381"/>
      <c r="F425" s="450"/>
      <c r="G425" s="432"/>
      <c r="H425" s="394"/>
      <c r="I425" s="435"/>
      <c r="J425" s="432"/>
      <c r="K425" s="432"/>
      <c r="L425" s="430"/>
      <c r="M425" s="340"/>
    </row>
    <row r="426">
      <c r="A426" s="432"/>
      <c r="B426" s="433"/>
      <c r="C426" s="433"/>
      <c r="D426" s="434"/>
      <c r="E426" s="381"/>
      <c r="F426" s="450"/>
      <c r="G426" s="432"/>
      <c r="H426" s="394"/>
      <c r="I426" s="435"/>
      <c r="J426" s="432"/>
      <c r="K426" s="432"/>
      <c r="L426" s="430"/>
      <c r="M426" s="340"/>
    </row>
    <row r="427">
      <c r="A427" s="432"/>
      <c r="B427" s="433"/>
      <c r="C427" s="433"/>
      <c r="D427" s="434"/>
      <c r="E427" s="381"/>
      <c r="F427" s="450"/>
      <c r="G427" s="432"/>
      <c r="H427" s="394"/>
      <c r="I427" s="435"/>
      <c r="J427" s="432"/>
      <c r="K427" s="432"/>
      <c r="L427" s="430"/>
      <c r="M427" s="340"/>
    </row>
    <row r="428">
      <c r="A428" s="432"/>
      <c r="B428" s="433"/>
      <c r="C428" s="433"/>
      <c r="D428" s="434"/>
      <c r="E428" s="381"/>
      <c r="F428" s="450"/>
      <c r="G428" s="432"/>
      <c r="H428" s="394"/>
      <c r="I428" s="435"/>
      <c r="J428" s="432"/>
      <c r="K428" s="432"/>
      <c r="L428" s="430"/>
      <c r="M428" s="340"/>
    </row>
    <row r="429">
      <c r="A429" s="432"/>
      <c r="B429" s="433"/>
      <c r="C429" s="433"/>
      <c r="D429" s="434"/>
      <c r="E429" s="381"/>
      <c r="F429" s="450"/>
      <c r="G429" s="432"/>
      <c r="H429" s="394"/>
      <c r="I429" s="435"/>
      <c r="J429" s="432"/>
      <c r="K429" s="432"/>
      <c r="L429" s="430"/>
      <c r="M429" s="340"/>
    </row>
    <row r="430">
      <c r="A430" s="432"/>
      <c r="B430" s="433"/>
      <c r="C430" s="433"/>
      <c r="D430" s="434"/>
      <c r="E430" s="381"/>
      <c r="F430" s="450"/>
      <c r="G430" s="432"/>
      <c r="H430" s="394"/>
      <c r="I430" s="435"/>
      <c r="J430" s="432"/>
      <c r="K430" s="432"/>
      <c r="L430" s="430"/>
      <c r="M430" s="340"/>
    </row>
    <row r="431">
      <c r="A431" s="432"/>
      <c r="B431" s="433"/>
      <c r="C431" s="433"/>
      <c r="D431" s="434"/>
      <c r="E431" s="381"/>
      <c r="F431" s="450"/>
      <c r="G431" s="432"/>
      <c r="H431" s="394"/>
      <c r="I431" s="435"/>
      <c r="J431" s="432"/>
      <c r="K431" s="432"/>
      <c r="L431" s="430"/>
      <c r="M431" s="340"/>
    </row>
    <row r="432">
      <c r="A432" s="432"/>
      <c r="B432" s="433"/>
      <c r="C432" s="433"/>
      <c r="D432" s="434"/>
      <c r="E432" s="381"/>
      <c r="F432" s="450"/>
      <c r="G432" s="432"/>
      <c r="H432" s="394"/>
      <c r="I432" s="435"/>
      <c r="J432" s="432"/>
      <c r="K432" s="432"/>
      <c r="L432" s="430"/>
      <c r="M432" s="340"/>
    </row>
    <row r="433">
      <c r="A433" s="432"/>
      <c r="B433" s="433"/>
      <c r="C433" s="433"/>
      <c r="D433" s="434"/>
      <c r="E433" s="381"/>
      <c r="F433" s="450"/>
      <c r="G433" s="432"/>
      <c r="H433" s="394"/>
      <c r="I433" s="435"/>
      <c r="J433" s="432"/>
      <c r="K433" s="432"/>
      <c r="L433" s="430"/>
      <c r="M433" s="340"/>
    </row>
    <row r="434">
      <c r="A434" s="432"/>
      <c r="B434" s="433"/>
      <c r="C434" s="433"/>
      <c r="D434" s="434"/>
      <c r="E434" s="381"/>
      <c r="F434" s="450"/>
      <c r="G434" s="432"/>
      <c r="H434" s="394"/>
      <c r="I434" s="435"/>
      <c r="J434" s="432"/>
      <c r="K434" s="432"/>
      <c r="L434" s="430"/>
      <c r="M434" s="340"/>
    </row>
    <row r="435">
      <c r="A435" s="432"/>
      <c r="B435" s="433"/>
      <c r="C435" s="433"/>
      <c r="D435" s="434"/>
      <c r="E435" s="381"/>
      <c r="F435" s="450"/>
      <c r="G435" s="432"/>
      <c r="H435" s="394"/>
      <c r="I435" s="435"/>
      <c r="J435" s="432"/>
      <c r="K435" s="432"/>
      <c r="L435" s="430"/>
      <c r="M435" s="340"/>
    </row>
    <row r="436">
      <c r="A436" s="432"/>
      <c r="B436" s="433"/>
      <c r="C436" s="433"/>
      <c r="D436" s="434"/>
      <c r="E436" s="381"/>
      <c r="F436" s="450"/>
      <c r="G436" s="432"/>
      <c r="H436" s="394"/>
      <c r="I436" s="435"/>
      <c r="J436" s="432"/>
      <c r="K436" s="432"/>
      <c r="L436" s="430"/>
      <c r="M436" s="340"/>
    </row>
    <row r="437">
      <c r="A437" s="432"/>
      <c r="B437" s="433"/>
      <c r="C437" s="433"/>
      <c r="D437" s="434"/>
      <c r="E437" s="381"/>
      <c r="F437" s="450"/>
      <c r="G437" s="432"/>
      <c r="H437" s="394"/>
      <c r="I437" s="435"/>
      <c r="J437" s="432"/>
      <c r="K437" s="432"/>
      <c r="L437" s="430"/>
      <c r="M437" s="340"/>
    </row>
    <row r="438">
      <c r="A438" s="432"/>
      <c r="B438" s="433"/>
      <c r="C438" s="433"/>
      <c r="D438" s="434"/>
      <c r="E438" s="381"/>
      <c r="F438" s="450"/>
      <c r="G438" s="432"/>
      <c r="H438" s="394"/>
      <c r="I438" s="435"/>
      <c r="J438" s="432"/>
      <c r="K438" s="432"/>
      <c r="L438" s="430"/>
      <c r="M438" s="340"/>
    </row>
    <row r="439">
      <c r="A439" s="432"/>
      <c r="B439" s="433"/>
      <c r="C439" s="433"/>
      <c r="D439" s="434"/>
      <c r="E439" s="381"/>
      <c r="F439" s="450"/>
      <c r="G439" s="432"/>
      <c r="H439" s="394"/>
      <c r="I439" s="435"/>
      <c r="J439" s="432"/>
      <c r="K439" s="432"/>
      <c r="L439" s="430"/>
      <c r="M439" s="340"/>
    </row>
    <row r="440">
      <c r="A440" s="432"/>
      <c r="B440" s="433"/>
      <c r="C440" s="433"/>
      <c r="D440" s="434"/>
      <c r="E440" s="381"/>
      <c r="F440" s="450"/>
      <c r="G440" s="432"/>
      <c r="H440" s="394"/>
      <c r="I440" s="435"/>
      <c r="J440" s="432"/>
      <c r="K440" s="432"/>
      <c r="L440" s="430"/>
      <c r="M440" s="340"/>
    </row>
    <row r="441">
      <c r="A441" s="432"/>
      <c r="B441" s="433"/>
      <c r="C441" s="433"/>
      <c r="D441" s="434"/>
      <c r="E441" s="381"/>
      <c r="F441" s="450"/>
      <c r="G441" s="432"/>
      <c r="H441" s="394"/>
      <c r="I441" s="435"/>
      <c r="J441" s="432"/>
      <c r="K441" s="432"/>
      <c r="L441" s="430"/>
      <c r="M441" s="340"/>
    </row>
    <row r="442">
      <c r="A442" s="432"/>
      <c r="B442" s="433"/>
      <c r="C442" s="433"/>
      <c r="D442" s="434"/>
      <c r="E442" s="381"/>
      <c r="F442" s="450"/>
      <c r="G442" s="432"/>
      <c r="H442" s="394"/>
      <c r="I442" s="435"/>
      <c r="J442" s="432"/>
      <c r="K442" s="432"/>
      <c r="L442" s="430"/>
      <c r="M442" s="340"/>
    </row>
    <row r="443">
      <c r="A443" s="432"/>
      <c r="B443" s="433"/>
      <c r="C443" s="433"/>
      <c r="D443" s="434"/>
      <c r="E443" s="381"/>
      <c r="F443" s="450"/>
      <c r="G443" s="432"/>
      <c r="H443" s="394"/>
      <c r="I443" s="435"/>
      <c r="J443" s="432"/>
      <c r="K443" s="432"/>
      <c r="L443" s="430"/>
      <c r="M443" s="340"/>
    </row>
    <row r="444">
      <c r="A444" s="432"/>
      <c r="B444" s="433"/>
      <c r="C444" s="433"/>
      <c r="D444" s="434"/>
      <c r="E444" s="381"/>
      <c r="F444" s="450"/>
      <c r="G444" s="432"/>
      <c r="H444" s="394"/>
      <c r="I444" s="435"/>
      <c r="J444" s="432"/>
      <c r="K444" s="432"/>
      <c r="L444" s="430"/>
      <c r="M444" s="340"/>
    </row>
    <row r="445">
      <c r="A445" s="432"/>
      <c r="B445" s="433"/>
      <c r="C445" s="433"/>
      <c r="D445" s="434"/>
      <c r="E445" s="381"/>
      <c r="F445" s="450"/>
      <c r="G445" s="432"/>
      <c r="H445" s="394"/>
      <c r="I445" s="435"/>
      <c r="J445" s="432"/>
      <c r="K445" s="432"/>
      <c r="L445" s="430"/>
      <c r="M445" s="340"/>
    </row>
    <row r="446">
      <c r="A446" s="432"/>
      <c r="B446" s="433"/>
      <c r="C446" s="433"/>
      <c r="D446" s="434"/>
      <c r="E446" s="381"/>
      <c r="F446" s="450"/>
      <c r="G446" s="432"/>
      <c r="H446" s="394"/>
      <c r="I446" s="435"/>
      <c r="J446" s="432"/>
      <c r="K446" s="432"/>
      <c r="L446" s="430"/>
      <c r="M446" s="340"/>
    </row>
    <row r="447">
      <c r="A447" s="432"/>
      <c r="B447" s="433"/>
      <c r="C447" s="433"/>
      <c r="D447" s="434"/>
      <c r="E447" s="381"/>
      <c r="F447" s="450"/>
      <c r="G447" s="432"/>
      <c r="H447" s="394"/>
      <c r="I447" s="435"/>
      <c r="J447" s="432"/>
      <c r="K447" s="432"/>
      <c r="L447" s="430"/>
      <c r="M447" s="340"/>
    </row>
    <row r="448">
      <c r="A448" s="432"/>
      <c r="B448" s="433"/>
      <c r="C448" s="433"/>
      <c r="D448" s="434"/>
      <c r="E448" s="381"/>
      <c r="F448" s="450"/>
      <c r="G448" s="432"/>
      <c r="H448" s="394"/>
      <c r="I448" s="435"/>
      <c r="J448" s="432"/>
      <c r="K448" s="432"/>
      <c r="L448" s="430"/>
      <c r="M448" s="340"/>
    </row>
    <row r="449">
      <c r="A449" s="432"/>
      <c r="B449" s="433"/>
      <c r="C449" s="433"/>
      <c r="D449" s="434"/>
      <c r="E449" s="381"/>
      <c r="F449" s="450"/>
      <c r="G449" s="432"/>
      <c r="H449" s="394"/>
      <c r="I449" s="435"/>
      <c r="J449" s="432"/>
      <c r="K449" s="432"/>
      <c r="L449" s="430"/>
      <c r="M449" s="340"/>
    </row>
    <row r="450">
      <c r="A450" s="432"/>
      <c r="B450" s="433"/>
      <c r="C450" s="433"/>
      <c r="D450" s="434"/>
      <c r="E450" s="381"/>
      <c r="F450" s="450"/>
      <c r="G450" s="432"/>
      <c r="H450" s="394"/>
      <c r="I450" s="435"/>
      <c r="J450" s="432"/>
      <c r="K450" s="432"/>
      <c r="L450" s="430"/>
      <c r="M450" s="340"/>
    </row>
    <row r="451">
      <c r="A451" s="432"/>
      <c r="B451" s="433"/>
      <c r="C451" s="433"/>
      <c r="D451" s="434"/>
      <c r="E451" s="381"/>
      <c r="F451" s="450"/>
      <c r="G451" s="432"/>
      <c r="H451" s="394"/>
      <c r="I451" s="435"/>
      <c r="J451" s="432"/>
      <c r="K451" s="432"/>
      <c r="L451" s="430"/>
      <c r="M451" s="340"/>
    </row>
    <row r="452">
      <c r="A452" s="432"/>
      <c r="B452" s="433"/>
      <c r="C452" s="433"/>
      <c r="D452" s="434"/>
      <c r="E452" s="381"/>
      <c r="F452" s="450"/>
      <c r="G452" s="432"/>
      <c r="H452" s="394"/>
      <c r="I452" s="435"/>
      <c r="J452" s="432"/>
      <c r="K452" s="432"/>
      <c r="L452" s="430"/>
      <c r="M452" s="340"/>
    </row>
    <row r="453">
      <c r="A453" s="432"/>
      <c r="B453" s="433"/>
      <c r="C453" s="433"/>
      <c r="D453" s="434"/>
      <c r="E453" s="381"/>
      <c r="F453" s="450"/>
      <c r="G453" s="432"/>
      <c r="H453" s="394"/>
      <c r="I453" s="435"/>
      <c r="J453" s="432"/>
      <c r="K453" s="432"/>
      <c r="L453" s="430"/>
      <c r="M453" s="340"/>
    </row>
    <row r="454">
      <c r="A454" s="432"/>
      <c r="B454" s="433"/>
      <c r="C454" s="433"/>
      <c r="D454" s="434"/>
      <c r="E454" s="381"/>
      <c r="F454" s="450"/>
      <c r="G454" s="432"/>
      <c r="H454" s="394"/>
      <c r="I454" s="435"/>
      <c r="J454" s="432"/>
      <c r="K454" s="432"/>
      <c r="L454" s="430"/>
      <c r="M454" s="340"/>
    </row>
    <row r="455">
      <c r="A455" s="432"/>
      <c r="B455" s="433"/>
      <c r="C455" s="433"/>
      <c r="D455" s="434"/>
      <c r="E455" s="381"/>
      <c r="F455" s="450"/>
      <c r="G455" s="432"/>
      <c r="H455" s="394"/>
      <c r="I455" s="435"/>
      <c r="J455" s="432"/>
      <c r="K455" s="432"/>
      <c r="L455" s="430"/>
      <c r="M455" s="340"/>
    </row>
    <row r="456">
      <c r="A456" s="432"/>
      <c r="B456" s="433"/>
      <c r="C456" s="433"/>
      <c r="D456" s="434"/>
      <c r="E456" s="381"/>
      <c r="F456" s="450"/>
      <c r="G456" s="432"/>
      <c r="H456" s="394"/>
      <c r="I456" s="435"/>
      <c r="J456" s="432"/>
      <c r="K456" s="432"/>
      <c r="L456" s="430"/>
      <c r="M456" s="340"/>
    </row>
    <row r="457">
      <c r="A457" s="432"/>
      <c r="B457" s="433"/>
      <c r="C457" s="433"/>
      <c r="D457" s="434"/>
      <c r="E457" s="381"/>
      <c r="F457" s="450"/>
      <c r="G457" s="432"/>
      <c r="H457" s="394"/>
      <c r="I457" s="435"/>
      <c r="J457" s="432"/>
      <c r="K457" s="432"/>
      <c r="L457" s="430"/>
      <c r="M457" s="340"/>
    </row>
    <row r="458">
      <c r="A458" s="432"/>
      <c r="B458" s="433"/>
      <c r="C458" s="433"/>
      <c r="D458" s="434"/>
      <c r="E458" s="381"/>
      <c r="F458" s="450"/>
      <c r="G458" s="432"/>
      <c r="H458" s="394"/>
      <c r="I458" s="435"/>
      <c r="J458" s="432"/>
      <c r="K458" s="432"/>
      <c r="L458" s="430"/>
      <c r="M458" s="340"/>
    </row>
    <row r="459">
      <c r="A459" s="432"/>
      <c r="B459" s="433"/>
      <c r="C459" s="433"/>
      <c r="D459" s="434"/>
      <c r="E459" s="381"/>
      <c r="F459" s="450"/>
      <c r="G459" s="432"/>
      <c r="H459" s="394"/>
      <c r="I459" s="435"/>
      <c r="J459" s="432"/>
      <c r="K459" s="432"/>
      <c r="L459" s="430"/>
      <c r="M459" s="340"/>
    </row>
    <row r="460">
      <c r="A460" s="432"/>
      <c r="B460" s="433"/>
      <c r="C460" s="433"/>
      <c r="D460" s="434"/>
      <c r="E460" s="381"/>
      <c r="F460" s="450"/>
      <c r="G460" s="432"/>
      <c r="H460" s="394"/>
      <c r="I460" s="435"/>
      <c r="J460" s="432"/>
      <c r="K460" s="432"/>
      <c r="L460" s="430"/>
      <c r="M460" s="340"/>
    </row>
    <row r="461">
      <c r="A461" s="432"/>
      <c r="B461" s="433"/>
      <c r="C461" s="433"/>
      <c r="D461" s="434"/>
      <c r="E461" s="381"/>
      <c r="F461" s="450"/>
      <c r="G461" s="432"/>
      <c r="H461" s="394"/>
      <c r="I461" s="435"/>
      <c r="J461" s="432"/>
      <c r="K461" s="432"/>
      <c r="L461" s="430"/>
      <c r="M461" s="340"/>
    </row>
    <row r="462">
      <c r="A462" s="432"/>
      <c r="B462" s="433"/>
      <c r="C462" s="433"/>
      <c r="D462" s="434"/>
      <c r="E462" s="381"/>
      <c r="F462" s="450"/>
      <c r="G462" s="432"/>
      <c r="H462" s="394"/>
      <c r="I462" s="435"/>
      <c r="J462" s="432"/>
      <c r="K462" s="432"/>
      <c r="L462" s="430"/>
      <c r="M462" s="340"/>
    </row>
    <row r="463">
      <c r="A463" s="432"/>
      <c r="B463" s="433"/>
      <c r="C463" s="433"/>
      <c r="D463" s="434"/>
      <c r="E463" s="381"/>
      <c r="F463" s="450"/>
      <c r="G463" s="432"/>
      <c r="H463" s="394"/>
      <c r="I463" s="435"/>
      <c r="J463" s="432"/>
      <c r="K463" s="432"/>
      <c r="L463" s="430"/>
      <c r="M463" s="340"/>
    </row>
    <row r="464">
      <c r="A464" s="432"/>
      <c r="B464" s="433"/>
      <c r="C464" s="433"/>
      <c r="D464" s="434"/>
      <c r="E464" s="381"/>
      <c r="F464" s="450"/>
      <c r="G464" s="432"/>
      <c r="H464" s="394"/>
      <c r="I464" s="435"/>
      <c r="J464" s="432"/>
      <c r="K464" s="432"/>
      <c r="L464" s="430"/>
      <c r="M464" s="340"/>
    </row>
    <row r="465">
      <c r="A465" s="432"/>
      <c r="B465" s="433"/>
      <c r="C465" s="433"/>
      <c r="D465" s="434"/>
      <c r="E465" s="381"/>
      <c r="F465" s="450"/>
      <c r="G465" s="432"/>
      <c r="H465" s="394"/>
      <c r="I465" s="435"/>
      <c r="J465" s="432"/>
      <c r="K465" s="432"/>
      <c r="L465" s="430"/>
      <c r="M465" s="340"/>
    </row>
    <row r="466">
      <c r="A466" s="432"/>
      <c r="B466" s="433"/>
      <c r="C466" s="433"/>
      <c r="D466" s="434"/>
      <c r="E466" s="381"/>
      <c r="F466" s="450"/>
      <c r="G466" s="432"/>
      <c r="H466" s="394"/>
      <c r="I466" s="435"/>
      <c r="J466" s="432"/>
      <c r="K466" s="432"/>
      <c r="L466" s="430"/>
      <c r="M466" s="340"/>
    </row>
    <row r="467">
      <c r="A467" s="432"/>
      <c r="B467" s="433"/>
      <c r="C467" s="433"/>
      <c r="D467" s="434"/>
      <c r="E467" s="381"/>
      <c r="F467" s="450"/>
      <c r="G467" s="432"/>
      <c r="H467" s="394"/>
      <c r="I467" s="435"/>
      <c r="J467" s="432"/>
      <c r="K467" s="432"/>
      <c r="L467" s="430"/>
      <c r="M467" s="340"/>
    </row>
    <row r="468">
      <c r="A468" s="432"/>
      <c r="B468" s="433"/>
      <c r="C468" s="433"/>
      <c r="D468" s="434"/>
      <c r="E468" s="381"/>
      <c r="F468" s="450"/>
      <c r="G468" s="432"/>
      <c r="H468" s="394"/>
      <c r="I468" s="435"/>
      <c r="J468" s="432"/>
      <c r="K468" s="432"/>
      <c r="L468" s="430"/>
      <c r="M468" s="340"/>
    </row>
    <row r="469">
      <c r="A469" s="432"/>
      <c r="B469" s="433"/>
      <c r="C469" s="433"/>
      <c r="D469" s="434"/>
      <c r="E469" s="381"/>
      <c r="F469" s="450"/>
      <c r="G469" s="432"/>
      <c r="H469" s="394"/>
      <c r="I469" s="435"/>
      <c r="J469" s="432"/>
      <c r="K469" s="432"/>
      <c r="L469" s="430"/>
      <c r="M469" s="340"/>
    </row>
    <row r="470">
      <c r="A470" s="432"/>
      <c r="B470" s="433"/>
      <c r="C470" s="433"/>
      <c r="D470" s="434"/>
      <c r="E470" s="381"/>
      <c r="F470" s="450"/>
      <c r="G470" s="432"/>
      <c r="H470" s="394"/>
      <c r="I470" s="435"/>
      <c r="J470" s="432"/>
      <c r="K470" s="432"/>
      <c r="L470" s="430"/>
      <c r="M470" s="340"/>
    </row>
    <row r="471">
      <c r="A471" s="432"/>
      <c r="B471" s="433"/>
      <c r="C471" s="433"/>
      <c r="D471" s="434"/>
      <c r="E471" s="381"/>
      <c r="F471" s="450"/>
      <c r="G471" s="432"/>
      <c r="H471" s="394"/>
      <c r="I471" s="435"/>
      <c r="J471" s="432"/>
      <c r="K471" s="432"/>
      <c r="L471" s="430"/>
      <c r="M471" s="340"/>
    </row>
    <row r="472">
      <c r="A472" s="432"/>
      <c r="B472" s="433"/>
      <c r="C472" s="433"/>
      <c r="D472" s="434"/>
      <c r="E472" s="381"/>
      <c r="F472" s="450"/>
      <c r="G472" s="432"/>
      <c r="H472" s="394"/>
      <c r="I472" s="435"/>
      <c r="J472" s="432"/>
      <c r="K472" s="432"/>
      <c r="L472" s="430"/>
      <c r="M472" s="340"/>
    </row>
    <row r="473">
      <c r="A473" s="432"/>
      <c r="B473" s="433"/>
      <c r="C473" s="433"/>
      <c r="D473" s="434"/>
      <c r="E473" s="381"/>
      <c r="F473" s="450"/>
      <c r="G473" s="432"/>
      <c r="H473" s="394"/>
      <c r="I473" s="435"/>
      <c r="J473" s="432"/>
      <c r="K473" s="432"/>
      <c r="L473" s="430"/>
      <c r="M473" s="340"/>
    </row>
    <row r="474">
      <c r="A474" s="432"/>
      <c r="B474" s="433"/>
      <c r="C474" s="433"/>
      <c r="D474" s="434"/>
      <c r="E474" s="381"/>
      <c r="F474" s="450"/>
      <c r="G474" s="432"/>
      <c r="H474" s="394"/>
      <c r="I474" s="435"/>
      <c r="J474" s="432"/>
      <c r="K474" s="432"/>
      <c r="L474" s="430"/>
      <c r="M474" s="340"/>
    </row>
    <row r="475">
      <c r="A475" s="432"/>
      <c r="B475" s="433"/>
      <c r="C475" s="433"/>
      <c r="D475" s="434"/>
      <c r="E475" s="381"/>
      <c r="F475" s="450"/>
      <c r="G475" s="432"/>
      <c r="H475" s="394"/>
      <c r="I475" s="435"/>
      <c r="J475" s="432"/>
      <c r="K475" s="432"/>
      <c r="L475" s="430"/>
      <c r="M475" s="340"/>
    </row>
    <row r="476">
      <c r="A476" s="432"/>
      <c r="B476" s="433"/>
      <c r="C476" s="433"/>
      <c r="D476" s="434"/>
      <c r="E476" s="381"/>
      <c r="F476" s="450"/>
      <c r="G476" s="432"/>
      <c r="H476" s="394"/>
      <c r="I476" s="435"/>
      <c r="J476" s="432"/>
      <c r="K476" s="432"/>
      <c r="L476" s="430"/>
      <c r="M476" s="340"/>
    </row>
    <row r="477">
      <c r="A477" s="432"/>
      <c r="B477" s="433"/>
      <c r="C477" s="433"/>
      <c r="D477" s="434"/>
      <c r="E477" s="381"/>
      <c r="F477" s="450"/>
      <c r="G477" s="432"/>
      <c r="H477" s="394"/>
      <c r="I477" s="435"/>
      <c r="J477" s="432"/>
      <c r="K477" s="432"/>
      <c r="L477" s="430"/>
      <c r="M477" s="340"/>
    </row>
    <row r="478">
      <c r="A478" s="432"/>
      <c r="B478" s="433"/>
      <c r="C478" s="433"/>
      <c r="D478" s="434"/>
      <c r="E478" s="381"/>
      <c r="F478" s="450"/>
      <c r="G478" s="432"/>
      <c r="H478" s="394"/>
      <c r="I478" s="435"/>
      <c r="J478" s="432"/>
      <c r="K478" s="432"/>
      <c r="L478" s="430"/>
      <c r="M478" s="340"/>
    </row>
    <row r="479">
      <c r="A479" s="432"/>
      <c r="B479" s="433"/>
      <c r="C479" s="433"/>
      <c r="D479" s="434"/>
      <c r="E479" s="381"/>
      <c r="F479" s="450"/>
      <c r="G479" s="432"/>
      <c r="H479" s="394"/>
      <c r="I479" s="435"/>
      <c r="J479" s="432"/>
      <c r="K479" s="432"/>
      <c r="L479" s="430"/>
      <c r="M479" s="340"/>
    </row>
    <row r="480">
      <c r="A480" s="432"/>
      <c r="B480" s="433"/>
      <c r="C480" s="433"/>
      <c r="D480" s="434"/>
      <c r="E480" s="381"/>
      <c r="F480" s="450"/>
      <c r="G480" s="432"/>
      <c r="H480" s="394"/>
      <c r="I480" s="435"/>
      <c r="J480" s="432"/>
      <c r="K480" s="432"/>
      <c r="L480" s="430"/>
      <c r="M480" s="340"/>
    </row>
    <row r="481">
      <c r="A481" s="432"/>
      <c r="B481" s="433"/>
      <c r="C481" s="433"/>
      <c r="D481" s="434"/>
      <c r="E481" s="381"/>
      <c r="F481" s="450"/>
      <c r="G481" s="432"/>
      <c r="H481" s="394"/>
      <c r="I481" s="435"/>
      <c r="J481" s="432"/>
      <c r="K481" s="432"/>
      <c r="L481" s="430"/>
      <c r="M481" s="340"/>
    </row>
    <row r="482">
      <c r="A482" s="432"/>
      <c r="B482" s="433"/>
      <c r="C482" s="433"/>
      <c r="D482" s="434"/>
      <c r="E482" s="381"/>
      <c r="F482" s="450"/>
      <c r="G482" s="432"/>
      <c r="H482" s="394"/>
      <c r="I482" s="435"/>
      <c r="J482" s="432"/>
      <c r="K482" s="432"/>
      <c r="L482" s="430"/>
      <c r="M482" s="340"/>
    </row>
    <row r="483">
      <c r="A483" s="432"/>
      <c r="B483" s="433"/>
      <c r="C483" s="433"/>
      <c r="D483" s="434"/>
      <c r="E483" s="381"/>
      <c r="F483" s="450"/>
      <c r="G483" s="432"/>
      <c r="H483" s="394"/>
      <c r="I483" s="435"/>
      <c r="J483" s="432"/>
      <c r="K483" s="432"/>
      <c r="L483" s="430"/>
      <c r="M483" s="340"/>
    </row>
    <row r="484">
      <c r="A484" s="432"/>
      <c r="B484" s="433"/>
      <c r="C484" s="433"/>
      <c r="D484" s="434"/>
      <c r="E484" s="381"/>
      <c r="F484" s="450"/>
      <c r="G484" s="432"/>
      <c r="H484" s="394"/>
      <c r="I484" s="435"/>
      <c r="J484" s="432"/>
      <c r="K484" s="432"/>
      <c r="L484" s="430"/>
      <c r="M484" s="340"/>
    </row>
    <row r="485">
      <c r="A485" s="432"/>
      <c r="B485" s="433"/>
      <c r="C485" s="433"/>
      <c r="D485" s="434"/>
      <c r="E485" s="381"/>
      <c r="F485" s="450"/>
      <c r="G485" s="432"/>
      <c r="H485" s="394"/>
      <c r="I485" s="435"/>
      <c r="J485" s="432"/>
      <c r="K485" s="432"/>
      <c r="L485" s="430"/>
      <c r="M485" s="340"/>
    </row>
    <row r="486">
      <c r="A486" s="432"/>
      <c r="B486" s="433"/>
      <c r="C486" s="433"/>
      <c r="D486" s="434"/>
      <c r="E486" s="381"/>
      <c r="F486" s="450"/>
      <c r="G486" s="432"/>
      <c r="H486" s="394"/>
      <c r="I486" s="435"/>
      <c r="J486" s="432"/>
      <c r="K486" s="432"/>
      <c r="L486" s="430"/>
      <c r="M486" s="340"/>
    </row>
    <row r="487">
      <c r="A487" s="432"/>
      <c r="B487" s="433"/>
      <c r="C487" s="433"/>
      <c r="D487" s="434"/>
      <c r="E487" s="381"/>
      <c r="F487" s="450"/>
      <c r="G487" s="432"/>
      <c r="H487" s="394"/>
      <c r="I487" s="435"/>
      <c r="J487" s="432"/>
      <c r="K487" s="432"/>
      <c r="L487" s="430"/>
      <c r="M487" s="340"/>
    </row>
    <row r="488">
      <c r="A488" s="432"/>
      <c r="B488" s="433"/>
      <c r="C488" s="433"/>
      <c r="D488" s="434"/>
      <c r="E488" s="381"/>
      <c r="F488" s="450"/>
      <c r="G488" s="432"/>
      <c r="H488" s="394"/>
      <c r="I488" s="435"/>
      <c r="J488" s="432"/>
      <c r="K488" s="432"/>
      <c r="L488" s="430"/>
      <c r="M488" s="340"/>
    </row>
    <row r="489">
      <c r="A489" s="432"/>
      <c r="B489" s="433"/>
      <c r="C489" s="433"/>
      <c r="D489" s="434"/>
      <c r="E489" s="381"/>
      <c r="F489" s="450"/>
      <c r="G489" s="432"/>
      <c r="H489" s="394"/>
      <c r="I489" s="435"/>
      <c r="J489" s="432"/>
      <c r="K489" s="432"/>
      <c r="L489" s="430"/>
      <c r="M489" s="340"/>
    </row>
    <row r="490">
      <c r="A490" s="432"/>
      <c r="B490" s="433"/>
      <c r="C490" s="433"/>
      <c r="D490" s="434"/>
      <c r="E490" s="381"/>
      <c r="F490" s="450"/>
      <c r="G490" s="432"/>
      <c r="H490" s="394"/>
      <c r="I490" s="435"/>
      <c r="J490" s="432"/>
      <c r="K490" s="432"/>
      <c r="L490" s="430"/>
      <c r="M490" s="340"/>
    </row>
    <row r="491">
      <c r="A491" s="432"/>
      <c r="B491" s="433"/>
      <c r="C491" s="433"/>
      <c r="D491" s="434"/>
      <c r="E491" s="381"/>
      <c r="F491" s="450"/>
      <c r="G491" s="432"/>
      <c r="H491" s="394"/>
      <c r="I491" s="435"/>
      <c r="J491" s="432"/>
      <c r="K491" s="432"/>
      <c r="L491" s="430"/>
      <c r="M491" s="340"/>
    </row>
    <row r="492">
      <c r="A492" s="432"/>
      <c r="B492" s="433"/>
      <c r="C492" s="433"/>
      <c r="D492" s="434"/>
      <c r="E492" s="381"/>
      <c r="F492" s="450"/>
      <c r="G492" s="432"/>
      <c r="H492" s="394"/>
      <c r="I492" s="435"/>
      <c r="J492" s="432"/>
      <c r="K492" s="432"/>
      <c r="L492" s="430"/>
      <c r="M492" s="340"/>
    </row>
    <row r="493">
      <c r="A493" s="432"/>
      <c r="B493" s="433"/>
      <c r="C493" s="433"/>
      <c r="D493" s="434"/>
      <c r="E493" s="381"/>
      <c r="F493" s="450"/>
      <c r="G493" s="432"/>
      <c r="H493" s="394"/>
      <c r="I493" s="435"/>
      <c r="J493" s="432"/>
      <c r="K493" s="432"/>
      <c r="L493" s="430"/>
      <c r="M493" s="340"/>
    </row>
    <row r="494">
      <c r="A494" s="432"/>
      <c r="B494" s="433"/>
      <c r="C494" s="433"/>
      <c r="D494" s="434"/>
      <c r="E494" s="381"/>
      <c r="F494" s="450"/>
      <c r="G494" s="432"/>
      <c r="H494" s="394"/>
      <c r="I494" s="435"/>
      <c r="J494" s="432"/>
      <c r="K494" s="432"/>
      <c r="L494" s="430"/>
      <c r="M494" s="340"/>
    </row>
    <row r="495">
      <c r="A495" s="432"/>
      <c r="B495" s="433"/>
      <c r="C495" s="433"/>
      <c r="D495" s="434"/>
      <c r="E495" s="381"/>
      <c r="F495" s="450"/>
      <c r="G495" s="432"/>
      <c r="H495" s="394"/>
      <c r="I495" s="435"/>
      <c r="J495" s="432"/>
      <c r="K495" s="432"/>
      <c r="L495" s="430"/>
      <c r="M495" s="340"/>
    </row>
    <row r="496">
      <c r="A496" s="432"/>
      <c r="B496" s="433"/>
      <c r="C496" s="433"/>
      <c r="D496" s="434"/>
      <c r="E496" s="381"/>
      <c r="F496" s="450"/>
      <c r="G496" s="432"/>
      <c r="H496" s="394"/>
      <c r="I496" s="435"/>
      <c r="J496" s="432"/>
      <c r="K496" s="432"/>
      <c r="L496" s="430"/>
      <c r="M496" s="340"/>
    </row>
    <row r="497">
      <c r="A497" s="432"/>
      <c r="B497" s="433"/>
      <c r="C497" s="433"/>
      <c r="D497" s="434"/>
      <c r="E497" s="381"/>
      <c r="F497" s="450"/>
      <c r="G497" s="432"/>
      <c r="H497" s="394"/>
      <c r="I497" s="435"/>
      <c r="J497" s="432"/>
      <c r="K497" s="432"/>
      <c r="L497" s="430"/>
      <c r="M497" s="340"/>
    </row>
    <row r="498">
      <c r="A498" s="432"/>
      <c r="B498" s="433"/>
      <c r="C498" s="433"/>
      <c r="D498" s="434"/>
      <c r="E498" s="381"/>
      <c r="F498" s="450"/>
      <c r="G498" s="432"/>
      <c r="H498" s="394"/>
      <c r="I498" s="435"/>
      <c r="J498" s="432"/>
      <c r="K498" s="432"/>
      <c r="L498" s="430"/>
      <c r="M498" s="340"/>
    </row>
    <row r="499">
      <c r="A499" s="432"/>
      <c r="B499" s="433"/>
      <c r="C499" s="433"/>
      <c r="D499" s="434"/>
      <c r="E499" s="381"/>
      <c r="F499" s="450"/>
      <c r="G499" s="432"/>
      <c r="H499" s="394"/>
      <c r="I499" s="435"/>
      <c r="J499" s="432"/>
      <c r="K499" s="432"/>
      <c r="L499" s="430"/>
      <c r="M499" s="340"/>
    </row>
    <row r="500">
      <c r="A500" s="432"/>
      <c r="B500" s="433"/>
      <c r="C500" s="433"/>
      <c r="D500" s="434"/>
      <c r="E500" s="381"/>
      <c r="F500" s="450"/>
      <c r="G500" s="432"/>
      <c r="H500" s="394"/>
      <c r="I500" s="435"/>
      <c r="J500" s="432"/>
      <c r="K500" s="432"/>
      <c r="L500" s="430"/>
      <c r="M500" s="340"/>
    </row>
    <row r="501">
      <c r="A501" s="432"/>
      <c r="B501" s="433"/>
      <c r="C501" s="433"/>
      <c r="D501" s="434"/>
      <c r="E501" s="381"/>
      <c r="F501" s="450"/>
      <c r="G501" s="432"/>
      <c r="H501" s="394"/>
      <c r="I501" s="435"/>
      <c r="J501" s="432"/>
      <c r="K501" s="432"/>
      <c r="L501" s="430"/>
      <c r="M501" s="340"/>
    </row>
    <row r="502">
      <c r="A502" s="432"/>
      <c r="B502" s="433"/>
      <c r="C502" s="433"/>
      <c r="D502" s="434"/>
      <c r="E502" s="381"/>
      <c r="F502" s="450"/>
      <c r="G502" s="432"/>
      <c r="H502" s="394"/>
      <c r="I502" s="435"/>
      <c r="J502" s="432"/>
      <c r="K502" s="432"/>
      <c r="L502" s="430"/>
      <c r="M502" s="340"/>
    </row>
    <row r="503">
      <c r="A503" s="432"/>
      <c r="B503" s="433"/>
      <c r="C503" s="433"/>
      <c r="D503" s="434"/>
      <c r="E503" s="381"/>
      <c r="F503" s="450"/>
      <c r="G503" s="432"/>
      <c r="H503" s="394"/>
      <c r="I503" s="435"/>
      <c r="J503" s="432"/>
      <c r="K503" s="432"/>
      <c r="L503" s="430"/>
      <c r="M503" s="340"/>
    </row>
    <row r="504">
      <c r="A504" s="432"/>
      <c r="B504" s="433"/>
      <c r="C504" s="433"/>
      <c r="D504" s="434"/>
      <c r="E504" s="381"/>
      <c r="F504" s="450"/>
      <c r="G504" s="432"/>
      <c r="H504" s="394"/>
      <c r="I504" s="435"/>
      <c r="J504" s="432"/>
      <c r="K504" s="432"/>
      <c r="L504" s="430"/>
      <c r="M504" s="340"/>
    </row>
    <row r="505">
      <c r="A505" s="432"/>
      <c r="B505" s="433"/>
      <c r="C505" s="433"/>
      <c r="D505" s="434"/>
      <c r="E505" s="381"/>
      <c r="F505" s="450"/>
      <c r="G505" s="432"/>
      <c r="H505" s="394"/>
      <c r="I505" s="435"/>
      <c r="J505" s="432"/>
      <c r="K505" s="432"/>
      <c r="L505" s="430"/>
      <c r="M505" s="340"/>
    </row>
    <row r="506">
      <c r="A506" s="432"/>
      <c r="B506" s="433"/>
      <c r="C506" s="433"/>
      <c r="D506" s="434"/>
      <c r="E506" s="381"/>
      <c r="F506" s="450"/>
      <c r="G506" s="432"/>
      <c r="H506" s="394"/>
      <c r="I506" s="435"/>
      <c r="J506" s="432"/>
      <c r="K506" s="432"/>
      <c r="L506" s="430"/>
      <c r="M506" s="340"/>
    </row>
    <row r="507">
      <c r="A507" s="432"/>
      <c r="B507" s="433"/>
      <c r="C507" s="433"/>
      <c r="D507" s="434"/>
      <c r="E507" s="381"/>
      <c r="F507" s="450"/>
      <c r="G507" s="432"/>
      <c r="H507" s="394"/>
      <c r="I507" s="435"/>
      <c r="J507" s="432"/>
      <c r="K507" s="432"/>
      <c r="L507" s="430"/>
      <c r="M507" s="340"/>
    </row>
    <row r="508">
      <c r="A508" s="432"/>
      <c r="B508" s="433"/>
      <c r="C508" s="433"/>
      <c r="D508" s="434"/>
      <c r="E508" s="381"/>
      <c r="F508" s="450"/>
      <c r="G508" s="432"/>
      <c r="H508" s="394"/>
      <c r="I508" s="435"/>
      <c r="J508" s="432"/>
      <c r="K508" s="432"/>
      <c r="L508" s="430"/>
      <c r="M508" s="340"/>
    </row>
    <row r="509">
      <c r="A509" s="432"/>
      <c r="B509" s="433"/>
      <c r="C509" s="433"/>
      <c r="D509" s="434"/>
      <c r="E509" s="381"/>
      <c r="F509" s="450"/>
      <c r="G509" s="432"/>
      <c r="H509" s="394"/>
      <c r="I509" s="435"/>
      <c r="J509" s="432"/>
      <c r="K509" s="432"/>
      <c r="L509" s="430"/>
      <c r="M509" s="340"/>
    </row>
    <row r="510">
      <c r="A510" s="432"/>
      <c r="B510" s="433"/>
      <c r="C510" s="433"/>
      <c r="D510" s="434"/>
      <c r="E510" s="381"/>
      <c r="F510" s="450"/>
      <c r="G510" s="432"/>
      <c r="H510" s="394"/>
      <c r="I510" s="435"/>
      <c r="J510" s="432"/>
      <c r="K510" s="432"/>
      <c r="L510" s="430"/>
      <c r="M510" s="340"/>
    </row>
    <row r="511">
      <c r="A511" s="432"/>
      <c r="B511" s="433"/>
      <c r="C511" s="433"/>
      <c r="D511" s="434"/>
      <c r="E511" s="381"/>
      <c r="F511" s="450"/>
      <c r="G511" s="432"/>
      <c r="H511" s="394"/>
      <c r="I511" s="435"/>
      <c r="J511" s="432"/>
      <c r="K511" s="432"/>
      <c r="L511" s="430"/>
      <c r="M511" s="340"/>
    </row>
    <row r="512">
      <c r="A512" s="432"/>
      <c r="B512" s="433"/>
      <c r="C512" s="433"/>
      <c r="D512" s="434"/>
      <c r="E512" s="381"/>
      <c r="F512" s="450"/>
      <c r="G512" s="432"/>
      <c r="H512" s="394"/>
      <c r="I512" s="435"/>
      <c r="J512" s="432"/>
      <c r="K512" s="432"/>
      <c r="L512" s="430"/>
      <c r="M512" s="340"/>
    </row>
    <row r="513">
      <c r="A513" s="432"/>
      <c r="B513" s="433"/>
      <c r="C513" s="433"/>
      <c r="D513" s="434"/>
      <c r="E513" s="381"/>
      <c r="F513" s="450"/>
      <c r="G513" s="432"/>
      <c r="H513" s="394"/>
      <c r="I513" s="435"/>
      <c r="J513" s="432"/>
      <c r="K513" s="432"/>
      <c r="L513" s="430"/>
      <c r="M513" s="340"/>
    </row>
    <row r="514">
      <c r="A514" s="432"/>
      <c r="B514" s="433"/>
      <c r="C514" s="433"/>
      <c r="D514" s="434"/>
      <c r="E514" s="381"/>
      <c r="F514" s="450"/>
      <c r="G514" s="432"/>
      <c r="H514" s="394"/>
      <c r="I514" s="435"/>
      <c r="J514" s="432"/>
      <c r="K514" s="432"/>
      <c r="L514" s="430"/>
      <c r="M514" s="340"/>
    </row>
    <row r="515">
      <c r="A515" s="432"/>
      <c r="B515" s="433"/>
      <c r="C515" s="433"/>
      <c r="D515" s="434"/>
      <c r="E515" s="381"/>
      <c r="F515" s="450"/>
      <c r="G515" s="432"/>
      <c r="H515" s="394"/>
      <c r="I515" s="435"/>
      <c r="J515" s="432"/>
      <c r="K515" s="432"/>
      <c r="L515" s="430"/>
      <c r="M515" s="340"/>
    </row>
    <row r="516">
      <c r="A516" s="432"/>
      <c r="B516" s="433"/>
      <c r="C516" s="433"/>
      <c r="D516" s="434"/>
      <c r="E516" s="381"/>
      <c r="F516" s="450"/>
      <c r="G516" s="432"/>
      <c r="H516" s="394"/>
      <c r="I516" s="435"/>
      <c r="J516" s="432"/>
      <c r="K516" s="432"/>
      <c r="L516" s="430"/>
      <c r="M516" s="340"/>
    </row>
    <row r="517">
      <c r="A517" s="432"/>
      <c r="B517" s="433"/>
      <c r="C517" s="433"/>
      <c r="D517" s="434"/>
      <c r="E517" s="381"/>
      <c r="F517" s="450"/>
      <c r="G517" s="432"/>
      <c r="H517" s="394"/>
      <c r="I517" s="435"/>
      <c r="J517" s="432"/>
      <c r="K517" s="432"/>
      <c r="L517" s="430"/>
      <c r="M517" s="340"/>
    </row>
    <row r="518">
      <c r="A518" s="432"/>
      <c r="B518" s="433"/>
      <c r="C518" s="433"/>
      <c r="D518" s="434"/>
      <c r="E518" s="381"/>
      <c r="F518" s="450"/>
      <c r="G518" s="432"/>
      <c r="H518" s="394"/>
      <c r="I518" s="435"/>
      <c r="J518" s="432"/>
      <c r="K518" s="432"/>
      <c r="L518" s="430"/>
      <c r="M518" s="340"/>
    </row>
    <row r="519">
      <c r="A519" s="432"/>
      <c r="B519" s="433"/>
      <c r="C519" s="433"/>
      <c r="D519" s="434"/>
      <c r="E519" s="381"/>
      <c r="F519" s="450"/>
      <c r="G519" s="432"/>
      <c r="H519" s="394"/>
      <c r="I519" s="435"/>
      <c r="J519" s="432"/>
      <c r="K519" s="432"/>
      <c r="L519" s="430"/>
      <c r="M519" s="340"/>
    </row>
    <row r="520">
      <c r="A520" s="432"/>
      <c r="B520" s="433"/>
      <c r="C520" s="433"/>
      <c r="D520" s="434"/>
      <c r="E520" s="381"/>
      <c r="F520" s="450"/>
      <c r="G520" s="432"/>
      <c r="H520" s="394"/>
      <c r="I520" s="435"/>
      <c r="J520" s="432"/>
      <c r="K520" s="432"/>
      <c r="L520" s="430"/>
      <c r="M520" s="340"/>
    </row>
    <row r="521">
      <c r="A521" s="432"/>
      <c r="B521" s="433"/>
      <c r="C521" s="433"/>
      <c r="D521" s="434"/>
      <c r="E521" s="381"/>
      <c r="F521" s="450"/>
      <c r="G521" s="432"/>
      <c r="H521" s="394"/>
      <c r="I521" s="435"/>
      <c r="J521" s="432"/>
      <c r="K521" s="432"/>
      <c r="L521" s="430"/>
      <c r="M521" s="340"/>
    </row>
    <row r="522">
      <c r="A522" s="432"/>
      <c r="B522" s="433"/>
      <c r="C522" s="433"/>
      <c r="D522" s="434"/>
      <c r="E522" s="381"/>
      <c r="F522" s="450"/>
      <c r="G522" s="432"/>
      <c r="H522" s="394"/>
      <c r="I522" s="435"/>
      <c r="J522" s="432"/>
      <c r="K522" s="432"/>
      <c r="L522" s="430"/>
      <c r="M522" s="340"/>
    </row>
    <row r="523">
      <c r="A523" s="432"/>
      <c r="B523" s="433"/>
      <c r="C523" s="433"/>
      <c r="D523" s="434"/>
      <c r="E523" s="381"/>
      <c r="F523" s="450"/>
      <c r="G523" s="432"/>
      <c r="H523" s="394"/>
      <c r="I523" s="435"/>
      <c r="J523" s="432"/>
      <c r="K523" s="432"/>
      <c r="L523" s="430"/>
      <c r="M523" s="340"/>
    </row>
    <row r="524">
      <c r="A524" s="432"/>
      <c r="B524" s="433"/>
      <c r="C524" s="433"/>
      <c r="D524" s="434"/>
      <c r="E524" s="381"/>
      <c r="F524" s="450"/>
      <c r="G524" s="432"/>
      <c r="H524" s="394"/>
      <c r="I524" s="435"/>
      <c r="J524" s="432"/>
      <c r="K524" s="432"/>
      <c r="L524" s="430"/>
      <c r="M524" s="340"/>
    </row>
    <row r="525">
      <c r="A525" s="432"/>
      <c r="B525" s="433"/>
      <c r="C525" s="433"/>
      <c r="D525" s="434"/>
      <c r="E525" s="381"/>
      <c r="F525" s="450"/>
      <c r="G525" s="432"/>
      <c r="H525" s="394"/>
      <c r="I525" s="435"/>
      <c r="J525" s="432"/>
      <c r="K525" s="432"/>
      <c r="L525" s="430"/>
      <c r="M525" s="340"/>
    </row>
    <row r="526">
      <c r="A526" s="432"/>
      <c r="B526" s="433"/>
      <c r="C526" s="433"/>
      <c r="D526" s="434"/>
      <c r="E526" s="381"/>
      <c r="F526" s="450"/>
      <c r="G526" s="432"/>
      <c r="H526" s="394"/>
      <c r="I526" s="435"/>
      <c r="J526" s="432"/>
      <c r="K526" s="432"/>
      <c r="L526" s="430"/>
      <c r="M526" s="340"/>
    </row>
    <row r="527">
      <c r="A527" s="432"/>
      <c r="B527" s="433"/>
      <c r="C527" s="433"/>
      <c r="D527" s="434"/>
      <c r="E527" s="381"/>
      <c r="F527" s="450"/>
      <c r="G527" s="432"/>
      <c r="H527" s="394"/>
      <c r="I527" s="435"/>
      <c r="J527" s="432"/>
      <c r="K527" s="432"/>
      <c r="L527" s="430"/>
      <c r="M527" s="340"/>
    </row>
    <row r="528">
      <c r="A528" s="432"/>
      <c r="B528" s="433"/>
      <c r="C528" s="433"/>
      <c r="D528" s="434"/>
      <c r="E528" s="381"/>
      <c r="F528" s="450"/>
      <c r="G528" s="432"/>
      <c r="H528" s="394"/>
      <c r="I528" s="435"/>
      <c r="J528" s="432"/>
      <c r="K528" s="432"/>
      <c r="L528" s="430"/>
      <c r="M528" s="340"/>
    </row>
    <row r="529">
      <c r="A529" s="432"/>
      <c r="B529" s="433"/>
      <c r="C529" s="433"/>
      <c r="D529" s="434"/>
      <c r="E529" s="381"/>
      <c r="F529" s="450"/>
      <c r="G529" s="432"/>
      <c r="H529" s="394"/>
      <c r="I529" s="435"/>
      <c r="J529" s="432"/>
      <c r="K529" s="432"/>
      <c r="L529" s="430"/>
      <c r="M529" s="340"/>
    </row>
    <row r="530">
      <c r="A530" s="432"/>
      <c r="B530" s="433"/>
      <c r="C530" s="433"/>
      <c r="D530" s="434"/>
      <c r="E530" s="381"/>
      <c r="F530" s="450"/>
      <c r="G530" s="432"/>
      <c r="H530" s="394"/>
      <c r="I530" s="435"/>
      <c r="J530" s="432"/>
      <c r="K530" s="432"/>
      <c r="L530" s="430"/>
      <c r="M530" s="340"/>
    </row>
    <row r="531">
      <c r="A531" s="432"/>
      <c r="B531" s="433"/>
      <c r="C531" s="433"/>
      <c r="D531" s="434"/>
      <c r="E531" s="381"/>
      <c r="F531" s="450"/>
      <c r="G531" s="432"/>
      <c r="H531" s="394"/>
      <c r="I531" s="435"/>
      <c r="J531" s="432"/>
      <c r="K531" s="432"/>
      <c r="L531" s="430"/>
      <c r="M531" s="340"/>
    </row>
    <row r="532">
      <c r="A532" s="432"/>
      <c r="B532" s="433"/>
      <c r="C532" s="433"/>
      <c r="D532" s="434"/>
      <c r="E532" s="381"/>
      <c r="F532" s="450"/>
      <c r="G532" s="432"/>
      <c r="H532" s="394"/>
      <c r="I532" s="435"/>
      <c r="J532" s="432"/>
      <c r="K532" s="432"/>
      <c r="L532" s="430"/>
      <c r="M532" s="340"/>
    </row>
    <row r="533">
      <c r="A533" s="432"/>
      <c r="B533" s="433"/>
      <c r="C533" s="433"/>
      <c r="D533" s="434"/>
      <c r="E533" s="381"/>
      <c r="F533" s="450"/>
      <c r="G533" s="432"/>
      <c r="H533" s="394"/>
      <c r="I533" s="435"/>
      <c r="J533" s="432"/>
      <c r="K533" s="432"/>
      <c r="L533" s="430"/>
      <c r="M533" s="340"/>
    </row>
    <row r="534">
      <c r="A534" s="432"/>
      <c r="B534" s="433"/>
      <c r="C534" s="433"/>
      <c r="D534" s="434"/>
      <c r="E534" s="381"/>
      <c r="F534" s="450"/>
      <c r="G534" s="432"/>
      <c r="H534" s="394"/>
      <c r="I534" s="435"/>
      <c r="J534" s="432"/>
      <c r="K534" s="432"/>
      <c r="L534" s="430"/>
      <c r="M534" s="340"/>
    </row>
    <row r="535">
      <c r="A535" s="432"/>
      <c r="B535" s="433"/>
      <c r="C535" s="433"/>
      <c r="D535" s="434"/>
      <c r="E535" s="381"/>
      <c r="F535" s="450"/>
      <c r="G535" s="432"/>
      <c r="H535" s="394"/>
      <c r="I535" s="435"/>
      <c r="J535" s="432"/>
      <c r="K535" s="432"/>
      <c r="L535" s="430"/>
      <c r="M535" s="340"/>
    </row>
    <row r="536">
      <c r="A536" s="432"/>
      <c r="B536" s="433"/>
      <c r="C536" s="433"/>
      <c r="D536" s="434"/>
      <c r="E536" s="381"/>
      <c r="F536" s="450"/>
      <c r="G536" s="432"/>
      <c r="H536" s="394"/>
      <c r="I536" s="435"/>
      <c r="J536" s="432"/>
      <c r="K536" s="432"/>
      <c r="L536" s="430"/>
      <c r="M536" s="340"/>
    </row>
    <row r="537">
      <c r="A537" s="432"/>
      <c r="B537" s="433"/>
      <c r="C537" s="433"/>
      <c r="D537" s="434"/>
      <c r="E537" s="381"/>
      <c r="F537" s="450"/>
      <c r="G537" s="432"/>
      <c r="H537" s="394"/>
      <c r="I537" s="435"/>
      <c r="J537" s="432"/>
      <c r="K537" s="432"/>
      <c r="L537" s="430"/>
      <c r="M537" s="340"/>
    </row>
    <row r="538">
      <c r="A538" s="432"/>
      <c r="B538" s="433"/>
      <c r="C538" s="433"/>
      <c r="D538" s="434"/>
      <c r="E538" s="381"/>
      <c r="F538" s="450"/>
      <c r="G538" s="432"/>
      <c r="H538" s="394"/>
      <c r="I538" s="435"/>
      <c r="J538" s="432"/>
      <c r="K538" s="432"/>
      <c r="L538" s="430"/>
      <c r="M538" s="340"/>
    </row>
    <row r="539">
      <c r="A539" s="432"/>
      <c r="B539" s="433"/>
      <c r="C539" s="433"/>
      <c r="D539" s="434"/>
      <c r="E539" s="381"/>
      <c r="F539" s="450"/>
      <c r="G539" s="432"/>
      <c r="H539" s="394"/>
      <c r="I539" s="435"/>
      <c r="J539" s="432"/>
      <c r="K539" s="432"/>
      <c r="L539" s="430"/>
      <c r="M539" s="340"/>
    </row>
    <row r="540">
      <c r="A540" s="432"/>
      <c r="B540" s="433"/>
      <c r="C540" s="433"/>
      <c r="D540" s="434"/>
      <c r="E540" s="381"/>
      <c r="F540" s="450"/>
      <c r="G540" s="432"/>
      <c r="H540" s="394"/>
      <c r="I540" s="435"/>
      <c r="J540" s="432"/>
      <c r="K540" s="432"/>
      <c r="L540" s="430"/>
      <c r="M540" s="340"/>
    </row>
    <row r="541">
      <c r="A541" s="432"/>
      <c r="B541" s="433"/>
      <c r="C541" s="433"/>
      <c r="D541" s="434"/>
      <c r="E541" s="381"/>
      <c r="F541" s="450"/>
      <c r="G541" s="432"/>
      <c r="H541" s="394"/>
      <c r="I541" s="435"/>
      <c r="J541" s="432"/>
      <c r="K541" s="432"/>
      <c r="L541" s="430"/>
      <c r="M541" s="340"/>
    </row>
    <row r="542">
      <c r="A542" s="432"/>
      <c r="B542" s="433"/>
      <c r="C542" s="433"/>
      <c r="D542" s="434"/>
      <c r="E542" s="381"/>
      <c r="F542" s="450"/>
      <c r="G542" s="432"/>
      <c r="H542" s="394"/>
      <c r="I542" s="435"/>
      <c r="J542" s="432"/>
      <c r="K542" s="432"/>
      <c r="L542" s="430"/>
      <c r="M542" s="340"/>
    </row>
    <row r="543">
      <c r="A543" s="432"/>
      <c r="B543" s="433"/>
      <c r="C543" s="433"/>
      <c r="D543" s="434"/>
      <c r="E543" s="381"/>
      <c r="F543" s="450"/>
      <c r="G543" s="432"/>
      <c r="H543" s="394"/>
      <c r="I543" s="435"/>
      <c r="J543" s="432"/>
      <c r="K543" s="432"/>
      <c r="L543" s="430"/>
      <c r="M543" s="340"/>
    </row>
    <row r="544">
      <c r="A544" s="432"/>
      <c r="B544" s="433"/>
      <c r="C544" s="433"/>
      <c r="D544" s="434"/>
      <c r="E544" s="381"/>
      <c r="F544" s="450"/>
      <c r="G544" s="432"/>
      <c r="H544" s="394"/>
      <c r="I544" s="435"/>
      <c r="J544" s="432"/>
      <c r="K544" s="432"/>
      <c r="L544" s="430"/>
      <c r="M544" s="340"/>
    </row>
    <row r="545">
      <c r="A545" s="432"/>
      <c r="B545" s="433"/>
      <c r="C545" s="433"/>
      <c r="D545" s="434"/>
      <c r="E545" s="381"/>
      <c r="F545" s="450"/>
      <c r="G545" s="432"/>
      <c r="H545" s="394"/>
      <c r="I545" s="435"/>
      <c r="J545" s="432"/>
      <c r="K545" s="432"/>
      <c r="L545" s="430"/>
      <c r="M545" s="340"/>
    </row>
    <row r="546">
      <c r="A546" s="432"/>
      <c r="B546" s="433"/>
      <c r="C546" s="433"/>
      <c r="D546" s="434"/>
      <c r="E546" s="381"/>
      <c r="F546" s="450"/>
      <c r="G546" s="432"/>
      <c r="H546" s="394"/>
      <c r="I546" s="435"/>
      <c r="J546" s="432"/>
      <c r="K546" s="432"/>
      <c r="L546" s="430"/>
      <c r="M546" s="340"/>
    </row>
    <row r="547">
      <c r="A547" s="432"/>
      <c r="B547" s="433"/>
      <c r="C547" s="433"/>
      <c r="D547" s="434"/>
      <c r="E547" s="381"/>
      <c r="F547" s="450"/>
      <c r="G547" s="432"/>
      <c r="H547" s="394"/>
      <c r="I547" s="435"/>
      <c r="J547" s="432"/>
      <c r="K547" s="432"/>
      <c r="L547" s="430"/>
      <c r="M547" s="340"/>
    </row>
    <row r="548">
      <c r="A548" s="432"/>
      <c r="B548" s="433"/>
      <c r="C548" s="433"/>
      <c r="D548" s="434"/>
      <c r="E548" s="381"/>
      <c r="F548" s="450"/>
      <c r="G548" s="432"/>
      <c r="H548" s="394"/>
      <c r="I548" s="435"/>
      <c r="J548" s="432"/>
      <c r="K548" s="432"/>
      <c r="L548" s="430"/>
      <c r="M548" s="340"/>
    </row>
    <row r="549">
      <c r="A549" s="432"/>
      <c r="B549" s="433"/>
      <c r="C549" s="433"/>
      <c r="D549" s="434"/>
      <c r="E549" s="381"/>
      <c r="F549" s="450"/>
      <c r="G549" s="432"/>
      <c r="H549" s="394"/>
      <c r="I549" s="435"/>
      <c r="J549" s="432"/>
      <c r="K549" s="432"/>
      <c r="L549" s="430"/>
      <c r="M549" s="340"/>
    </row>
    <row r="550">
      <c r="A550" s="432"/>
      <c r="B550" s="433"/>
      <c r="C550" s="433"/>
      <c r="D550" s="434"/>
      <c r="E550" s="381"/>
      <c r="F550" s="450"/>
      <c r="G550" s="432"/>
      <c r="H550" s="394"/>
      <c r="I550" s="435"/>
      <c r="J550" s="432"/>
      <c r="K550" s="432"/>
      <c r="L550" s="430"/>
      <c r="M550" s="340"/>
    </row>
    <row r="551">
      <c r="A551" s="432"/>
      <c r="B551" s="433"/>
      <c r="C551" s="433"/>
      <c r="D551" s="434"/>
      <c r="E551" s="381"/>
      <c r="F551" s="450"/>
      <c r="G551" s="432"/>
      <c r="H551" s="394"/>
      <c r="I551" s="435"/>
      <c r="J551" s="432"/>
      <c r="K551" s="432"/>
      <c r="L551" s="430"/>
      <c r="M551" s="340"/>
    </row>
    <row r="552">
      <c r="A552" s="432"/>
      <c r="B552" s="433"/>
      <c r="C552" s="433"/>
      <c r="D552" s="434"/>
      <c r="E552" s="381"/>
      <c r="F552" s="450"/>
      <c r="G552" s="432"/>
      <c r="H552" s="394"/>
      <c r="I552" s="435"/>
      <c r="J552" s="432"/>
      <c r="K552" s="432"/>
      <c r="L552" s="430"/>
      <c r="M552" s="340"/>
    </row>
    <row r="553">
      <c r="A553" s="432"/>
      <c r="B553" s="433"/>
      <c r="C553" s="433"/>
      <c r="D553" s="434"/>
      <c r="E553" s="381"/>
      <c r="F553" s="450"/>
      <c r="G553" s="432"/>
      <c r="H553" s="394"/>
      <c r="I553" s="435"/>
      <c r="J553" s="432"/>
      <c r="K553" s="432"/>
      <c r="L553" s="430"/>
      <c r="M553" s="340"/>
    </row>
    <row r="554">
      <c r="A554" s="432"/>
      <c r="B554" s="433"/>
      <c r="C554" s="433"/>
      <c r="D554" s="434"/>
      <c r="E554" s="381"/>
      <c r="F554" s="450"/>
      <c r="G554" s="432"/>
      <c r="H554" s="394"/>
      <c r="I554" s="435"/>
      <c r="J554" s="432"/>
      <c r="K554" s="432"/>
      <c r="L554" s="430"/>
      <c r="M554" s="340"/>
    </row>
    <row r="555">
      <c r="A555" s="432"/>
      <c r="B555" s="433"/>
      <c r="C555" s="433"/>
      <c r="D555" s="434"/>
      <c r="E555" s="381"/>
      <c r="F555" s="450"/>
      <c r="G555" s="432"/>
      <c r="H555" s="394"/>
      <c r="I555" s="435"/>
      <c r="J555" s="432"/>
      <c r="K555" s="432"/>
      <c r="L555" s="430"/>
      <c r="M555" s="340"/>
    </row>
    <row r="556">
      <c r="A556" s="432"/>
      <c r="B556" s="433"/>
      <c r="C556" s="433"/>
      <c r="D556" s="434"/>
      <c r="E556" s="381"/>
      <c r="F556" s="450"/>
      <c r="G556" s="432"/>
      <c r="H556" s="394"/>
      <c r="I556" s="435"/>
      <c r="J556" s="432"/>
      <c r="K556" s="432"/>
      <c r="L556" s="430"/>
      <c r="M556" s="340"/>
    </row>
    <row r="557">
      <c r="A557" s="432"/>
      <c r="B557" s="433"/>
      <c r="C557" s="433"/>
      <c r="D557" s="434"/>
      <c r="E557" s="381"/>
      <c r="F557" s="450"/>
      <c r="G557" s="432"/>
      <c r="H557" s="394"/>
      <c r="I557" s="435"/>
      <c r="J557" s="432"/>
      <c r="K557" s="432"/>
      <c r="L557" s="430"/>
      <c r="M557" s="340"/>
    </row>
    <row r="558">
      <c r="A558" s="432"/>
      <c r="B558" s="433"/>
      <c r="C558" s="433"/>
      <c r="D558" s="434"/>
      <c r="E558" s="381"/>
      <c r="F558" s="450"/>
      <c r="G558" s="432"/>
      <c r="H558" s="394"/>
      <c r="I558" s="435"/>
      <c r="J558" s="432"/>
      <c r="K558" s="432"/>
      <c r="L558" s="430"/>
      <c r="M558" s="340"/>
    </row>
    <row r="559">
      <c r="A559" s="432"/>
      <c r="B559" s="433"/>
      <c r="C559" s="433"/>
      <c r="D559" s="434"/>
      <c r="E559" s="381"/>
      <c r="F559" s="450"/>
      <c r="G559" s="432"/>
      <c r="H559" s="394"/>
      <c r="I559" s="435"/>
      <c r="J559" s="432"/>
      <c r="K559" s="432"/>
      <c r="L559" s="430"/>
      <c r="M559" s="340"/>
    </row>
    <row r="560">
      <c r="A560" s="432"/>
      <c r="B560" s="433"/>
      <c r="C560" s="433"/>
      <c r="D560" s="434"/>
      <c r="E560" s="381"/>
      <c r="F560" s="450"/>
      <c r="G560" s="432"/>
      <c r="H560" s="394"/>
      <c r="I560" s="435"/>
      <c r="J560" s="432"/>
      <c r="K560" s="432"/>
      <c r="L560" s="430"/>
      <c r="M560" s="340"/>
    </row>
    <row r="561">
      <c r="A561" s="432"/>
      <c r="B561" s="433"/>
      <c r="C561" s="433"/>
      <c r="D561" s="434"/>
      <c r="E561" s="381"/>
      <c r="F561" s="450"/>
      <c r="G561" s="432"/>
      <c r="H561" s="394"/>
      <c r="I561" s="435"/>
      <c r="J561" s="432"/>
      <c r="K561" s="432"/>
      <c r="L561" s="430"/>
      <c r="M561" s="340"/>
    </row>
    <row r="562">
      <c r="A562" s="432"/>
      <c r="B562" s="433"/>
      <c r="C562" s="433"/>
      <c r="D562" s="434"/>
      <c r="E562" s="381"/>
      <c r="F562" s="450"/>
      <c r="G562" s="432"/>
      <c r="H562" s="394"/>
      <c r="I562" s="435"/>
      <c r="J562" s="432"/>
      <c r="K562" s="432"/>
      <c r="L562" s="430"/>
      <c r="M562" s="340"/>
    </row>
    <row r="563">
      <c r="A563" s="432"/>
      <c r="B563" s="433"/>
      <c r="C563" s="433"/>
      <c r="D563" s="434"/>
      <c r="E563" s="381"/>
      <c r="F563" s="450"/>
      <c r="G563" s="432"/>
      <c r="H563" s="394"/>
      <c r="I563" s="435"/>
      <c r="J563" s="432"/>
      <c r="K563" s="432"/>
      <c r="L563" s="430"/>
      <c r="M563" s="340"/>
    </row>
    <row r="564">
      <c r="A564" s="432"/>
      <c r="B564" s="433"/>
      <c r="C564" s="433"/>
      <c r="D564" s="434"/>
      <c r="E564" s="381"/>
      <c r="F564" s="450"/>
      <c r="G564" s="432"/>
      <c r="H564" s="394"/>
      <c r="I564" s="435"/>
      <c r="J564" s="432"/>
      <c r="K564" s="432"/>
      <c r="L564" s="430"/>
      <c r="M564" s="340"/>
    </row>
    <row r="565">
      <c r="A565" s="432"/>
      <c r="B565" s="433"/>
      <c r="C565" s="433"/>
      <c r="D565" s="434"/>
      <c r="E565" s="381"/>
      <c r="F565" s="450"/>
      <c r="G565" s="432"/>
      <c r="H565" s="394"/>
      <c r="I565" s="435"/>
      <c r="J565" s="432"/>
      <c r="K565" s="432"/>
      <c r="L565" s="430"/>
      <c r="M565" s="340"/>
    </row>
    <row r="566">
      <c r="A566" s="432"/>
      <c r="B566" s="433"/>
      <c r="C566" s="433"/>
      <c r="D566" s="434"/>
      <c r="E566" s="381"/>
      <c r="F566" s="450"/>
      <c r="G566" s="432"/>
      <c r="H566" s="394"/>
      <c r="I566" s="435"/>
      <c r="J566" s="432"/>
      <c r="K566" s="432"/>
      <c r="L566" s="430"/>
      <c r="M566" s="340"/>
    </row>
    <row r="567">
      <c r="A567" s="432"/>
      <c r="B567" s="433"/>
      <c r="C567" s="433"/>
      <c r="D567" s="434"/>
      <c r="E567" s="381"/>
      <c r="F567" s="450"/>
      <c r="G567" s="432"/>
      <c r="H567" s="394"/>
      <c r="I567" s="435"/>
      <c r="J567" s="432"/>
      <c r="K567" s="432"/>
      <c r="L567" s="430"/>
      <c r="M567" s="340"/>
    </row>
    <row r="568">
      <c r="A568" s="432"/>
      <c r="B568" s="433"/>
      <c r="C568" s="433"/>
      <c r="D568" s="434"/>
      <c r="E568" s="381"/>
      <c r="F568" s="450"/>
      <c r="G568" s="432"/>
      <c r="H568" s="394"/>
      <c r="I568" s="435"/>
      <c r="J568" s="432"/>
      <c r="K568" s="432"/>
      <c r="L568" s="430"/>
      <c r="M568" s="340"/>
    </row>
    <row r="569">
      <c r="A569" s="432"/>
      <c r="B569" s="433"/>
      <c r="C569" s="433"/>
      <c r="D569" s="434"/>
      <c r="E569" s="381"/>
      <c r="F569" s="450"/>
      <c r="G569" s="432"/>
      <c r="H569" s="394"/>
      <c r="I569" s="435"/>
      <c r="J569" s="432"/>
      <c r="K569" s="432"/>
      <c r="L569" s="430"/>
      <c r="M569" s="340"/>
    </row>
    <row r="570">
      <c r="A570" s="432"/>
      <c r="B570" s="433"/>
      <c r="C570" s="433"/>
      <c r="D570" s="434"/>
      <c r="E570" s="381"/>
      <c r="F570" s="450"/>
      <c r="G570" s="432"/>
      <c r="H570" s="394"/>
      <c r="I570" s="435"/>
      <c r="J570" s="432"/>
      <c r="K570" s="432"/>
      <c r="L570" s="430"/>
      <c r="M570" s="340"/>
    </row>
    <row r="571">
      <c r="A571" s="432"/>
      <c r="B571" s="433"/>
      <c r="C571" s="433"/>
      <c r="D571" s="434"/>
      <c r="E571" s="381"/>
      <c r="F571" s="450"/>
      <c r="G571" s="432"/>
      <c r="H571" s="394"/>
      <c r="I571" s="435"/>
      <c r="J571" s="432"/>
      <c r="K571" s="432"/>
      <c r="L571" s="430"/>
      <c r="M571" s="340"/>
    </row>
    <row r="572">
      <c r="A572" s="432"/>
      <c r="B572" s="433"/>
      <c r="C572" s="433"/>
      <c r="D572" s="434"/>
      <c r="E572" s="381"/>
      <c r="F572" s="450"/>
      <c r="G572" s="432"/>
      <c r="H572" s="394"/>
      <c r="I572" s="435"/>
      <c r="J572" s="432"/>
      <c r="K572" s="432"/>
      <c r="L572" s="430"/>
      <c r="M572" s="340"/>
    </row>
    <row r="573">
      <c r="A573" s="432"/>
      <c r="B573" s="433"/>
      <c r="C573" s="433"/>
      <c r="D573" s="434"/>
      <c r="E573" s="381"/>
      <c r="F573" s="450"/>
      <c r="G573" s="432"/>
      <c r="H573" s="394"/>
      <c r="I573" s="435"/>
      <c r="J573" s="432"/>
      <c r="K573" s="432"/>
      <c r="L573" s="430"/>
      <c r="M573" s="340"/>
    </row>
    <row r="574">
      <c r="A574" s="432"/>
      <c r="B574" s="433"/>
      <c r="C574" s="433"/>
      <c r="D574" s="434"/>
      <c r="E574" s="381"/>
      <c r="F574" s="450"/>
      <c r="G574" s="432"/>
      <c r="H574" s="394"/>
      <c r="I574" s="435"/>
      <c r="J574" s="432"/>
      <c r="K574" s="432"/>
      <c r="L574" s="430"/>
      <c r="M574" s="340"/>
    </row>
    <row r="575">
      <c r="A575" s="432"/>
      <c r="B575" s="433"/>
      <c r="C575" s="433"/>
      <c r="D575" s="434"/>
      <c r="E575" s="381"/>
      <c r="F575" s="450"/>
      <c r="G575" s="432"/>
      <c r="H575" s="394"/>
      <c r="I575" s="435"/>
      <c r="J575" s="432"/>
      <c r="K575" s="432"/>
      <c r="L575" s="430"/>
      <c r="M575" s="340"/>
    </row>
    <row r="576">
      <c r="A576" s="432"/>
      <c r="B576" s="433"/>
      <c r="C576" s="433"/>
      <c r="D576" s="434"/>
      <c r="E576" s="381"/>
      <c r="F576" s="450"/>
      <c r="G576" s="432"/>
      <c r="H576" s="394"/>
      <c r="I576" s="435"/>
      <c r="J576" s="432"/>
      <c r="K576" s="432"/>
      <c r="L576" s="430"/>
      <c r="M576" s="340"/>
    </row>
    <row r="577">
      <c r="A577" s="432"/>
      <c r="B577" s="433"/>
      <c r="C577" s="433"/>
      <c r="D577" s="434"/>
      <c r="E577" s="381"/>
      <c r="F577" s="450"/>
      <c r="G577" s="432"/>
      <c r="H577" s="394"/>
      <c r="I577" s="435"/>
      <c r="J577" s="432"/>
      <c r="K577" s="432"/>
      <c r="L577" s="430"/>
      <c r="M577" s="340"/>
    </row>
    <row r="578">
      <c r="A578" s="432"/>
      <c r="B578" s="433"/>
      <c r="C578" s="433"/>
      <c r="D578" s="434"/>
      <c r="E578" s="381"/>
      <c r="F578" s="450"/>
      <c r="G578" s="432"/>
      <c r="H578" s="394"/>
      <c r="I578" s="435"/>
      <c r="J578" s="432"/>
      <c r="K578" s="432"/>
      <c r="L578" s="430"/>
      <c r="M578" s="340"/>
    </row>
    <row r="579">
      <c r="A579" s="432"/>
      <c r="B579" s="433"/>
      <c r="C579" s="433"/>
      <c r="D579" s="434"/>
      <c r="E579" s="381"/>
      <c r="F579" s="450"/>
      <c r="G579" s="432"/>
      <c r="H579" s="394"/>
      <c r="I579" s="435"/>
      <c r="J579" s="432"/>
      <c r="K579" s="432"/>
      <c r="L579" s="430"/>
      <c r="M579" s="340"/>
    </row>
    <row r="580">
      <c r="A580" s="432"/>
      <c r="B580" s="433"/>
      <c r="C580" s="433"/>
      <c r="D580" s="434"/>
      <c r="E580" s="381"/>
      <c r="F580" s="450"/>
      <c r="G580" s="432"/>
      <c r="H580" s="394"/>
      <c r="I580" s="435"/>
      <c r="J580" s="432"/>
      <c r="K580" s="432"/>
      <c r="L580" s="430"/>
      <c r="M580" s="340"/>
    </row>
    <row r="581">
      <c r="A581" s="432"/>
      <c r="B581" s="433"/>
      <c r="C581" s="433"/>
      <c r="D581" s="434"/>
      <c r="E581" s="381"/>
      <c r="F581" s="450"/>
      <c r="G581" s="432"/>
      <c r="H581" s="394"/>
      <c r="I581" s="435"/>
      <c r="J581" s="432"/>
      <c r="K581" s="432"/>
      <c r="L581" s="430"/>
      <c r="M581" s="340"/>
    </row>
    <row r="582">
      <c r="A582" s="432"/>
      <c r="B582" s="433"/>
      <c r="C582" s="433"/>
      <c r="D582" s="434"/>
      <c r="E582" s="381"/>
      <c r="F582" s="450"/>
      <c r="G582" s="432"/>
      <c r="H582" s="394"/>
      <c r="I582" s="435"/>
      <c r="J582" s="432"/>
      <c r="K582" s="432"/>
      <c r="L582" s="430"/>
      <c r="M582" s="340"/>
    </row>
    <row r="583">
      <c r="A583" s="432"/>
      <c r="B583" s="433"/>
      <c r="C583" s="433"/>
      <c r="D583" s="434"/>
      <c r="E583" s="381"/>
      <c r="F583" s="450"/>
      <c r="G583" s="432"/>
      <c r="H583" s="394"/>
      <c r="I583" s="435"/>
      <c r="J583" s="432"/>
      <c r="K583" s="432"/>
      <c r="L583" s="430"/>
      <c r="M583" s="340"/>
    </row>
    <row r="584">
      <c r="A584" s="432"/>
      <c r="B584" s="433"/>
      <c r="C584" s="433"/>
      <c r="D584" s="434"/>
      <c r="E584" s="381"/>
      <c r="F584" s="450"/>
      <c r="G584" s="432"/>
      <c r="H584" s="394"/>
      <c r="I584" s="435"/>
      <c r="J584" s="432"/>
      <c r="K584" s="432"/>
      <c r="L584" s="430"/>
      <c r="M584" s="340"/>
    </row>
    <row r="585">
      <c r="A585" s="432"/>
      <c r="B585" s="433"/>
      <c r="C585" s="433"/>
      <c r="D585" s="434"/>
      <c r="E585" s="381"/>
      <c r="F585" s="450"/>
      <c r="G585" s="432"/>
      <c r="H585" s="394"/>
      <c r="I585" s="435"/>
      <c r="J585" s="432"/>
      <c r="K585" s="432"/>
      <c r="L585" s="430"/>
      <c r="M585" s="340"/>
    </row>
    <row r="586">
      <c r="A586" s="432"/>
      <c r="B586" s="433"/>
      <c r="C586" s="433"/>
      <c r="D586" s="434"/>
      <c r="E586" s="381"/>
      <c r="F586" s="450"/>
      <c r="G586" s="432"/>
      <c r="H586" s="394"/>
      <c r="I586" s="435"/>
      <c r="J586" s="432"/>
      <c r="K586" s="432"/>
      <c r="L586" s="430"/>
      <c r="M586" s="340"/>
    </row>
    <row r="587">
      <c r="A587" s="432"/>
      <c r="B587" s="433"/>
      <c r="C587" s="433"/>
      <c r="D587" s="434"/>
      <c r="E587" s="381"/>
      <c r="F587" s="450"/>
      <c r="G587" s="432"/>
      <c r="H587" s="394"/>
      <c r="I587" s="435"/>
      <c r="J587" s="432"/>
      <c r="K587" s="432"/>
      <c r="L587" s="430"/>
      <c r="M587" s="340"/>
    </row>
    <row r="588">
      <c r="A588" s="432"/>
      <c r="B588" s="433"/>
      <c r="C588" s="433"/>
      <c r="D588" s="434"/>
      <c r="E588" s="381"/>
      <c r="F588" s="450"/>
      <c r="G588" s="432"/>
      <c r="H588" s="394"/>
      <c r="I588" s="435"/>
      <c r="J588" s="432"/>
      <c r="K588" s="432"/>
      <c r="L588" s="430"/>
      <c r="M588" s="340"/>
    </row>
    <row r="589">
      <c r="A589" s="432"/>
      <c r="B589" s="433"/>
      <c r="C589" s="433"/>
      <c r="D589" s="434"/>
      <c r="E589" s="381"/>
      <c r="F589" s="450"/>
      <c r="G589" s="432"/>
      <c r="H589" s="394"/>
      <c r="I589" s="435"/>
      <c r="J589" s="432"/>
      <c r="K589" s="432"/>
      <c r="L589" s="430"/>
      <c r="M589" s="340"/>
    </row>
    <row r="590">
      <c r="A590" s="432"/>
      <c r="B590" s="433"/>
      <c r="C590" s="433"/>
      <c r="D590" s="434"/>
      <c r="E590" s="381"/>
      <c r="F590" s="450"/>
      <c r="G590" s="432"/>
      <c r="H590" s="394"/>
      <c r="I590" s="435"/>
      <c r="J590" s="432"/>
      <c r="K590" s="432"/>
      <c r="L590" s="430"/>
      <c r="M590" s="340"/>
    </row>
    <row r="591">
      <c r="A591" s="432"/>
      <c r="B591" s="433"/>
      <c r="C591" s="433"/>
      <c r="D591" s="434"/>
      <c r="E591" s="381"/>
      <c r="F591" s="450"/>
      <c r="G591" s="432"/>
      <c r="H591" s="394"/>
      <c r="I591" s="435"/>
      <c r="J591" s="432"/>
      <c r="K591" s="432"/>
      <c r="L591" s="430"/>
      <c r="M591" s="340"/>
    </row>
    <row r="592">
      <c r="A592" s="432"/>
      <c r="B592" s="433"/>
      <c r="C592" s="433"/>
      <c r="D592" s="434"/>
      <c r="E592" s="381"/>
      <c r="F592" s="450"/>
      <c r="G592" s="432"/>
      <c r="H592" s="394"/>
      <c r="I592" s="435"/>
      <c r="J592" s="432"/>
      <c r="K592" s="432"/>
      <c r="L592" s="430"/>
      <c r="M592" s="340"/>
    </row>
    <row r="593">
      <c r="A593" s="432"/>
      <c r="B593" s="433"/>
      <c r="C593" s="433"/>
      <c r="D593" s="434"/>
      <c r="E593" s="381"/>
      <c r="F593" s="450"/>
      <c r="G593" s="432"/>
      <c r="H593" s="394"/>
      <c r="I593" s="435"/>
      <c r="J593" s="432"/>
      <c r="K593" s="432"/>
      <c r="L593" s="430"/>
      <c r="M593" s="340"/>
    </row>
    <row r="594">
      <c r="A594" s="432"/>
      <c r="B594" s="433"/>
      <c r="C594" s="433"/>
      <c r="D594" s="434"/>
      <c r="E594" s="381"/>
      <c r="F594" s="450"/>
      <c r="G594" s="432"/>
      <c r="H594" s="394"/>
      <c r="I594" s="435"/>
      <c r="J594" s="432"/>
      <c r="K594" s="432"/>
      <c r="L594" s="430"/>
      <c r="M594" s="340"/>
    </row>
    <row r="595">
      <c r="A595" s="432"/>
      <c r="B595" s="433"/>
      <c r="C595" s="433"/>
      <c r="D595" s="434"/>
      <c r="E595" s="381"/>
      <c r="F595" s="450"/>
      <c r="G595" s="432"/>
      <c r="H595" s="394"/>
      <c r="I595" s="435"/>
      <c r="J595" s="432"/>
      <c r="K595" s="432"/>
      <c r="L595" s="430"/>
      <c r="M595" s="340"/>
    </row>
    <row r="596">
      <c r="A596" s="432"/>
      <c r="B596" s="433"/>
      <c r="C596" s="433"/>
      <c r="D596" s="434"/>
      <c r="E596" s="381"/>
      <c r="F596" s="450"/>
      <c r="G596" s="432"/>
      <c r="H596" s="394"/>
      <c r="I596" s="435"/>
      <c r="J596" s="432"/>
      <c r="K596" s="432"/>
      <c r="L596" s="430"/>
      <c r="M596" s="340"/>
    </row>
    <row r="597">
      <c r="A597" s="432"/>
      <c r="B597" s="433"/>
      <c r="C597" s="433"/>
      <c r="D597" s="434"/>
      <c r="E597" s="381"/>
      <c r="F597" s="450"/>
      <c r="G597" s="432"/>
      <c r="H597" s="394"/>
      <c r="I597" s="435"/>
      <c r="J597" s="432"/>
      <c r="K597" s="432"/>
      <c r="L597" s="430"/>
      <c r="M597" s="340"/>
    </row>
    <row r="598">
      <c r="A598" s="432"/>
      <c r="B598" s="433"/>
      <c r="C598" s="433"/>
      <c r="D598" s="434"/>
      <c r="E598" s="381"/>
      <c r="F598" s="450"/>
      <c r="G598" s="432"/>
      <c r="H598" s="394"/>
      <c r="I598" s="435"/>
      <c r="J598" s="432"/>
      <c r="K598" s="432"/>
      <c r="L598" s="430"/>
      <c r="M598" s="340"/>
    </row>
    <row r="599">
      <c r="A599" s="432"/>
      <c r="B599" s="433"/>
      <c r="C599" s="433"/>
      <c r="D599" s="434"/>
      <c r="E599" s="381"/>
      <c r="F599" s="450"/>
      <c r="G599" s="432"/>
      <c r="H599" s="394"/>
      <c r="I599" s="435"/>
      <c r="J599" s="432"/>
      <c r="K599" s="432"/>
      <c r="L599" s="430"/>
      <c r="M599" s="340"/>
    </row>
    <row r="600">
      <c r="A600" s="432"/>
      <c r="B600" s="433"/>
      <c r="C600" s="433"/>
      <c r="D600" s="434"/>
      <c r="E600" s="381"/>
      <c r="F600" s="450"/>
      <c r="G600" s="432"/>
      <c r="H600" s="394"/>
      <c r="I600" s="435"/>
      <c r="J600" s="432"/>
      <c r="K600" s="432"/>
      <c r="L600" s="430"/>
      <c r="M600" s="340"/>
    </row>
    <row r="601">
      <c r="A601" s="432"/>
      <c r="B601" s="433"/>
      <c r="C601" s="433"/>
      <c r="D601" s="434"/>
      <c r="E601" s="381"/>
      <c r="F601" s="450"/>
      <c r="G601" s="432"/>
      <c r="H601" s="394"/>
      <c r="I601" s="435"/>
      <c r="J601" s="432"/>
      <c r="K601" s="432"/>
      <c r="L601" s="430"/>
      <c r="M601" s="340"/>
    </row>
    <row r="602">
      <c r="A602" s="432"/>
      <c r="B602" s="433"/>
      <c r="C602" s="433"/>
      <c r="D602" s="434"/>
      <c r="E602" s="381"/>
      <c r="F602" s="450"/>
      <c r="G602" s="432"/>
      <c r="H602" s="394"/>
      <c r="I602" s="435"/>
      <c r="J602" s="432"/>
      <c r="K602" s="432"/>
      <c r="L602" s="430"/>
      <c r="M602" s="340"/>
    </row>
    <row r="603">
      <c r="A603" s="432"/>
      <c r="B603" s="433"/>
      <c r="C603" s="433"/>
      <c r="D603" s="434"/>
      <c r="E603" s="381"/>
      <c r="F603" s="450"/>
      <c r="G603" s="432"/>
      <c r="H603" s="394"/>
      <c r="I603" s="435"/>
      <c r="J603" s="432"/>
      <c r="K603" s="432"/>
      <c r="L603" s="430"/>
      <c r="M603" s="340"/>
    </row>
    <row r="604">
      <c r="A604" s="432"/>
      <c r="B604" s="433"/>
      <c r="C604" s="433"/>
      <c r="D604" s="434"/>
      <c r="E604" s="381"/>
      <c r="F604" s="450"/>
      <c r="G604" s="432"/>
      <c r="H604" s="394"/>
      <c r="I604" s="435"/>
      <c r="J604" s="432"/>
      <c r="K604" s="432"/>
      <c r="L604" s="430"/>
      <c r="M604" s="340"/>
    </row>
    <row r="605">
      <c r="A605" s="432"/>
      <c r="B605" s="433"/>
      <c r="C605" s="433"/>
      <c r="D605" s="434"/>
      <c r="E605" s="381"/>
      <c r="F605" s="450"/>
      <c r="G605" s="432"/>
      <c r="H605" s="394"/>
      <c r="I605" s="435"/>
      <c r="J605" s="432"/>
      <c r="K605" s="432"/>
      <c r="L605" s="430"/>
      <c r="M605" s="340"/>
    </row>
    <row r="606">
      <c r="A606" s="432"/>
      <c r="B606" s="433"/>
      <c r="C606" s="433"/>
      <c r="D606" s="434"/>
      <c r="E606" s="381"/>
      <c r="F606" s="450"/>
      <c r="G606" s="432"/>
      <c r="H606" s="394"/>
      <c r="I606" s="435"/>
      <c r="J606" s="432"/>
      <c r="K606" s="432"/>
      <c r="L606" s="430"/>
      <c r="M606" s="340"/>
    </row>
    <row r="607">
      <c r="A607" s="432"/>
      <c r="B607" s="433"/>
      <c r="C607" s="433"/>
      <c r="D607" s="434"/>
      <c r="E607" s="381"/>
      <c r="F607" s="450"/>
      <c r="G607" s="432"/>
      <c r="H607" s="394"/>
      <c r="I607" s="435"/>
      <c r="J607" s="432"/>
      <c r="K607" s="432"/>
      <c r="L607" s="430"/>
      <c r="M607" s="340"/>
    </row>
    <row r="608">
      <c r="A608" s="432"/>
      <c r="B608" s="433"/>
      <c r="C608" s="433"/>
      <c r="D608" s="434"/>
      <c r="E608" s="381"/>
      <c r="F608" s="450"/>
      <c r="G608" s="432"/>
      <c r="H608" s="394"/>
      <c r="I608" s="435"/>
      <c r="J608" s="432"/>
      <c r="K608" s="432"/>
      <c r="L608" s="430"/>
      <c r="M608" s="340"/>
    </row>
    <row r="609">
      <c r="A609" s="432"/>
      <c r="B609" s="433"/>
      <c r="C609" s="433"/>
      <c r="D609" s="434"/>
      <c r="E609" s="381"/>
      <c r="F609" s="450"/>
      <c r="G609" s="432"/>
      <c r="H609" s="394"/>
      <c r="I609" s="435"/>
      <c r="J609" s="432"/>
      <c r="K609" s="432"/>
      <c r="L609" s="430"/>
      <c r="M609" s="340"/>
    </row>
    <row r="610">
      <c r="A610" s="432"/>
      <c r="B610" s="433"/>
      <c r="C610" s="433"/>
      <c r="D610" s="434"/>
      <c r="E610" s="381"/>
      <c r="F610" s="450"/>
      <c r="G610" s="432"/>
      <c r="H610" s="394"/>
      <c r="I610" s="435"/>
      <c r="J610" s="432"/>
      <c r="K610" s="432"/>
      <c r="L610" s="430"/>
      <c r="M610" s="340"/>
    </row>
    <row r="611">
      <c r="A611" s="432"/>
      <c r="B611" s="433"/>
      <c r="C611" s="433"/>
      <c r="D611" s="434"/>
      <c r="E611" s="381"/>
      <c r="F611" s="450"/>
      <c r="G611" s="432"/>
      <c r="H611" s="394"/>
      <c r="I611" s="435"/>
      <c r="J611" s="432"/>
      <c r="K611" s="432"/>
      <c r="L611" s="430"/>
      <c r="M611" s="340"/>
    </row>
    <row r="612">
      <c r="A612" s="432"/>
      <c r="B612" s="433"/>
      <c r="C612" s="433"/>
      <c r="D612" s="434"/>
      <c r="E612" s="381"/>
      <c r="F612" s="450"/>
      <c r="G612" s="432"/>
      <c r="H612" s="394"/>
      <c r="I612" s="435"/>
      <c r="J612" s="432"/>
      <c r="K612" s="432"/>
      <c r="L612" s="430"/>
      <c r="M612" s="340"/>
    </row>
    <row r="613">
      <c r="A613" s="432"/>
      <c r="B613" s="433"/>
      <c r="C613" s="433"/>
      <c r="D613" s="434"/>
      <c r="E613" s="381"/>
      <c r="F613" s="450"/>
      <c r="G613" s="432"/>
      <c r="H613" s="394"/>
      <c r="I613" s="435"/>
      <c r="J613" s="432"/>
      <c r="K613" s="432"/>
      <c r="L613" s="430"/>
      <c r="M613" s="340"/>
    </row>
    <row r="614">
      <c r="A614" s="432"/>
      <c r="B614" s="433"/>
      <c r="C614" s="433"/>
      <c r="D614" s="434"/>
      <c r="E614" s="381"/>
      <c r="F614" s="450"/>
      <c r="G614" s="432"/>
      <c r="H614" s="394"/>
      <c r="I614" s="435"/>
      <c r="J614" s="432"/>
      <c r="K614" s="432"/>
      <c r="L614" s="430"/>
      <c r="M614" s="340"/>
    </row>
    <row r="615">
      <c r="A615" s="432"/>
      <c r="B615" s="433"/>
      <c r="C615" s="433"/>
      <c r="D615" s="434"/>
      <c r="E615" s="381"/>
      <c r="F615" s="450"/>
      <c r="G615" s="432"/>
      <c r="H615" s="394"/>
      <c r="I615" s="435"/>
      <c r="J615" s="432"/>
      <c r="K615" s="432"/>
      <c r="L615" s="430"/>
      <c r="M615" s="340"/>
    </row>
    <row r="616">
      <c r="A616" s="432"/>
      <c r="B616" s="433"/>
      <c r="C616" s="433"/>
      <c r="D616" s="434"/>
      <c r="E616" s="381"/>
      <c r="F616" s="450"/>
      <c r="G616" s="432"/>
      <c r="H616" s="394"/>
      <c r="I616" s="435"/>
      <c r="J616" s="432"/>
      <c r="K616" s="432"/>
      <c r="L616" s="430"/>
      <c r="M616" s="340"/>
    </row>
    <row r="617">
      <c r="A617" s="432"/>
      <c r="B617" s="433"/>
      <c r="C617" s="433"/>
      <c r="D617" s="434"/>
      <c r="E617" s="381"/>
      <c r="F617" s="450"/>
      <c r="G617" s="432"/>
      <c r="H617" s="394"/>
      <c r="I617" s="435"/>
      <c r="J617" s="432"/>
      <c r="K617" s="432"/>
      <c r="L617" s="430"/>
      <c r="M617" s="340"/>
    </row>
    <row r="618">
      <c r="A618" s="432"/>
      <c r="B618" s="433"/>
      <c r="C618" s="433"/>
      <c r="D618" s="434"/>
      <c r="E618" s="381"/>
      <c r="F618" s="450"/>
      <c r="G618" s="432"/>
      <c r="H618" s="394"/>
      <c r="I618" s="435"/>
      <c r="J618" s="432"/>
      <c r="K618" s="432"/>
      <c r="L618" s="430"/>
      <c r="M618" s="340"/>
    </row>
    <row r="619">
      <c r="A619" s="432"/>
      <c r="B619" s="433"/>
      <c r="C619" s="433"/>
      <c r="D619" s="434"/>
      <c r="E619" s="381"/>
      <c r="F619" s="450"/>
      <c r="G619" s="432"/>
      <c r="H619" s="394"/>
      <c r="I619" s="435"/>
      <c r="J619" s="432"/>
      <c r="K619" s="432"/>
      <c r="L619" s="430"/>
      <c r="M619" s="340"/>
    </row>
    <row r="620">
      <c r="A620" s="432"/>
      <c r="B620" s="433"/>
      <c r="C620" s="433"/>
      <c r="D620" s="434"/>
      <c r="E620" s="381"/>
      <c r="F620" s="450"/>
      <c r="G620" s="432"/>
      <c r="H620" s="394"/>
      <c r="I620" s="435"/>
      <c r="J620" s="432"/>
      <c r="K620" s="432"/>
      <c r="L620" s="430"/>
      <c r="M620" s="340"/>
    </row>
    <row r="621">
      <c r="A621" s="432"/>
      <c r="B621" s="433"/>
      <c r="C621" s="433"/>
      <c r="D621" s="434"/>
      <c r="E621" s="381"/>
      <c r="F621" s="450"/>
      <c r="G621" s="432"/>
      <c r="H621" s="394"/>
      <c r="I621" s="435"/>
      <c r="J621" s="432"/>
      <c r="K621" s="432"/>
      <c r="L621" s="430"/>
      <c r="M621" s="340"/>
    </row>
    <row r="622">
      <c r="A622" s="432"/>
      <c r="B622" s="433"/>
      <c r="C622" s="433"/>
      <c r="D622" s="434"/>
      <c r="E622" s="381"/>
      <c r="F622" s="450"/>
      <c r="G622" s="432"/>
      <c r="H622" s="394"/>
      <c r="I622" s="435"/>
      <c r="J622" s="432"/>
      <c r="K622" s="432"/>
      <c r="L622" s="430"/>
      <c r="M622" s="340"/>
    </row>
    <row r="623">
      <c r="A623" s="432"/>
      <c r="B623" s="433"/>
      <c r="C623" s="433"/>
      <c r="D623" s="434"/>
      <c r="E623" s="381"/>
      <c r="F623" s="450"/>
      <c r="G623" s="432"/>
      <c r="H623" s="394"/>
      <c r="I623" s="435"/>
      <c r="J623" s="432"/>
      <c r="K623" s="432"/>
      <c r="L623" s="430"/>
      <c r="M623" s="340"/>
    </row>
    <row r="624">
      <c r="A624" s="432"/>
      <c r="B624" s="433"/>
      <c r="C624" s="433"/>
      <c r="D624" s="434"/>
      <c r="E624" s="381"/>
      <c r="F624" s="450"/>
      <c r="G624" s="432"/>
      <c r="H624" s="394"/>
      <c r="I624" s="435"/>
      <c r="J624" s="432"/>
      <c r="K624" s="432"/>
      <c r="L624" s="430"/>
      <c r="M624" s="340"/>
    </row>
    <row r="625">
      <c r="A625" s="432"/>
      <c r="B625" s="433"/>
      <c r="C625" s="433"/>
      <c r="D625" s="434"/>
      <c r="E625" s="381"/>
      <c r="F625" s="450"/>
      <c r="G625" s="432"/>
      <c r="H625" s="394"/>
      <c r="I625" s="435"/>
      <c r="J625" s="432"/>
      <c r="K625" s="432"/>
      <c r="L625" s="430"/>
      <c r="M625" s="340"/>
    </row>
    <row r="626">
      <c r="A626" s="432"/>
      <c r="B626" s="433"/>
      <c r="C626" s="433"/>
      <c r="D626" s="434"/>
      <c r="E626" s="381"/>
      <c r="F626" s="450"/>
      <c r="G626" s="432"/>
      <c r="H626" s="394"/>
      <c r="I626" s="435"/>
      <c r="J626" s="432"/>
      <c r="K626" s="432"/>
      <c r="L626" s="430"/>
      <c r="M626" s="340"/>
    </row>
    <row r="627">
      <c r="A627" s="432"/>
      <c r="B627" s="433"/>
      <c r="C627" s="433"/>
      <c r="D627" s="434"/>
      <c r="E627" s="381"/>
      <c r="F627" s="450"/>
      <c r="G627" s="432"/>
      <c r="H627" s="394"/>
      <c r="I627" s="435"/>
      <c r="J627" s="432"/>
      <c r="K627" s="432"/>
      <c r="L627" s="430"/>
      <c r="M627" s="340"/>
    </row>
    <row r="628">
      <c r="A628" s="432"/>
      <c r="B628" s="433"/>
      <c r="C628" s="433"/>
      <c r="D628" s="434"/>
      <c r="E628" s="381"/>
      <c r="F628" s="450"/>
      <c r="G628" s="432"/>
      <c r="H628" s="394"/>
      <c r="I628" s="435"/>
      <c r="J628" s="432"/>
      <c r="K628" s="432"/>
      <c r="L628" s="430"/>
      <c r="M628" s="340"/>
    </row>
    <row r="629">
      <c r="A629" s="432"/>
      <c r="B629" s="433"/>
      <c r="C629" s="433"/>
      <c r="D629" s="434"/>
      <c r="E629" s="381"/>
      <c r="F629" s="450"/>
      <c r="G629" s="432"/>
      <c r="H629" s="394"/>
      <c r="I629" s="435"/>
      <c r="J629" s="432"/>
      <c r="K629" s="432"/>
      <c r="L629" s="430"/>
      <c r="M629" s="340"/>
    </row>
    <row r="630">
      <c r="A630" s="432"/>
      <c r="B630" s="433"/>
      <c r="C630" s="433"/>
      <c r="D630" s="434"/>
      <c r="E630" s="381"/>
      <c r="F630" s="450"/>
      <c r="G630" s="432"/>
      <c r="H630" s="394"/>
      <c r="I630" s="435"/>
      <c r="J630" s="432"/>
      <c r="K630" s="432"/>
      <c r="L630" s="430"/>
      <c r="M630" s="340"/>
    </row>
    <row r="631">
      <c r="A631" s="432"/>
      <c r="B631" s="433"/>
      <c r="C631" s="433"/>
      <c r="D631" s="434"/>
      <c r="E631" s="381"/>
      <c r="F631" s="450"/>
      <c r="G631" s="432"/>
      <c r="H631" s="394"/>
      <c r="I631" s="435"/>
      <c r="J631" s="432"/>
      <c r="K631" s="432"/>
      <c r="L631" s="430"/>
      <c r="M631" s="340"/>
    </row>
    <row r="632">
      <c r="A632" s="432"/>
      <c r="B632" s="433"/>
      <c r="C632" s="433"/>
      <c r="D632" s="434"/>
      <c r="E632" s="381"/>
      <c r="F632" s="450"/>
      <c r="G632" s="432"/>
      <c r="H632" s="394"/>
      <c r="I632" s="435"/>
      <c r="J632" s="432"/>
      <c r="K632" s="432"/>
      <c r="L632" s="430"/>
      <c r="M632" s="340"/>
    </row>
    <row r="633">
      <c r="A633" s="432"/>
      <c r="B633" s="433"/>
      <c r="C633" s="433"/>
      <c r="D633" s="434"/>
      <c r="E633" s="381"/>
      <c r="F633" s="450"/>
      <c r="G633" s="432"/>
      <c r="H633" s="394"/>
      <c r="I633" s="435"/>
      <c r="J633" s="432"/>
      <c r="K633" s="432"/>
      <c r="L633" s="430"/>
      <c r="M633" s="340"/>
    </row>
    <row r="634">
      <c r="A634" s="432"/>
      <c r="B634" s="433"/>
      <c r="C634" s="433"/>
      <c r="D634" s="434"/>
      <c r="E634" s="381"/>
      <c r="F634" s="450"/>
      <c r="G634" s="432"/>
      <c r="H634" s="394"/>
      <c r="I634" s="435"/>
      <c r="J634" s="432"/>
      <c r="K634" s="432"/>
      <c r="L634" s="430"/>
      <c r="M634" s="340"/>
    </row>
    <row r="635">
      <c r="A635" s="432"/>
      <c r="B635" s="433"/>
      <c r="C635" s="433"/>
      <c r="D635" s="434"/>
      <c r="E635" s="381"/>
      <c r="F635" s="450"/>
      <c r="G635" s="432"/>
      <c r="H635" s="394"/>
      <c r="I635" s="435"/>
      <c r="J635" s="432"/>
      <c r="K635" s="432"/>
      <c r="L635" s="430"/>
      <c r="M635" s="340"/>
    </row>
    <row r="636">
      <c r="A636" s="432"/>
      <c r="B636" s="433"/>
      <c r="C636" s="433"/>
      <c r="D636" s="434"/>
      <c r="E636" s="381"/>
      <c r="F636" s="450"/>
      <c r="G636" s="432"/>
      <c r="H636" s="394"/>
      <c r="I636" s="435"/>
      <c r="J636" s="432"/>
      <c r="K636" s="432"/>
      <c r="L636" s="430"/>
      <c r="M636" s="340"/>
    </row>
    <row r="637">
      <c r="A637" s="432"/>
      <c r="B637" s="433"/>
      <c r="C637" s="433"/>
      <c r="D637" s="434"/>
      <c r="E637" s="381"/>
      <c r="F637" s="450"/>
      <c r="G637" s="432"/>
      <c r="H637" s="394"/>
      <c r="I637" s="435"/>
      <c r="J637" s="432"/>
      <c r="K637" s="432"/>
      <c r="L637" s="430"/>
      <c r="M637" s="340"/>
    </row>
    <row r="638">
      <c r="A638" s="432"/>
      <c r="B638" s="433"/>
      <c r="C638" s="433"/>
      <c r="D638" s="434"/>
      <c r="E638" s="381"/>
      <c r="F638" s="450"/>
      <c r="G638" s="432"/>
      <c r="H638" s="394"/>
      <c r="I638" s="435"/>
      <c r="J638" s="432"/>
      <c r="K638" s="432"/>
      <c r="L638" s="430"/>
      <c r="M638" s="340"/>
    </row>
    <row r="639">
      <c r="A639" s="432"/>
      <c r="B639" s="433"/>
      <c r="C639" s="433"/>
      <c r="D639" s="434"/>
      <c r="E639" s="381"/>
      <c r="F639" s="450"/>
      <c r="G639" s="432"/>
      <c r="H639" s="394"/>
      <c r="I639" s="435"/>
      <c r="J639" s="432"/>
      <c r="K639" s="432"/>
      <c r="L639" s="430"/>
      <c r="M639" s="340"/>
    </row>
    <row r="640">
      <c r="A640" s="432"/>
      <c r="B640" s="433"/>
      <c r="C640" s="433"/>
      <c r="D640" s="434"/>
      <c r="E640" s="381"/>
      <c r="F640" s="450"/>
      <c r="G640" s="432"/>
      <c r="H640" s="394"/>
      <c r="I640" s="435"/>
      <c r="J640" s="432"/>
      <c r="K640" s="432"/>
      <c r="L640" s="430"/>
      <c r="M640" s="340"/>
    </row>
    <row r="641">
      <c r="A641" s="432"/>
      <c r="B641" s="433"/>
      <c r="C641" s="433"/>
      <c r="D641" s="434"/>
      <c r="E641" s="381"/>
      <c r="F641" s="450"/>
      <c r="G641" s="432"/>
      <c r="H641" s="394"/>
      <c r="I641" s="435"/>
      <c r="J641" s="432"/>
      <c r="K641" s="432"/>
      <c r="L641" s="430"/>
      <c r="M641" s="340"/>
    </row>
    <row r="642">
      <c r="A642" s="432"/>
      <c r="B642" s="433"/>
      <c r="C642" s="433"/>
      <c r="D642" s="434"/>
      <c r="E642" s="381"/>
      <c r="F642" s="450"/>
      <c r="G642" s="432"/>
      <c r="H642" s="394"/>
      <c r="I642" s="435"/>
      <c r="J642" s="432"/>
      <c r="K642" s="432"/>
      <c r="L642" s="430"/>
      <c r="M642" s="340"/>
    </row>
    <row r="643">
      <c r="A643" s="432"/>
      <c r="B643" s="433"/>
      <c r="C643" s="433"/>
      <c r="D643" s="434"/>
      <c r="E643" s="381"/>
      <c r="F643" s="450"/>
      <c r="G643" s="432"/>
      <c r="H643" s="394"/>
      <c r="I643" s="435"/>
      <c r="J643" s="432"/>
      <c r="K643" s="432"/>
      <c r="L643" s="430"/>
      <c r="M643" s="340"/>
    </row>
    <row r="644">
      <c r="A644" s="432"/>
      <c r="B644" s="433"/>
      <c r="C644" s="433"/>
      <c r="D644" s="434"/>
      <c r="E644" s="381"/>
      <c r="F644" s="450"/>
      <c r="G644" s="432"/>
      <c r="H644" s="394"/>
      <c r="I644" s="435"/>
      <c r="J644" s="432"/>
      <c r="K644" s="432"/>
      <c r="L644" s="430"/>
      <c r="M644" s="340"/>
    </row>
    <row r="645">
      <c r="A645" s="432"/>
      <c r="B645" s="433"/>
      <c r="C645" s="433"/>
      <c r="D645" s="434"/>
      <c r="E645" s="381"/>
      <c r="F645" s="450"/>
      <c r="G645" s="432"/>
      <c r="H645" s="394"/>
      <c r="I645" s="435"/>
      <c r="J645" s="432"/>
      <c r="K645" s="432"/>
      <c r="L645" s="430"/>
      <c r="M645" s="340"/>
    </row>
    <row r="646">
      <c r="A646" s="432"/>
      <c r="B646" s="433"/>
      <c r="C646" s="433"/>
      <c r="D646" s="434"/>
      <c r="E646" s="381"/>
      <c r="F646" s="450"/>
      <c r="G646" s="432"/>
      <c r="H646" s="394"/>
      <c r="I646" s="435"/>
      <c r="J646" s="432"/>
      <c r="K646" s="432"/>
      <c r="L646" s="430"/>
      <c r="M646" s="340"/>
    </row>
    <row r="647">
      <c r="A647" s="432"/>
      <c r="B647" s="433"/>
      <c r="C647" s="433"/>
      <c r="D647" s="434"/>
      <c r="E647" s="381"/>
      <c r="F647" s="450"/>
      <c r="G647" s="432"/>
      <c r="H647" s="394"/>
      <c r="I647" s="435"/>
      <c r="J647" s="432"/>
      <c r="K647" s="432"/>
      <c r="L647" s="430"/>
      <c r="M647" s="340"/>
    </row>
    <row r="648">
      <c r="A648" s="432"/>
      <c r="B648" s="433"/>
      <c r="C648" s="433"/>
      <c r="D648" s="434"/>
      <c r="E648" s="381"/>
      <c r="F648" s="450"/>
      <c r="G648" s="432"/>
      <c r="H648" s="394"/>
      <c r="I648" s="435"/>
      <c r="J648" s="432"/>
      <c r="K648" s="432"/>
      <c r="L648" s="430"/>
      <c r="M648" s="340"/>
    </row>
    <row r="649">
      <c r="A649" s="432"/>
      <c r="B649" s="433"/>
      <c r="C649" s="433"/>
      <c r="D649" s="434"/>
      <c r="E649" s="381"/>
      <c r="F649" s="450"/>
      <c r="G649" s="432"/>
      <c r="H649" s="394"/>
      <c r="I649" s="435"/>
      <c r="J649" s="432"/>
      <c r="K649" s="432"/>
      <c r="L649" s="430"/>
      <c r="M649" s="340"/>
    </row>
    <row r="650">
      <c r="A650" s="432"/>
      <c r="B650" s="433"/>
      <c r="C650" s="433"/>
      <c r="D650" s="434"/>
      <c r="E650" s="381"/>
      <c r="F650" s="450"/>
      <c r="G650" s="432"/>
      <c r="H650" s="394"/>
      <c r="I650" s="435"/>
      <c r="J650" s="432"/>
      <c r="K650" s="432"/>
      <c r="L650" s="430"/>
      <c r="M650" s="340"/>
    </row>
    <row r="651">
      <c r="A651" s="432"/>
      <c r="B651" s="433"/>
      <c r="C651" s="433"/>
      <c r="D651" s="434"/>
      <c r="E651" s="381"/>
      <c r="F651" s="450"/>
      <c r="G651" s="432"/>
      <c r="H651" s="394"/>
      <c r="I651" s="435"/>
      <c r="J651" s="432"/>
      <c r="K651" s="432"/>
      <c r="L651" s="430"/>
      <c r="M651" s="340"/>
    </row>
    <row r="652">
      <c r="A652" s="432"/>
      <c r="B652" s="433"/>
      <c r="C652" s="433"/>
      <c r="D652" s="434"/>
      <c r="E652" s="381"/>
      <c r="F652" s="450"/>
      <c r="G652" s="432"/>
      <c r="H652" s="394"/>
      <c r="I652" s="435"/>
      <c r="J652" s="432"/>
      <c r="K652" s="432"/>
      <c r="L652" s="430"/>
      <c r="M652" s="340"/>
    </row>
    <row r="653">
      <c r="A653" s="432"/>
      <c r="B653" s="433"/>
      <c r="C653" s="433"/>
      <c r="D653" s="434"/>
      <c r="E653" s="381"/>
      <c r="F653" s="450"/>
      <c r="G653" s="432"/>
      <c r="H653" s="394"/>
      <c r="I653" s="435"/>
      <c r="J653" s="432"/>
      <c r="K653" s="432"/>
      <c r="L653" s="430"/>
      <c r="M653" s="340"/>
    </row>
    <row r="654">
      <c r="A654" s="432"/>
      <c r="B654" s="433"/>
      <c r="C654" s="433"/>
      <c r="D654" s="434"/>
      <c r="E654" s="381"/>
      <c r="F654" s="450"/>
      <c r="G654" s="432"/>
      <c r="H654" s="394"/>
      <c r="I654" s="435"/>
      <c r="J654" s="432"/>
      <c r="K654" s="432"/>
      <c r="L654" s="430"/>
      <c r="M654" s="340"/>
    </row>
    <row r="655">
      <c r="A655" s="432"/>
      <c r="B655" s="433"/>
      <c r="C655" s="433"/>
      <c r="D655" s="434"/>
      <c r="E655" s="381"/>
      <c r="F655" s="450"/>
      <c r="G655" s="432"/>
      <c r="H655" s="394"/>
      <c r="I655" s="435"/>
      <c r="J655" s="432"/>
      <c r="K655" s="432"/>
      <c r="L655" s="430"/>
      <c r="M655" s="340"/>
    </row>
    <row r="656">
      <c r="A656" s="432"/>
      <c r="B656" s="433"/>
      <c r="C656" s="433"/>
      <c r="D656" s="434"/>
      <c r="E656" s="381"/>
      <c r="F656" s="450"/>
      <c r="G656" s="432"/>
      <c r="H656" s="394"/>
      <c r="I656" s="435"/>
      <c r="J656" s="432"/>
      <c r="K656" s="432"/>
      <c r="L656" s="430"/>
      <c r="M656" s="340"/>
    </row>
    <row r="657">
      <c r="A657" s="432"/>
      <c r="B657" s="433"/>
      <c r="C657" s="433"/>
      <c r="D657" s="434"/>
      <c r="E657" s="381"/>
      <c r="F657" s="450"/>
      <c r="G657" s="432"/>
      <c r="H657" s="394"/>
      <c r="I657" s="435"/>
      <c r="J657" s="432"/>
      <c r="K657" s="432"/>
      <c r="L657" s="430"/>
      <c r="M657" s="340"/>
    </row>
    <row r="658">
      <c r="A658" s="432"/>
      <c r="B658" s="433"/>
      <c r="C658" s="433"/>
      <c r="D658" s="434"/>
      <c r="E658" s="381"/>
      <c r="F658" s="450"/>
      <c r="G658" s="432"/>
      <c r="H658" s="394"/>
      <c r="I658" s="435"/>
      <c r="J658" s="432"/>
      <c r="K658" s="432"/>
      <c r="L658" s="430"/>
      <c r="M658" s="340"/>
    </row>
    <row r="659">
      <c r="A659" s="432"/>
      <c r="B659" s="433"/>
      <c r="C659" s="433"/>
      <c r="D659" s="434"/>
      <c r="E659" s="381"/>
      <c r="F659" s="450"/>
      <c r="G659" s="432"/>
      <c r="H659" s="394"/>
      <c r="I659" s="435"/>
      <c r="J659" s="432"/>
      <c r="K659" s="432"/>
      <c r="L659" s="430"/>
      <c r="M659" s="340"/>
    </row>
    <row r="660">
      <c r="A660" s="432"/>
      <c r="B660" s="433"/>
      <c r="C660" s="433"/>
      <c r="D660" s="434"/>
      <c r="E660" s="381"/>
      <c r="F660" s="450"/>
      <c r="G660" s="432"/>
      <c r="H660" s="394"/>
      <c r="I660" s="435"/>
      <c r="J660" s="432"/>
      <c r="K660" s="432"/>
      <c r="L660" s="430"/>
      <c r="M660" s="340"/>
    </row>
    <row r="661">
      <c r="A661" s="432"/>
      <c r="B661" s="433"/>
      <c r="C661" s="433"/>
      <c r="D661" s="434"/>
      <c r="E661" s="381"/>
      <c r="F661" s="450"/>
      <c r="G661" s="432"/>
      <c r="H661" s="394"/>
      <c r="I661" s="435"/>
      <c r="J661" s="432"/>
      <c r="K661" s="432"/>
      <c r="L661" s="430"/>
      <c r="M661" s="340"/>
    </row>
    <row r="662">
      <c r="A662" s="432"/>
      <c r="B662" s="433"/>
      <c r="C662" s="433"/>
      <c r="D662" s="434"/>
      <c r="E662" s="381"/>
      <c r="F662" s="450"/>
      <c r="G662" s="432"/>
      <c r="H662" s="394"/>
      <c r="I662" s="435"/>
      <c r="J662" s="432"/>
      <c r="K662" s="432"/>
      <c r="L662" s="430"/>
      <c r="M662" s="340"/>
    </row>
    <row r="663">
      <c r="A663" s="432"/>
      <c r="B663" s="433"/>
      <c r="C663" s="433"/>
      <c r="D663" s="434"/>
      <c r="E663" s="381"/>
      <c r="F663" s="450"/>
      <c r="G663" s="432"/>
      <c r="H663" s="394"/>
      <c r="I663" s="435"/>
      <c r="J663" s="432"/>
      <c r="K663" s="432"/>
      <c r="L663" s="430"/>
      <c r="M663" s="340"/>
    </row>
    <row r="664">
      <c r="A664" s="432"/>
      <c r="B664" s="433"/>
      <c r="C664" s="433"/>
      <c r="D664" s="434"/>
      <c r="E664" s="381"/>
      <c r="F664" s="450"/>
      <c r="G664" s="432"/>
      <c r="H664" s="394"/>
      <c r="I664" s="435"/>
      <c r="J664" s="432"/>
      <c r="K664" s="432"/>
      <c r="L664" s="430"/>
      <c r="M664" s="340"/>
    </row>
    <row r="665">
      <c r="A665" s="432"/>
      <c r="B665" s="433"/>
      <c r="C665" s="433"/>
      <c r="D665" s="434"/>
      <c r="E665" s="381"/>
      <c r="F665" s="450"/>
      <c r="G665" s="432"/>
      <c r="H665" s="394"/>
      <c r="I665" s="435"/>
      <c r="J665" s="432"/>
      <c r="K665" s="432"/>
      <c r="L665" s="430"/>
      <c r="M665" s="340"/>
    </row>
    <row r="666">
      <c r="A666" s="432"/>
      <c r="B666" s="433"/>
      <c r="C666" s="433"/>
      <c r="D666" s="434"/>
      <c r="E666" s="381"/>
      <c r="F666" s="450"/>
      <c r="G666" s="432"/>
      <c r="H666" s="394"/>
      <c r="I666" s="435"/>
      <c r="J666" s="432"/>
      <c r="K666" s="432"/>
      <c r="L666" s="430"/>
      <c r="M666" s="340"/>
    </row>
    <row r="667">
      <c r="A667" s="432"/>
      <c r="B667" s="433"/>
      <c r="C667" s="433"/>
      <c r="D667" s="434"/>
      <c r="E667" s="381"/>
      <c r="F667" s="450"/>
      <c r="G667" s="432"/>
      <c r="H667" s="394"/>
      <c r="I667" s="435"/>
      <c r="J667" s="432"/>
      <c r="K667" s="432"/>
      <c r="L667" s="430"/>
      <c r="M667" s="340"/>
    </row>
    <row r="668">
      <c r="A668" s="432"/>
      <c r="B668" s="433"/>
      <c r="C668" s="433"/>
      <c r="D668" s="434"/>
      <c r="E668" s="381"/>
      <c r="F668" s="450"/>
      <c r="G668" s="432"/>
      <c r="H668" s="394"/>
      <c r="I668" s="435"/>
      <c r="J668" s="432"/>
      <c r="K668" s="432"/>
      <c r="L668" s="430"/>
      <c r="M668" s="340"/>
    </row>
    <row r="669">
      <c r="A669" s="432"/>
      <c r="B669" s="433"/>
      <c r="C669" s="433"/>
      <c r="D669" s="434"/>
      <c r="E669" s="381"/>
      <c r="F669" s="450"/>
      <c r="G669" s="432"/>
      <c r="H669" s="394"/>
      <c r="I669" s="435"/>
      <c r="J669" s="432"/>
      <c r="K669" s="432"/>
      <c r="L669" s="430"/>
      <c r="M669" s="340"/>
    </row>
    <row r="670">
      <c r="A670" s="432"/>
      <c r="B670" s="433"/>
      <c r="C670" s="433"/>
      <c r="D670" s="434"/>
      <c r="E670" s="381"/>
      <c r="F670" s="450"/>
      <c r="G670" s="432"/>
      <c r="H670" s="394"/>
      <c r="I670" s="435"/>
      <c r="J670" s="432"/>
      <c r="K670" s="432"/>
      <c r="L670" s="430"/>
      <c r="M670" s="340"/>
    </row>
    <row r="671">
      <c r="A671" s="432"/>
      <c r="B671" s="433"/>
      <c r="C671" s="433"/>
      <c r="D671" s="434"/>
      <c r="E671" s="381"/>
      <c r="F671" s="450"/>
      <c r="G671" s="432"/>
      <c r="H671" s="394"/>
      <c r="I671" s="435"/>
      <c r="J671" s="432"/>
      <c r="K671" s="432"/>
      <c r="L671" s="430"/>
      <c r="M671" s="340"/>
    </row>
    <row r="672">
      <c r="A672" s="432"/>
      <c r="B672" s="433"/>
      <c r="C672" s="433"/>
      <c r="D672" s="434"/>
      <c r="E672" s="381"/>
      <c r="F672" s="450"/>
      <c r="G672" s="432"/>
      <c r="H672" s="394"/>
      <c r="I672" s="435"/>
      <c r="J672" s="432"/>
      <c r="K672" s="432"/>
      <c r="L672" s="430"/>
      <c r="M672" s="340"/>
    </row>
    <row r="673">
      <c r="A673" s="432"/>
      <c r="B673" s="433"/>
      <c r="C673" s="433"/>
      <c r="D673" s="434"/>
      <c r="E673" s="381"/>
      <c r="F673" s="450"/>
      <c r="G673" s="432"/>
      <c r="H673" s="394"/>
      <c r="I673" s="435"/>
      <c r="J673" s="432"/>
      <c r="K673" s="432"/>
      <c r="L673" s="430"/>
      <c r="M673" s="340"/>
    </row>
    <row r="674">
      <c r="A674" s="432"/>
      <c r="B674" s="433"/>
      <c r="C674" s="433"/>
      <c r="D674" s="434"/>
      <c r="E674" s="381"/>
      <c r="F674" s="450"/>
      <c r="G674" s="432"/>
      <c r="H674" s="394"/>
      <c r="I674" s="435"/>
      <c r="J674" s="432"/>
      <c r="K674" s="432"/>
      <c r="L674" s="430"/>
      <c r="M674" s="340"/>
    </row>
    <row r="675">
      <c r="A675" s="432"/>
      <c r="B675" s="433"/>
      <c r="C675" s="433"/>
      <c r="D675" s="434"/>
      <c r="E675" s="381"/>
      <c r="F675" s="450"/>
      <c r="G675" s="432"/>
      <c r="H675" s="394"/>
      <c r="I675" s="435"/>
      <c r="J675" s="432"/>
      <c r="K675" s="432"/>
      <c r="L675" s="430"/>
      <c r="M675" s="340"/>
    </row>
    <row r="676">
      <c r="A676" s="432"/>
      <c r="B676" s="433"/>
      <c r="C676" s="433"/>
      <c r="D676" s="434"/>
      <c r="E676" s="381"/>
      <c r="F676" s="450"/>
      <c r="G676" s="432"/>
      <c r="H676" s="394"/>
      <c r="I676" s="435"/>
      <c r="J676" s="432"/>
      <c r="K676" s="432"/>
      <c r="L676" s="430"/>
      <c r="M676" s="340"/>
    </row>
    <row r="677">
      <c r="A677" s="432"/>
      <c r="B677" s="433"/>
      <c r="C677" s="433"/>
      <c r="D677" s="434"/>
      <c r="E677" s="381"/>
      <c r="F677" s="450"/>
      <c r="G677" s="432"/>
      <c r="H677" s="394"/>
      <c r="I677" s="435"/>
      <c r="J677" s="432"/>
      <c r="K677" s="432"/>
      <c r="L677" s="430"/>
      <c r="M677" s="340"/>
    </row>
    <row r="678">
      <c r="A678" s="432"/>
      <c r="B678" s="433"/>
      <c r="C678" s="433"/>
      <c r="D678" s="434"/>
      <c r="E678" s="381"/>
      <c r="F678" s="450"/>
      <c r="G678" s="432"/>
      <c r="H678" s="394"/>
      <c r="I678" s="435"/>
      <c r="J678" s="432"/>
      <c r="K678" s="432"/>
      <c r="L678" s="430"/>
      <c r="M678" s="340"/>
    </row>
    <row r="679">
      <c r="A679" s="432"/>
      <c r="B679" s="433"/>
      <c r="C679" s="433"/>
      <c r="D679" s="434"/>
      <c r="E679" s="381"/>
      <c r="F679" s="450"/>
      <c r="G679" s="432"/>
      <c r="H679" s="394"/>
      <c r="I679" s="435"/>
      <c r="J679" s="432"/>
      <c r="K679" s="432"/>
      <c r="L679" s="430"/>
      <c r="M679" s="340"/>
    </row>
    <row r="680">
      <c r="A680" s="432"/>
      <c r="B680" s="433"/>
      <c r="C680" s="433"/>
      <c r="D680" s="434"/>
      <c r="E680" s="381"/>
      <c r="F680" s="450"/>
      <c r="G680" s="432"/>
      <c r="H680" s="394"/>
      <c r="I680" s="435"/>
      <c r="J680" s="432"/>
      <c r="K680" s="432"/>
      <c r="L680" s="430"/>
      <c r="M680" s="340"/>
    </row>
    <row r="681">
      <c r="A681" s="432"/>
      <c r="B681" s="433"/>
      <c r="C681" s="433"/>
      <c r="D681" s="434"/>
      <c r="E681" s="381"/>
      <c r="F681" s="450"/>
      <c r="G681" s="432"/>
      <c r="H681" s="394"/>
      <c r="I681" s="435"/>
      <c r="J681" s="432"/>
      <c r="K681" s="432"/>
      <c r="L681" s="430"/>
      <c r="M681" s="340"/>
    </row>
    <row r="682">
      <c r="A682" s="432"/>
      <c r="B682" s="433"/>
      <c r="C682" s="433"/>
      <c r="D682" s="434"/>
      <c r="E682" s="381"/>
      <c r="F682" s="450"/>
      <c r="G682" s="432"/>
      <c r="H682" s="394"/>
      <c r="I682" s="435"/>
      <c r="J682" s="432"/>
      <c r="K682" s="432"/>
      <c r="L682" s="430"/>
      <c r="M682" s="340"/>
    </row>
    <row r="683">
      <c r="A683" s="432"/>
      <c r="B683" s="433"/>
      <c r="C683" s="433"/>
      <c r="D683" s="434"/>
      <c r="E683" s="381"/>
      <c r="F683" s="450"/>
      <c r="G683" s="432"/>
      <c r="H683" s="394"/>
      <c r="I683" s="435"/>
      <c r="J683" s="432"/>
      <c r="K683" s="432"/>
      <c r="L683" s="430"/>
      <c r="M683" s="340"/>
    </row>
    <row r="684">
      <c r="A684" s="432"/>
      <c r="B684" s="433"/>
      <c r="C684" s="433"/>
      <c r="D684" s="434"/>
      <c r="E684" s="381"/>
      <c r="F684" s="450"/>
      <c r="G684" s="432"/>
      <c r="H684" s="394"/>
      <c r="I684" s="435"/>
      <c r="J684" s="432"/>
      <c r="K684" s="432"/>
      <c r="L684" s="430"/>
      <c r="M684" s="340"/>
    </row>
    <row r="685">
      <c r="A685" s="432"/>
      <c r="B685" s="433"/>
      <c r="C685" s="433"/>
      <c r="D685" s="434"/>
      <c r="E685" s="381"/>
      <c r="F685" s="450"/>
      <c r="G685" s="432"/>
      <c r="H685" s="394"/>
      <c r="I685" s="435"/>
      <c r="J685" s="432"/>
      <c r="K685" s="432"/>
      <c r="L685" s="430"/>
      <c r="M685" s="340"/>
    </row>
    <row r="686">
      <c r="A686" s="432"/>
      <c r="B686" s="433"/>
      <c r="C686" s="433"/>
      <c r="D686" s="434"/>
      <c r="E686" s="381"/>
      <c r="F686" s="450"/>
      <c r="G686" s="432"/>
      <c r="H686" s="394"/>
      <c r="I686" s="435"/>
      <c r="J686" s="432"/>
      <c r="K686" s="432"/>
      <c r="L686" s="430"/>
      <c r="M686" s="340"/>
    </row>
    <row r="687">
      <c r="A687" s="432"/>
      <c r="B687" s="433"/>
      <c r="C687" s="433"/>
      <c r="D687" s="434"/>
      <c r="E687" s="381"/>
      <c r="F687" s="450"/>
      <c r="G687" s="432"/>
      <c r="H687" s="394"/>
      <c r="I687" s="435"/>
      <c r="J687" s="432"/>
      <c r="K687" s="432"/>
      <c r="L687" s="430"/>
      <c r="M687" s="340"/>
    </row>
    <row r="688">
      <c r="A688" s="432"/>
      <c r="B688" s="433"/>
      <c r="C688" s="433"/>
      <c r="D688" s="434"/>
      <c r="E688" s="381"/>
      <c r="F688" s="450"/>
      <c r="G688" s="432"/>
      <c r="H688" s="394"/>
      <c r="I688" s="435"/>
      <c r="J688" s="432"/>
      <c r="K688" s="432"/>
      <c r="L688" s="430"/>
      <c r="M688" s="340"/>
    </row>
    <row r="689">
      <c r="A689" s="432"/>
      <c r="B689" s="433"/>
      <c r="C689" s="433"/>
      <c r="D689" s="434"/>
      <c r="E689" s="381"/>
      <c r="F689" s="450"/>
      <c r="G689" s="432"/>
      <c r="H689" s="394"/>
      <c r="I689" s="435"/>
      <c r="J689" s="432"/>
      <c r="K689" s="432"/>
      <c r="L689" s="430"/>
      <c r="M689" s="340"/>
    </row>
    <row r="690">
      <c r="A690" s="432"/>
      <c r="B690" s="433"/>
      <c r="C690" s="433"/>
      <c r="D690" s="434"/>
      <c r="E690" s="381"/>
      <c r="F690" s="450"/>
      <c r="G690" s="432"/>
      <c r="H690" s="394"/>
      <c r="I690" s="435"/>
      <c r="J690" s="432"/>
      <c r="K690" s="432"/>
      <c r="L690" s="430"/>
      <c r="M690" s="340"/>
    </row>
    <row r="691">
      <c r="A691" s="432"/>
      <c r="B691" s="433"/>
      <c r="C691" s="433"/>
      <c r="D691" s="434"/>
      <c r="E691" s="381"/>
      <c r="F691" s="450"/>
      <c r="G691" s="432"/>
      <c r="H691" s="394"/>
      <c r="I691" s="435"/>
      <c r="J691" s="432"/>
      <c r="K691" s="432"/>
      <c r="L691" s="430"/>
      <c r="M691" s="340"/>
    </row>
    <row r="692">
      <c r="A692" s="432"/>
      <c r="B692" s="433"/>
      <c r="C692" s="433"/>
      <c r="D692" s="434"/>
      <c r="E692" s="381"/>
      <c r="F692" s="450"/>
      <c r="G692" s="432"/>
      <c r="H692" s="394"/>
      <c r="I692" s="435"/>
      <c r="J692" s="432"/>
      <c r="K692" s="432"/>
      <c r="L692" s="430"/>
      <c r="M692" s="340"/>
    </row>
    <row r="693">
      <c r="A693" s="432"/>
      <c r="B693" s="433"/>
      <c r="C693" s="433"/>
      <c r="D693" s="434"/>
      <c r="E693" s="381"/>
      <c r="F693" s="450"/>
      <c r="G693" s="432"/>
      <c r="H693" s="394"/>
      <c r="I693" s="435"/>
      <c r="J693" s="432"/>
      <c r="K693" s="432"/>
      <c r="L693" s="430"/>
      <c r="M693" s="340"/>
    </row>
    <row r="694">
      <c r="A694" s="432"/>
      <c r="B694" s="433"/>
      <c r="C694" s="433"/>
      <c r="D694" s="434"/>
      <c r="E694" s="381"/>
      <c r="F694" s="450"/>
      <c r="G694" s="432"/>
      <c r="H694" s="394"/>
      <c r="I694" s="435"/>
      <c r="J694" s="432"/>
      <c r="K694" s="432"/>
      <c r="L694" s="430"/>
      <c r="M694" s="340"/>
    </row>
  </sheetData>
  <drawing r:id="rId1"/>
  <tableParts count="2">
    <tablePart r:id="rId4"/>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pageSetUpPr fitToPage="1"/>
  </sheetPr>
  <sheetViews>
    <sheetView workbookViewId="0">
      <pane ySplit="2.0" topLeftCell="A3" activePane="bottomLeft" state="frozen"/>
      <selection activeCell="B4" sqref="B4" pane="bottomLeft"/>
    </sheetView>
  </sheetViews>
  <sheetFormatPr customHeight="1" defaultColWidth="11.22" defaultRowHeight="12.75"/>
  <cols>
    <col customWidth="1" min="1" max="1" width="9.67"/>
    <col customWidth="1" min="2" max="2" width="13.44"/>
    <col customWidth="1" min="3" max="3" width="30.44"/>
    <col customWidth="1" min="4" max="4" width="7.44"/>
    <col customWidth="1" min="5" max="5" width="14.89"/>
    <col customWidth="1" min="6" max="6" width="18.67"/>
    <col customWidth="1" min="7" max="7" width="8.67"/>
    <col customWidth="1" min="8" max="8" width="9.67"/>
    <col customWidth="1" min="9" max="9" width="18.56"/>
    <col customWidth="1" min="10" max="10" width="11.56"/>
    <col customWidth="1" min="11" max="11" width="36.56"/>
  </cols>
  <sheetData>
    <row r="1" ht="22.5" customHeight="1">
      <c r="A1" s="364" t="s">
        <v>154</v>
      </c>
      <c r="B1" s="367" t="s">
        <v>478</v>
      </c>
      <c r="C1" s="369" t="s">
        <v>479</v>
      </c>
      <c r="D1" s="371" t="s">
        <v>481</v>
      </c>
      <c r="E1" s="373" t="s">
        <v>482</v>
      </c>
      <c r="F1" s="369" t="s">
        <v>484</v>
      </c>
      <c r="G1" s="374" t="s">
        <v>485</v>
      </c>
      <c r="H1" s="371" t="s">
        <v>487</v>
      </c>
      <c r="I1" s="376" t="s">
        <v>488</v>
      </c>
      <c r="J1" s="376" t="s">
        <v>489</v>
      </c>
      <c r="K1" s="378" t="s">
        <v>419</v>
      </c>
    </row>
    <row r="2" ht="13.5" customHeight="1">
      <c r="A2" s="380"/>
      <c r="B2" s="382"/>
      <c r="C2" s="385"/>
      <c r="D2" s="387"/>
      <c r="E2" s="387"/>
      <c r="F2" s="387"/>
      <c r="G2" s="398">
        <f t="array" ref="G2:G909">F2:F909-E2:E909</f>
        <v>0</v>
      </c>
      <c r="H2" s="399"/>
      <c r="I2" s="400"/>
      <c r="J2" s="401"/>
      <c r="K2" s="402"/>
    </row>
    <row r="3" ht="13.5" customHeight="1">
      <c r="A3" s="403"/>
      <c r="B3" s="406"/>
      <c r="C3" s="403"/>
      <c r="D3" s="407"/>
      <c r="E3" s="409"/>
      <c r="F3" s="409"/>
      <c r="G3" s="410">
        <v>0.0</v>
      </c>
      <c r="H3" s="409"/>
      <c r="I3" s="409"/>
      <c r="J3" s="403"/>
      <c r="K3" s="411"/>
    </row>
    <row r="4" ht="26.25" customHeight="1">
      <c r="A4" s="412"/>
      <c r="B4" s="413"/>
      <c r="C4" s="414"/>
      <c r="D4" s="415"/>
      <c r="E4" s="416"/>
      <c r="F4" s="416"/>
      <c r="G4" s="417">
        <v>0.0</v>
      </c>
      <c r="H4" s="418"/>
      <c r="I4" s="417"/>
      <c r="J4" s="403"/>
      <c r="K4" s="419"/>
    </row>
    <row r="5" ht="13.5" customHeight="1">
      <c r="A5" s="420"/>
      <c r="B5" s="420"/>
      <c r="C5" s="395"/>
      <c r="D5" s="421"/>
      <c r="E5" s="421"/>
      <c r="F5" s="421"/>
      <c r="G5" s="422">
        <v>0.0</v>
      </c>
      <c r="H5" s="421"/>
      <c r="I5" s="421"/>
      <c r="J5" s="403"/>
      <c r="K5" s="419"/>
    </row>
    <row r="6" ht="13.5" customHeight="1">
      <c r="A6" s="412" t="s">
        <v>520</v>
      </c>
      <c r="B6" s="413" t="s">
        <v>521</v>
      </c>
      <c r="C6" s="414" t="s">
        <v>522</v>
      </c>
      <c r="D6" s="415"/>
      <c r="E6" s="416">
        <v>1.0</v>
      </c>
      <c r="F6" s="416">
        <v>0.0</v>
      </c>
      <c r="G6" s="422">
        <v>-1.0</v>
      </c>
      <c r="H6" s="416" t="s">
        <v>17</v>
      </c>
      <c r="I6" s="417"/>
      <c r="J6" s="403"/>
      <c r="K6" s="423"/>
    </row>
    <row r="7" ht="13.5" customHeight="1">
      <c r="A7" s="412" t="s">
        <v>520</v>
      </c>
      <c r="B7" s="413" t="s">
        <v>526</v>
      </c>
      <c r="C7" s="414" t="s">
        <v>527</v>
      </c>
      <c r="D7" s="416"/>
      <c r="E7" s="416">
        <v>1.0</v>
      </c>
      <c r="F7" s="416">
        <v>0.0</v>
      </c>
      <c r="G7" s="422">
        <v>-1.0</v>
      </c>
      <c r="H7" s="416" t="s">
        <v>17</v>
      </c>
      <c r="I7" s="417"/>
      <c r="J7" s="403"/>
      <c r="K7" s="423"/>
    </row>
    <row r="8" ht="13.5" customHeight="1">
      <c r="A8" s="412" t="s">
        <v>529</v>
      </c>
      <c r="B8" s="413" t="s">
        <v>530</v>
      </c>
      <c r="C8" s="414" t="s">
        <v>532</v>
      </c>
      <c r="D8" s="415"/>
      <c r="E8" s="416">
        <v>3.0</v>
      </c>
      <c r="F8" s="416">
        <v>1.0</v>
      </c>
      <c r="G8" s="422">
        <v>-2.0</v>
      </c>
      <c r="H8" s="416" t="s">
        <v>17</v>
      </c>
      <c r="I8" s="417"/>
      <c r="J8" s="414"/>
      <c r="K8" s="423"/>
    </row>
    <row r="9" ht="13.5" customHeight="1">
      <c r="A9" s="412" t="s">
        <v>110</v>
      </c>
      <c r="B9" s="413" t="s">
        <v>533</v>
      </c>
      <c r="C9" s="414" t="s">
        <v>534</v>
      </c>
      <c r="D9" s="415"/>
      <c r="E9" s="416">
        <v>1.0</v>
      </c>
      <c r="F9" s="416">
        <v>0.0</v>
      </c>
      <c r="G9" s="422">
        <v>-1.0</v>
      </c>
      <c r="H9" s="416" t="s">
        <v>17</v>
      </c>
      <c r="I9" s="417"/>
      <c r="J9" s="425"/>
      <c r="K9" s="419"/>
    </row>
    <row r="10" ht="13.5" customHeight="1">
      <c r="A10" s="412"/>
      <c r="B10" s="413"/>
      <c r="C10" s="414"/>
      <c r="D10" s="416"/>
      <c r="E10" s="416"/>
      <c r="F10" s="416"/>
      <c r="G10" s="422">
        <v>0.0</v>
      </c>
      <c r="H10" s="416"/>
      <c r="I10" s="417"/>
      <c r="J10" s="425"/>
      <c r="K10" s="423"/>
    </row>
    <row r="11" ht="13.5" customHeight="1">
      <c r="A11" s="412"/>
      <c r="B11" s="413"/>
      <c r="C11" s="414"/>
      <c r="D11" s="415"/>
      <c r="E11" s="416"/>
      <c r="F11" s="416"/>
      <c r="G11" s="422">
        <v>0.0</v>
      </c>
      <c r="H11" s="416"/>
      <c r="I11" s="417"/>
      <c r="J11" s="414"/>
      <c r="K11" s="417"/>
    </row>
    <row r="12" ht="13.5" customHeight="1">
      <c r="A12" s="412"/>
      <c r="B12" s="413"/>
      <c r="C12" s="414"/>
      <c r="D12" s="415"/>
      <c r="E12" s="416"/>
      <c r="F12" s="416"/>
      <c r="G12" s="422">
        <v>0.0</v>
      </c>
      <c r="H12" s="416"/>
      <c r="I12" s="417"/>
      <c r="J12" s="425"/>
      <c r="K12" s="417"/>
    </row>
    <row r="13" ht="13.5" customHeight="1">
      <c r="A13" s="412"/>
      <c r="B13" s="413"/>
      <c r="C13" s="414"/>
      <c r="D13" s="415"/>
      <c r="E13" s="416"/>
      <c r="F13" s="416"/>
      <c r="G13" s="422">
        <v>0.0</v>
      </c>
      <c r="H13" s="416"/>
      <c r="I13" s="417"/>
      <c r="J13" s="425"/>
      <c r="K13" s="417"/>
    </row>
    <row r="14" ht="13.5" customHeight="1">
      <c r="A14" s="427"/>
      <c r="B14" s="413"/>
      <c r="C14" s="414"/>
      <c r="D14" s="415"/>
      <c r="E14" s="416"/>
      <c r="F14" s="416"/>
      <c r="G14" s="422">
        <v>0.0</v>
      </c>
      <c r="H14" s="416"/>
      <c r="I14" s="417"/>
      <c r="J14" s="414"/>
      <c r="K14" s="417"/>
    </row>
    <row r="15" ht="13.5" customHeight="1">
      <c r="A15" s="412"/>
      <c r="B15" s="413"/>
      <c r="C15" s="414"/>
      <c r="D15" s="415"/>
      <c r="E15" s="416"/>
      <c r="F15" s="416"/>
      <c r="G15" s="422">
        <v>0.0</v>
      </c>
      <c r="H15" s="416"/>
      <c r="I15" s="417"/>
      <c r="J15" s="425"/>
      <c r="K15" s="422"/>
    </row>
    <row r="16" ht="13.5" customHeight="1">
      <c r="A16" s="427"/>
      <c r="B16" s="413"/>
      <c r="C16" s="414"/>
      <c r="D16" s="416"/>
      <c r="E16" s="416"/>
      <c r="F16" s="416"/>
      <c r="G16" s="422">
        <v>0.0</v>
      </c>
      <c r="H16" s="416"/>
      <c r="I16" s="417"/>
      <c r="J16" s="414"/>
      <c r="K16" s="422"/>
    </row>
    <row r="17" ht="13.5" customHeight="1">
      <c r="A17" s="427"/>
      <c r="B17" s="428"/>
      <c r="C17" s="425"/>
      <c r="D17" s="415"/>
      <c r="E17" s="415"/>
      <c r="F17" s="415"/>
      <c r="G17" s="422">
        <v>0.0</v>
      </c>
      <c r="H17" s="415"/>
      <c r="I17" s="422"/>
      <c r="J17" s="425"/>
      <c r="K17" s="422"/>
    </row>
    <row r="18" ht="13.5" customHeight="1">
      <c r="A18" s="427"/>
      <c r="B18" s="413"/>
      <c r="C18" s="414"/>
      <c r="D18" s="415"/>
      <c r="E18" s="416"/>
      <c r="F18" s="416"/>
      <c r="G18" s="422">
        <v>0.0</v>
      </c>
      <c r="H18" s="416"/>
      <c r="I18" s="417"/>
      <c r="J18" s="414"/>
      <c r="K18" s="422"/>
    </row>
    <row r="19" ht="13.5" customHeight="1">
      <c r="A19" s="427"/>
      <c r="B19" s="428"/>
      <c r="C19" s="425"/>
      <c r="D19" s="415"/>
      <c r="E19" s="415"/>
      <c r="F19" s="415"/>
      <c r="G19" s="422">
        <v>0.0</v>
      </c>
      <c r="H19" s="415"/>
      <c r="I19" s="422"/>
      <c r="J19" s="425"/>
      <c r="K19" s="422"/>
    </row>
    <row r="20" ht="13.5" customHeight="1">
      <c r="A20" s="427"/>
      <c r="B20" s="413"/>
      <c r="C20" s="414"/>
      <c r="D20" s="415"/>
      <c r="E20" s="416"/>
      <c r="F20" s="416"/>
      <c r="G20" s="422">
        <v>0.0</v>
      </c>
      <c r="H20" s="416"/>
      <c r="I20" s="417"/>
      <c r="J20" s="414"/>
      <c r="K20" s="422"/>
    </row>
    <row r="21" ht="13.5" customHeight="1">
      <c r="A21" s="427"/>
      <c r="B21" s="428"/>
      <c r="C21" s="425"/>
      <c r="D21" s="415"/>
      <c r="E21" s="415"/>
      <c r="F21" s="415"/>
      <c r="G21" s="422">
        <v>0.0</v>
      </c>
      <c r="H21" s="415"/>
      <c r="I21" s="422"/>
      <c r="J21" s="425"/>
      <c r="K21" s="422"/>
    </row>
    <row r="22" ht="13.5" customHeight="1">
      <c r="A22" s="427"/>
      <c r="B22" s="413"/>
      <c r="C22" s="414"/>
      <c r="D22" s="415"/>
      <c r="E22" s="416"/>
      <c r="F22" s="416"/>
      <c r="G22" s="422">
        <v>0.0</v>
      </c>
      <c r="H22" s="416"/>
      <c r="I22" s="417"/>
      <c r="J22" s="414"/>
      <c r="K22" s="422"/>
    </row>
    <row r="23" ht="13.5" customHeight="1">
      <c r="A23" s="427"/>
      <c r="B23" s="428"/>
      <c r="C23" s="425"/>
      <c r="D23" s="415"/>
      <c r="E23" s="415"/>
      <c r="F23" s="415"/>
      <c r="G23" s="422">
        <v>0.0</v>
      </c>
      <c r="H23" s="415"/>
      <c r="I23" s="422"/>
      <c r="J23" s="425"/>
      <c r="K23" s="422"/>
    </row>
    <row r="24" ht="13.5" customHeight="1">
      <c r="A24" s="427"/>
      <c r="B24" s="413"/>
      <c r="C24" s="414"/>
      <c r="D24" s="415"/>
      <c r="E24" s="416"/>
      <c r="F24" s="416"/>
      <c r="G24" s="422">
        <v>0.0</v>
      </c>
      <c r="H24" s="416"/>
      <c r="I24" s="417"/>
      <c r="J24" s="414"/>
      <c r="K24" s="422"/>
    </row>
    <row r="25" ht="13.5" customHeight="1">
      <c r="A25" s="427"/>
      <c r="B25" s="428"/>
      <c r="C25" s="425"/>
      <c r="D25" s="415"/>
      <c r="E25" s="415"/>
      <c r="F25" s="415"/>
      <c r="G25" s="422">
        <v>0.0</v>
      </c>
      <c r="H25" s="415"/>
      <c r="I25" s="422"/>
      <c r="J25" s="425"/>
      <c r="K25" s="422"/>
    </row>
    <row r="26" ht="13.5" customHeight="1">
      <c r="A26" s="427"/>
      <c r="B26" s="413"/>
      <c r="C26" s="414"/>
      <c r="D26" s="416"/>
      <c r="E26" s="416"/>
      <c r="F26" s="416"/>
      <c r="G26" s="422">
        <v>0.0</v>
      </c>
      <c r="H26" s="416"/>
      <c r="I26" s="422"/>
      <c r="J26" s="425"/>
      <c r="K26" s="422"/>
    </row>
    <row r="27" ht="13.5" customHeight="1">
      <c r="A27" s="427"/>
      <c r="B27" s="428"/>
      <c r="C27" s="425"/>
      <c r="D27" s="415"/>
      <c r="E27" s="415"/>
      <c r="F27" s="415"/>
      <c r="G27" s="422">
        <v>0.0</v>
      </c>
      <c r="H27" s="415"/>
      <c r="I27" s="422"/>
      <c r="J27" s="425"/>
      <c r="K27" s="422"/>
    </row>
    <row r="28" ht="13.5" customHeight="1">
      <c r="A28" s="427"/>
      <c r="B28" s="413"/>
      <c r="C28" s="414"/>
      <c r="D28" s="416"/>
      <c r="E28" s="416"/>
      <c r="F28" s="416"/>
      <c r="G28" s="422">
        <v>0.0</v>
      </c>
      <c r="H28" s="416"/>
      <c r="I28" s="422"/>
      <c r="J28" s="425"/>
      <c r="K28" s="422"/>
    </row>
    <row r="29" ht="13.5" customHeight="1">
      <c r="A29" s="427"/>
      <c r="B29" s="413"/>
      <c r="C29" s="414"/>
      <c r="D29" s="416"/>
      <c r="E29" s="416"/>
      <c r="F29" s="416"/>
      <c r="G29" s="422">
        <v>0.0</v>
      </c>
      <c r="H29" s="416"/>
      <c r="I29" s="422"/>
      <c r="J29" s="425"/>
      <c r="K29" s="422"/>
    </row>
    <row r="30" ht="13.5" customHeight="1">
      <c r="A30" s="427"/>
      <c r="B30" s="428"/>
      <c r="C30" s="425"/>
      <c r="D30" s="415"/>
      <c r="E30" s="415"/>
      <c r="F30" s="415"/>
      <c r="G30" s="422">
        <v>0.0</v>
      </c>
      <c r="H30" s="415"/>
      <c r="I30" s="422"/>
      <c r="J30" s="425"/>
      <c r="K30" s="422"/>
    </row>
    <row r="31" ht="13.5" customHeight="1">
      <c r="A31" s="427"/>
      <c r="B31" s="413"/>
      <c r="C31" s="414"/>
      <c r="D31" s="415"/>
      <c r="E31" s="416"/>
      <c r="F31" s="416"/>
      <c r="G31" s="422">
        <v>0.0</v>
      </c>
      <c r="H31" s="416"/>
      <c r="I31" s="422"/>
      <c r="J31" s="425"/>
      <c r="K31" s="422"/>
    </row>
    <row r="32" ht="13.5" customHeight="1">
      <c r="A32" s="427"/>
      <c r="B32" s="428"/>
      <c r="C32" s="425"/>
      <c r="D32" s="415"/>
      <c r="E32" s="415"/>
      <c r="F32" s="415"/>
      <c r="G32" s="422">
        <v>0.0</v>
      </c>
      <c r="H32" s="415"/>
      <c r="I32" s="422"/>
      <c r="J32" s="425"/>
      <c r="K32" s="422"/>
    </row>
    <row r="33" ht="13.5" customHeight="1">
      <c r="A33" s="427"/>
      <c r="B33" s="413"/>
      <c r="C33" s="414"/>
      <c r="D33" s="415"/>
      <c r="E33" s="416"/>
      <c r="F33" s="416"/>
      <c r="G33" s="422">
        <v>0.0</v>
      </c>
      <c r="H33" s="416"/>
      <c r="I33" s="417"/>
      <c r="J33" s="414"/>
      <c r="K33" s="422"/>
    </row>
    <row r="34" ht="13.5" customHeight="1">
      <c r="A34" s="427"/>
      <c r="B34" s="428"/>
      <c r="C34" s="425"/>
      <c r="D34" s="415"/>
      <c r="E34" s="415"/>
      <c r="F34" s="415"/>
      <c r="G34" s="422">
        <v>0.0</v>
      </c>
      <c r="H34" s="415"/>
      <c r="I34" s="422"/>
      <c r="J34" s="425"/>
      <c r="K34" s="422"/>
    </row>
    <row r="35" ht="13.5" customHeight="1">
      <c r="A35" s="427"/>
      <c r="B35" s="413"/>
      <c r="C35" s="414"/>
      <c r="D35" s="416"/>
      <c r="E35" s="416"/>
      <c r="F35" s="416"/>
      <c r="G35" s="422">
        <v>0.0</v>
      </c>
      <c r="H35" s="416"/>
      <c r="I35" s="417"/>
      <c r="J35" s="414"/>
      <c r="K35" s="422"/>
    </row>
    <row r="36" ht="13.5" customHeight="1">
      <c r="A36" s="436"/>
      <c r="B36" s="437"/>
      <c r="C36" s="139"/>
      <c r="D36" s="438"/>
      <c r="E36" s="439"/>
      <c r="F36" s="439"/>
      <c r="G36" s="440">
        <v>0.0</v>
      </c>
      <c r="H36" s="438"/>
      <c r="I36" s="441"/>
      <c r="J36" s="139"/>
      <c r="K36" s="440"/>
    </row>
    <row r="37" ht="13.5" customHeight="1">
      <c r="A37" s="436"/>
      <c r="B37" s="442"/>
      <c r="C37" s="443"/>
      <c r="D37" s="444"/>
      <c r="E37" s="445"/>
      <c r="F37" s="445"/>
      <c r="G37" s="440">
        <v>0.0</v>
      </c>
      <c r="H37" s="444"/>
      <c r="I37" s="446"/>
      <c r="J37" s="443"/>
      <c r="K37" s="440"/>
    </row>
    <row r="38" ht="13.5" customHeight="1">
      <c r="A38" s="436"/>
      <c r="B38" s="437"/>
      <c r="C38" s="139"/>
      <c r="D38" s="438"/>
      <c r="E38" s="439"/>
      <c r="F38" s="439"/>
      <c r="G38" s="440">
        <v>0.0</v>
      </c>
      <c r="H38" s="438"/>
      <c r="I38" s="441"/>
      <c r="J38" s="139"/>
      <c r="K38" s="440"/>
    </row>
    <row r="39" ht="13.5" customHeight="1">
      <c r="A39" s="436"/>
      <c r="B39" s="442"/>
      <c r="C39" s="443"/>
      <c r="D39" s="444"/>
      <c r="E39" s="445"/>
      <c r="F39" s="445"/>
      <c r="G39" s="440">
        <v>0.0</v>
      </c>
      <c r="H39" s="444"/>
      <c r="I39" s="446"/>
      <c r="J39" s="443"/>
      <c r="K39" s="440"/>
    </row>
    <row r="40" ht="13.5" customHeight="1">
      <c r="A40" s="447"/>
      <c r="B40" s="442"/>
      <c r="C40" s="443"/>
      <c r="D40" s="438"/>
      <c r="E40" s="445"/>
      <c r="F40" s="445"/>
      <c r="G40" s="440">
        <v>0.0</v>
      </c>
      <c r="H40" s="444"/>
      <c r="I40" s="446"/>
      <c r="J40" s="443"/>
      <c r="K40" s="440"/>
    </row>
    <row r="41" ht="13.5" customHeight="1">
      <c r="A41" s="436"/>
      <c r="B41" s="442"/>
      <c r="C41" s="443"/>
      <c r="D41" s="444"/>
      <c r="E41" s="445"/>
      <c r="F41" s="445"/>
      <c r="G41" s="410">
        <v>0.0</v>
      </c>
      <c r="H41" s="444"/>
      <c r="I41" s="446"/>
      <c r="J41" s="443"/>
      <c r="K41" s="440"/>
    </row>
    <row r="42" ht="13.5" customHeight="1">
      <c r="A42" s="436"/>
      <c r="B42" s="442"/>
      <c r="C42" s="443"/>
      <c r="D42" s="438"/>
      <c r="E42" s="445"/>
      <c r="F42" s="445"/>
      <c r="G42" s="440">
        <v>0.0</v>
      </c>
      <c r="H42" s="444"/>
      <c r="I42" s="446"/>
      <c r="J42" s="443"/>
      <c r="K42" s="440"/>
    </row>
    <row r="43" ht="13.5" customHeight="1">
      <c r="A43" s="447"/>
      <c r="B43" s="448"/>
      <c r="C43" s="443"/>
      <c r="D43" s="438"/>
      <c r="E43" s="445"/>
      <c r="F43" s="445"/>
      <c r="G43" s="410">
        <v>0.0</v>
      </c>
      <c r="H43" s="444"/>
      <c r="I43" s="446"/>
      <c r="J43" s="443"/>
      <c r="K43" s="440"/>
    </row>
    <row r="44" ht="13.5" customHeight="1">
      <c r="A44" s="436"/>
      <c r="B44" s="437"/>
      <c r="C44" s="139"/>
      <c r="D44" s="438"/>
      <c r="E44" s="439"/>
      <c r="F44" s="439"/>
      <c r="G44" s="440">
        <v>0.0</v>
      </c>
      <c r="H44" s="438"/>
      <c r="I44" s="441"/>
      <c r="J44" s="139"/>
      <c r="K44" s="440"/>
    </row>
    <row r="45" ht="13.5" customHeight="1">
      <c r="A45" s="436"/>
      <c r="B45" s="442"/>
      <c r="C45" s="443"/>
      <c r="D45" s="438"/>
      <c r="E45" s="445"/>
      <c r="F45" s="445"/>
      <c r="G45" s="410">
        <v>0.0</v>
      </c>
      <c r="H45" s="444"/>
      <c r="I45" s="446"/>
      <c r="J45" s="443"/>
      <c r="K45" s="440"/>
    </row>
    <row r="46" ht="13.5" customHeight="1">
      <c r="A46" s="449"/>
      <c r="B46" s="442"/>
      <c r="C46" s="443"/>
      <c r="D46" s="438"/>
      <c r="E46" s="445"/>
      <c r="F46" s="445"/>
      <c r="G46" s="410">
        <v>0.0</v>
      </c>
      <c r="H46" s="444"/>
      <c r="I46" s="446"/>
      <c r="J46" s="443"/>
      <c r="K46" s="440"/>
    </row>
    <row r="47" ht="13.5" customHeight="1">
      <c r="A47" s="436"/>
      <c r="B47" s="451"/>
      <c r="C47" s="452"/>
      <c r="D47" s="438"/>
      <c r="E47" s="445"/>
      <c r="F47" s="445"/>
      <c r="G47" s="440">
        <v>0.0</v>
      </c>
      <c r="H47" s="444"/>
      <c r="I47" s="441"/>
      <c r="J47" s="139"/>
      <c r="K47" s="440"/>
    </row>
    <row r="48" ht="13.5" customHeight="1">
      <c r="A48" s="447"/>
      <c r="B48" s="442"/>
      <c r="C48" s="443"/>
      <c r="D48" s="444"/>
      <c r="E48" s="445"/>
      <c r="F48" s="445"/>
      <c r="G48" s="419">
        <v>0.0</v>
      </c>
      <c r="H48" s="444"/>
      <c r="I48" s="419"/>
      <c r="J48" s="453"/>
      <c r="K48" s="423"/>
    </row>
    <row r="49" ht="13.5" customHeight="1">
      <c r="A49" s="436"/>
      <c r="B49" s="442"/>
      <c r="C49" s="443"/>
      <c r="D49" s="444"/>
      <c r="E49" s="445"/>
      <c r="F49" s="445"/>
      <c r="G49" s="419">
        <v>0.0</v>
      </c>
      <c r="H49" s="444"/>
      <c r="I49" s="419"/>
      <c r="J49" s="453"/>
      <c r="K49" s="423"/>
    </row>
    <row r="50" ht="13.5" customHeight="1">
      <c r="A50" s="447"/>
      <c r="B50" s="442"/>
      <c r="C50" s="443"/>
      <c r="D50" s="438"/>
      <c r="E50" s="445"/>
      <c r="F50" s="445"/>
      <c r="G50" s="423">
        <v>0.0</v>
      </c>
      <c r="H50" s="444"/>
      <c r="I50" s="423"/>
      <c r="J50" s="454"/>
      <c r="K50" s="419"/>
    </row>
    <row r="51" ht="13.5" customHeight="1">
      <c r="A51" s="447"/>
      <c r="B51" s="442"/>
      <c r="C51" s="443"/>
      <c r="D51" s="438"/>
      <c r="E51" s="445"/>
      <c r="F51" s="445"/>
      <c r="G51" s="419">
        <v>0.0</v>
      </c>
      <c r="H51" s="444"/>
      <c r="I51" s="419"/>
      <c r="J51" s="453"/>
      <c r="K51" s="423"/>
    </row>
    <row r="52" ht="13.5" customHeight="1">
      <c r="A52" s="447"/>
      <c r="B52" s="442"/>
      <c r="C52" s="443"/>
      <c r="D52" s="438"/>
      <c r="E52" s="445"/>
      <c r="F52" s="445"/>
      <c r="G52" s="423">
        <v>0.0</v>
      </c>
      <c r="H52" s="444"/>
      <c r="I52" s="423"/>
      <c r="J52" s="454"/>
      <c r="K52" s="423"/>
    </row>
    <row r="53" ht="13.5" customHeight="1">
      <c r="A53" s="436"/>
      <c r="B53" s="442"/>
      <c r="C53" s="443"/>
      <c r="D53" s="438"/>
      <c r="E53" s="445"/>
      <c r="F53" s="445"/>
      <c r="G53" s="419">
        <v>0.0</v>
      </c>
      <c r="H53" s="444"/>
      <c r="I53" s="419"/>
      <c r="J53" s="453"/>
      <c r="K53" s="423"/>
    </row>
    <row r="54" ht="13.5" customHeight="1">
      <c r="A54" s="455"/>
      <c r="B54" s="442"/>
      <c r="C54" s="456"/>
      <c r="D54" s="457"/>
      <c r="E54" s="458"/>
      <c r="F54" s="458"/>
      <c r="G54" s="441">
        <v>0.0</v>
      </c>
      <c r="H54" s="458"/>
      <c r="I54" s="441"/>
      <c r="J54" s="459"/>
      <c r="K54" s="441"/>
    </row>
    <row r="55" ht="13.5" customHeight="1">
      <c r="A55" s="455"/>
      <c r="B55" s="442"/>
      <c r="C55" s="456"/>
      <c r="D55" s="457"/>
      <c r="E55" s="458"/>
      <c r="F55" s="458"/>
      <c r="G55" s="446">
        <v>0.0</v>
      </c>
      <c r="H55" s="458"/>
      <c r="I55" s="446"/>
      <c r="J55" s="456"/>
      <c r="K55" s="441"/>
    </row>
    <row r="56" ht="13.5" customHeight="1">
      <c r="A56" s="455"/>
      <c r="B56" s="437"/>
      <c r="C56" s="459"/>
      <c r="D56" s="457"/>
      <c r="E56" s="457"/>
      <c r="F56" s="457"/>
      <c r="G56" s="441">
        <v>0.0</v>
      </c>
      <c r="H56" s="457"/>
      <c r="I56" s="441"/>
      <c r="J56" s="459"/>
      <c r="K56" s="441"/>
    </row>
    <row r="57" ht="13.5" customHeight="1">
      <c r="A57" s="455"/>
      <c r="B57" s="442"/>
      <c r="C57" s="456"/>
      <c r="D57" s="457"/>
      <c r="E57" s="458"/>
      <c r="F57" s="458"/>
      <c r="G57" s="446">
        <v>0.0</v>
      </c>
      <c r="H57" s="458"/>
      <c r="I57" s="446"/>
      <c r="J57" s="456"/>
      <c r="K57" s="460"/>
    </row>
    <row r="58" ht="13.5" customHeight="1">
      <c r="A58" s="455"/>
      <c r="B58" s="437"/>
      <c r="C58" s="459"/>
      <c r="D58" s="457"/>
      <c r="E58" s="457"/>
      <c r="F58" s="457"/>
      <c r="G58" s="441">
        <v>0.0</v>
      </c>
      <c r="H58" s="457"/>
      <c r="I58" s="441"/>
      <c r="J58" s="459"/>
      <c r="K58" s="441"/>
    </row>
    <row r="59" ht="13.5" customHeight="1">
      <c r="A59" s="461"/>
      <c r="B59" s="462"/>
      <c r="C59" s="463"/>
      <c r="D59" s="457"/>
      <c r="E59" s="464"/>
      <c r="F59" s="458"/>
      <c r="G59" s="446">
        <v>0.0</v>
      </c>
      <c r="H59" s="458"/>
      <c r="I59" s="446"/>
      <c r="J59" s="456"/>
      <c r="K59" s="441"/>
    </row>
    <row r="60" ht="13.5" customHeight="1">
      <c r="A60" s="455"/>
      <c r="B60" s="437"/>
      <c r="C60" s="459"/>
      <c r="D60" s="457"/>
      <c r="E60" s="457"/>
      <c r="F60" s="457"/>
      <c r="G60" s="441">
        <v>0.0</v>
      </c>
      <c r="H60" s="457"/>
      <c r="I60" s="441"/>
      <c r="J60" s="459"/>
      <c r="K60" s="441"/>
    </row>
    <row r="61" ht="13.5" customHeight="1">
      <c r="A61" s="465"/>
      <c r="B61" s="442"/>
      <c r="C61" s="456"/>
      <c r="D61" s="457"/>
      <c r="E61" s="458"/>
      <c r="F61" s="458"/>
      <c r="G61" s="446">
        <v>0.0</v>
      </c>
      <c r="H61" s="458"/>
      <c r="I61" s="446"/>
      <c r="J61" s="456"/>
      <c r="K61" s="446"/>
    </row>
    <row r="62" ht="13.5" customHeight="1">
      <c r="A62" s="436"/>
      <c r="B62" s="437"/>
      <c r="C62" s="139"/>
      <c r="D62" s="438"/>
      <c r="E62" s="439"/>
      <c r="F62" s="439"/>
      <c r="G62" s="423">
        <v>0.0</v>
      </c>
      <c r="H62" s="438"/>
      <c r="I62" s="423"/>
      <c r="J62" s="454"/>
      <c r="K62" s="423"/>
    </row>
    <row r="63" ht="13.5" customHeight="1">
      <c r="A63" s="436"/>
      <c r="B63" s="437"/>
      <c r="C63" s="443"/>
      <c r="D63" s="438"/>
      <c r="E63" s="445"/>
      <c r="F63" s="445"/>
      <c r="G63" s="423">
        <v>0.0</v>
      </c>
      <c r="H63" s="438"/>
      <c r="I63" s="423"/>
      <c r="J63" s="454"/>
      <c r="K63" s="423"/>
    </row>
    <row r="64" ht="13.5" customHeight="1">
      <c r="A64" s="436"/>
      <c r="B64" s="437"/>
      <c r="C64" s="449"/>
      <c r="D64" s="438"/>
      <c r="E64" s="439"/>
      <c r="F64" s="445"/>
      <c r="G64" s="440">
        <v>0.0</v>
      </c>
      <c r="H64" s="438"/>
      <c r="I64" s="441"/>
      <c r="J64" s="139"/>
      <c r="K64" s="440"/>
    </row>
    <row r="65" ht="13.5" customHeight="1">
      <c r="A65" s="436"/>
      <c r="B65" s="437"/>
      <c r="C65" s="466"/>
      <c r="D65" s="438"/>
      <c r="E65" s="439"/>
      <c r="F65" s="445"/>
      <c r="G65" s="440">
        <v>0.0</v>
      </c>
      <c r="H65" s="438"/>
      <c r="I65" s="441"/>
      <c r="J65" s="139"/>
      <c r="K65" s="440"/>
    </row>
    <row r="66" ht="13.5" customHeight="1">
      <c r="A66" s="436"/>
      <c r="B66" s="437"/>
      <c r="C66" s="449"/>
      <c r="D66" s="438"/>
      <c r="E66" s="445"/>
      <c r="F66" s="445"/>
      <c r="G66" s="440">
        <v>0.0</v>
      </c>
      <c r="H66" s="438"/>
      <c r="I66" s="441"/>
      <c r="J66" s="139"/>
      <c r="K66" s="440"/>
    </row>
    <row r="67" ht="13.5" customHeight="1">
      <c r="A67" s="436"/>
      <c r="B67" s="437"/>
      <c r="C67" s="467"/>
      <c r="D67" s="438"/>
      <c r="E67" s="439"/>
      <c r="F67" s="439"/>
      <c r="G67" s="440">
        <v>0.0</v>
      </c>
      <c r="H67" s="438"/>
      <c r="I67" s="441"/>
      <c r="J67" s="139"/>
      <c r="K67" s="440"/>
    </row>
    <row r="68" ht="13.5" customHeight="1">
      <c r="A68" s="436"/>
      <c r="B68" s="437"/>
      <c r="C68" s="449"/>
      <c r="D68" s="438"/>
      <c r="E68" s="439"/>
      <c r="F68" s="439"/>
      <c r="G68" s="440">
        <v>0.0</v>
      </c>
      <c r="H68" s="438"/>
      <c r="I68" s="441"/>
      <c r="J68" s="139"/>
      <c r="K68" s="440"/>
    </row>
    <row r="69" ht="13.5" customHeight="1">
      <c r="A69" s="436"/>
      <c r="B69" s="437"/>
      <c r="C69" s="139"/>
      <c r="D69" s="438"/>
      <c r="E69" s="439"/>
      <c r="F69" s="439"/>
      <c r="G69" s="440">
        <v>0.0</v>
      </c>
      <c r="H69" s="438"/>
      <c r="I69" s="441"/>
      <c r="J69" s="139"/>
      <c r="K69" s="440"/>
    </row>
    <row r="70" ht="13.5" customHeight="1">
      <c r="A70" s="436"/>
      <c r="B70" s="437"/>
      <c r="C70" s="139"/>
      <c r="D70" s="438"/>
      <c r="E70" s="439"/>
      <c r="F70" s="439"/>
      <c r="G70" s="440">
        <v>0.0</v>
      </c>
      <c r="H70" s="438"/>
      <c r="I70" s="441"/>
      <c r="J70" s="139"/>
      <c r="K70" s="440"/>
    </row>
    <row r="71" ht="13.5" customHeight="1">
      <c r="A71" s="436"/>
      <c r="B71" s="437"/>
      <c r="C71" s="139"/>
      <c r="D71" s="438"/>
      <c r="E71" s="439"/>
      <c r="F71" s="439"/>
      <c r="G71" s="440">
        <v>0.0</v>
      </c>
      <c r="H71" s="438"/>
      <c r="I71" s="441"/>
      <c r="J71" s="139"/>
      <c r="K71" s="440"/>
    </row>
    <row r="72" ht="13.5" customHeight="1">
      <c r="A72" s="436"/>
      <c r="B72" s="437"/>
      <c r="C72" s="139"/>
      <c r="D72" s="438"/>
      <c r="E72" s="439"/>
      <c r="F72" s="439"/>
      <c r="G72" s="440">
        <v>0.0</v>
      </c>
      <c r="H72" s="438"/>
      <c r="I72" s="440"/>
      <c r="J72" s="139"/>
      <c r="K72" s="440"/>
    </row>
    <row r="73" ht="13.5" customHeight="1">
      <c r="A73" s="436"/>
      <c r="B73" s="437"/>
      <c r="C73" s="139"/>
      <c r="D73" s="438"/>
      <c r="E73" s="439"/>
      <c r="F73" s="439"/>
      <c r="G73" s="440">
        <v>0.0</v>
      </c>
      <c r="H73" s="438"/>
      <c r="I73" s="440"/>
      <c r="J73" s="139"/>
      <c r="K73" s="440"/>
    </row>
    <row r="74" ht="13.5" customHeight="1">
      <c r="A74" s="436"/>
      <c r="B74" s="437"/>
      <c r="C74" s="139"/>
      <c r="D74" s="438"/>
      <c r="E74" s="439"/>
      <c r="F74" s="439"/>
      <c r="G74" s="440">
        <v>0.0</v>
      </c>
      <c r="H74" s="438"/>
      <c r="I74" s="440"/>
      <c r="J74" s="139"/>
      <c r="K74" s="440"/>
    </row>
    <row r="75" ht="13.5" customHeight="1">
      <c r="A75" s="436"/>
      <c r="B75" s="437"/>
      <c r="C75" s="139"/>
      <c r="D75" s="438"/>
      <c r="E75" s="439"/>
      <c r="F75" s="439"/>
      <c r="G75" s="440">
        <v>0.0</v>
      </c>
      <c r="H75" s="438"/>
      <c r="I75" s="440"/>
      <c r="J75" s="139"/>
      <c r="K75" s="440"/>
    </row>
    <row r="76" ht="13.5" customHeight="1">
      <c r="A76" s="436"/>
      <c r="B76" s="437"/>
      <c r="C76" s="139"/>
      <c r="D76" s="438"/>
      <c r="E76" s="439"/>
      <c r="F76" s="439"/>
      <c r="G76" s="440">
        <v>0.0</v>
      </c>
      <c r="H76" s="438"/>
      <c r="I76" s="440"/>
      <c r="J76" s="139"/>
      <c r="K76" s="440"/>
    </row>
    <row r="77" ht="13.5" customHeight="1">
      <c r="A77" s="436"/>
      <c r="B77" s="437"/>
      <c r="C77" s="139"/>
      <c r="D77" s="438"/>
      <c r="E77" s="439"/>
      <c r="F77" s="439"/>
      <c r="G77" s="440">
        <v>0.0</v>
      </c>
      <c r="H77" s="438"/>
      <c r="I77" s="440"/>
      <c r="J77" s="139"/>
      <c r="K77" s="440"/>
    </row>
    <row r="78" ht="13.5" customHeight="1">
      <c r="A78" s="436"/>
      <c r="B78" s="437"/>
      <c r="C78" s="139"/>
      <c r="D78" s="438"/>
      <c r="E78" s="439"/>
      <c r="F78" s="439"/>
      <c r="G78" s="440">
        <v>0.0</v>
      </c>
      <c r="H78" s="438"/>
      <c r="I78" s="440"/>
      <c r="J78" s="139"/>
      <c r="K78" s="440"/>
    </row>
    <row r="79" ht="13.5" customHeight="1">
      <c r="A79" s="436"/>
      <c r="B79" s="437"/>
      <c r="C79" s="139"/>
      <c r="D79" s="438"/>
      <c r="E79" s="439"/>
      <c r="F79" s="439"/>
      <c r="G79" s="440">
        <v>0.0</v>
      </c>
      <c r="H79" s="438"/>
      <c r="I79" s="440"/>
      <c r="J79" s="139"/>
      <c r="K79" s="440"/>
    </row>
    <row r="80" ht="13.5" customHeight="1">
      <c r="A80" s="436"/>
      <c r="B80" s="437"/>
      <c r="C80" s="139"/>
      <c r="D80" s="438"/>
      <c r="E80" s="439"/>
      <c r="F80" s="439"/>
      <c r="G80" s="440">
        <v>0.0</v>
      </c>
      <c r="H80" s="438"/>
      <c r="I80" s="440"/>
      <c r="J80" s="139"/>
      <c r="K80" s="440"/>
    </row>
    <row r="81" ht="13.5" customHeight="1">
      <c r="A81" s="436"/>
      <c r="B81" s="437"/>
      <c r="C81" s="139"/>
      <c r="D81" s="438"/>
      <c r="E81" s="439"/>
      <c r="F81" s="439"/>
      <c r="G81" s="440">
        <v>0.0</v>
      </c>
      <c r="H81" s="438"/>
      <c r="I81" s="440"/>
      <c r="J81" s="139"/>
      <c r="K81" s="440"/>
    </row>
    <row r="82" ht="13.5" customHeight="1">
      <c r="A82" s="436"/>
      <c r="B82" s="437"/>
      <c r="C82" s="139"/>
      <c r="D82" s="438"/>
      <c r="E82" s="439"/>
      <c r="F82" s="439"/>
      <c r="G82" s="440">
        <v>0.0</v>
      </c>
      <c r="H82" s="438"/>
      <c r="I82" s="440"/>
      <c r="J82" s="139"/>
      <c r="K82" s="440"/>
    </row>
    <row r="83" ht="13.5" customHeight="1">
      <c r="A83" s="436"/>
      <c r="B83" s="437"/>
      <c r="C83" s="139"/>
      <c r="D83" s="438"/>
      <c r="E83" s="439"/>
      <c r="F83" s="439"/>
      <c r="G83" s="440">
        <v>0.0</v>
      </c>
      <c r="H83" s="438"/>
      <c r="I83" s="440"/>
      <c r="J83" s="139"/>
      <c r="K83" s="440"/>
    </row>
    <row r="84" ht="13.5" customHeight="1">
      <c r="A84" s="436"/>
      <c r="B84" s="437"/>
      <c r="C84" s="139"/>
      <c r="D84" s="438"/>
      <c r="E84" s="439"/>
      <c r="F84" s="439"/>
      <c r="G84" s="440">
        <v>0.0</v>
      </c>
      <c r="H84" s="438"/>
      <c r="I84" s="440"/>
      <c r="J84" s="139"/>
      <c r="K84" s="440"/>
    </row>
    <row r="85" ht="13.5" customHeight="1">
      <c r="A85" s="436"/>
      <c r="B85" s="437"/>
      <c r="C85" s="139"/>
      <c r="D85" s="438"/>
      <c r="E85" s="439"/>
      <c r="F85" s="439"/>
      <c r="G85" s="440">
        <v>0.0</v>
      </c>
      <c r="H85" s="438"/>
      <c r="I85" s="440"/>
      <c r="J85" s="139"/>
      <c r="K85" s="440"/>
    </row>
    <row r="86" ht="13.5" customHeight="1">
      <c r="A86" s="436"/>
      <c r="B86" s="437"/>
      <c r="C86" s="139"/>
      <c r="D86" s="438"/>
      <c r="E86" s="439"/>
      <c r="F86" s="439"/>
      <c r="G86" s="440">
        <v>0.0</v>
      </c>
      <c r="H86" s="438"/>
      <c r="I86" s="440"/>
      <c r="J86" s="139"/>
      <c r="K86" s="440"/>
    </row>
    <row r="87" ht="13.5" customHeight="1">
      <c r="A87" s="436"/>
      <c r="B87" s="437"/>
      <c r="C87" s="139"/>
      <c r="D87" s="438"/>
      <c r="E87" s="439"/>
      <c r="F87" s="439"/>
      <c r="G87" s="440">
        <v>0.0</v>
      </c>
      <c r="H87" s="438"/>
      <c r="I87" s="440"/>
      <c r="J87" s="139"/>
      <c r="K87" s="440"/>
    </row>
    <row r="88" ht="13.5" customHeight="1">
      <c r="A88" s="436"/>
      <c r="B88" s="437"/>
      <c r="C88" s="139"/>
      <c r="D88" s="438"/>
      <c r="E88" s="439"/>
      <c r="F88" s="439"/>
      <c r="G88" s="440">
        <v>0.0</v>
      </c>
      <c r="H88" s="438"/>
      <c r="I88" s="440"/>
      <c r="J88" s="139"/>
      <c r="K88" s="440"/>
    </row>
    <row r="89" ht="13.5" customHeight="1">
      <c r="A89" s="436"/>
      <c r="B89" s="437"/>
      <c r="C89" s="139"/>
      <c r="D89" s="438"/>
      <c r="E89" s="439"/>
      <c r="F89" s="439"/>
      <c r="G89" s="440">
        <v>0.0</v>
      </c>
      <c r="H89" s="438"/>
      <c r="I89" s="440"/>
      <c r="J89" s="139"/>
      <c r="K89" s="440"/>
    </row>
    <row r="90" ht="13.5" customHeight="1">
      <c r="A90" s="436"/>
      <c r="B90" s="437"/>
      <c r="C90" s="139"/>
      <c r="D90" s="438"/>
      <c r="E90" s="439"/>
      <c r="F90" s="439"/>
      <c r="G90" s="440">
        <v>0.0</v>
      </c>
      <c r="H90" s="438"/>
      <c r="I90" s="440"/>
      <c r="J90" s="139"/>
      <c r="K90" s="440"/>
    </row>
    <row r="91" ht="13.5" customHeight="1">
      <c r="A91" s="436"/>
      <c r="B91" s="437"/>
      <c r="C91" s="139"/>
      <c r="D91" s="438"/>
      <c r="E91" s="439"/>
      <c r="F91" s="439"/>
      <c r="G91" s="440">
        <v>0.0</v>
      </c>
      <c r="H91" s="438"/>
      <c r="I91" s="440"/>
      <c r="J91" s="139"/>
      <c r="K91" s="440"/>
    </row>
    <row r="92" ht="13.5" customHeight="1">
      <c r="A92" s="436"/>
      <c r="B92" s="437"/>
      <c r="C92" s="139"/>
      <c r="D92" s="438"/>
      <c r="E92" s="439"/>
      <c r="F92" s="439"/>
      <c r="G92" s="440">
        <v>0.0</v>
      </c>
      <c r="H92" s="438"/>
      <c r="I92" s="440"/>
      <c r="J92" s="139"/>
      <c r="K92" s="440"/>
    </row>
    <row r="93" ht="13.5" customHeight="1">
      <c r="A93" s="436"/>
      <c r="B93" s="437"/>
      <c r="C93" s="139"/>
      <c r="D93" s="438"/>
      <c r="E93" s="439"/>
      <c r="F93" s="439"/>
      <c r="G93" s="440">
        <v>0.0</v>
      </c>
      <c r="H93" s="438"/>
      <c r="I93" s="440"/>
      <c r="J93" s="139"/>
      <c r="K93" s="440"/>
    </row>
    <row r="94" ht="13.5" customHeight="1">
      <c r="A94" s="436"/>
      <c r="B94" s="437"/>
      <c r="C94" s="139"/>
      <c r="D94" s="438"/>
      <c r="E94" s="439"/>
      <c r="F94" s="439"/>
      <c r="G94" s="440">
        <v>0.0</v>
      </c>
      <c r="H94" s="438"/>
      <c r="I94" s="440"/>
      <c r="J94" s="139"/>
      <c r="K94" s="440"/>
    </row>
    <row r="95" ht="13.5" customHeight="1">
      <c r="A95" s="436"/>
      <c r="B95" s="437"/>
      <c r="C95" s="139"/>
      <c r="D95" s="438"/>
      <c r="E95" s="439"/>
      <c r="F95" s="439"/>
      <c r="G95" s="440">
        <v>0.0</v>
      </c>
      <c r="H95" s="438"/>
      <c r="I95" s="440"/>
      <c r="J95" s="139"/>
      <c r="K95" s="440"/>
    </row>
    <row r="96" ht="13.5" customHeight="1">
      <c r="A96" s="436"/>
      <c r="B96" s="437"/>
      <c r="C96" s="139"/>
      <c r="D96" s="438"/>
      <c r="E96" s="439"/>
      <c r="F96" s="439"/>
      <c r="G96" s="440">
        <v>0.0</v>
      </c>
      <c r="H96" s="438"/>
      <c r="I96" s="440"/>
      <c r="J96" s="139"/>
      <c r="K96" s="440"/>
    </row>
    <row r="97" ht="13.5" customHeight="1">
      <c r="A97" s="436"/>
      <c r="B97" s="437"/>
      <c r="C97" s="139"/>
      <c r="D97" s="438"/>
      <c r="E97" s="439"/>
      <c r="F97" s="439"/>
      <c r="G97" s="440">
        <v>0.0</v>
      </c>
      <c r="H97" s="438"/>
      <c r="I97" s="440"/>
      <c r="J97" s="139"/>
      <c r="K97" s="440"/>
    </row>
    <row r="98" ht="13.5" customHeight="1">
      <c r="A98" s="436"/>
      <c r="B98" s="437"/>
      <c r="C98" s="139"/>
      <c r="D98" s="438"/>
      <c r="E98" s="439"/>
      <c r="F98" s="439"/>
      <c r="G98" s="440">
        <v>0.0</v>
      </c>
      <c r="H98" s="438"/>
      <c r="I98" s="440"/>
      <c r="J98" s="139"/>
      <c r="K98" s="440"/>
    </row>
    <row r="99" ht="13.5" customHeight="1">
      <c r="A99" s="436"/>
      <c r="B99" s="437"/>
      <c r="C99" s="139"/>
      <c r="D99" s="438"/>
      <c r="E99" s="439"/>
      <c r="F99" s="439"/>
      <c r="G99" s="440">
        <v>0.0</v>
      </c>
      <c r="H99" s="438"/>
      <c r="I99" s="440"/>
      <c r="J99" s="139"/>
      <c r="K99" s="440"/>
    </row>
    <row r="100" ht="13.5" customHeight="1">
      <c r="A100" s="436"/>
      <c r="B100" s="437"/>
      <c r="C100" s="139"/>
      <c r="D100" s="438"/>
      <c r="E100" s="439"/>
      <c r="F100" s="439"/>
      <c r="G100" s="440">
        <v>0.0</v>
      </c>
      <c r="H100" s="438"/>
      <c r="I100" s="440"/>
      <c r="J100" s="139"/>
      <c r="K100" s="440"/>
    </row>
    <row r="101" ht="13.5" customHeight="1">
      <c r="A101" s="436"/>
      <c r="B101" s="437"/>
      <c r="C101" s="139"/>
      <c r="D101" s="438"/>
      <c r="E101" s="439"/>
      <c r="F101" s="439"/>
      <c r="G101" s="440">
        <v>0.0</v>
      </c>
      <c r="H101" s="438"/>
      <c r="I101" s="440"/>
      <c r="J101" s="139"/>
      <c r="K101" s="440"/>
    </row>
    <row r="102" ht="13.5" customHeight="1">
      <c r="A102" s="436"/>
      <c r="B102" s="437"/>
      <c r="C102" s="139"/>
      <c r="D102" s="438"/>
      <c r="E102" s="439"/>
      <c r="F102" s="439"/>
      <c r="G102" s="440">
        <v>0.0</v>
      </c>
      <c r="H102" s="438"/>
      <c r="I102" s="440"/>
      <c r="J102" s="139"/>
      <c r="K102" s="440"/>
    </row>
    <row r="103" ht="13.5" customHeight="1">
      <c r="A103" s="436"/>
      <c r="B103" s="437"/>
      <c r="C103" s="139"/>
      <c r="D103" s="438"/>
      <c r="E103" s="439"/>
      <c r="F103" s="439"/>
      <c r="G103" s="440">
        <v>0.0</v>
      </c>
      <c r="H103" s="438"/>
      <c r="I103" s="440"/>
      <c r="J103" s="139"/>
      <c r="K103" s="440"/>
    </row>
    <row r="104" ht="13.5" customHeight="1">
      <c r="A104" s="436"/>
      <c r="B104" s="437"/>
      <c r="C104" s="139"/>
      <c r="D104" s="438"/>
      <c r="E104" s="439"/>
      <c r="F104" s="439"/>
      <c r="G104" s="440">
        <v>0.0</v>
      </c>
      <c r="H104" s="438"/>
      <c r="I104" s="440"/>
      <c r="J104" s="139"/>
      <c r="K104" s="440"/>
    </row>
    <row r="105" ht="13.5" customHeight="1">
      <c r="A105" s="436"/>
      <c r="B105" s="437"/>
      <c r="C105" s="139"/>
      <c r="D105" s="438"/>
      <c r="E105" s="439"/>
      <c r="F105" s="439"/>
      <c r="G105" s="440">
        <v>0.0</v>
      </c>
      <c r="H105" s="438"/>
      <c r="I105" s="440"/>
      <c r="J105" s="139"/>
      <c r="K105" s="440"/>
    </row>
    <row r="106" ht="13.5" customHeight="1">
      <c r="A106" s="436"/>
      <c r="B106" s="437"/>
      <c r="C106" s="139"/>
      <c r="D106" s="438"/>
      <c r="E106" s="439"/>
      <c r="F106" s="439"/>
      <c r="G106" s="440">
        <v>0.0</v>
      </c>
      <c r="H106" s="438"/>
      <c r="I106" s="440"/>
      <c r="J106" s="139"/>
      <c r="K106" s="440"/>
    </row>
    <row r="107" ht="13.5" customHeight="1">
      <c r="A107" s="436"/>
      <c r="B107" s="437"/>
      <c r="C107" s="139"/>
      <c r="D107" s="438"/>
      <c r="E107" s="439"/>
      <c r="F107" s="439"/>
      <c r="G107" s="440">
        <v>0.0</v>
      </c>
      <c r="H107" s="438"/>
      <c r="I107" s="440"/>
      <c r="J107" s="139"/>
      <c r="K107" s="440"/>
    </row>
    <row r="108" ht="13.5" customHeight="1">
      <c r="A108" s="436"/>
      <c r="B108" s="437"/>
      <c r="C108" s="139"/>
      <c r="D108" s="438"/>
      <c r="E108" s="439"/>
      <c r="F108" s="439"/>
      <c r="G108" s="440">
        <v>0.0</v>
      </c>
      <c r="H108" s="438"/>
      <c r="I108" s="440"/>
      <c r="J108" s="139"/>
      <c r="K108" s="440"/>
    </row>
    <row r="109" ht="13.5" customHeight="1">
      <c r="A109" s="436"/>
      <c r="B109" s="437"/>
      <c r="C109" s="139"/>
      <c r="D109" s="438"/>
      <c r="E109" s="439"/>
      <c r="F109" s="439"/>
      <c r="G109" s="440">
        <v>0.0</v>
      </c>
      <c r="H109" s="438"/>
      <c r="I109" s="440"/>
      <c r="J109" s="139"/>
      <c r="K109" s="440"/>
    </row>
    <row r="110" ht="13.5" customHeight="1">
      <c r="A110" s="436"/>
      <c r="B110" s="437"/>
      <c r="C110" s="139"/>
      <c r="D110" s="438"/>
      <c r="E110" s="439"/>
      <c r="F110" s="439"/>
      <c r="G110" s="440">
        <v>0.0</v>
      </c>
      <c r="H110" s="438"/>
      <c r="I110" s="440"/>
      <c r="J110" s="139"/>
      <c r="K110" s="440"/>
    </row>
    <row r="111" ht="13.5" customHeight="1">
      <c r="A111" s="436"/>
      <c r="B111" s="437"/>
      <c r="C111" s="139"/>
      <c r="D111" s="438"/>
      <c r="E111" s="439"/>
      <c r="F111" s="439"/>
      <c r="G111" s="440">
        <v>0.0</v>
      </c>
      <c r="H111" s="438"/>
      <c r="I111" s="440"/>
      <c r="J111" s="139"/>
      <c r="K111" s="440"/>
    </row>
    <row r="112" ht="13.5" customHeight="1">
      <c r="A112" s="436"/>
      <c r="B112" s="437"/>
      <c r="C112" s="139"/>
      <c r="D112" s="438"/>
      <c r="E112" s="439"/>
      <c r="F112" s="439"/>
      <c r="G112" s="440">
        <v>0.0</v>
      </c>
      <c r="H112" s="438"/>
      <c r="I112" s="440"/>
      <c r="J112" s="139"/>
      <c r="K112" s="440"/>
    </row>
    <row r="113" ht="13.5" customHeight="1">
      <c r="A113" s="436"/>
      <c r="B113" s="437"/>
      <c r="C113" s="139"/>
      <c r="D113" s="438"/>
      <c r="E113" s="439"/>
      <c r="F113" s="439"/>
      <c r="G113" s="440">
        <v>0.0</v>
      </c>
      <c r="H113" s="438"/>
      <c r="I113" s="440"/>
      <c r="J113" s="139"/>
      <c r="K113" s="440"/>
    </row>
    <row r="114" ht="13.5" customHeight="1">
      <c r="A114" s="436"/>
      <c r="B114" s="437"/>
      <c r="C114" s="139"/>
      <c r="D114" s="438"/>
      <c r="E114" s="439"/>
      <c r="F114" s="439"/>
      <c r="G114" s="440">
        <v>0.0</v>
      </c>
      <c r="H114" s="438"/>
      <c r="I114" s="440"/>
      <c r="J114" s="139"/>
      <c r="K114" s="440"/>
    </row>
    <row r="115" ht="13.5" customHeight="1">
      <c r="A115" s="436"/>
      <c r="B115" s="437"/>
      <c r="C115" s="139"/>
      <c r="D115" s="438"/>
      <c r="E115" s="439"/>
      <c r="F115" s="439"/>
      <c r="G115" s="440">
        <v>0.0</v>
      </c>
      <c r="H115" s="438"/>
      <c r="I115" s="440"/>
      <c r="J115" s="139"/>
      <c r="K115" s="440"/>
    </row>
    <row r="116" ht="13.5" customHeight="1">
      <c r="A116" s="436"/>
      <c r="B116" s="437"/>
      <c r="C116" s="139"/>
      <c r="D116" s="438"/>
      <c r="E116" s="439"/>
      <c r="F116" s="439"/>
      <c r="G116" s="440">
        <v>0.0</v>
      </c>
      <c r="H116" s="438"/>
      <c r="I116" s="440"/>
      <c r="J116" s="139"/>
      <c r="K116" s="440"/>
    </row>
    <row r="117" ht="13.5" customHeight="1">
      <c r="A117" s="436"/>
      <c r="B117" s="437"/>
      <c r="C117" s="139"/>
      <c r="D117" s="438"/>
      <c r="E117" s="439"/>
      <c r="F117" s="439"/>
      <c r="G117" s="440">
        <v>0.0</v>
      </c>
      <c r="H117" s="438"/>
      <c r="I117" s="440"/>
      <c r="J117" s="139"/>
      <c r="K117" s="440"/>
    </row>
    <row r="118" ht="13.5" customHeight="1">
      <c r="A118" s="436"/>
      <c r="B118" s="437"/>
      <c r="C118" s="139"/>
      <c r="D118" s="438"/>
      <c r="E118" s="439"/>
      <c r="F118" s="439"/>
      <c r="G118" s="440">
        <v>0.0</v>
      </c>
      <c r="H118" s="438"/>
      <c r="I118" s="440"/>
      <c r="J118" s="139"/>
      <c r="K118" s="440"/>
    </row>
    <row r="119" ht="13.5" customHeight="1">
      <c r="A119" s="436"/>
      <c r="B119" s="437"/>
      <c r="C119" s="139"/>
      <c r="D119" s="438"/>
      <c r="E119" s="439"/>
      <c r="F119" s="439"/>
      <c r="G119" s="440">
        <v>0.0</v>
      </c>
      <c r="H119" s="438"/>
      <c r="I119" s="440"/>
      <c r="J119" s="139"/>
      <c r="K119" s="440"/>
    </row>
    <row r="120" ht="13.5" customHeight="1">
      <c r="A120" s="436"/>
      <c r="B120" s="437"/>
      <c r="C120" s="139"/>
      <c r="D120" s="438"/>
      <c r="E120" s="439"/>
      <c r="F120" s="439"/>
      <c r="G120" s="440">
        <v>0.0</v>
      </c>
      <c r="H120" s="438"/>
      <c r="I120" s="440"/>
      <c r="J120" s="139"/>
      <c r="K120" s="440"/>
    </row>
    <row r="121" ht="13.5" customHeight="1">
      <c r="A121" s="436"/>
      <c r="B121" s="437"/>
      <c r="C121" s="139"/>
      <c r="D121" s="438"/>
      <c r="E121" s="439"/>
      <c r="F121" s="439"/>
      <c r="G121" s="440">
        <v>0.0</v>
      </c>
      <c r="H121" s="438"/>
      <c r="I121" s="440"/>
      <c r="J121" s="139"/>
      <c r="K121" s="440"/>
    </row>
    <row r="122" ht="13.5" customHeight="1">
      <c r="A122" s="436"/>
      <c r="B122" s="437"/>
      <c r="C122" s="139"/>
      <c r="D122" s="438"/>
      <c r="E122" s="439"/>
      <c r="F122" s="439"/>
      <c r="G122" s="440">
        <v>0.0</v>
      </c>
      <c r="H122" s="438"/>
      <c r="I122" s="440"/>
      <c r="J122" s="139"/>
      <c r="K122" s="440"/>
    </row>
    <row r="123" ht="13.5" customHeight="1">
      <c r="A123" s="436"/>
      <c r="B123" s="437"/>
      <c r="C123" s="139"/>
      <c r="D123" s="438"/>
      <c r="E123" s="439"/>
      <c r="F123" s="439"/>
      <c r="G123" s="440">
        <v>0.0</v>
      </c>
      <c r="H123" s="438"/>
      <c r="I123" s="440"/>
      <c r="J123" s="139"/>
      <c r="K123" s="440"/>
    </row>
    <row r="124" ht="13.5" customHeight="1">
      <c r="A124" s="436"/>
      <c r="B124" s="437"/>
      <c r="C124" s="139"/>
      <c r="D124" s="438"/>
      <c r="E124" s="439"/>
      <c r="F124" s="439"/>
      <c r="G124" s="440">
        <v>0.0</v>
      </c>
      <c r="H124" s="438"/>
      <c r="I124" s="440"/>
      <c r="J124" s="139"/>
      <c r="K124" s="440"/>
    </row>
    <row r="125" ht="13.5" customHeight="1">
      <c r="A125" s="436"/>
      <c r="B125" s="437"/>
      <c r="C125" s="139"/>
      <c r="D125" s="438"/>
      <c r="E125" s="439"/>
      <c r="F125" s="439"/>
      <c r="G125" s="440">
        <v>0.0</v>
      </c>
      <c r="H125" s="438"/>
      <c r="I125" s="440"/>
      <c r="J125" s="139"/>
      <c r="K125" s="440"/>
    </row>
    <row r="126" ht="13.5" customHeight="1">
      <c r="A126" s="436"/>
      <c r="B126" s="437"/>
      <c r="C126" s="139"/>
      <c r="D126" s="438"/>
      <c r="E126" s="439"/>
      <c r="F126" s="439"/>
      <c r="G126" s="440">
        <v>0.0</v>
      </c>
      <c r="H126" s="438"/>
      <c r="I126" s="440"/>
      <c r="J126" s="139"/>
      <c r="K126" s="440"/>
    </row>
    <row r="127" ht="13.5" customHeight="1">
      <c r="A127" s="436"/>
      <c r="B127" s="437"/>
      <c r="C127" s="139"/>
      <c r="D127" s="438"/>
      <c r="E127" s="439"/>
      <c r="F127" s="439"/>
      <c r="G127" s="440">
        <v>0.0</v>
      </c>
      <c r="H127" s="438"/>
      <c r="I127" s="440"/>
      <c r="J127" s="139"/>
      <c r="K127" s="440"/>
    </row>
    <row r="128" ht="13.5" customHeight="1">
      <c r="A128" s="436"/>
      <c r="B128" s="437"/>
      <c r="C128" s="139"/>
      <c r="D128" s="438"/>
      <c r="E128" s="439"/>
      <c r="F128" s="439"/>
      <c r="G128" s="440">
        <v>0.0</v>
      </c>
      <c r="H128" s="438"/>
      <c r="I128" s="440"/>
      <c r="J128" s="139"/>
      <c r="K128" s="440"/>
    </row>
    <row r="129" ht="13.5" customHeight="1">
      <c r="A129" s="436"/>
      <c r="B129" s="437"/>
      <c r="C129" s="139"/>
      <c r="D129" s="438"/>
      <c r="E129" s="439"/>
      <c r="F129" s="439"/>
      <c r="G129" s="440">
        <v>0.0</v>
      </c>
      <c r="H129" s="438"/>
      <c r="I129" s="440"/>
      <c r="J129" s="139"/>
      <c r="K129" s="440"/>
    </row>
    <row r="130" ht="13.5" customHeight="1">
      <c r="A130" s="436"/>
      <c r="B130" s="437"/>
      <c r="C130" s="139"/>
      <c r="D130" s="438"/>
      <c r="E130" s="439"/>
      <c r="F130" s="439"/>
      <c r="G130" s="440">
        <v>0.0</v>
      </c>
      <c r="H130" s="438"/>
      <c r="I130" s="440"/>
      <c r="J130" s="139"/>
      <c r="K130" s="440"/>
    </row>
    <row r="131" ht="13.5" customHeight="1">
      <c r="A131" s="436"/>
      <c r="B131" s="437"/>
      <c r="C131" s="139"/>
      <c r="D131" s="438"/>
      <c r="E131" s="439"/>
      <c r="F131" s="439"/>
      <c r="G131" s="440">
        <v>0.0</v>
      </c>
      <c r="H131" s="438"/>
      <c r="I131" s="440"/>
      <c r="J131" s="139"/>
      <c r="K131" s="440"/>
    </row>
    <row r="132" ht="13.5" customHeight="1">
      <c r="A132" s="436"/>
      <c r="B132" s="437"/>
      <c r="C132" s="139"/>
      <c r="D132" s="438"/>
      <c r="E132" s="439"/>
      <c r="F132" s="439"/>
      <c r="G132" s="440">
        <v>0.0</v>
      </c>
      <c r="H132" s="438"/>
      <c r="I132" s="440"/>
      <c r="J132" s="139"/>
      <c r="K132" s="440"/>
    </row>
    <row r="133" ht="13.5" customHeight="1">
      <c r="A133" s="436"/>
      <c r="B133" s="437"/>
      <c r="C133" s="139"/>
      <c r="D133" s="438"/>
      <c r="E133" s="439"/>
      <c r="F133" s="439"/>
      <c r="G133" s="440">
        <v>0.0</v>
      </c>
      <c r="H133" s="438"/>
      <c r="I133" s="440"/>
      <c r="J133" s="139"/>
      <c r="K133" s="440"/>
    </row>
    <row r="134" ht="13.5" customHeight="1">
      <c r="A134" s="436"/>
      <c r="B134" s="437"/>
      <c r="C134" s="139"/>
      <c r="D134" s="438"/>
      <c r="E134" s="439"/>
      <c r="F134" s="439"/>
      <c r="G134" s="440">
        <v>0.0</v>
      </c>
      <c r="H134" s="438"/>
      <c r="I134" s="440"/>
      <c r="J134" s="139"/>
      <c r="K134" s="440"/>
    </row>
    <row r="135" ht="13.5" customHeight="1">
      <c r="A135" s="436"/>
      <c r="B135" s="437"/>
      <c r="C135" s="139"/>
      <c r="D135" s="438"/>
      <c r="E135" s="439"/>
      <c r="F135" s="439"/>
      <c r="G135" s="440">
        <v>0.0</v>
      </c>
      <c r="H135" s="438"/>
      <c r="I135" s="440"/>
      <c r="J135" s="139"/>
      <c r="K135" s="440"/>
    </row>
    <row r="136" ht="13.5" customHeight="1">
      <c r="A136" s="436"/>
      <c r="B136" s="437"/>
      <c r="C136" s="139"/>
      <c r="D136" s="438"/>
      <c r="E136" s="439"/>
      <c r="F136" s="439"/>
      <c r="G136" s="440">
        <v>0.0</v>
      </c>
      <c r="H136" s="438"/>
      <c r="I136" s="440"/>
      <c r="J136" s="139"/>
      <c r="K136" s="440"/>
    </row>
    <row r="137" ht="13.5" customHeight="1">
      <c r="A137" s="436"/>
      <c r="B137" s="437"/>
      <c r="C137" s="139"/>
      <c r="D137" s="438"/>
      <c r="E137" s="439"/>
      <c r="F137" s="439"/>
      <c r="G137" s="440">
        <v>0.0</v>
      </c>
      <c r="H137" s="438"/>
      <c r="I137" s="440"/>
      <c r="J137" s="139"/>
      <c r="K137" s="440"/>
    </row>
    <row r="138" ht="13.5" customHeight="1">
      <c r="A138" s="436"/>
      <c r="B138" s="437"/>
      <c r="C138" s="139"/>
      <c r="D138" s="438"/>
      <c r="E138" s="439"/>
      <c r="F138" s="439"/>
      <c r="G138" s="440">
        <v>0.0</v>
      </c>
      <c r="H138" s="438"/>
      <c r="I138" s="440"/>
      <c r="J138" s="139"/>
      <c r="K138" s="440"/>
    </row>
    <row r="139" ht="13.5" customHeight="1">
      <c r="A139" s="436"/>
      <c r="B139" s="437"/>
      <c r="C139" s="139"/>
      <c r="D139" s="438"/>
      <c r="E139" s="439"/>
      <c r="F139" s="439"/>
      <c r="G139" s="440">
        <v>0.0</v>
      </c>
      <c r="H139" s="438"/>
      <c r="I139" s="440"/>
      <c r="J139" s="139"/>
      <c r="K139" s="440"/>
    </row>
    <row r="140" ht="13.5" customHeight="1">
      <c r="A140" s="436"/>
      <c r="B140" s="437"/>
      <c r="C140" s="139"/>
      <c r="D140" s="438"/>
      <c r="E140" s="439"/>
      <c r="F140" s="439"/>
      <c r="G140" s="440">
        <v>0.0</v>
      </c>
      <c r="H140" s="438"/>
      <c r="I140" s="440"/>
      <c r="J140" s="139"/>
      <c r="K140" s="440"/>
    </row>
    <row r="141" ht="13.5" customHeight="1">
      <c r="A141" s="436"/>
      <c r="B141" s="437"/>
      <c r="C141" s="139"/>
      <c r="D141" s="438"/>
      <c r="E141" s="439"/>
      <c r="F141" s="439"/>
      <c r="G141" s="440">
        <v>0.0</v>
      </c>
      <c r="H141" s="438"/>
      <c r="I141" s="440"/>
      <c r="J141" s="139"/>
      <c r="K141" s="440"/>
    </row>
    <row r="142" ht="13.5" customHeight="1">
      <c r="A142" s="436"/>
      <c r="B142" s="437"/>
      <c r="C142" s="139"/>
      <c r="D142" s="438"/>
      <c r="E142" s="439"/>
      <c r="F142" s="439"/>
      <c r="G142" s="440">
        <v>0.0</v>
      </c>
      <c r="H142" s="438"/>
      <c r="I142" s="440"/>
      <c r="J142" s="139"/>
      <c r="K142" s="440"/>
    </row>
    <row r="143" ht="13.5" customHeight="1">
      <c r="A143" s="436"/>
      <c r="B143" s="437"/>
      <c r="C143" s="139"/>
      <c r="D143" s="438"/>
      <c r="E143" s="439"/>
      <c r="F143" s="439"/>
      <c r="G143" s="440">
        <v>0.0</v>
      </c>
      <c r="H143" s="438"/>
      <c r="I143" s="440"/>
      <c r="J143" s="139"/>
      <c r="K143" s="440"/>
    </row>
    <row r="144" ht="13.5" customHeight="1">
      <c r="A144" s="436"/>
      <c r="B144" s="437"/>
      <c r="C144" s="139"/>
      <c r="D144" s="438"/>
      <c r="E144" s="439"/>
      <c r="F144" s="439"/>
      <c r="G144" s="440">
        <v>0.0</v>
      </c>
      <c r="H144" s="438"/>
      <c r="I144" s="440"/>
      <c r="J144" s="139"/>
      <c r="K144" s="440"/>
    </row>
    <row r="145" ht="13.5" customHeight="1">
      <c r="A145" s="436"/>
      <c r="B145" s="437"/>
      <c r="C145" s="139"/>
      <c r="D145" s="438"/>
      <c r="E145" s="439"/>
      <c r="F145" s="439"/>
      <c r="G145" s="440">
        <v>0.0</v>
      </c>
      <c r="H145" s="438"/>
      <c r="I145" s="440"/>
      <c r="J145" s="139"/>
      <c r="K145" s="440"/>
    </row>
    <row r="146" ht="13.5" customHeight="1">
      <c r="A146" s="436"/>
      <c r="B146" s="437"/>
      <c r="C146" s="139"/>
      <c r="D146" s="438"/>
      <c r="E146" s="439"/>
      <c r="F146" s="439"/>
      <c r="G146" s="440">
        <v>0.0</v>
      </c>
      <c r="H146" s="438"/>
      <c r="I146" s="440"/>
      <c r="J146" s="139"/>
      <c r="K146" s="440"/>
    </row>
    <row r="147" ht="13.5" customHeight="1">
      <c r="A147" s="436"/>
      <c r="B147" s="437"/>
      <c r="C147" s="139"/>
      <c r="D147" s="438"/>
      <c r="E147" s="439"/>
      <c r="F147" s="439"/>
      <c r="G147" s="440">
        <v>0.0</v>
      </c>
      <c r="H147" s="438"/>
      <c r="I147" s="440"/>
      <c r="J147" s="139"/>
      <c r="K147" s="440"/>
    </row>
    <row r="148" ht="13.5" customHeight="1">
      <c r="A148" s="436"/>
      <c r="B148" s="437"/>
      <c r="C148" s="139"/>
      <c r="D148" s="438"/>
      <c r="E148" s="439"/>
      <c r="F148" s="439"/>
      <c r="G148" s="440">
        <v>0.0</v>
      </c>
      <c r="H148" s="438"/>
      <c r="I148" s="440"/>
      <c r="J148" s="139"/>
      <c r="K148" s="440"/>
    </row>
    <row r="149" ht="13.5" customHeight="1">
      <c r="A149" s="436"/>
      <c r="B149" s="437"/>
      <c r="C149" s="139"/>
      <c r="D149" s="438"/>
      <c r="E149" s="439"/>
      <c r="F149" s="439"/>
      <c r="G149" s="440">
        <v>0.0</v>
      </c>
      <c r="H149" s="438"/>
      <c r="I149" s="440"/>
      <c r="J149" s="139"/>
      <c r="K149" s="440"/>
    </row>
    <row r="150" ht="13.5" customHeight="1">
      <c r="A150" s="436"/>
      <c r="B150" s="437"/>
      <c r="C150" s="139"/>
      <c r="D150" s="438"/>
      <c r="E150" s="439"/>
      <c r="F150" s="439"/>
      <c r="G150" s="440">
        <v>0.0</v>
      </c>
      <c r="H150" s="438"/>
      <c r="I150" s="440"/>
      <c r="J150" s="139"/>
      <c r="K150" s="440"/>
    </row>
    <row r="151" ht="13.5" customHeight="1">
      <c r="A151" s="436"/>
      <c r="B151" s="437"/>
      <c r="C151" s="139"/>
      <c r="D151" s="438"/>
      <c r="E151" s="439"/>
      <c r="F151" s="439"/>
      <c r="G151" s="440">
        <v>0.0</v>
      </c>
      <c r="H151" s="438"/>
      <c r="I151" s="440"/>
      <c r="J151" s="139"/>
      <c r="K151" s="440"/>
    </row>
    <row r="152" ht="13.5" customHeight="1">
      <c r="A152" s="436"/>
      <c r="B152" s="437"/>
      <c r="C152" s="139"/>
      <c r="D152" s="438"/>
      <c r="E152" s="439"/>
      <c r="F152" s="439"/>
      <c r="G152" s="440">
        <v>0.0</v>
      </c>
      <c r="H152" s="438"/>
      <c r="I152" s="440"/>
      <c r="J152" s="139"/>
      <c r="K152" s="440"/>
    </row>
    <row r="153" ht="13.5" customHeight="1">
      <c r="A153" s="436"/>
      <c r="B153" s="437"/>
      <c r="C153" s="139"/>
      <c r="D153" s="438"/>
      <c r="E153" s="439"/>
      <c r="F153" s="439"/>
      <c r="G153" s="440">
        <v>0.0</v>
      </c>
      <c r="H153" s="438"/>
      <c r="I153" s="440"/>
      <c r="J153" s="139"/>
      <c r="K153" s="440"/>
    </row>
    <row r="154" ht="13.5" customHeight="1">
      <c r="A154" s="436"/>
      <c r="B154" s="437"/>
      <c r="C154" s="139"/>
      <c r="D154" s="438"/>
      <c r="E154" s="439"/>
      <c r="F154" s="439"/>
      <c r="G154" s="440">
        <v>0.0</v>
      </c>
      <c r="H154" s="438"/>
      <c r="I154" s="440"/>
      <c r="J154" s="139"/>
      <c r="K154" s="440"/>
    </row>
    <row r="155" ht="13.5" customHeight="1">
      <c r="A155" s="436"/>
      <c r="B155" s="437"/>
      <c r="C155" s="139"/>
      <c r="D155" s="438"/>
      <c r="E155" s="439"/>
      <c r="F155" s="439"/>
      <c r="G155" s="440">
        <v>0.0</v>
      </c>
      <c r="H155" s="438"/>
      <c r="I155" s="440"/>
      <c r="J155" s="139"/>
      <c r="K155" s="440"/>
    </row>
    <row r="156" ht="13.5" customHeight="1">
      <c r="A156" s="436"/>
      <c r="B156" s="437"/>
      <c r="C156" s="139"/>
      <c r="D156" s="438"/>
      <c r="E156" s="439"/>
      <c r="F156" s="439"/>
      <c r="G156" s="440">
        <v>0.0</v>
      </c>
      <c r="H156" s="438"/>
      <c r="I156" s="440"/>
      <c r="J156" s="139"/>
      <c r="K156" s="440"/>
    </row>
    <row r="157" ht="13.5" customHeight="1">
      <c r="A157" s="436"/>
      <c r="B157" s="437"/>
      <c r="C157" s="139"/>
      <c r="D157" s="438"/>
      <c r="E157" s="439"/>
      <c r="F157" s="439"/>
      <c r="G157" s="440">
        <v>0.0</v>
      </c>
      <c r="H157" s="438"/>
      <c r="I157" s="440"/>
      <c r="J157" s="139"/>
      <c r="K157" s="440"/>
    </row>
    <row r="158" ht="13.5" customHeight="1">
      <c r="A158" s="436"/>
      <c r="B158" s="437"/>
      <c r="C158" s="139"/>
      <c r="D158" s="438"/>
      <c r="E158" s="439"/>
      <c r="F158" s="439"/>
      <c r="G158" s="440">
        <v>0.0</v>
      </c>
      <c r="H158" s="438"/>
      <c r="I158" s="440"/>
      <c r="J158" s="139"/>
      <c r="K158" s="440"/>
    </row>
    <row r="159" ht="13.5" customHeight="1">
      <c r="A159" s="436"/>
      <c r="B159" s="437"/>
      <c r="C159" s="139"/>
      <c r="D159" s="438"/>
      <c r="E159" s="439"/>
      <c r="F159" s="439"/>
      <c r="G159" s="440">
        <v>0.0</v>
      </c>
      <c r="H159" s="438"/>
      <c r="I159" s="440"/>
      <c r="J159" s="139"/>
      <c r="K159" s="440"/>
    </row>
    <row r="160" ht="13.5" customHeight="1">
      <c r="A160" s="436"/>
      <c r="B160" s="437"/>
      <c r="C160" s="139"/>
      <c r="D160" s="438"/>
      <c r="E160" s="439"/>
      <c r="F160" s="439"/>
      <c r="G160" s="440">
        <v>0.0</v>
      </c>
      <c r="H160" s="438"/>
      <c r="I160" s="440"/>
      <c r="J160" s="139"/>
      <c r="K160" s="440"/>
    </row>
    <row r="161" ht="13.5" customHeight="1">
      <c r="A161" s="436"/>
      <c r="B161" s="437"/>
      <c r="C161" s="139"/>
      <c r="D161" s="438"/>
      <c r="E161" s="439"/>
      <c r="F161" s="439"/>
      <c r="G161" s="440">
        <v>0.0</v>
      </c>
      <c r="H161" s="438"/>
      <c r="I161" s="440"/>
      <c r="J161" s="139"/>
      <c r="K161" s="440"/>
    </row>
    <row r="162" ht="13.5" customHeight="1">
      <c r="A162" s="436"/>
      <c r="B162" s="437"/>
      <c r="C162" s="139"/>
      <c r="D162" s="438"/>
      <c r="E162" s="439"/>
      <c r="F162" s="439"/>
      <c r="G162" s="440">
        <v>0.0</v>
      </c>
      <c r="H162" s="438"/>
      <c r="I162" s="440"/>
      <c r="J162" s="139"/>
      <c r="K162" s="440"/>
    </row>
    <row r="163" ht="13.5" customHeight="1">
      <c r="A163" s="436"/>
      <c r="B163" s="437"/>
      <c r="C163" s="139"/>
      <c r="D163" s="438"/>
      <c r="E163" s="439"/>
      <c r="F163" s="439"/>
      <c r="G163" s="440">
        <v>0.0</v>
      </c>
      <c r="H163" s="438"/>
      <c r="I163" s="440"/>
      <c r="J163" s="139"/>
      <c r="K163" s="440"/>
    </row>
    <row r="164" ht="13.5" customHeight="1">
      <c r="A164" s="436"/>
      <c r="B164" s="437"/>
      <c r="C164" s="139"/>
      <c r="D164" s="438"/>
      <c r="E164" s="439"/>
      <c r="F164" s="439"/>
      <c r="G164" s="440">
        <v>0.0</v>
      </c>
      <c r="H164" s="438"/>
      <c r="I164" s="440"/>
      <c r="J164" s="139"/>
      <c r="K164" s="440"/>
    </row>
    <row r="165" ht="13.5" customHeight="1">
      <c r="A165" s="436"/>
      <c r="B165" s="437"/>
      <c r="C165" s="139"/>
      <c r="D165" s="438"/>
      <c r="E165" s="439"/>
      <c r="F165" s="439"/>
      <c r="G165" s="440">
        <v>0.0</v>
      </c>
      <c r="H165" s="438"/>
      <c r="I165" s="440"/>
      <c r="J165" s="139"/>
      <c r="K165" s="440"/>
    </row>
    <row r="166" ht="13.5" customHeight="1">
      <c r="A166" s="436"/>
      <c r="B166" s="437"/>
      <c r="C166" s="139"/>
      <c r="D166" s="438"/>
      <c r="E166" s="439"/>
      <c r="F166" s="439"/>
      <c r="G166" s="440">
        <v>0.0</v>
      </c>
      <c r="H166" s="438"/>
      <c r="I166" s="440"/>
      <c r="J166" s="139"/>
      <c r="K166" s="440"/>
    </row>
    <row r="167" ht="13.5" customHeight="1">
      <c r="A167" s="436"/>
      <c r="B167" s="437"/>
      <c r="C167" s="139"/>
      <c r="D167" s="438"/>
      <c r="E167" s="439"/>
      <c r="F167" s="439"/>
      <c r="G167" s="440">
        <v>0.0</v>
      </c>
      <c r="H167" s="438"/>
      <c r="I167" s="440"/>
      <c r="J167" s="139"/>
      <c r="K167" s="440"/>
    </row>
    <row r="168" ht="13.5" customHeight="1">
      <c r="A168" s="436"/>
      <c r="B168" s="437"/>
      <c r="C168" s="139"/>
      <c r="D168" s="438"/>
      <c r="E168" s="439"/>
      <c r="F168" s="439"/>
      <c r="G168" s="440">
        <v>0.0</v>
      </c>
      <c r="H168" s="438"/>
      <c r="I168" s="440"/>
      <c r="J168" s="139"/>
      <c r="K168" s="440"/>
    </row>
    <row r="169" ht="13.5" customHeight="1">
      <c r="A169" s="436"/>
      <c r="B169" s="437"/>
      <c r="C169" s="139"/>
      <c r="D169" s="438"/>
      <c r="E169" s="439"/>
      <c r="F169" s="439"/>
      <c r="G169" s="440">
        <v>0.0</v>
      </c>
      <c r="H169" s="438"/>
      <c r="I169" s="440"/>
      <c r="J169" s="139"/>
      <c r="K169" s="440"/>
    </row>
    <row r="170" ht="13.5" customHeight="1">
      <c r="A170" s="436"/>
      <c r="B170" s="437"/>
      <c r="C170" s="139"/>
      <c r="D170" s="438"/>
      <c r="E170" s="439"/>
      <c r="F170" s="439"/>
      <c r="G170" s="440">
        <v>0.0</v>
      </c>
      <c r="H170" s="438"/>
      <c r="I170" s="440"/>
      <c r="J170" s="139"/>
      <c r="K170" s="440"/>
    </row>
    <row r="171" ht="13.5" customHeight="1">
      <c r="A171" s="436"/>
      <c r="B171" s="437"/>
      <c r="C171" s="139"/>
      <c r="D171" s="438"/>
      <c r="E171" s="439"/>
      <c r="F171" s="439"/>
      <c r="G171" s="440">
        <v>0.0</v>
      </c>
      <c r="H171" s="438"/>
      <c r="I171" s="440"/>
      <c r="J171" s="139"/>
      <c r="K171" s="440"/>
    </row>
    <row r="172" ht="13.5" customHeight="1">
      <c r="A172" s="436"/>
      <c r="B172" s="437"/>
      <c r="C172" s="139"/>
      <c r="D172" s="438"/>
      <c r="E172" s="439"/>
      <c r="F172" s="439"/>
      <c r="G172" s="440">
        <v>0.0</v>
      </c>
      <c r="H172" s="438"/>
      <c r="I172" s="440"/>
      <c r="J172" s="139"/>
      <c r="K172" s="440"/>
    </row>
    <row r="173" ht="13.5" customHeight="1">
      <c r="A173" s="436"/>
      <c r="B173" s="437"/>
      <c r="C173" s="139"/>
      <c r="D173" s="438"/>
      <c r="E173" s="439"/>
      <c r="F173" s="439"/>
      <c r="G173" s="440">
        <v>0.0</v>
      </c>
      <c r="H173" s="438"/>
      <c r="I173" s="440"/>
      <c r="J173" s="139"/>
      <c r="K173" s="440"/>
    </row>
    <row r="174" ht="13.5" customHeight="1">
      <c r="A174" s="436"/>
      <c r="B174" s="437"/>
      <c r="C174" s="139"/>
      <c r="D174" s="438"/>
      <c r="E174" s="439"/>
      <c r="F174" s="439"/>
      <c r="G174" s="440">
        <v>0.0</v>
      </c>
      <c r="H174" s="438"/>
      <c r="I174" s="440"/>
      <c r="J174" s="139"/>
      <c r="K174" s="440"/>
    </row>
    <row r="175" ht="13.5" customHeight="1">
      <c r="A175" s="436"/>
      <c r="B175" s="437"/>
      <c r="C175" s="139"/>
      <c r="D175" s="438"/>
      <c r="E175" s="439"/>
      <c r="F175" s="439"/>
      <c r="G175" s="440">
        <v>0.0</v>
      </c>
      <c r="H175" s="438"/>
      <c r="I175" s="440"/>
      <c r="J175" s="139"/>
      <c r="K175" s="440"/>
    </row>
    <row r="176" ht="13.5" customHeight="1">
      <c r="A176" s="436"/>
      <c r="B176" s="437"/>
      <c r="C176" s="139"/>
      <c r="D176" s="438"/>
      <c r="E176" s="439"/>
      <c r="F176" s="439"/>
      <c r="G176" s="440">
        <v>0.0</v>
      </c>
      <c r="H176" s="438"/>
      <c r="I176" s="440"/>
      <c r="J176" s="139"/>
      <c r="K176" s="440"/>
    </row>
    <row r="177" ht="13.5" customHeight="1">
      <c r="A177" s="436"/>
      <c r="B177" s="437"/>
      <c r="C177" s="139"/>
      <c r="D177" s="438"/>
      <c r="E177" s="439"/>
      <c r="F177" s="439"/>
      <c r="G177" s="440">
        <v>0.0</v>
      </c>
      <c r="H177" s="438"/>
      <c r="I177" s="440"/>
      <c r="J177" s="139"/>
      <c r="K177" s="440"/>
    </row>
    <row r="178" ht="13.5" customHeight="1">
      <c r="A178" s="436"/>
      <c r="B178" s="437"/>
      <c r="C178" s="139"/>
      <c r="D178" s="438"/>
      <c r="E178" s="439"/>
      <c r="F178" s="439"/>
      <c r="G178" s="440">
        <v>0.0</v>
      </c>
      <c r="H178" s="438"/>
      <c r="I178" s="440"/>
      <c r="J178" s="139"/>
      <c r="K178" s="440"/>
    </row>
    <row r="179" ht="13.5" customHeight="1">
      <c r="A179" s="436"/>
      <c r="B179" s="437"/>
      <c r="C179" s="139"/>
      <c r="D179" s="438"/>
      <c r="E179" s="439"/>
      <c r="F179" s="439"/>
      <c r="G179" s="440">
        <v>0.0</v>
      </c>
      <c r="H179" s="438"/>
      <c r="I179" s="440"/>
      <c r="J179" s="139"/>
      <c r="K179" s="440"/>
    </row>
    <row r="180" ht="13.5" customHeight="1">
      <c r="A180" s="436"/>
      <c r="B180" s="437"/>
      <c r="C180" s="139"/>
      <c r="D180" s="438"/>
      <c r="E180" s="439"/>
      <c r="F180" s="439"/>
      <c r="G180" s="440">
        <v>0.0</v>
      </c>
      <c r="H180" s="438"/>
      <c r="I180" s="440"/>
      <c r="J180" s="139"/>
      <c r="K180" s="440"/>
    </row>
    <row r="181" ht="13.5" customHeight="1">
      <c r="A181" s="436"/>
      <c r="B181" s="437"/>
      <c r="C181" s="139"/>
      <c r="D181" s="438"/>
      <c r="E181" s="439"/>
      <c r="F181" s="439"/>
      <c r="G181" s="440">
        <v>0.0</v>
      </c>
      <c r="H181" s="438"/>
      <c r="I181" s="440"/>
      <c r="J181" s="139"/>
      <c r="K181" s="440"/>
    </row>
    <row r="182" ht="13.5" customHeight="1">
      <c r="A182" s="436"/>
      <c r="B182" s="437"/>
      <c r="C182" s="139"/>
      <c r="D182" s="438"/>
      <c r="E182" s="439"/>
      <c r="F182" s="439"/>
      <c r="G182" s="440">
        <v>0.0</v>
      </c>
      <c r="H182" s="438"/>
      <c r="I182" s="440"/>
      <c r="J182" s="139"/>
      <c r="K182" s="440"/>
    </row>
    <row r="183" ht="13.5" customHeight="1">
      <c r="A183" s="436"/>
      <c r="B183" s="437"/>
      <c r="C183" s="139"/>
      <c r="D183" s="438"/>
      <c r="E183" s="439"/>
      <c r="F183" s="439"/>
      <c r="G183" s="440">
        <v>0.0</v>
      </c>
      <c r="H183" s="438"/>
      <c r="I183" s="440"/>
      <c r="J183" s="139"/>
      <c r="K183" s="440"/>
    </row>
    <row r="184" ht="13.5" customHeight="1">
      <c r="A184" s="436"/>
      <c r="B184" s="437"/>
      <c r="C184" s="139"/>
      <c r="D184" s="438"/>
      <c r="E184" s="439"/>
      <c r="F184" s="439"/>
      <c r="G184" s="440">
        <v>0.0</v>
      </c>
      <c r="H184" s="438"/>
      <c r="I184" s="440"/>
      <c r="J184" s="139"/>
      <c r="K184" s="440"/>
    </row>
    <row r="185" ht="13.5" customHeight="1">
      <c r="A185" s="436"/>
      <c r="B185" s="437"/>
      <c r="C185" s="139"/>
      <c r="D185" s="438"/>
      <c r="E185" s="439"/>
      <c r="F185" s="439"/>
      <c r="G185" s="440">
        <v>0.0</v>
      </c>
      <c r="H185" s="438"/>
      <c r="I185" s="440"/>
      <c r="J185" s="139"/>
      <c r="K185" s="440"/>
    </row>
    <row r="186" ht="13.5" customHeight="1">
      <c r="A186" s="436"/>
      <c r="B186" s="437"/>
      <c r="C186" s="139"/>
      <c r="D186" s="438"/>
      <c r="E186" s="439"/>
      <c r="F186" s="439"/>
      <c r="G186" s="440">
        <v>0.0</v>
      </c>
      <c r="H186" s="438"/>
      <c r="I186" s="440"/>
      <c r="J186" s="139"/>
      <c r="K186" s="440"/>
    </row>
    <row r="187" ht="13.5" customHeight="1">
      <c r="A187" s="436"/>
      <c r="B187" s="437"/>
      <c r="C187" s="139"/>
      <c r="D187" s="438"/>
      <c r="E187" s="439"/>
      <c r="F187" s="439"/>
      <c r="G187" s="440">
        <v>0.0</v>
      </c>
      <c r="H187" s="438"/>
      <c r="I187" s="440"/>
      <c r="J187" s="139"/>
      <c r="K187" s="440"/>
    </row>
    <row r="188" ht="13.5" customHeight="1">
      <c r="A188" s="436"/>
      <c r="B188" s="437"/>
      <c r="C188" s="139"/>
      <c r="D188" s="438"/>
      <c r="E188" s="439"/>
      <c r="F188" s="439"/>
      <c r="G188" s="440">
        <v>0.0</v>
      </c>
      <c r="H188" s="438"/>
      <c r="I188" s="440"/>
      <c r="J188" s="139"/>
      <c r="K188" s="440"/>
    </row>
    <row r="189" ht="13.5" customHeight="1">
      <c r="A189" s="436"/>
      <c r="B189" s="437"/>
      <c r="C189" s="139"/>
      <c r="D189" s="438"/>
      <c r="E189" s="439"/>
      <c r="F189" s="439"/>
      <c r="G189" s="440">
        <v>0.0</v>
      </c>
      <c r="H189" s="438"/>
      <c r="I189" s="440"/>
      <c r="J189" s="139"/>
      <c r="K189" s="440"/>
    </row>
    <row r="190" ht="13.5" customHeight="1">
      <c r="A190" s="436"/>
      <c r="B190" s="437"/>
      <c r="C190" s="139"/>
      <c r="D190" s="438"/>
      <c r="E190" s="439"/>
      <c r="F190" s="439"/>
      <c r="G190" s="440">
        <v>0.0</v>
      </c>
      <c r="H190" s="438"/>
      <c r="I190" s="440"/>
      <c r="J190" s="139"/>
      <c r="K190" s="440"/>
    </row>
    <row r="191" ht="13.5" customHeight="1">
      <c r="A191" s="436"/>
      <c r="B191" s="437"/>
      <c r="C191" s="139"/>
      <c r="D191" s="438"/>
      <c r="E191" s="439"/>
      <c r="F191" s="439"/>
      <c r="G191" s="440">
        <v>0.0</v>
      </c>
      <c r="H191" s="438"/>
      <c r="I191" s="440"/>
      <c r="J191" s="139"/>
      <c r="K191" s="440"/>
    </row>
    <row r="192" ht="13.5" customHeight="1">
      <c r="A192" s="436"/>
      <c r="B192" s="437"/>
      <c r="C192" s="139"/>
      <c r="D192" s="438"/>
      <c r="E192" s="439"/>
      <c r="F192" s="439"/>
      <c r="G192" s="440">
        <v>0.0</v>
      </c>
      <c r="H192" s="438"/>
      <c r="I192" s="440"/>
      <c r="J192" s="139"/>
      <c r="K192" s="440"/>
    </row>
    <row r="193" ht="13.5" customHeight="1">
      <c r="A193" s="436"/>
      <c r="B193" s="437"/>
      <c r="C193" s="139"/>
      <c r="D193" s="438"/>
      <c r="E193" s="439"/>
      <c r="F193" s="439"/>
      <c r="G193" s="440">
        <v>0.0</v>
      </c>
      <c r="H193" s="438"/>
      <c r="I193" s="440"/>
      <c r="J193" s="139"/>
      <c r="K193" s="440"/>
    </row>
    <row r="194" ht="13.5" customHeight="1">
      <c r="A194" s="436"/>
      <c r="B194" s="437"/>
      <c r="C194" s="139"/>
      <c r="D194" s="438"/>
      <c r="E194" s="439"/>
      <c r="F194" s="439"/>
      <c r="G194" s="440">
        <v>0.0</v>
      </c>
      <c r="H194" s="438"/>
      <c r="I194" s="440"/>
      <c r="J194" s="139"/>
      <c r="K194" s="440"/>
    </row>
    <row r="195" ht="13.5" customHeight="1">
      <c r="A195" s="436"/>
      <c r="B195" s="437"/>
      <c r="C195" s="139"/>
      <c r="D195" s="438"/>
      <c r="E195" s="439"/>
      <c r="F195" s="439"/>
      <c r="G195" s="440">
        <v>0.0</v>
      </c>
      <c r="H195" s="438"/>
      <c r="I195" s="440"/>
      <c r="J195" s="139"/>
      <c r="K195" s="440"/>
    </row>
    <row r="196" ht="13.5" customHeight="1">
      <c r="A196" s="436"/>
      <c r="B196" s="437"/>
      <c r="C196" s="139"/>
      <c r="D196" s="438"/>
      <c r="E196" s="439"/>
      <c r="F196" s="439"/>
      <c r="G196" s="440">
        <v>0.0</v>
      </c>
      <c r="H196" s="438"/>
      <c r="I196" s="440"/>
      <c r="J196" s="139"/>
      <c r="K196" s="440"/>
    </row>
    <row r="197" ht="13.5" customHeight="1">
      <c r="A197" s="436"/>
      <c r="B197" s="437"/>
      <c r="C197" s="139"/>
      <c r="D197" s="438"/>
      <c r="E197" s="439"/>
      <c r="F197" s="439"/>
      <c r="G197" s="440">
        <v>0.0</v>
      </c>
      <c r="H197" s="438"/>
      <c r="I197" s="440"/>
      <c r="J197" s="139"/>
      <c r="K197" s="440"/>
    </row>
    <row r="198" ht="13.5" customHeight="1">
      <c r="A198" s="436"/>
      <c r="B198" s="437"/>
      <c r="C198" s="139"/>
      <c r="D198" s="438"/>
      <c r="E198" s="439"/>
      <c r="F198" s="439"/>
      <c r="G198" s="440">
        <v>0.0</v>
      </c>
      <c r="H198" s="438"/>
      <c r="I198" s="440"/>
      <c r="J198" s="139"/>
      <c r="K198" s="440"/>
    </row>
    <row r="199" ht="13.5" customHeight="1">
      <c r="A199" s="436"/>
      <c r="B199" s="437"/>
      <c r="C199" s="139"/>
      <c r="D199" s="438"/>
      <c r="E199" s="439"/>
      <c r="F199" s="439"/>
      <c r="G199" s="440">
        <v>0.0</v>
      </c>
      <c r="H199" s="438"/>
      <c r="I199" s="440"/>
      <c r="J199" s="139"/>
      <c r="K199" s="440"/>
    </row>
    <row r="200" ht="13.5" customHeight="1">
      <c r="A200" s="436"/>
      <c r="B200" s="437"/>
      <c r="C200" s="139"/>
      <c r="D200" s="438"/>
      <c r="E200" s="439"/>
      <c r="F200" s="439"/>
      <c r="G200" s="440">
        <v>0.0</v>
      </c>
      <c r="H200" s="438"/>
      <c r="I200" s="440"/>
      <c r="J200" s="139"/>
      <c r="K200" s="440"/>
    </row>
    <row r="201" ht="13.5" customHeight="1">
      <c r="A201" s="436"/>
      <c r="B201" s="437"/>
      <c r="C201" s="139"/>
      <c r="D201" s="438"/>
      <c r="E201" s="439"/>
      <c r="F201" s="439"/>
      <c r="G201" s="440">
        <v>0.0</v>
      </c>
      <c r="H201" s="438"/>
      <c r="I201" s="440"/>
      <c r="J201" s="139"/>
      <c r="K201" s="440"/>
    </row>
    <row r="202" ht="13.5" customHeight="1">
      <c r="A202" s="436"/>
      <c r="B202" s="437"/>
      <c r="C202" s="139"/>
      <c r="D202" s="438"/>
      <c r="E202" s="439"/>
      <c r="F202" s="439"/>
      <c r="G202" s="440">
        <v>0.0</v>
      </c>
      <c r="H202" s="438"/>
      <c r="I202" s="440"/>
      <c r="J202" s="139"/>
      <c r="K202" s="440"/>
    </row>
    <row r="203" ht="13.5" customHeight="1">
      <c r="A203" s="436"/>
      <c r="B203" s="437"/>
      <c r="C203" s="139"/>
      <c r="D203" s="438"/>
      <c r="E203" s="439"/>
      <c r="F203" s="439"/>
      <c r="G203" s="440">
        <v>0.0</v>
      </c>
      <c r="H203" s="438"/>
      <c r="I203" s="440"/>
      <c r="J203" s="139"/>
      <c r="K203" s="440"/>
    </row>
    <row r="204" ht="13.5" customHeight="1">
      <c r="A204" s="436"/>
      <c r="B204" s="437"/>
      <c r="C204" s="139"/>
      <c r="D204" s="438"/>
      <c r="E204" s="439"/>
      <c r="F204" s="439"/>
      <c r="G204" s="440">
        <v>0.0</v>
      </c>
      <c r="H204" s="438"/>
      <c r="I204" s="440"/>
      <c r="J204" s="139"/>
      <c r="K204" s="440"/>
    </row>
    <row r="205" ht="13.5" customHeight="1">
      <c r="A205" s="436"/>
      <c r="B205" s="437"/>
      <c r="C205" s="139"/>
      <c r="D205" s="438"/>
      <c r="E205" s="439"/>
      <c r="F205" s="439"/>
      <c r="G205" s="440">
        <v>0.0</v>
      </c>
      <c r="H205" s="438"/>
      <c r="I205" s="440"/>
      <c r="J205" s="139"/>
      <c r="K205" s="440"/>
    </row>
    <row r="206" ht="13.5" customHeight="1">
      <c r="A206" s="436"/>
      <c r="B206" s="437"/>
      <c r="C206" s="139"/>
      <c r="D206" s="438"/>
      <c r="E206" s="439"/>
      <c r="F206" s="439"/>
      <c r="G206" s="440">
        <v>0.0</v>
      </c>
      <c r="H206" s="438"/>
      <c r="I206" s="440"/>
      <c r="J206" s="139"/>
      <c r="K206" s="440"/>
    </row>
    <row r="207" ht="13.5" customHeight="1">
      <c r="A207" s="436"/>
      <c r="B207" s="437"/>
      <c r="C207" s="139"/>
      <c r="D207" s="438"/>
      <c r="E207" s="439"/>
      <c r="F207" s="439"/>
      <c r="G207" s="440">
        <v>0.0</v>
      </c>
      <c r="H207" s="438"/>
      <c r="I207" s="440"/>
      <c r="J207" s="139"/>
      <c r="K207" s="440"/>
    </row>
    <row r="208" ht="13.5" customHeight="1">
      <c r="A208" s="436"/>
      <c r="B208" s="437"/>
      <c r="C208" s="139"/>
      <c r="D208" s="438"/>
      <c r="E208" s="439"/>
      <c r="F208" s="439"/>
      <c r="G208" s="440">
        <v>0.0</v>
      </c>
      <c r="H208" s="438"/>
      <c r="I208" s="440"/>
      <c r="J208" s="139"/>
      <c r="K208" s="440"/>
    </row>
    <row r="209" ht="13.5" customHeight="1">
      <c r="A209" s="436"/>
      <c r="B209" s="437"/>
      <c r="C209" s="139"/>
      <c r="D209" s="438"/>
      <c r="E209" s="439"/>
      <c r="F209" s="439"/>
      <c r="G209" s="440">
        <v>0.0</v>
      </c>
      <c r="H209" s="438"/>
      <c r="I209" s="440"/>
      <c r="J209" s="139"/>
      <c r="K209" s="440"/>
    </row>
    <row r="210" ht="13.5" customHeight="1">
      <c r="A210" s="436"/>
      <c r="B210" s="437"/>
      <c r="C210" s="139"/>
      <c r="D210" s="438"/>
      <c r="E210" s="439"/>
      <c r="F210" s="439"/>
      <c r="G210" s="440">
        <v>0.0</v>
      </c>
      <c r="H210" s="438"/>
      <c r="I210" s="440"/>
      <c r="J210" s="139"/>
      <c r="K210" s="440"/>
    </row>
    <row r="211" ht="13.5" customHeight="1">
      <c r="A211" s="436"/>
      <c r="B211" s="437"/>
      <c r="C211" s="139"/>
      <c r="D211" s="438"/>
      <c r="E211" s="439"/>
      <c r="F211" s="439"/>
      <c r="G211" s="440">
        <v>0.0</v>
      </c>
      <c r="H211" s="438"/>
      <c r="I211" s="440"/>
      <c r="J211" s="139"/>
      <c r="K211" s="440"/>
    </row>
    <row r="212" ht="13.5" customHeight="1">
      <c r="A212" s="436"/>
      <c r="B212" s="437"/>
      <c r="C212" s="139"/>
      <c r="D212" s="438"/>
      <c r="E212" s="439"/>
      <c r="F212" s="439"/>
      <c r="G212" s="440">
        <v>0.0</v>
      </c>
      <c r="H212" s="438"/>
      <c r="I212" s="440"/>
      <c r="J212" s="139"/>
      <c r="K212" s="440"/>
    </row>
    <row r="213" ht="13.5" customHeight="1">
      <c r="A213" s="436"/>
      <c r="B213" s="437"/>
      <c r="C213" s="139"/>
      <c r="D213" s="438"/>
      <c r="E213" s="439"/>
      <c r="F213" s="439"/>
      <c r="G213" s="440">
        <v>0.0</v>
      </c>
      <c r="H213" s="438"/>
      <c r="I213" s="440"/>
      <c r="J213" s="139"/>
      <c r="K213" s="440"/>
    </row>
    <row r="214" ht="13.5" customHeight="1">
      <c r="A214" s="436"/>
      <c r="B214" s="437"/>
      <c r="C214" s="139"/>
      <c r="D214" s="438"/>
      <c r="E214" s="439"/>
      <c r="F214" s="439"/>
      <c r="G214" s="440">
        <v>0.0</v>
      </c>
      <c r="H214" s="438"/>
      <c r="I214" s="440"/>
      <c r="J214" s="139"/>
      <c r="K214" s="440"/>
    </row>
    <row r="215" ht="13.5" customHeight="1">
      <c r="A215" s="436"/>
      <c r="B215" s="437"/>
      <c r="C215" s="139"/>
      <c r="D215" s="438"/>
      <c r="E215" s="439"/>
      <c r="F215" s="439"/>
      <c r="G215" s="440">
        <v>0.0</v>
      </c>
      <c r="H215" s="438"/>
      <c r="I215" s="440"/>
      <c r="J215" s="139"/>
      <c r="K215" s="440"/>
    </row>
    <row r="216" ht="13.5" customHeight="1">
      <c r="A216" s="436"/>
      <c r="B216" s="437"/>
      <c r="C216" s="139"/>
      <c r="D216" s="438"/>
      <c r="E216" s="439"/>
      <c r="F216" s="439"/>
      <c r="G216" s="440">
        <v>0.0</v>
      </c>
      <c r="H216" s="438"/>
      <c r="I216" s="440"/>
      <c r="J216" s="139"/>
      <c r="K216" s="440"/>
    </row>
    <row r="217" ht="13.5" customHeight="1">
      <c r="A217" s="436"/>
      <c r="B217" s="437"/>
      <c r="C217" s="139"/>
      <c r="D217" s="438"/>
      <c r="E217" s="439"/>
      <c r="F217" s="439"/>
      <c r="G217" s="440">
        <v>0.0</v>
      </c>
      <c r="H217" s="438"/>
      <c r="I217" s="440"/>
      <c r="J217" s="139"/>
      <c r="K217" s="440"/>
    </row>
    <row r="218" ht="13.5" customHeight="1">
      <c r="A218" s="436"/>
      <c r="B218" s="437"/>
      <c r="C218" s="139"/>
      <c r="D218" s="438"/>
      <c r="E218" s="439"/>
      <c r="F218" s="439"/>
      <c r="G218" s="440">
        <v>0.0</v>
      </c>
      <c r="H218" s="438"/>
      <c r="I218" s="440"/>
      <c r="J218" s="139"/>
      <c r="K218" s="440"/>
    </row>
    <row r="219" ht="13.5" customHeight="1">
      <c r="A219" s="436"/>
      <c r="B219" s="437"/>
      <c r="C219" s="139"/>
      <c r="D219" s="438"/>
      <c r="E219" s="439"/>
      <c r="F219" s="439"/>
      <c r="G219" s="440">
        <v>0.0</v>
      </c>
      <c r="H219" s="438"/>
      <c r="I219" s="440"/>
      <c r="J219" s="139"/>
      <c r="K219" s="440"/>
    </row>
    <row r="220" ht="13.5" customHeight="1">
      <c r="A220" s="436"/>
      <c r="B220" s="437"/>
      <c r="C220" s="139"/>
      <c r="D220" s="438"/>
      <c r="E220" s="439"/>
      <c r="F220" s="439"/>
      <c r="G220" s="440">
        <v>0.0</v>
      </c>
      <c r="H220" s="438"/>
      <c r="I220" s="440"/>
      <c r="J220" s="139"/>
      <c r="K220" s="440"/>
    </row>
    <row r="221" ht="13.5" customHeight="1">
      <c r="A221" s="436"/>
      <c r="B221" s="437"/>
      <c r="C221" s="139"/>
      <c r="D221" s="438"/>
      <c r="E221" s="439"/>
      <c r="F221" s="439"/>
      <c r="G221" s="440">
        <v>0.0</v>
      </c>
      <c r="H221" s="438"/>
      <c r="I221" s="440"/>
      <c r="J221" s="139"/>
      <c r="K221" s="440"/>
    </row>
    <row r="222" ht="13.5" customHeight="1">
      <c r="A222" s="436"/>
      <c r="B222" s="437"/>
      <c r="C222" s="139"/>
      <c r="D222" s="438"/>
      <c r="E222" s="439"/>
      <c r="F222" s="439"/>
      <c r="G222" s="440">
        <v>0.0</v>
      </c>
      <c r="H222" s="438"/>
      <c r="I222" s="440"/>
      <c r="J222" s="139"/>
      <c r="K222" s="440"/>
    </row>
    <row r="223" ht="13.5" customHeight="1">
      <c r="A223" s="436"/>
      <c r="B223" s="437"/>
      <c r="C223" s="139"/>
      <c r="D223" s="438"/>
      <c r="E223" s="439"/>
      <c r="F223" s="439"/>
      <c r="G223" s="440">
        <v>0.0</v>
      </c>
      <c r="H223" s="438"/>
      <c r="I223" s="440"/>
      <c r="J223" s="139"/>
      <c r="K223" s="440"/>
    </row>
    <row r="224" ht="13.5" customHeight="1">
      <c r="A224" s="436"/>
      <c r="B224" s="437"/>
      <c r="C224" s="139"/>
      <c r="D224" s="438"/>
      <c r="E224" s="439"/>
      <c r="F224" s="439"/>
      <c r="G224" s="440">
        <v>0.0</v>
      </c>
      <c r="H224" s="438"/>
      <c r="I224" s="440"/>
      <c r="J224" s="139"/>
      <c r="K224" s="440"/>
    </row>
    <row r="225" ht="13.5" customHeight="1">
      <c r="A225" s="436"/>
      <c r="B225" s="437"/>
      <c r="C225" s="139"/>
      <c r="D225" s="438"/>
      <c r="E225" s="439"/>
      <c r="F225" s="439"/>
      <c r="G225" s="440">
        <v>0.0</v>
      </c>
      <c r="H225" s="438"/>
      <c r="I225" s="440"/>
      <c r="J225" s="139"/>
      <c r="K225" s="440"/>
    </row>
    <row r="226" ht="13.5" customHeight="1">
      <c r="A226" s="436"/>
      <c r="B226" s="437"/>
      <c r="C226" s="139"/>
      <c r="D226" s="438"/>
      <c r="E226" s="439"/>
      <c r="F226" s="439"/>
      <c r="G226" s="440">
        <v>0.0</v>
      </c>
      <c r="H226" s="438"/>
      <c r="I226" s="440"/>
      <c r="J226" s="139"/>
      <c r="K226" s="440"/>
    </row>
    <row r="227" ht="13.5" customHeight="1">
      <c r="A227" s="436"/>
      <c r="B227" s="437"/>
      <c r="C227" s="139"/>
      <c r="D227" s="438"/>
      <c r="E227" s="439"/>
      <c r="F227" s="439"/>
      <c r="G227" s="440">
        <v>0.0</v>
      </c>
      <c r="H227" s="438"/>
      <c r="I227" s="440"/>
      <c r="J227" s="139"/>
      <c r="K227" s="440"/>
    </row>
    <row r="228" ht="13.5" customHeight="1">
      <c r="A228" s="436"/>
      <c r="B228" s="437"/>
      <c r="C228" s="139"/>
      <c r="D228" s="438"/>
      <c r="E228" s="439"/>
      <c r="F228" s="439"/>
      <c r="G228" s="440">
        <v>0.0</v>
      </c>
      <c r="H228" s="438"/>
      <c r="I228" s="440"/>
      <c r="J228" s="139"/>
      <c r="K228" s="440"/>
    </row>
    <row r="229" ht="13.5" customHeight="1">
      <c r="A229" s="436"/>
      <c r="B229" s="437"/>
      <c r="C229" s="139"/>
      <c r="D229" s="438"/>
      <c r="E229" s="439"/>
      <c r="F229" s="439"/>
      <c r="G229" s="440">
        <v>0.0</v>
      </c>
      <c r="H229" s="438"/>
      <c r="I229" s="440"/>
      <c r="J229" s="139"/>
      <c r="K229" s="440"/>
    </row>
    <row r="230" ht="13.5" customHeight="1">
      <c r="A230" s="436"/>
      <c r="B230" s="437"/>
      <c r="C230" s="139"/>
      <c r="D230" s="438"/>
      <c r="E230" s="439"/>
      <c r="F230" s="439"/>
      <c r="G230" s="440">
        <v>0.0</v>
      </c>
      <c r="H230" s="438"/>
      <c r="I230" s="440"/>
      <c r="J230" s="139"/>
      <c r="K230" s="440"/>
    </row>
    <row r="231" ht="13.5" customHeight="1">
      <c r="A231" s="436"/>
      <c r="B231" s="437"/>
      <c r="C231" s="139"/>
      <c r="D231" s="438"/>
      <c r="E231" s="439"/>
      <c r="F231" s="439"/>
      <c r="G231" s="440">
        <v>0.0</v>
      </c>
      <c r="H231" s="438"/>
      <c r="I231" s="440"/>
      <c r="J231" s="139"/>
      <c r="K231" s="440"/>
    </row>
    <row r="232" ht="13.5" customHeight="1">
      <c r="A232" s="436"/>
      <c r="B232" s="437"/>
      <c r="C232" s="139"/>
      <c r="D232" s="438"/>
      <c r="E232" s="439"/>
      <c r="F232" s="439"/>
      <c r="G232" s="440">
        <v>0.0</v>
      </c>
      <c r="H232" s="438"/>
      <c r="I232" s="440"/>
      <c r="J232" s="139"/>
      <c r="K232" s="440"/>
    </row>
    <row r="233" ht="13.5" customHeight="1">
      <c r="A233" s="436"/>
      <c r="B233" s="437"/>
      <c r="C233" s="139"/>
      <c r="D233" s="438"/>
      <c r="E233" s="439"/>
      <c r="F233" s="439"/>
      <c r="G233" s="440">
        <v>0.0</v>
      </c>
      <c r="H233" s="438"/>
      <c r="I233" s="440"/>
      <c r="J233" s="139"/>
      <c r="K233" s="440"/>
    </row>
    <row r="234" ht="13.5" customHeight="1">
      <c r="A234" s="436"/>
      <c r="B234" s="437"/>
      <c r="C234" s="139"/>
      <c r="D234" s="438"/>
      <c r="E234" s="439"/>
      <c r="F234" s="439"/>
      <c r="G234" s="440">
        <v>0.0</v>
      </c>
      <c r="H234" s="438"/>
      <c r="I234" s="440"/>
      <c r="J234" s="139"/>
      <c r="K234" s="440"/>
    </row>
    <row r="235" ht="13.5" customHeight="1">
      <c r="A235" s="436"/>
      <c r="B235" s="437"/>
      <c r="C235" s="139"/>
      <c r="D235" s="438"/>
      <c r="E235" s="439"/>
      <c r="F235" s="439"/>
      <c r="G235" s="440">
        <v>0.0</v>
      </c>
      <c r="H235" s="438"/>
      <c r="I235" s="440"/>
      <c r="J235" s="139"/>
      <c r="K235" s="440"/>
    </row>
    <row r="236" ht="13.5" customHeight="1">
      <c r="A236" s="436"/>
      <c r="B236" s="437"/>
      <c r="C236" s="139"/>
      <c r="D236" s="438"/>
      <c r="E236" s="439"/>
      <c r="F236" s="439"/>
      <c r="G236" s="440">
        <v>0.0</v>
      </c>
      <c r="H236" s="438"/>
      <c r="I236" s="440"/>
      <c r="J236" s="139"/>
      <c r="K236" s="440"/>
    </row>
    <row r="237" ht="13.5" customHeight="1">
      <c r="A237" s="436"/>
      <c r="B237" s="437"/>
      <c r="C237" s="139"/>
      <c r="D237" s="438"/>
      <c r="E237" s="439"/>
      <c r="F237" s="439"/>
      <c r="G237" s="440">
        <v>0.0</v>
      </c>
      <c r="H237" s="438"/>
      <c r="I237" s="440"/>
      <c r="J237" s="139"/>
      <c r="K237" s="440"/>
    </row>
    <row r="238" ht="13.5" customHeight="1">
      <c r="A238" s="436"/>
      <c r="B238" s="437"/>
      <c r="C238" s="139"/>
      <c r="D238" s="438"/>
      <c r="E238" s="439"/>
      <c r="F238" s="439"/>
      <c r="G238" s="440">
        <v>0.0</v>
      </c>
      <c r="H238" s="438"/>
      <c r="I238" s="440"/>
      <c r="J238" s="139"/>
      <c r="K238" s="440"/>
    </row>
    <row r="239" ht="13.5" customHeight="1">
      <c r="A239" s="436"/>
      <c r="B239" s="437"/>
      <c r="C239" s="139"/>
      <c r="D239" s="438"/>
      <c r="E239" s="439"/>
      <c r="F239" s="439"/>
      <c r="G239" s="440">
        <v>0.0</v>
      </c>
      <c r="H239" s="438"/>
      <c r="I239" s="440"/>
      <c r="J239" s="139"/>
      <c r="K239" s="440"/>
    </row>
    <row r="240" ht="13.5" customHeight="1">
      <c r="A240" s="436"/>
      <c r="B240" s="437"/>
      <c r="C240" s="139"/>
      <c r="D240" s="438"/>
      <c r="E240" s="439"/>
      <c r="F240" s="439"/>
      <c r="G240" s="440">
        <v>0.0</v>
      </c>
      <c r="H240" s="438"/>
      <c r="I240" s="440"/>
      <c r="J240" s="139"/>
      <c r="K240" s="440"/>
    </row>
    <row r="241" ht="13.5" customHeight="1">
      <c r="A241" s="436"/>
      <c r="B241" s="437"/>
      <c r="C241" s="139"/>
      <c r="D241" s="438"/>
      <c r="E241" s="439"/>
      <c r="F241" s="439"/>
      <c r="G241" s="440">
        <v>0.0</v>
      </c>
      <c r="H241" s="438"/>
      <c r="I241" s="440"/>
      <c r="J241" s="139"/>
      <c r="K241" s="440"/>
    </row>
    <row r="242" ht="13.5" customHeight="1">
      <c r="A242" s="436"/>
      <c r="B242" s="437"/>
      <c r="C242" s="139"/>
      <c r="D242" s="438"/>
      <c r="E242" s="439"/>
      <c r="F242" s="439"/>
      <c r="G242" s="440">
        <v>0.0</v>
      </c>
      <c r="H242" s="438"/>
      <c r="I242" s="440"/>
      <c r="J242" s="139"/>
      <c r="K242" s="440"/>
    </row>
    <row r="243" ht="13.5" customHeight="1">
      <c r="A243" s="436"/>
      <c r="B243" s="437"/>
      <c r="C243" s="139"/>
      <c r="D243" s="438"/>
      <c r="E243" s="439"/>
      <c r="F243" s="439"/>
      <c r="G243" s="440">
        <v>0.0</v>
      </c>
      <c r="H243" s="438"/>
      <c r="I243" s="440"/>
      <c r="J243" s="139"/>
      <c r="K243" s="440"/>
    </row>
    <row r="244" ht="13.5" customHeight="1">
      <c r="A244" s="436"/>
      <c r="B244" s="437"/>
      <c r="C244" s="139"/>
      <c r="D244" s="438"/>
      <c r="E244" s="439"/>
      <c r="F244" s="439"/>
      <c r="G244" s="440">
        <v>0.0</v>
      </c>
      <c r="H244" s="438"/>
      <c r="I244" s="440"/>
      <c r="J244" s="139"/>
      <c r="K244" s="440"/>
    </row>
    <row r="245" ht="13.5" customHeight="1">
      <c r="A245" s="436"/>
      <c r="B245" s="437"/>
      <c r="C245" s="139"/>
      <c r="D245" s="438"/>
      <c r="E245" s="439"/>
      <c r="F245" s="439"/>
      <c r="G245" s="440">
        <v>0.0</v>
      </c>
      <c r="H245" s="438"/>
      <c r="I245" s="440"/>
      <c r="J245" s="139"/>
      <c r="K245" s="440"/>
    </row>
    <row r="246" ht="13.5" customHeight="1">
      <c r="A246" s="436"/>
      <c r="B246" s="437"/>
      <c r="C246" s="139"/>
      <c r="D246" s="438"/>
      <c r="E246" s="439"/>
      <c r="F246" s="439"/>
      <c r="G246" s="440">
        <v>0.0</v>
      </c>
      <c r="H246" s="438"/>
      <c r="I246" s="440"/>
      <c r="J246" s="139"/>
      <c r="K246" s="440"/>
    </row>
    <row r="247" ht="13.5" customHeight="1">
      <c r="A247" s="436"/>
      <c r="B247" s="437"/>
      <c r="C247" s="139"/>
      <c r="D247" s="438"/>
      <c r="E247" s="439"/>
      <c r="F247" s="439"/>
      <c r="G247" s="440">
        <v>0.0</v>
      </c>
      <c r="H247" s="438"/>
      <c r="I247" s="440"/>
      <c r="J247" s="139"/>
      <c r="K247" s="440"/>
    </row>
    <row r="248" ht="13.5" customHeight="1">
      <c r="A248" s="436"/>
      <c r="B248" s="437"/>
      <c r="C248" s="139"/>
      <c r="D248" s="438"/>
      <c r="E248" s="439"/>
      <c r="F248" s="439"/>
      <c r="G248" s="440">
        <v>0.0</v>
      </c>
      <c r="H248" s="438"/>
      <c r="I248" s="440"/>
      <c r="J248" s="139"/>
      <c r="K248" s="440"/>
    </row>
    <row r="249" ht="13.5" customHeight="1">
      <c r="A249" s="436"/>
      <c r="B249" s="437"/>
      <c r="C249" s="139"/>
      <c r="D249" s="438"/>
      <c r="E249" s="439"/>
      <c r="F249" s="439"/>
      <c r="G249" s="440">
        <v>0.0</v>
      </c>
      <c r="H249" s="438"/>
      <c r="I249" s="440"/>
      <c r="J249" s="139"/>
      <c r="K249" s="440"/>
    </row>
    <row r="250" ht="13.5" customHeight="1">
      <c r="A250" s="436"/>
      <c r="B250" s="437"/>
      <c r="C250" s="139"/>
      <c r="D250" s="438"/>
      <c r="E250" s="439"/>
      <c r="F250" s="439"/>
      <c r="G250" s="440">
        <v>0.0</v>
      </c>
      <c r="H250" s="438"/>
      <c r="I250" s="440"/>
      <c r="J250" s="139"/>
      <c r="K250" s="440"/>
    </row>
    <row r="251" ht="13.5" customHeight="1">
      <c r="A251" s="436"/>
      <c r="B251" s="437"/>
      <c r="C251" s="139"/>
      <c r="D251" s="438"/>
      <c r="E251" s="439"/>
      <c r="F251" s="439"/>
      <c r="G251" s="440">
        <v>0.0</v>
      </c>
      <c r="H251" s="438"/>
      <c r="I251" s="440"/>
      <c r="J251" s="139"/>
      <c r="K251" s="440"/>
    </row>
    <row r="252" ht="13.5" customHeight="1">
      <c r="A252" s="436"/>
      <c r="B252" s="437"/>
      <c r="C252" s="139"/>
      <c r="D252" s="438"/>
      <c r="E252" s="439"/>
      <c r="F252" s="439"/>
      <c r="G252" s="440">
        <v>0.0</v>
      </c>
      <c r="H252" s="438"/>
      <c r="I252" s="440"/>
      <c r="J252" s="139"/>
      <c r="K252" s="440"/>
    </row>
    <row r="253" ht="13.5" customHeight="1">
      <c r="A253" s="436"/>
      <c r="B253" s="437"/>
      <c r="C253" s="139"/>
      <c r="D253" s="438"/>
      <c r="E253" s="439"/>
      <c r="F253" s="439"/>
      <c r="G253" s="440">
        <v>0.0</v>
      </c>
      <c r="H253" s="438"/>
      <c r="I253" s="440"/>
      <c r="J253" s="139"/>
      <c r="K253" s="440"/>
    </row>
    <row r="254" ht="13.5" customHeight="1">
      <c r="A254" s="436"/>
      <c r="B254" s="437"/>
      <c r="C254" s="139"/>
      <c r="D254" s="438"/>
      <c r="E254" s="439"/>
      <c r="F254" s="439"/>
      <c r="G254" s="440">
        <v>0.0</v>
      </c>
      <c r="H254" s="438"/>
      <c r="I254" s="440"/>
      <c r="J254" s="139"/>
      <c r="K254" s="440"/>
    </row>
    <row r="255" ht="13.5" customHeight="1">
      <c r="A255" s="436"/>
      <c r="B255" s="437"/>
      <c r="C255" s="139"/>
      <c r="D255" s="438"/>
      <c r="E255" s="439"/>
      <c r="F255" s="439"/>
      <c r="G255" s="440">
        <v>0.0</v>
      </c>
      <c r="H255" s="438"/>
      <c r="I255" s="440"/>
      <c r="J255" s="139"/>
      <c r="K255" s="440"/>
    </row>
    <row r="256" ht="13.5" customHeight="1">
      <c r="A256" s="436"/>
      <c r="B256" s="437"/>
      <c r="C256" s="139"/>
      <c r="D256" s="438"/>
      <c r="E256" s="439"/>
      <c r="F256" s="439"/>
      <c r="G256" s="440">
        <v>0.0</v>
      </c>
      <c r="H256" s="438"/>
      <c r="I256" s="440"/>
      <c r="J256" s="139"/>
      <c r="K256" s="440"/>
    </row>
    <row r="257" ht="13.5" customHeight="1">
      <c r="A257" s="436"/>
      <c r="B257" s="437"/>
      <c r="C257" s="139"/>
      <c r="D257" s="438"/>
      <c r="E257" s="439"/>
      <c r="F257" s="439"/>
      <c r="G257" s="440">
        <v>0.0</v>
      </c>
      <c r="H257" s="438"/>
      <c r="I257" s="440"/>
      <c r="J257" s="139"/>
      <c r="K257" s="440"/>
    </row>
    <row r="258" ht="13.5" customHeight="1">
      <c r="A258" s="436"/>
      <c r="B258" s="437"/>
      <c r="C258" s="139"/>
      <c r="D258" s="438"/>
      <c r="E258" s="439"/>
      <c r="F258" s="439"/>
      <c r="G258" s="440">
        <v>0.0</v>
      </c>
      <c r="H258" s="438"/>
      <c r="I258" s="440"/>
      <c r="J258" s="139"/>
      <c r="K258" s="440"/>
    </row>
    <row r="259" ht="13.5" customHeight="1">
      <c r="A259" s="436"/>
      <c r="B259" s="437"/>
      <c r="C259" s="139"/>
      <c r="D259" s="438"/>
      <c r="E259" s="439"/>
      <c r="F259" s="439"/>
      <c r="G259" s="440">
        <v>0.0</v>
      </c>
      <c r="H259" s="438"/>
      <c r="I259" s="440"/>
      <c r="J259" s="139"/>
      <c r="K259" s="440"/>
    </row>
    <row r="260" ht="13.5" customHeight="1">
      <c r="A260" s="436"/>
      <c r="B260" s="437"/>
      <c r="C260" s="139"/>
      <c r="D260" s="438"/>
      <c r="E260" s="439"/>
      <c r="F260" s="439"/>
      <c r="G260" s="440">
        <v>0.0</v>
      </c>
      <c r="H260" s="438"/>
      <c r="I260" s="440"/>
      <c r="J260" s="139"/>
      <c r="K260" s="440"/>
    </row>
    <row r="261" ht="13.5" customHeight="1">
      <c r="A261" s="436"/>
      <c r="B261" s="437"/>
      <c r="C261" s="139"/>
      <c r="D261" s="438"/>
      <c r="E261" s="439"/>
      <c r="F261" s="439"/>
      <c r="G261" s="440">
        <v>0.0</v>
      </c>
      <c r="H261" s="438"/>
      <c r="I261" s="440"/>
      <c r="J261" s="139"/>
      <c r="K261" s="440"/>
    </row>
    <row r="262" ht="13.5" customHeight="1">
      <c r="A262" s="436"/>
      <c r="B262" s="437"/>
      <c r="C262" s="139"/>
      <c r="D262" s="438"/>
      <c r="E262" s="439"/>
      <c r="F262" s="439"/>
      <c r="G262" s="440">
        <v>0.0</v>
      </c>
      <c r="H262" s="438"/>
      <c r="I262" s="440"/>
      <c r="J262" s="139"/>
      <c r="K262" s="440"/>
    </row>
    <row r="263" ht="13.5" customHeight="1">
      <c r="A263" s="436"/>
      <c r="B263" s="437"/>
      <c r="C263" s="139"/>
      <c r="D263" s="438"/>
      <c r="E263" s="439"/>
      <c r="F263" s="439"/>
      <c r="G263" s="440">
        <v>0.0</v>
      </c>
      <c r="H263" s="438"/>
      <c r="I263" s="440"/>
      <c r="J263" s="139"/>
      <c r="K263" s="440"/>
    </row>
    <row r="264" ht="13.5" customHeight="1">
      <c r="A264" s="436"/>
      <c r="B264" s="437"/>
      <c r="C264" s="139"/>
      <c r="D264" s="438"/>
      <c r="E264" s="439"/>
      <c r="F264" s="439"/>
      <c r="G264" s="440">
        <v>0.0</v>
      </c>
      <c r="H264" s="438"/>
      <c r="I264" s="440"/>
      <c r="J264" s="139"/>
      <c r="K264" s="440"/>
    </row>
    <row r="265" ht="13.5" customHeight="1">
      <c r="A265" s="436"/>
      <c r="B265" s="437"/>
      <c r="C265" s="139"/>
      <c r="D265" s="438"/>
      <c r="E265" s="439"/>
      <c r="F265" s="439"/>
      <c r="G265" s="440">
        <v>0.0</v>
      </c>
      <c r="H265" s="438"/>
      <c r="I265" s="440"/>
      <c r="J265" s="139"/>
      <c r="K265" s="440"/>
    </row>
    <row r="266" ht="13.5" customHeight="1">
      <c r="A266" s="436"/>
      <c r="B266" s="437"/>
      <c r="C266" s="139"/>
      <c r="D266" s="438"/>
      <c r="E266" s="439"/>
      <c r="F266" s="439"/>
      <c r="G266" s="440">
        <v>0.0</v>
      </c>
      <c r="H266" s="438"/>
      <c r="I266" s="440"/>
      <c r="J266" s="139"/>
      <c r="K266" s="440"/>
    </row>
    <row r="267" ht="13.5" customHeight="1">
      <c r="A267" s="436"/>
      <c r="B267" s="437"/>
      <c r="C267" s="139"/>
      <c r="D267" s="438"/>
      <c r="E267" s="439"/>
      <c r="F267" s="439"/>
      <c r="G267" s="440">
        <v>0.0</v>
      </c>
      <c r="H267" s="438"/>
      <c r="I267" s="440"/>
      <c r="J267" s="139"/>
      <c r="K267" s="440"/>
    </row>
    <row r="268" ht="13.5" customHeight="1">
      <c r="A268" s="436"/>
      <c r="B268" s="437"/>
      <c r="C268" s="139"/>
      <c r="D268" s="438"/>
      <c r="E268" s="439"/>
      <c r="F268" s="439"/>
      <c r="G268" s="440">
        <v>0.0</v>
      </c>
      <c r="H268" s="438"/>
      <c r="I268" s="440"/>
      <c r="J268" s="139"/>
      <c r="K268" s="440"/>
    </row>
    <row r="269" ht="13.5" customHeight="1">
      <c r="A269" s="436"/>
      <c r="B269" s="437"/>
      <c r="C269" s="139"/>
      <c r="D269" s="438"/>
      <c r="E269" s="439"/>
      <c r="F269" s="439"/>
      <c r="G269" s="440">
        <v>0.0</v>
      </c>
      <c r="H269" s="438"/>
      <c r="I269" s="440"/>
      <c r="J269" s="139"/>
      <c r="K269" s="440"/>
    </row>
    <row r="270" ht="13.5" customHeight="1">
      <c r="A270" s="436"/>
      <c r="B270" s="437"/>
      <c r="C270" s="139"/>
      <c r="D270" s="438"/>
      <c r="E270" s="439"/>
      <c r="F270" s="439"/>
      <c r="G270" s="440">
        <v>0.0</v>
      </c>
      <c r="H270" s="438"/>
      <c r="I270" s="440"/>
      <c r="J270" s="139"/>
      <c r="K270" s="440"/>
    </row>
    <row r="271" ht="13.5" customHeight="1">
      <c r="A271" s="436"/>
      <c r="B271" s="437"/>
      <c r="C271" s="139"/>
      <c r="D271" s="438"/>
      <c r="E271" s="439"/>
      <c r="F271" s="439"/>
      <c r="G271" s="440">
        <v>0.0</v>
      </c>
      <c r="H271" s="438"/>
      <c r="I271" s="440"/>
      <c r="J271" s="139"/>
      <c r="K271" s="440"/>
    </row>
    <row r="272" ht="13.5" customHeight="1">
      <c r="A272" s="436"/>
      <c r="B272" s="437"/>
      <c r="C272" s="139"/>
      <c r="D272" s="438"/>
      <c r="E272" s="439"/>
      <c r="F272" s="439"/>
      <c r="G272" s="440">
        <v>0.0</v>
      </c>
      <c r="H272" s="438"/>
      <c r="I272" s="440"/>
      <c r="J272" s="139"/>
      <c r="K272" s="440"/>
    </row>
    <row r="273" ht="13.5" customHeight="1">
      <c r="A273" s="436"/>
      <c r="B273" s="437"/>
      <c r="C273" s="139"/>
      <c r="D273" s="438"/>
      <c r="E273" s="439"/>
      <c r="F273" s="439"/>
      <c r="G273" s="440">
        <v>0.0</v>
      </c>
      <c r="H273" s="438"/>
      <c r="I273" s="440"/>
      <c r="J273" s="139"/>
      <c r="K273" s="440"/>
    </row>
    <row r="274" ht="13.5" customHeight="1">
      <c r="A274" s="436"/>
      <c r="B274" s="437"/>
      <c r="C274" s="139"/>
      <c r="D274" s="438"/>
      <c r="E274" s="439"/>
      <c r="F274" s="439"/>
      <c r="G274" s="440">
        <v>0.0</v>
      </c>
      <c r="H274" s="438"/>
      <c r="I274" s="440"/>
      <c r="J274" s="139"/>
      <c r="K274" s="440"/>
    </row>
    <row r="275" ht="13.5" customHeight="1">
      <c r="A275" s="436"/>
      <c r="B275" s="437"/>
      <c r="C275" s="139"/>
      <c r="D275" s="438"/>
      <c r="E275" s="439"/>
      <c r="F275" s="439"/>
      <c r="G275" s="440">
        <v>0.0</v>
      </c>
      <c r="H275" s="438"/>
      <c r="I275" s="440"/>
      <c r="J275" s="139"/>
      <c r="K275" s="440"/>
    </row>
    <row r="276" ht="13.5" customHeight="1">
      <c r="A276" s="436"/>
      <c r="B276" s="437"/>
      <c r="C276" s="139"/>
      <c r="D276" s="438"/>
      <c r="E276" s="439"/>
      <c r="F276" s="439"/>
      <c r="G276" s="440">
        <v>0.0</v>
      </c>
      <c r="H276" s="438"/>
      <c r="I276" s="440"/>
      <c r="J276" s="139"/>
      <c r="K276" s="440"/>
    </row>
    <row r="277" ht="13.5" customHeight="1">
      <c r="A277" s="436"/>
      <c r="B277" s="437"/>
      <c r="C277" s="139"/>
      <c r="D277" s="438"/>
      <c r="E277" s="439"/>
      <c r="F277" s="439"/>
      <c r="G277" s="440">
        <v>0.0</v>
      </c>
      <c r="H277" s="438"/>
      <c r="I277" s="440"/>
      <c r="J277" s="139"/>
      <c r="K277" s="440"/>
    </row>
    <row r="278" ht="13.5" customHeight="1">
      <c r="A278" s="436"/>
      <c r="B278" s="437"/>
      <c r="C278" s="139"/>
      <c r="D278" s="438"/>
      <c r="E278" s="439"/>
      <c r="F278" s="439"/>
      <c r="G278" s="440">
        <v>0.0</v>
      </c>
      <c r="H278" s="438"/>
      <c r="I278" s="440"/>
      <c r="J278" s="139"/>
      <c r="K278" s="440"/>
    </row>
    <row r="279" ht="13.5" customHeight="1">
      <c r="A279" s="436"/>
      <c r="B279" s="437"/>
      <c r="C279" s="139"/>
      <c r="D279" s="438"/>
      <c r="E279" s="439"/>
      <c r="F279" s="439"/>
      <c r="G279" s="440">
        <v>0.0</v>
      </c>
      <c r="H279" s="438"/>
      <c r="I279" s="440"/>
      <c r="J279" s="139"/>
      <c r="K279" s="440"/>
    </row>
    <row r="280" ht="13.5" customHeight="1">
      <c r="A280" s="436"/>
      <c r="B280" s="437"/>
      <c r="C280" s="139"/>
      <c r="D280" s="438"/>
      <c r="E280" s="439"/>
      <c r="F280" s="439"/>
      <c r="G280" s="440">
        <v>0.0</v>
      </c>
      <c r="H280" s="438"/>
      <c r="I280" s="440"/>
      <c r="J280" s="139"/>
      <c r="K280" s="440"/>
    </row>
    <row r="281" ht="13.5" customHeight="1">
      <c r="A281" s="436"/>
      <c r="B281" s="437"/>
      <c r="C281" s="139"/>
      <c r="D281" s="438"/>
      <c r="E281" s="439"/>
      <c r="F281" s="439"/>
      <c r="G281" s="440">
        <v>0.0</v>
      </c>
      <c r="H281" s="438"/>
      <c r="I281" s="440"/>
      <c r="J281" s="139"/>
      <c r="K281" s="440"/>
    </row>
    <row r="282" ht="13.5" customHeight="1">
      <c r="A282" s="436"/>
      <c r="B282" s="437"/>
      <c r="C282" s="139"/>
      <c r="D282" s="438"/>
      <c r="E282" s="439"/>
      <c r="F282" s="439"/>
      <c r="G282" s="440">
        <v>0.0</v>
      </c>
      <c r="H282" s="438"/>
      <c r="I282" s="440"/>
      <c r="J282" s="139"/>
      <c r="K282" s="440"/>
    </row>
    <row r="283" ht="13.5" customHeight="1">
      <c r="A283" s="436"/>
      <c r="B283" s="437"/>
      <c r="C283" s="139"/>
      <c r="D283" s="438"/>
      <c r="E283" s="439"/>
      <c r="F283" s="439"/>
      <c r="G283" s="440">
        <v>0.0</v>
      </c>
      <c r="H283" s="438"/>
      <c r="I283" s="440"/>
      <c r="J283" s="139"/>
      <c r="K283" s="440"/>
    </row>
    <row r="284" ht="13.5" customHeight="1">
      <c r="A284" s="436"/>
      <c r="B284" s="437"/>
      <c r="C284" s="139"/>
      <c r="D284" s="438"/>
      <c r="E284" s="439"/>
      <c r="F284" s="439"/>
      <c r="G284" s="440">
        <v>0.0</v>
      </c>
      <c r="H284" s="438"/>
      <c r="I284" s="440"/>
      <c r="J284" s="139"/>
      <c r="K284" s="440"/>
    </row>
    <row r="285" ht="13.5" customHeight="1">
      <c r="A285" s="436"/>
      <c r="B285" s="437"/>
      <c r="C285" s="139"/>
      <c r="D285" s="438"/>
      <c r="E285" s="439"/>
      <c r="F285" s="439"/>
      <c r="G285" s="440">
        <v>0.0</v>
      </c>
      <c r="H285" s="438"/>
      <c r="I285" s="440"/>
      <c r="J285" s="139"/>
      <c r="K285" s="440"/>
    </row>
    <row r="286" ht="13.5" customHeight="1">
      <c r="A286" s="436"/>
      <c r="B286" s="437"/>
      <c r="C286" s="139"/>
      <c r="D286" s="438"/>
      <c r="E286" s="439"/>
      <c r="F286" s="439"/>
      <c r="G286" s="440">
        <v>0.0</v>
      </c>
      <c r="H286" s="438"/>
      <c r="I286" s="440"/>
      <c r="J286" s="139"/>
      <c r="K286" s="440"/>
    </row>
    <row r="287" ht="13.5" customHeight="1">
      <c r="A287" s="436"/>
      <c r="B287" s="437"/>
      <c r="C287" s="139"/>
      <c r="D287" s="438"/>
      <c r="E287" s="439"/>
      <c r="F287" s="439"/>
      <c r="G287" s="440">
        <v>0.0</v>
      </c>
      <c r="H287" s="438"/>
      <c r="I287" s="440"/>
      <c r="J287" s="139"/>
      <c r="K287" s="440"/>
    </row>
    <row r="288" ht="13.5" customHeight="1">
      <c r="A288" s="436"/>
      <c r="B288" s="437"/>
      <c r="C288" s="139"/>
      <c r="D288" s="438"/>
      <c r="E288" s="439"/>
      <c r="F288" s="439"/>
      <c r="G288" s="440">
        <v>0.0</v>
      </c>
      <c r="H288" s="438"/>
      <c r="I288" s="440"/>
      <c r="J288" s="139"/>
      <c r="K288" s="440"/>
    </row>
    <row r="289" ht="13.5" customHeight="1">
      <c r="A289" s="436"/>
      <c r="B289" s="437"/>
      <c r="C289" s="139"/>
      <c r="D289" s="438"/>
      <c r="E289" s="439"/>
      <c r="F289" s="439"/>
      <c r="G289" s="440">
        <v>0.0</v>
      </c>
      <c r="H289" s="438"/>
      <c r="I289" s="440"/>
      <c r="J289" s="139"/>
      <c r="K289" s="440"/>
    </row>
    <row r="290" ht="13.5" customHeight="1">
      <c r="A290" s="436"/>
      <c r="B290" s="437"/>
      <c r="C290" s="139"/>
      <c r="D290" s="438"/>
      <c r="E290" s="439"/>
      <c r="F290" s="439"/>
      <c r="G290" s="440">
        <v>0.0</v>
      </c>
      <c r="H290" s="438"/>
      <c r="I290" s="440"/>
      <c r="J290" s="139"/>
      <c r="K290" s="440"/>
    </row>
    <row r="291" ht="13.5" customHeight="1">
      <c r="A291" s="436"/>
      <c r="B291" s="437"/>
      <c r="C291" s="139"/>
      <c r="D291" s="438"/>
      <c r="E291" s="439"/>
      <c r="F291" s="439"/>
      <c r="G291" s="440">
        <v>0.0</v>
      </c>
      <c r="H291" s="438"/>
      <c r="I291" s="440"/>
      <c r="J291" s="139"/>
      <c r="K291" s="440"/>
    </row>
    <row r="292" ht="13.5" customHeight="1">
      <c r="A292" s="436"/>
      <c r="B292" s="437"/>
      <c r="C292" s="139"/>
      <c r="D292" s="438"/>
      <c r="E292" s="439"/>
      <c r="F292" s="439"/>
      <c r="G292" s="440">
        <v>0.0</v>
      </c>
      <c r="H292" s="438"/>
      <c r="I292" s="440"/>
      <c r="J292" s="139"/>
      <c r="K292" s="440"/>
    </row>
    <row r="293" ht="13.5" customHeight="1">
      <c r="A293" s="436"/>
      <c r="B293" s="437"/>
      <c r="C293" s="139"/>
      <c r="D293" s="438"/>
      <c r="E293" s="439"/>
      <c r="F293" s="439"/>
      <c r="G293" s="440">
        <v>0.0</v>
      </c>
      <c r="H293" s="438"/>
      <c r="I293" s="440"/>
      <c r="J293" s="139"/>
      <c r="K293" s="440"/>
    </row>
    <row r="294" ht="13.5" customHeight="1">
      <c r="A294" s="436"/>
      <c r="B294" s="437"/>
      <c r="C294" s="139"/>
      <c r="D294" s="438"/>
      <c r="E294" s="439"/>
      <c r="F294" s="439"/>
      <c r="G294" s="440">
        <v>0.0</v>
      </c>
      <c r="H294" s="438"/>
      <c r="I294" s="440"/>
      <c r="J294" s="139"/>
      <c r="K294" s="440"/>
    </row>
    <row r="295" ht="13.5" customHeight="1">
      <c r="A295" s="436"/>
      <c r="B295" s="437"/>
      <c r="C295" s="139"/>
      <c r="D295" s="438"/>
      <c r="E295" s="439"/>
      <c r="F295" s="439"/>
      <c r="G295" s="440">
        <v>0.0</v>
      </c>
      <c r="H295" s="438"/>
      <c r="I295" s="440"/>
      <c r="J295" s="139"/>
      <c r="K295" s="440"/>
    </row>
    <row r="296" ht="13.5" customHeight="1">
      <c r="A296" s="436"/>
      <c r="B296" s="437"/>
      <c r="C296" s="139"/>
      <c r="D296" s="438"/>
      <c r="E296" s="439"/>
      <c r="F296" s="439"/>
      <c r="G296" s="440">
        <v>0.0</v>
      </c>
      <c r="H296" s="438"/>
      <c r="I296" s="440"/>
      <c r="J296" s="139"/>
      <c r="K296" s="440"/>
    </row>
    <row r="297" ht="13.5" customHeight="1">
      <c r="A297" s="436"/>
      <c r="B297" s="437"/>
      <c r="C297" s="139"/>
      <c r="D297" s="438"/>
      <c r="E297" s="439"/>
      <c r="F297" s="439"/>
      <c r="G297" s="440">
        <v>0.0</v>
      </c>
      <c r="H297" s="438"/>
      <c r="I297" s="440"/>
      <c r="J297" s="139"/>
      <c r="K297" s="440"/>
    </row>
    <row r="298" ht="13.5" customHeight="1">
      <c r="A298" s="436"/>
      <c r="B298" s="437"/>
      <c r="C298" s="139"/>
      <c r="D298" s="438"/>
      <c r="E298" s="439"/>
      <c r="F298" s="439"/>
      <c r="G298" s="440">
        <v>0.0</v>
      </c>
      <c r="H298" s="438"/>
      <c r="I298" s="440"/>
      <c r="J298" s="139"/>
      <c r="K298" s="440"/>
    </row>
    <row r="299" ht="13.5" customHeight="1">
      <c r="A299" s="436"/>
      <c r="B299" s="437"/>
      <c r="C299" s="139"/>
      <c r="D299" s="438"/>
      <c r="E299" s="439"/>
      <c r="F299" s="439"/>
      <c r="G299" s="440">
        <v>0.0</v>
      </c>
      <c r="H299" s="438"/>
      <c r="I299" s="440"/>
      <c r="J299" s="139"/>
      <c r="K299" s="440"/>
    </row>
    <row r="300" ht="13.5" customHeight="1">
      <c r="A300" s="436"/>
      <c r="B300" s="437"/>
      <c r="C300" s="139"/>
      <c r="D300" s="438"/>
      <c r="E300" s="439"/>
      <c r="F300" s="439"/>
      <c r="G300" s="440">
        <v>0.0</v>
      </c>
      <c r="H300" s="438"/>
      <c r="I300" s="440"/>
      <c r="J300" s="139"/>
      <c r="K300" s="440"/>
    </row>
    <row r="301" ht="13.5" customHeight="1">
      <c r="A301" s="436"/>
      <c r="B301" s="437"/>
      <c r="C301" s="139"/>
      <c r="D301" s="438"/>
      <c r="E301" s="439"/>
      <c r="F301" s="439"/>
      <c r="G301" s="440">
        <v>0.0</v>
      </c>
      <c r="H301" s="438"/>
      <c r="I301" s="440"/>
      <c r="J301" s="139"/>
      <c r="K301" s="440"/>
    </row>
    <row r="302" ht="13.5" customHeight="1">
      <c r="A302" s="436"/>
      <c r="B302" s="437"/>
      <c r="C302" s="139"/>
      <c r="D302" s="438"/>
      <c r="E302" s="439"/>
      <c r="F302" s="439"/>
      <c r="G302" s="440">
        <v>0.0</v>
      </c>
      <c r="H302" s="438"/>
      <c r="I302" s="440"/>
      <c r="J302" s="139"/>
      <c r="K302" s="440"/>
    </row>
    <row r="303" ht="13.5" customHeight="1">
      <c r="A303" s="436"/>
      <c r="B303" s="437"/>
      <c r="C303" s="139"/>
      <c r="D303" s="438"/>
      <c r="E303" s="439"/>
      <c r="F303" s="439"/>
      <c r="G303" s="440">
        <v>0.0</v>
      </c>
      <c r="H303" s="438"/>
      <c r="I303" s="440"/>
      <c r="J303" s="139"/>
      <c r="K303" s="440"/>
    </row>
    <row r="304" ht="13.5" customHeight="1">
      <c r="A304" s="436"/>
      <c r="B304" s="437"/>
      <c r="C304" s="139"/>
      <c r="D304" s="438"/>
      <c r="E304" s="439"/>
      <c r="F304" s="439"/>
      <c r="G304" s="440">
        <v>0.0</v>
      </c>
      <c r="H304" s="438"/>
      <c r="I304" s="440"/>
      <c r="J304" s="139"/>
      <c r="K304" s="440"/>
    </row>
    <row r="305" ht="13.5" customHeight="1">
      <c r="A305" s="436"/>
      <c r="B305" s="437"/>
      <c r="C305" s="139"/>
      <c r="D305" s="438"/>
      <c r="E305" s="439"/>
      <c r="F305" s="439"/>
      <c r="G305" s="440">
        <v>0.0</v>
      </c>
      <c r="H305" s="438"/>
      <c r="I305" s="440"/>
      <c r="J305" s="139"/>
      <c r="K305" s="440"/>
    </row>
    <row r="306" ht="13.5" customHeight="1">
      <c r="A306" s="436"/>
      <c r="B306" s="437"/>
      <c r="C306" s="139"/>
      <c r="D306" s="438"/>
      <c r="E306" s="439"/>
      <c r="F306" s="439"/>
      <c r="G306" s="440">
        <v>0.0</v>
      </c>
      <c r="H306" s="438"/>
      <c r="I306" s="440"/>
      <c r="J306" s="139"/>
      <c r="K306" s="440"/>
    </row>
    <row r="307" ht="13.5" customHeight="1">
      <c r="A307" s="436"/>
      <c r="B307" s="437"/>
      <c r="C307" s="139"/>
      <c r="D307" s="438"/>
      <c r="E307" s="439"/>
      <c r="F307" s="439"/>
      <c r="G307" s="440">
        <v>0.0</v>
      </c>
      <c r="H307" s="438"/>
      <c r="I307" s="440"/>
      <c r="J307" s="139"/>
      <c r="K307" s="440"/>
    </row>
    <row r="308" ht="13.5" customHeight="1">
      <c r="A308" s="436"/>
      <c r="B308" s="437"/>
      <c r="C308" s="139"/>
      <c r="D308" s="438"/>
      <c r="E308" s="439"/>
      <c r="F308" s="439"/>
      <c r="G308" s="440">
        <v>0.0</v>
      </c>
      <c r="H308" s="438"/>
      <c r="I308" s="440"/>
      <c r="J308" s="139"/>
      <c r="K308" s="440"/>
    </row>
    <row r="309" ht="13.5" customHeight="1">
      <c r="A309" s="436"/>
      <c r="B309" s="437"/>
      <c r="C309" s="139"/>
      <c r="D309" s="438"/>
      <c r="E309" s="439"/>
      <c r="F309" s="439"/>
      <c r="G309" s="440">
        <v>0.0</v>
      </c>
      <c r="H309" s="438"/>
      <c r="I309" s="440"/>
      <c r="J309" s="139"/>
      <c r="K309" s="440"/>
    </row>
    <row r="310" ht="13.5" customHeight="1">
      <c r="A310" s="436"/>
      <c r="B310" s="437"/>
      <c r="C310" s="139"/>
      <c r="D310" s="438"/>
      <c r="E310" s="439"/>
      <c r="F310" s="439"/>
      <c r="G310" s="440">
        <v>0.0</v>
      </c>
      <c r="H310" s="438"/>
      <c r="I310" s="440"/>
      <c r="J310" s="139"/>
      <c r="K310" s="440"/>
    </row>
    <row r="311" ht="13.5" customHeight="1">
      <c r="A311" s="436"/>
      <c r="B311" s="437"/>
      <c r="C311" s="139"/>
      <c r="D311" s="438"/>
      <c r="E311" s="439"/>
      <c r="F311" s="439"/>
      <c r="G311" s="440">
        <v>0.0</v>
      </c>
      <c r="H311" s="438"/>
      <c r="I311" s="440"/>
      <c r="J311" s="139"/>
      <c r="K311" s="440"/>
    </row>
    <row r="312" ht="13.5" customHeight="1">
      <c r="A312" s="436"/>
      <c r="B312" s="437"/>
      <c r="C312" s="139"/>
      <c r="D312" s="438"/>
      <c r="E312" s="439"/>
      <c r="F312" s="439"/>
      <c r="G312" s="440">
        <v>0.0</v>
      </c>
      <c r="H312" s="438"/>
      <c r="I312" s="440"/>
      <c r="J312" s="139"/>
      <c r="K312" s="440"/>
    </row>
    <row r="313" ht="13.5" customHeight="1">
      <c r="A313" s="436"/>
      <c r="B313" s="437"/>
      <c r="C313" s="139"/>
      <c r="D313" s="438"/>
      <c r="E313" s="439"/>
      <c r="F313" s="439"/>
      <c r="G313" s="440">
        <v>0.0</v>
      </c>
      <c r="H313" s="438"/>
      <c r="I313" s="440"/>
      <c r="J313" s="139"/>
      <c r="K313" s="440"/>
    </row>
    <row r="314" ht="13.5" customHeight="1">
      <c r="A314" s="436"/>
      <c r="B314" s="437"/>
      <c r="C314" s="139"/>
      <c r="D314" s="438"/>
      <c r="E314" s="439"/>
      <c r="F314" s="439"/>
      <c r="G314" s="440">
        <v>0.0</v>
      </c>
      <c r="H314" s="438"/>
      <c r="I314" s="440"/>
      <c r="J314" s="139"/>
      <c r="K314" s="440"/>
    </row>
    <row r="315" ht="13.5" customHeight="1">
      <c r="A315" s="436"/>
      <c r="B315" s="437"/>
      <c r="C315" s="139"/>
      <c r="D315" s="438"/>
      <c r="E315" s="439"/>
      <c r="F315" s="439"/>
      <c r="G315" s="440">
        <v>0.0</v>
      </c>
      <c r="H315" s="438"/>
      <c r="I315" s="440"/>
      <c r="J315" s="139"/>
      <c r="K315" s="440"/>
    </row>
    <row r="316" ht="13.5" customHeight="1">
      <c r="A316" s="436"/>
      <c r="B316" s="437"/>
      <c r="C316" s="139"/>
      <c r="D316" s="438"/>
      <c r="E316" s="439"/>
      <c r="F316" s="439"/>
      <c r="G316" s="440">
        <v>0.0</v>
      </c>
      <c r="H316" s="438"/>
      <c r="I316" s="440"/>
      <c r="J316" s="139"/>
      <c r="K316" s="440"/>
    </row>
    <row r="317" ht="13.5" customHeight="1">
      <c r="A317" s="436"/>
      <c r="B317" s="437"/>
      <c r="C317" s="139"/>
      <c r="D317" s="438"/>
      <c r="E317" s="439"/>
      <c r="F317" s="439"/>
      <c r="G317" s="440">
        <v>0.0</v>
      </c>
      <c r="H317" s="438"/>
      <c r="I317" s="440"/>
      <c r="J317" s="139"/>
      <c r="K317" s="440"/>
    </row>
    <row r="318" ht="13.5" customHeight="1">
      <c r="A318" s="436"/>
      <c r="B318" s="437"/>
      <c r="C318" s="139"/>
      <c r="D318" s="438"/>
      <c r="E318" s="439"/>
      <c r="F318" s="439"/>
      <c r="G318" s="440">
        <v>0.0</v>
      </c>
      <c r="H318" s="438"/>
      <c r="I318" s="440"/>
      <c r="J318" s="139"/>
      <c r="K318" s="440"/>
    </row>
    <row r="319" ht="13.5" customHeight="1">
      <c r="A319" s="436"/>
      <c r="B319" s="437"/>
      <c r="C319" s="139"/>
      <c r="D319" s="438"/>
      <c r="E319" s="439"/>
      <c r="F319" s="439"/>
      <c r="G319" s="440">
        <v>0.0</v>
      </c>
      <c r="H319" s="438"/>
      <c r="I319" s="440"/>
      <c r="J319" s="139"/>
      <c r="K319" s="440"/>
    </row>
    <row r="320" ht="13.5" customHeight="1">
      <c r="A320" s="436"/>
      <c r="B320" s="437"/>
      <c r="C320" s="139"/>
      <c r="D320" s="438"/>
      <c r="E320" s="439"/>
      <c r="F320" s="439"/>
      <c r="G320" s="440">
        <v>0.0</v>
      </c>
      <c r="H320" s="438"/>
      <c r="I320" s="440"/>
      <c r="J320" s="139"/>
      <c r="K320" s="440"/>
    </row>
    <row r="321" ht="13.5" customHeight="1">
      <c r="A321" s="436"/>
      <c r="B321" s="437"/>
      <c r="C321" s="139"/>
      <c r="D321" s="438"/>
      <c r="E321" s="439"/>
      <c r="F321" s="439"/>
      <c r="G321" s="440">
        <v>0.0</v>
      </c>
      <c r="H321" s="438"/>
      <c r="I321" s="440"/>
      <c r="J321" s="139"/>
      <c r="K321" s="440"/>
    </row>
    <row r="322" ht="13.5" customHeight="1">
      <c r="A322" s="436"/>
      <c r="B322" s="437"/>
      <c r="C322" s="139"/>
      <c r="D322" s="438"/>
      <c r="E322" s="439"/>
      <c r="F322" s="439"/>
      <c r="G322" s="440">
        <v>0.0</v>
      </c>
      <c r="H322" s="438"/>
      <c r="I322" s="440"/>
      <c r="J322" s="139"/>
      <c r="K322" s="440"/>
    </row>
    <row r="323" ht="13.5" customHeight="1">
      <c r="A323" s="436"/>
      <c r="B323" s="437"/>
      <c r="C323" s="139"/>
      <c r="D323" s="438"/>
      <c r="E323" s="439"/>
      <c r="F323" s="439"/>
      <c r="G323" s="440">
        <v>0.0</v>
      </c>
      <c r="H323" s="438"/>
      <c r="I323" s="440"/>
      <c r="J323" s="139"/>
      <c r="K323" s="440"/>
    </row>
    <row r="324" ht="13.5" customHeight="1">
      <c r="A324" s="436"/>
      <c r="B324" s="437"/>
      <c r="C324" s="139"/>
      <c r="D324" s="438"/>
      <c r="E324" s="439"/>
      <c r="F324" s="439"/>
      <c r="G324" s="440">
        <v>0.0</v>
      </c>
      <c r="H324" s="438"/>
      <c r="I324" s="440"/>
      <c r="J324" s="139"/>
      <c r="K324" s="440"/>
    </row>
    <row r="325" ht="13.5" customHeight="1">
      <c r="A325" s="436"/>
      <c r="B325" s="437"/>
      <c r="C325" s="139"/>
      <c r="D325" s="438"/>
      <c r="E325" s="439"/>
      <c r="F325" s="439"/>
      <c r="G325" s="440">
        <v>0.0</v>
      </c>
      <c r="H325" s="438"/>
      <c r="I325" s="440"/>
      <c r="J325" s="139"/>
      <c r="K325" s="440"/>
    </row>
    <row r="326" ht="13.5" customHeight="1">
      <c r="A326" s="436"/>
      <c r="B326" s="437"/>
      <c r="C326" s="139"/>
      <c r="D326" s="438"/>
      <c r="E326" s="439"/>
      <c r="F326" s="439"/>
      <c r="G326" s="440">
        <v>0.0</v>
      </c>
      <c r="H326" s="438"/>
      <c r="I326" s="440"/>
      <c r="J326" s="139"/>
      <c r="K326" s="440"/>
    </row>
    <row r="327" ht="13.5" customHeight="1">
      <c r="A327" s="436"/>
      <c r="B327" s="437"/>
      <c r="C327" s="139"/>
      <c r="D327" s="438"/>
      <c r="E327" s="439"/>
      <c r="F327" s="439"/>
      <c r="G327" s="440">
        <v>0.0</v>
      </c>
      <c r="H327" s="438"/>
      <c r="I327" s="440"/>
      <c r="J327" s="139"/>
      <c r="K327" s="440"/>
    </row>
    <row r="328" ht="13.5" customHeight="1">
      <c r="A328" s="436"/>
      <c r="B328" s="437"/>
      <c r="C328" s="139"/>
      <c r="D328" s="438"/>
      <c r="E328" s="439"/>
      <c r="F328" s="439"/>
      <c r="G328" s="440">
        <v>0.0</v>
      </c>
      <c r="H328" s="438"/>
      <c r="I328" s="440"/>
      <c r="J328" s="139"/>
      <c r="K328" s="440"/>
    </row>
    <row r="329" ht="13.5" customHeight="1">
      <c r="A329" s="436"/>
      <c r="B329" s="437"/>
      <c r="C329" s="139"/>
      <c r="D329" s="438"/>
      <c r="E329" s="439"/>
      <c r="F329" s="439"/>
      <c r="G329" s="440">
        <v>0.0</v>
      </c>
      <c r="H329" s="438"/>
      <c r="I329" s="440"/>
      <c r="J329" s="139"/>
      <c r="K329" s="440"/>
    </row>
    <row r="330" ht="13.5" customHeight="1">
      <c r="A330" s="436"/>
      <c r="B330" s="437"/>
      <c r="C330" s="139"/>
      <c r="D330" s="438"/>
      <c r="E330" s="439"/>
      <c r="F330" s="439"/>
      <c r="G330" s="440">
        <v>0.0</v>
      </c>
      <c r="H330" s="438"/>
      <c r="I330" s="440"/>
      <c r="J330" s="139"/>
      <c r="K330" s="440"/>
    </row>
    <row r="331" ht="13.5" customHeight="1">
      <c r="A331" s="436"/>
      <c r="B331" s="437"/>
      <c r="C331" s="139"/>
      <c r="D331" s="438"/>
      <c r="E331" s="439"/>
      <c r="F331" s="439"/>
      <c r="G331" s="440">
        <v>0.0</v>
      </c>
      <c r="H331" s="438"/>
      <c r="I331" s="440"/>
      <c r="J331" s="139"/>
      <c r="K331" s="440"/>
    </row>
    <row r="332" ht="13.5" customHeight="1">
      <c r="A332" s="436"/>
      <c r="B332" s="437"/>
      <c r="C332" s="139"/>
      <c r="D332" s="438"/>
      <c r="E332" s="439"/>
      <c r="F332" s="439"/>
      <c r="G332" s="440">
        <v>0.0</v>
      </c>
      <c r="H332" s="438"/>
      <c r="I332" s="440"/>
      <c r="J332" s="139"/>
      <c r="K332" s="440"/>
    </row>
    <row r="333" ht="13.5" customHeight="1">
      <c r="A333" s="436"/>
      <c r="B333" s="437"/>
      <c r="C333" s="139"/>
      <c r="D333" s="438"/>
      <c r="E333" s="439"/>
      <c r="F333" s="439"/>
      <c r="G333" s="440">
        <v>0.0</v>
      </c>
      <c r="H333" s="438"/>
      <c r="I333" s="440"/>
      <c r="J333" s="139"/>
      <c r="K333" s="440"/>
    </row>
    <row r="334" ht="13.5" customHeight="1">
      <c r="A334" s="436"/>
      <c r="B334" s="437"/>
      <c r="C334" s="139"/>
      <c r="D334" s="438"/>
      <c r="E334" s="439"/>
      <c r="F334" s="439"/>
      <c r="G334" s="440">
        <v>0.0</v>
      </c>
      <c r="H334" s="438"/>
      <c r="I334" s="440"/>
      <c r="J334" s="139"/>
      <c r="K334" s="440"/>
    </row>
    <row r="335" ht="13.5" customHeight="1">
      <c r="A335" s="436"/>
      <c r="B335" s="437"/>
      <c r="C335" s="139"/>
      <c r="D335" s="438"/>
      <c r="E335" s="439"/>
      <c r="F335" s="439"/>
      <c r="G335" s="440">
        <v>0.0</v>
      </c>
      <c r="H335" s="438"/>
      <c r="I335" s="440"/>
      <c r="J335" s="139"/>
      <c r="K335" s="440"/>
    </row>
    <row r="336" ht="13.5" customHeight="1">
      <c r="A336" s="436"/>
      <c r="B336" s="437"/>
      <c r="C336" s="139"/>
      <c r="D336" s="438"/>
      <c r="E336" s="439"/>
      <c r="F336" s="439"/>
      <c r="G336" s="440">
        <v>0.0</v>
      </c>
      <c r="H336" s="438"/>
      <c r="I336" s="440"/>
      <c r="J336" s="139"/>
      <c r="K336" s="440"/>
    </row>
    <row r="337" ht="13.5" customHeight="1">
      <c r="A337" s="436"/>
      <c r="B337" s="437"/>
      <c r="C337" s="139"/>
      <c r="D337" s="438"/>
      <c r="E337" s="439"/>
      <c r="F337" s="439"/>
      <c r="G337" s="440">
        <v>0.0</v>
      </c>
      <c r="H337" s="438"/>
      <c r="I337" s="440"/>
      <c r="J337" s="139"/>
      <c r="K337" s="440"/>
    </row>
    <row r="338" ht="13.5" customHeight="1">
      <c r="A338" s="436"/>
      <c r="B338" s="437"/>
      <c r="C338" s="139"/>
      <c r="D338" s="438"/>
      <c r="E338" s="439"/>
      <c r="F338" s="439"/>
      <c r="G338" s="440">
        <v>0.0</v>
      </c>
      <c r="H338" s="438"/>
      <c r="I338" s="440"/>
      <c r="J338" s="139"/>
      <c r="K338" s="440"/>
    </row>
    <row r="339" ht="13.5" customHeight="1">
      <c r="A339" s="436"/>
      <c r="B339" s="437"/>
      <c r="C339" s="139"/>
      <c r="D339" s="438"/>
      <c r="E339" s="439"/>
      <c r="F339" s="439"/>
      <c r="G339" s="440">
        <v>0.0</v>
      </c>
      <c r="H339" s="438"/>
      <c r="I339" s="440"/>
      <c r="J339" s="139"/>
      <c r="K339" s="440"/>
    </row>
    <row r="340" ht="13.5" customHeight="1">
      <c r="A340" s="436"/>
      <c r="B340" s="437"/>
      <c r="C340" s="139"/>
      <c r="D340" s="438"/>
      <c r="E340" s="439"/>
      <c r="F340" s="439"/>
      <c r="G340" s="440">
        <v>0.0</v>
      </c>
      <c r="H340" s="438"/>
      <c r="I340" s="440"/>
      <c r="J340" s="139"/>
      <c r="K340" s="440"/>
    </row>
    <row r="341" ht="13.5" customHeight="1">
      <c r="A341" s="436"/>
      <c r="B341" s="437"/>
      <c r="C341" s="139"/>
      <c r="D341" s="438"/>
      <c r="E341" s="439"/>
      <c r="F341" s="439"/>
      <c r="G341" s="440">
        <v>0.0</v>
      </c>
      <c r="H341" s="438"/>
      <c r="I341" s="440"/>
      <c r="J341" s="139"/>
      <c r="K341" s="440"/>
    </row>
    <row r="342" ht="13.5" customHeight="1">
      <c r="A342" s="436"/>
      <c r="B342" s="437"/>
      <c r="C342" s="139"/>
      <c r="D342" s="438"/>
      <c r="E342" s="439"/>
      <c r="F342" s="439"/>
      <c r="G342" s="440">
        <v>0.0</v>
      </c>
      <c r="H342" s="438"/>
      <c r="I342" s="440"/>
      <c r="J342" s="139"/>
      <c r="K342" s="440"/>
    </row>
    <row r="343" ht="13.5" customHeight="1">
      <c r="A343" s="436"/>
      <c r="B343" s="437"/>
      <c r="C343" s="139"/>
      <c r="D343" s="438"/>
      <c r="E343" s="439"/>
      <c r="F343" s="439"/>
      <c r="G343" s="440">
        <v>0.0</v>
      </c>
      <c r="H343" s="438"/>
      <c r="I343" s="440"/>
      <c r="J343" s="139"/>
      <c r="K343" s="440"/>
    </row>
    <row r="344" ht="13.5" customHeight="1">
      <c r="A344" s="436"/>
      <c r="B344" s="437"/>
      <c r="C344" s="139"/>
      <c r="D344" s="438"/>
      <c r="E344" s="439"/>
      <c r="F344" s="439"/>
      <c r="G344" s="440">
        <v>0.0</v>
      </c>
      <c r="H344" s="438"/>
      <c r="I344" s="440"/>
      <c r="J344" s="139"/>
      <c r="K344" s="440"/>
    </row>
    <row r="345" ht="13.5" customHeight="1">
      <c r="A345" s="436"/>
      <c r="B345" s="437"/>
      <c r="C345" s="139"/>
      <c r="D345" s="438"/>
      <c r="E345" s="439"/>
      <c r="F345" s="439"/>
      <c r="G345" s="440">
        <v>0.0</v>
      </c>
      <c r="H345" s="438"/>
      <c r="I345" s="440"/>
      <c r="J345" s="139"/>
      <c r="K345" s="440"/>
    </row>
    <row r="346" ht="13.5" customHeight="1">
      <c r="A346" s="436"/>
      <c r="B346" s="437"/>
      <c r="C346" s="139"/>
      <c r="D346" s="438"/>
      <c r="E346" s="439"/>
      <c r="F346" s="439"/>
      <c r="G346" s="440">
        <v>0.0</v>
      </c>
      <c r="H346" s="438"/>
      <c r="I346" s="440"/>
      <c r="J346" s="139"/>
      <c r="K346" s="440"/>
    </row>
    <row r="347" ht="13.5" customHeight="1">
      <c r="A347" s="436"/>
      <c r="B347" s="437"/>
      <c r="C347" s="139"/>
      <c r="D347" s="438"/>
      <c r="E347" s="439"/>
      <c r="F347" s="439"/>
      <c r="G347" s="440">
        <v>0.0</v>
      </c>
      <c r="H347" s="438"/>
      <c r="I347" s="440"/>
      <c r="J347" s="139"/>
      <c r="K347" s="440"/>
    </row>
    <row r="348" ht="13.5" customHeight="1">
      <c r="A348" s="436"/>
      <c r="B348" s="437"/>
      <c r="C348" s="139"/>
      <c r="D348" s="438"/>
      <c r="E348" s="439"/>
      <c r="F348" s="439"/>
      <c r="G348" s="440">
        <v>0.0</v>
      </c>
      <c r="H348" s="438"/>
      <c r="I348" s="440"/>
      <c r="J348" s="139"/>
      <c r="K348" s="440"/>
    </row>
    <row r="349" ht="13.5" customHeight="1">
      <c r="A349" s="436"/>
      <c r="B349" s="437"/>
      <c r="C349" s="139"/>
      <c r="D349" s="438"/>
      <c r="E349" s="439"/>
      <c r="F349" s="439"/>
      <c r="G349" s="440">
        <v>0.0</v>
      </c>
      <c r="H349" s="438"/>
      <c r="I349" s="440"/>
      <c r="J349" s="139"/>
      <c r="K349" s="440"/>
    </row>
    <row r="350" ht="13.5" customHeight="1">
      <c r="A350" s="436"/>
      <c r="B350" s="437"/>
      <c r="C350" s="139"/>
      <c r="D350" s="438"/>
      <c r="E350" s="439"/>
      <c r="F350" s="439"/>
      <c r="G350" s="440">
        <v>0.0</v>
      </c>
      <c r="H350" s="438"/>
      <c r="I350" s="440"/>
      <c r="J350" s="139"/>
      <c r="K350" s="440"/>
    </row>
    <row r="351" ht="13.5" customHeight="1">
      <c r="A351" s="436"/>
      <c r="B351" s="437"/>
      <c r="C351" s="139"/>
      <c r="D351" s="438"/>
      <c r="E351" s="439"/>
      <c r="F351" s="439"/>
      <c r="G351" s="440">
        <v>0.0</v>
      </c>
      <c r="H351" s="438"/>
      <c r="I351" s="440"/>
      <c r="J351" s="139"/>
      <c r="K351" s="440"/>
    </row>
    <row r="352" ht="13.5" customHeight="1">
      <c r="A352" s="436"/>
      <c r="B352" s="437"/>
      <c r="C352" s="139"/>
      <c r="D352" s="438"/>
      <c r="E352" s="439"/>
      <c r="F352" s="439"/>
      <c r="G352" s="440">
        <v>0.0</v>
      </c>
      <c r="H352" s="438"/>
      <c r="I352" s="440"/>
      <c r="J352" s="139"/>
      <c r="K352" s="440"/>
    </row>
    <row r="353" ht="13.5" customHeight="1">
      <c r="A353" s="436"/>
      <c r="B353" s="437"/>
      <c r="C353" s="139"/>
      <c r="D353" s="438"/>
      <c r="E353" s="439"/>
      <c r="F353" s="439"/>
      <c r="G353" s="440">
        <v>0.0</v>
      </c>
      <c r="H353" s="438"/>
      <c r="I353" s="440"/>
      <c r="J353" s="139"/>
      <c r="K353" s="440"/>
    </row>
    <row r="354" ht="13.5" customHeight="1">
      <c r="A354" s="436"/>
      <c r="B354" s="437"/>
      <c r="C354" s="139"/>
      <c r="D354" s="438"/>
      <c r="E354" s="439"/>
      <c r="F354" s="439"/>
      <c r="G354" s="440">
        <v>0.0</v>
      </c>
      <c r="H354" s="438"/>
      <c r="I354" s="440"/>
      <c r="J354" s="139"/>
      <c r="K354" s="440"/>
    </row>
    <row r="355" ht="13.5" customHeight="1">
      <c r="A355" s="436"/>
      <c r="B355" s="437"/>
      <c r="C355" s="139"/>
      <c r="D355" s="438"/>
      <c r="E355" s="439"/>
      <c r="F355" s="439"/>
      <c r="G355" s="440">
        <v>0.0</v>
      </c>
      <c r="H355" s="438"/>
      <c r="I355" s="440"/>
      <c r="J355" s="139"/>
      <c r="K355" s="440"/>
    </row>
    <row r="356" ht="13.5" customHeight="1">
      <c r="A356" s="436"/>
      <c r="B356" s="437"/>
      <c r="C356" s="139"/>
      <c r="D356" s="438"/>
      <c r="E356" s="439"/>
      <c r="F356" s="439"/>
      <c r="G356" s="440">
        <v>0.0</v>
      </c>
      <c r="H356" s="438"/>
      <c r="I356" s="440"/>
      <c r="J356" s="139"/>
      <c r="K356" s="440"/>
    </row>
    <row r="357" ht="13.5" customHeight="1">
      <c r="A357" s="436"/>
      <c r="B357" s="437"/>
      <c r="C357" s="139"/>
      <c r="D357" s="438"/>
      <c r="E357" s="439"/>
      <c r="F357" s="439"/>
      <c r="G357" s="440">
        <v>0.0</v>
      </c>
      <c r="H357" s="438"/>
      <c r="I357" s="440"/>
      <c r="J357" s="139"/>
      <c r="K357" s="440"/>
    </row>
    <row r="358" ht="13.5" customHeight="1">
      <c r="A358" s="436"/>
      <c r="B358" s="437"/>
      <c r="C358" s="139"/>
      <c r="D358" s="438"/>
      <c r="E358" s="439"/>
      <c r="F358" s="439"/>
      <c r="G358" s="440">
        <v>0.0</v>
      </c>
      <c r="H358" s="438"/>
      <c r="I358" s="440"/>
      <c r="J358" s="139"/>
      <c r="K358" s="440"/>
    </row>
    <row r="359" ht="13.5" customHeight="1">
      <c r="A359" s="436"/>
      <c r="B359" s="437"/>
      <c r="C359" s="139"/>
      <c r="D359" s="438"/>
      <c r="E359" s="439"/>
      <c r="F359" s="439"/>
      <c r="G359" s="440">
        <v>0.0</v>
      </c>
      <c r="H359" s="438"/>
      <c r="I359" s="440"/>
      <c r="J359" s="139"/>
      <c r="K359" s="440"/>
    </row>
    <row r="360" ht="13.5" customHeight="1">
      <c r="A360" s="436"/>
      <c r="B360" s="437"/>
      <c r="C360" s="139"/>
      <c r="D360" s="438"/>
      <c r="E360" s="439"/>
      <c r="F360" s="439"/>
      <c r="G360" s="440">
        <v>0.0</v>
      </c>
      <c r="H360" s="438"/>
      <c r="I360" s="440"/>
      <c r="J360" s="139"/>
      <c r="K360" s="440"/>
    </row>
    <row r="361" ht="13.5" customHeight="1">
      <c r="A361" s="436"/>
      <c r="B361" s="437"/>
      <c r="C361" s="139"/>
      <c r="D361" s="438"/>
      <c r="E361" s="439"/>
      <c r="F361" s="439"/>
      <c r="G361" s="440">
        <v>0.0</v>
      </c>
      <c r="H361" s="438"/>
      <c r="I361" s="440"/>
      <c r="J361" s="139"/>
      <c r="K361" s="440"/>
    </row>
    <row r="362" ht="13.5" customHeight="1">
      <c r="A362" s="436"/>
      <c r="B362" s="437"/>
      <c r="C362" s="139"/>
      <c r="D362" s="438"/>
      <c r="E362" s="439"/>
      <c r="F362" s="439"/>
      <c r="G362" s="440">
        <v>0.0</v>
      </c>
      <c r="H362" s="438"/>
      <c r="I362" s="440"/>
      <c r="J362" s="139"/>
      <c r="K362" s="440"/>
    </row>
    <row r="363" ht="13.5" customHeight="1">
      <c r="A363" s="436"/>
      <c r="B363" s="437"/>
      <c r="C363" s="139"/>
      <c r="D363" s="438"/>
      <c r="E363" s="439"/>
      <c r="F363" s="439"/>
      <c r="G363" s="440">
        <v>0.0</v>
      </c>
      <c r="H363" s="438"/>
      <c r="I363" s="440"/>
      <c r="J363" s="139"/>
      <c r="K363" s="440"/>
    </row>
    <row r="364" ht="13.5" customHeight="1">
      <c r="A364" s="436"/>
      <c r="B364" s="437"/>
      <c r="C364" s="139"/>
      <c r="D364" s="438"/>
      <c r="E364" s="439"/>
      <c r="F364" s="439"/>
      <c r="G364" s="440">
        <v>0.0</v>
      </c>
      <c r="H364" s="438"/>
      <c r="I364" s="440"/>
      <c r="J364" s="139"/>
      <c r="K364" s="440"/>
    </row>
    <row r="365" ht="13.5" customHeight="1">
      <c r="A365" s="436"/>
      <c r="B365" s="437"/>
      <c r="C365" s="139"/>
      <c r="D365" s="438"/>
      <c r="E365" s="439"/>
      <c r="F365" s="439"/>
      <c r="G365" s="440">
        <v>0.0</v>
      </c>
      <c r="H365" s="438"/>
      <c r="I365" s="440"/>
      <c r="J365" s="139"/>
      <c r="K365" s="440"/>
    </row>
    <row r="366" ht="13.5" customHeight="1">
      <c r="A366" s="436"/>
      <c r="B366" s="437"/>
      <c r="C366" s="139"/>
      <c r="D366" s="438"/>
      <c r="E366" s="439"/>
      <c r="F366" s="439"/>
      <c r="G366" s="440">
        <v>0.0</v>
      </c>
      <c r="H366" s="438"/>
      <c r="I366" s="440"/>
      <c r="J366" s="139"/>
      <c r="K366" s="440"/>
    </row>
    <row r="367" ht="13.5" customHeight="1">
      <c r="A367" s="436"/>
      <c r="B367" s="437"/>
      <c r="C367" s="139"/>
      <c r="D367" s="438"/>
      <c r="E367" s="439"/>
      <c r="F367" s="439"/>
      <c r="G367" s="440">
        <v>0.0</v>
      </c>
      <c r="H367" s="438"/>
      <c r="I367" s="440"/>
      <c r="J367" s="139"/>
      <c r="K367" s="440"/>
    </row>
    <row r="368" ht="13.5" customHeight="1">
      <c r="A368" s="436"/>
      <c r="B368" s="437"/>
      <c r="C368" s="139"/>
      <c r="D368" s="438"/>
      <c r="E368" s="439"/>
      <c r="F368" s="439"/>
      <c r="G368" s="440">
        <v>0.0</v>
      </c>
      <c r="H368" s="438"/>
      <c r="I368" s="440"/>
      <c r="J368" s="139"/>
      <c r="K368" s="440"/>
    </row>
    <row r="369" ht="13.5" customHeight="1">
      <c r="A369" s="436"/>
      <c r="B369" s="437"/>
      <c r="C369" s="139"/>
      <c r="D369" s="438"/>
      <c r="E369" s="439"/>
      <c r="F369" s="439"/>
      <c r="G369" s="440">
        <v>0.0</v>
      </c>
      <c r="H369" s="438"/>
      <c r="I369" s="440"/>
      <c r="J369" s="139"/>
      <c r="K369" s="440"/>
    </row>
    <row r="370" ht="13.5" customHeight="1">
      <c r="A370" s="436"/>
      <c r="B370" s="437"/>
      <c r="C370" s="139"/>
      <c r="D370" s="438"/>
      <c r="E370" s="439"/>
      <c r="F370" s="439"/>
      <c r="G370" s="440">
        <v>0.0</v>
      </c>
      <c r="H370" s="438"/>
      <c r="I370" s="440"/>
      <c r="J370" s="139"/>
      <c r="K370" s="440"/>
    </row>
    <row r="371" ht="13.5" customHeight="1">
      <c r="A371" s="436"/>
      <c r="B371" s="437"/>
      <c r="C371" s="139"/>
      <c r="D371" s="438"/>
      <c r="E371" s="439"/>
      <c r="F371" s="439"/>
      <c r="G371" s="440">
        <v>0.0</v>
      </c>
      <c r="H371" s="438"/>
      <c r="I371" s="440"/>
      <c r="J371" s="139"/>
      <c r="K371" s="440"/>
    </row>
    <row r="372" ht="13.5" customHeight="1">
      <c r="A372" s="436"/>
      <c r="B372" s="437"/>
      <c r="C372" s="139"/>
      <c r="D372" s="438"/>
      <c r="E372" s="439"/>
      <c r="F372" s="439"/>
      <c r="G372" s="440">
        <v>0.0</v>
      </c>
      <c r="H372" s="438"/>
      <c r="I372" s="440"/>
      <c r="J372" s="139"/>
      <c r="K372" s="440"/>
    </row>
    <row r="373" ht="13.5" customHeight="1">
      <c r="A373" s="436"/>
      <c r="B373" s="437"/>
      <c r="C373" s="139"/>
      <c r="D373" s="438"/>
      <c r="E373" s="439"/>
      <c r="F373" s="439"/>
      <c r="G373" s="440">
        <v>0.0</v>
      </c>
      <c r="H373" s="438"/>
      <c r="I373" s="440"/>
      <c r="J373" s="139"/>
      <c r="K373" s="440"/>
    </row>
    <row r="374" ht="13.5" customHeight="1">
      <c r="A374" s="436"/>
      <c r="B374" s="437"/>
      <c r="C374" s="139"/>
      <c r="D374" s="438"/>
      <c r="E374" s="439"/>
      <c r="F374" s="439"/>
      <c r="G374" s="440">
        <v>0.0</v>
      </c>
      <c r="H374" s="438"/>
      <c r="I374" s="440"/>
      <c r="J374" s="139"/>
      <c r="K374" s="440"/>
    </row>
    <row r="375" ht="13.5" customHeight="1">
      <c r="A375" s="436"/>
      <c r="B375" s="437"/>
      <c r="C375" s="139"/>
      <c r="D375" s="438"/>
      <c r="E375" s="439"/>
      <c r="F375" s="439"/>
      <c r="G375" s="440">
        <v>0.0</v>
      </c>
      <c r="H375" s="438"/>
      <c r="I375" s="440"/>
      <c r="J375" s="139"/>
      <c r="K375" s="440"/>
    </row>
    <row r="376" ht="13.5" customHeight="1">
      <c r="A376" s="436"/>
      <c r="B376" s="437"/>
      <c r="C376" s="139"/>
      <c r="D376" s="438"/>
      <c r="E376" s="439"/>
      <c r="F376" s="439"/>
      <c r="G376" s="440">
        <v>0.0</v>
      </c>
      <c r="H376" s="438"/>
      <c r="I376" s="440"/>
      <c r="J376" s="139"/>
      <c r="K376" s="440"/>
    </row>
    <row r="377" ht="13.5" customHeight="1">
      <c r="A377" s="436"/>
      <c r="B377" s="437"/>
      <c r="C377" s="139"/>
      <c r="D377" s="438"/>
      <c r="E377" s="439"/>
      <c r="F377" s="439"/>
      <c r="G377" s="440">
        <v>0.0</v>
      </c>
      <c r="H377" s="438"/>
      <c r="I377" s="440"/>
      <c r="J377" s="139"/>
      <c r="K377" s="440"/>
    </row>
    <row r="378" ht="13.5" customHeight="1">
      <c r="A378" s="436"/>
      <c r="B378" s="437"/>
      <c r="C378" s="139"/>
      <c r="D378" s="438"/>
      <c r="E378" s="439"/>
      <c r="F378" s="439"/>
      <c r="G378" s="440">
        <v>0.0</v>
      </c>
      <c r="H378" s="438"/>
      <c r="I378" s="440"/>
      <c r="J378" s="139"/>
      <c r="K378" s="440"/>
    </row>
    <row r="379" ht="13.5" customHeight="1">
      <c r="A379" s="436"/>
      <c r="B379" s="437"/>
      <c r="C379" s="139"/>
      <c r="D379" s="438"/>
      <c r="E379" s="439"/>
      <c r="F379" s="439"/>
      <c r="G379" s="440">
        <v>0.0</v>
      </c>
      <c r="H379" s="438"/>
      <c r="I379" s="440"/>
      <c r="J379" s="139"/>
      <c r="K379" s="440"/>
    </row>
    <row r="380" ht="13.5" customHeight="1">
      <c r="A380" s="436"/>
      <c r="B380" s="437"/>
      <c r="C380" s="139"/>
      <c r="D380" s="438"/>
      <c r="E380" s="439"/>
      <c r="F380" s="439"/>
      <c r="G380" s="440">
        <v>0.0</v>
      </c>
      <c r="H380" s="438"/>
      <c r="I380" s="440"/>
      <c r="J380" s="139"/>
      <c r="K380" s="440"/>
    </row>
    <row r="381" ht="13.5" customHeight="1">
      <c r="A381" s="436"/>
      <c r="B381" s="437"/>
      <c r="C381" s="139"/>
      <c r="D381" s="438"/>
      <c r="E381" s="439"/>
      <c r="F381" s="439"/>
      <c r="G381" s="440">
        <v>0.0</v>
      </c>
      <c r="H381" s="438"/>
      <c r="I381" s="440"/>
      <c r="J381" s="139"/>
      <c r="K381" s="440"/>
    </row>
    <row r="382" ht="13.5" customHeight="1">
      <c r="A382" s="436"/>
      <c r="B382" s="437"/>
      <c r="C382" s="139"/>
      <c r="D382" s="438"/>
      <c r="E382" s="439"/>
      <c r="F382" s="439"/>
      <c r="G382" s="440">
        <v>0.0</v>
      </c>
      <c r="H382" s="438"/>
      <c r="I382" s="440"/>
      <c r="J382" s="139"/>
      <c r="K382" s="440"/>
    </row>
    <row r="383" ht="13.5" customHeight="1">
      <c r="A383" s="436"/>
      <c r="B383" s="437"/>
      <c r="C383" s="139"/>
      <c r="D383" s="438"/>
      <c r="E383" s="439"/>
      <c r="F383" s="439"/>
      <c r="G383" s="440">
        <v>0.0</v>
      </c>
      <c r="H383" s="438"/>
      <c r="I383" s="440"/>
      <c r="J383" s="139"/>
      <c r="K383" s="440"/>
    </row>
    <row r="384" ht="13.5" customHeight="1">
      <c r="A384" s="436"/>
      <c r="B384" s="437"/>
      <c r="C384" s="139"/>
      <c r="D384" s="438"/>
      <c r="E384" s="439"/>
      <c r="F384" s="439"/>
      <c r="G384" s="440">
        <v>0.0</v>
      </c>
      <c r="H384" s="438"/>
      <c r="I384" s="440"/>
      <c r="J384" s="139"/>
      <c r="K384" s="440"/>
    </row>
    <row r="385" ht="13.5" customHeight="1">
      <c r="A385" s="436"/>
      <c r="B385" s="437"/>
      <c r="C385" s="139"/>
      <c r="D385" s="438"/>
      <c r="E385" s="439"/>
      <c r="F385" s="439"/>
      <c r="G385" s="440">
        <v>0.0</v>
      </c>
      <c r="H385" s="438"/>
      <c r="I385" s="440"/>
      <c r="J385" s="139"/>
      <c r="K385" s="440"/>
    </row>
    <row r="386" ht="13.5" customHeight="1">
      <c r="A386" s="436"/>
      <c r="B386" s="437"/>
      <c r="C386" s="139"/>
      <c r="D386" s="438"/>
      <c r="E386" s="439"/>
      <c r="F386" s="439"/>
      <c r="G386" s="440">
        <v>0.0</v>
      </c>
      <c r="H386" s="438"/>
      <c r="I386" s="440"/>
      <c r="J386" s="139"/>
      <c r="K386" s="440"/>
    </row>
    <row r="387" ht="13.5" customHeight="1">
      <c r="A387" s="436"/>
      <c r="B387" s="437"/>
      <c r="C387" s="139"/>
      <c r="D387" s="438"/>
      <c r="E387" s="439"/>
      <c r="F387" s="439"/>
      <c r="G387" s="440">
        <v>0.0</v>
      </c>
      <c r="H387" s="438"/>
      <c r="I387" s="440"/>
      <c r="J387" s="139"/>
      <c r="K387" s="440"/>
    </row>
    <row r="388" ht="13.5" customHeight="1">
      <c r="A388" s="436"/>
      <c r="B388" s="437"/>
      <c r="C388" s="139"/>
      <c r="D388" s="438"/>
      <c r="E388" s="439"/>
      <c r="F388" s="439"/>
      <c r="G388" s="440">
        <v>0.0</v>
      </c>
      <c r="H388" s="438"/>
      <c r="I388" s="440"/>
      <c r="J388" s="139"/>
      <c r="K388" s="440"/>
    </row>
    <row r="389" ht="13.5" customHeight="1">
      <c r="A389" s="436"/>
      <c r="B389" s="437"/>
      <c r="C389" s="139"/>
      <c r="D389" s="438"/>
      <c r="E389" s="439"/>
      <c r="F389" s="439"/>
      <c r="G389" s="440">
        <v>0.0</v>
      </c>
      <c r="H389" s="438"/>
      <c r="I389" s="440"/>
      <c r="J389" s="139"/>
      <c r="K389" s="440"/>
    </row>
    <row r="390" ht="13.5" customHeight="1">
      <c r="A390" s="436"/>
      <c r="B390" s="437"/>
      <c r="C390" s="139"/>
      <c r="D390" s="438"/>
      <c r="E390" s="439"/>
      <c r="F390" s="439"/>
      <c r="G390" s="440">
        <v>0.0</v>
      </c>
      <c r="H390" s="438"/>
      <c r="I390" s="440"/>
      <c r="J390" s="139"/>
      <c r="K390" s="440"/>
    </row>
    <row r="391" ht="13.5" customHeight="1">
      <c r="A391" s="436"/>
      <c r="B391" s="437"/>
      <c r="C391" s="139"/>
      <c r="D391" s="438"/>
      <c r="E391" s="439"/>
      <c r="F391" s="439"/>
      <c r="G391" s="440">
        <v>0.0</v>
      </c>
      <c r="H391" s="438"/>
      <c r="I391" s="440"/>
      <c r="J391" s="139"/>
      <c r="K391" s="440"/>
    </row>
    <row r="392" ht="13.5" customHeight="1">
      <c r="A392" s="436"/>
      <c r="B392" s="437"/>
      <c r="C392" s="139"/>
      <c r="D392" s="438"/>
      <c r="E392" s="439"/>
      <c r="F392" s="439"/>
      <c r="G392" s="440">
        <v>0.0</v>
      </c>
      <c r="H392" s="438"/>
      <c r="I392" s="440"/>
      <c r="J392" s="139"/>
      <c r="K392" s="440"/>
    </row>
    <row r="393" ht="13.5" customHeight="1">
      <c r="A393" s="436"/>
      <c r="B393" s="437"/>
      <c r="C393" s="139"/>
      <c r="D393" s="438"/>
      <c r="E393" s="439"/>
      <c r="F393" s="439"/>
      <c r="G393" s="440">
        <v>0.0</v>
      </c>
      <c r="H393" s="438"/>
      <c r="I393" s="440"/>
      <c r="J393" s="139"/>
      <c r="K393" s="440"/>
    </row>
    <row r="394" ht="13.5" customHeight="1">
      <c r="A394" s="436"/>
      <c r="B394" s="437"/>
      <c r="C394" s="139"/>
      <c r="D394" s="438"/>
      <c r="E394" s="439"/>
      <c r="F394" s="439"/>
      <c r="G394" s="440">
        <v>0.0</v>
      </c>
      <c r="H394" s="438"/>
      <c r="I394" s="440"/>
      <c r="J394" s="139"/>
      <c r="K394" s="440"/>
    </row>
    <row r="395" ht="13.5" customHeight="1">
      <c r="A395" s="436"/>
      <c r="B395" s="437"/>
      <c r="C395" s="139"/>
      <c r="D395" s="438"/>
      <c r="E395" s="439"/>
      <c r="F395" s="439"/>
      <c r="G395" s="440">
        <v>0.0</v>
      </c>
      <c r="H395" s="438"/>
      <c r="I395" s="440"/>
      <c r="J395" s="139"/>
      <c r="K395" s="440"/>
    </row>
    <row r="396" ht="13.5" customHeight="1">
      <c r="A396" s="436"/>
      <c r="B396" s="437"/>
      <c r="C396" s="139"/>
      <c r="D396" s="438"/>
      <c r="E396" s="439"/>
      <c r="F396" s="439"/>
      <c r="G396" s="440">
        <v>0.0</v>
      </c>
      <c r="H396" s="438"/>
      <c r="I396" s="440"/>
      <c r="J396" s="139"/>
      <c r="K396" s="440"/>
    </row>
    <row r="397" ht="13.5" customHeight="1">
      <c r="A397" s="436"/>
      <c r="B397" s="437"/>
      <c r="C397" s="139"/>
      <c r="D397" s="438"/>
      <c r="E397" s="439"/>
      <c r="F397" s="439"/>
      <c r="G397" s="440">
        <v>0.0</v>
      </c>
      <c r="H397" s="438"/>
      <c r="I397" s="440"/>
      <c r="J397" s="139"/>
      <c r="K397" s="440"/>
    </row>
    <row r="398" ht="13.5" customHeight="1">
      <c r="A398" s="436"/>
      <c r="B398" s="437"/>
      <c r="C398" s="139"/>
      <c r="D398" s="438"/>
      <c r="E398" s="439"/>
      <c r="F398" s="439"/>
      <c r="G398" s="440">
        <v>0.0</v>
      </c>
      <c r="H398" s="438"/>
      <c r="I398" s="440"/>
      <c r="J398" s="139"/>
      <c r="K398" s="440"/>
    </row>
    <row r="399" ht="13.5" customHeight="1">
      <c r="A399" s="436"/>
      <c r="B399" s="437"/>
      <c r="C399" s="139"/>
      <c r="D399" s="438"/>
      <c r="E399" s="439"/>
      <c r="F399" s="439"/>
      <c r="G399" s="440">
        <v>0.0</v>
      </c>
      <c r="H399" s="438"/>
      <c r="I399" s="440"/>
      <c r="J399" s="139"/>
      <c r="K399" s="440"/>
    </row>
    <row r="400" ht="13.5" customHeight="1">
      <c r="A400" s="436"/>
      <c r="B400" s="437"/>
      <c r="C400" s="139"/>
      <c r="D400" s="438"/>
      <c r="E400" s="439"/>
      <c r="F400" s="439"/>
      <c r="G400" s="440">
        <v>0.0</v>
      </c>
      <c r="H400" s="438"/>
      <c r="I400" s="440"/>
      <c r="J400" s="139"/>
      <c r="K400" s="440"/>
    </row>
    <row r="401" ht="13.5" customHeight="1">
      <c r="A401" s="436"/>
      <c r="B401" s="437"/>
      <c r="C401" s="139"/>
      <c r="D401" s="438"/>
      <c r="E401" s="439"/>
      <c r="F401" s="439"/>
      <c r="G401" s="440">
        <v>0.0</v>
      </c>
      <c r="H401" s="438"/>
      <c r="I401" s="440"/>
      <c r="J401" s="139"/>
      <c r="K401" s="440"/>
    </row>
    <row r="402" ht="13.5" customHeight="1">
      <c r="A402" s="436"/>
      <c r="B402" s="437"/>
      <c r="C402" s="139"/>
      <c r="D402" s="438"/>
      <c r="E402" s="439"/>
      <c r="F402" s="439"/>
      <c r="G402" s="440">
        <v>0.0</v>
      </c>
      <c r="H402" s="438"/>
      <c r="I402" s="440"/>
      <c r="J402" s="139"/>
      <c r="K402" s="440"/>
    </row>
    <row r="403" ht="13.5" customHeight="1">
      <c r="A403" s="436"/>
      <c r="B403" s="437"/>
      <c r="C403" s="139"/>
      <c r="D403" s="438"/>
      <c r="E403" s="439"/>
      <c r="F403" s="439"/>
      <c r="G403" s="440">
        <v>0.0</v>
      </c>
      <c r="H403" s="438"/>
      <c r="I403" s="440"/>
      <c r="J403" s="139"/>
      <c r="K403" s="440"/>
    </row>
    <row r="404" ht="13.5" customHeight="1">
      <c r="A404" s="436"/>
      <c r="B404" s="437"/>
      <c r="C404" s="139"/>
      <c r="D404" s="438"/>
      <c r="E404" s="439"/>
      <c r="F404" s="439"/>
      <c r="G404" s="440">
        <v>0.0</v>
      </c>
      <c r="H404" s="438"/>
      <c r="I404" s="440"/>
      <c r="J404" s="139"/>
      <c r="K404" s="440"/>
    </row>
    <row r="405" ht="13.5" customHeight="1">
      <c r="A405" s="436"/>
      <c r="B405" s="437"/>
      <c r="C405" s="139"/>
      <c r="D405" s="438"/>
      <c r="E405" s="439"/>
      <c r="F405" s="439"/>
      <c r="G405" s="440">
        <v>0.0</v>
      </c>
      <c r="H405" s="438"/>
      <c r="I405" s="440"/>
      <c r="J405" s="139"/>
      <c r="K405" s="440"/>
    </row>
    <row r="406" ht="13.5" customHeight="1">
      <c r="A406" s="436"/>
      <c r="B406" s="437"/>
      <c r="C406" s="139"/>
      <c r="D406" s="438"/>
      <c r="E406" s="439"/>
      <c r="F406" s="439"/>
      <c r="G406" s="440">
        <v>0.0</v>
      </c>
      <c r="H406" s="438"/>
      <c r="I406" s="440"/>
      <c r="J406" s="139"/>
      <c r="K406" s="440"/>
    </row>
    <row r="407" ht="13.5" customHeight="1">
      <c r="A407" s="436"/>
      <c r="B407" s="437"/>
      <c r="C407" s="139"/>
      <c r="D407" s="438"/>
      <c r="E407" s="439"/>
      <c r="F407" s="439"/>
      <c r="G407" s="440">
        <v>0.0</v>
      </c>
      <c r="H407" s="438"/>
      <c r="I407" s="440"/>
      <c r="J407" s="139"/>
      <c r="K407" s="440"/>
    </row>
    <row r="408" ht="13.5" customHeight="1">
      <c r="A408" s="436"/>
      <c r="B408" s="437"/>
      <c r="C408" s="139"/>
      <c r="D408" s="438"/>
      <c r="E408" s="439"/>
      <c r="F408" s="439"/>
      <c r="G408" s="440">
        <v>0.0</v>
      </c>
      <c r="H408" s="438"/>
      <c r="I408" s="440"/>
      <c r="J408" s="139"/>
      <c r="K408" s="440"/>
    </row>
    <row r="409" ht="13.5" customHeight="1">
      <c r="A409" s="436"/>
      <c r="B409" s="437"/>
      <c r="C409" s="139"/>
      <c r="D409" s="438"/>
      <c r="E409" s="439"/>
      <c r="F409" s="439"/>
      <c r="G409" s="440">
        <v>0.0</v>
      </c>
      <c r="H409" s="438"/>
      <c r="I409" s="440"/>
      <c r="J409" s="139"/>
      <c r="K409" s="440"/>
    </row>
    <row r="410" ht="13.5" customHeight="1">
      <c r="A410" s="436"/>
      <c r="B410" s="437"/>
      <c r="C410" s="139"/>
      <c r="D410" s="438"/>
      <c r="E410" s="439"/>
      <c r="F410" s="439"/>
      <c r="G410" s="440">
        <v>0.0</v>
      </c>
      <c r="H410" s="438"/>
      <c r="I410" s="440"/>
      <c r="J410" s="139"/>
      <c r="K410" s="440"/>
    </row>
    <row r="411" ht="13.5" customHeight="1">
      <c r="A411" s="436"/>
      <c r="B411" s="437"/>
      <c r="C411" s="139"/>
      <c r="D411" s="438"/>
      <c r="E411" s="439"/>
      <c r="F411" s="439"/>
      <c r="G411" s="440">
        <v>0.0</v>
      </c>
      <c r="H411" s="438"/>
      <c r="I411" s="440"/>
      <c r="J411" s="139"/>
      <c r="K411" s="440"/>
    </row>
    <row r="412" ht="13.5" customHeight="1">
      <c r="A412" s="436"/>
      <c r="B412" s="437"/>
      <c r="C412" s="139"/>
      <c r="D412" s="438"/>
      <c r="E412" s="439"/>
      <c r="F412" s="439"/>
      <c r="G412" s="440">
        <v>0.0</v>
      </c>
      <c r="H412" s="438"/>
      <c r="I412" s="440"/>
      <c r="J412" s="139"/>
      <c r="K412" s="440"/>
    </row>
    <row r="413" ht="13.5" customHeight="1">
      <c r="A413" s="436"/>
      <c r="B413" s="437"/>
      <c r="C413" s="139"/>
      <c r="D413" s="438"/>
      <c r="E413" s="439"/>
      <c r="F413" s="439"/>
      <c r="G413" s="440">
        <v>0.0</v>
      </c>
      <c r="H413" s="438"/>
      <c r="I413" s="440"/>
      <c r="J413" s="139"/>
      <c r="K413" s="440"/>
    </row>
    <row r="414" ht="13.5" customHeight="1">
      <c r="A414" s="436"/>
      <c r="B414" s="437"/>
      <c r="C414" s="139"/>
      <c r="D414" s="438"/>
      <c r="E414" s="439"/>
      <c r="F414" s="439"/>
      <c r="G414" s="440">
        <v>0.0</v>
      </c>
      <c r="H414" s="438"/>
      <c r="I414" s="440"/>
      <c r="J414" s="139"/>
      <c r="K414" s="440"/>
    </row>
    <row r="415" ht="13.5" customHeight="1">
      <c r="A415" s="436"/>
      <c r="B415" s="437"/>
      <c r="C415" s="139"/>
      <c r="D415" s="438"/>
      <c r="E415" s="439"/>
      <c r="F415" s="439"/>
      <c r="G415" s="440">
        <v>0.0</v>
      </c>
      <c r="H415" s="438"/>
      <c r="I415" s="440"/>
      <c r="J415" s="139"/>
      <c r="K415" s="440"/>
    </row>
    <row r="416" ht="13.5" customHeight="1">
      <c r="A416" s="436"/>
      <c r="B416" s="437"/>
      <c r="C416" s="139"/>
      <c r="D416" s="438"/>
      <c r="E416" s="439"/>
      <c r="F416" s="439"/>
      <c r="G416" s="440">
        <v>0.0</v>
      </c>
      <c r="H416" s="438"/>
      <c r="I416" s="440"/>
      <c r="J416" s="139"/>
      <c r="K416" s="440"/>
    </row>
    <row r="417" ht="13.5" customHeight="1">
      <c r="A417" s="436"/>
      <c r="B417" s="437"/>
      <c r="C417" s="139"/>
      <c r="D417" s="438"/>
      <c r="E417" s="439"/>
      <c r="F417" s="439"/>
      <c r="G417" s="440">
        <v>0.0</v>
      </c>
      <c r="H417" s="438"/>
      <c r="I417" s="440"/>
      <c r="J417" s="139"/>
      <c r="K417" s="440"/>
    </row>
    <row r="418" ht="13.5" customHeight="1">
      <c r="A418" s="436"/>
      <c r="B418" s="437"/>
      <c r="C418" s="139"/>
      <c r="D418" s="438"/>
      <c r="E418" s="439"/>
      <c r="F418" s="439"/>
      <c r="G418" s="440">
        <v>0.0</v>
      </c>
      <c r="H418" s="438"/>
      <c r="I418" s="440"/>
      <c r="J418" s="139"/>
      <c r="K418" s="440"/>
    </row>
    <row r="419" ht="13.5" customHeight="1">
      <c r="A419" s="436"/>
      <c r="B419" s="437"/>
      <c r="C419" s="139"/>
      <c r="D419" s="438"/>
      <c r="E419" s="439"/>
      <c r="F419" s="439"/>
      <c r="G419" s="440">
        <v>0.0</v>
      </c>
      <c r="H419" s="438"/>
      <c r="I419" s="440"/>
      <c r="J419" s="139"/>
      <c r="K419" s="440"/>
    </row>
    <row r="420" ht="13.5" customHeight="1">
      <c r="A420" s="436"/>
      <c r="B420" s="437"/>
      <c r="C420" s="139"/>
      <c r="D420" s="438"/>
      <c r="E420" s="439"/>
      <c r="F420" s="439"/>
      <c r="G420" s="440">
        <v>0.0</v>
      </c>
      <c r="H420" s="438"/>
      <c r="I420" s="440"/>
      <c r="J420" s="139"/>
      <c r="K420" s="440"/>
    </row>
    <row r="421" ht="13.5" customHeight="1">
      <c r="A421" s="436"/>
      <c r="B421" s="437"/>
      <c r="C421" s="139"/>
      <c r="D421" s="438"/>
      <c r="E421" s="439"/>
      <c r="F421" s="439"/>
      <c r="G421" s="440">
        <v>0.0</v>
      </c>
      <c r="H421" s="438"/>
      <c r="I421" s="440"/>
      <c r="J421" s="139"/>
      <c r="K421" s="440"/>
    </row>
    <row r="422" ht="13.5" customHeight="1">
      <c r="A422" s="436"/>
      <c r="B422" s="437"/>
      <c r="C422" s="139"/>
      <c r="D422" s="438"/>
      <c r="E422" s="439"/>
      <c r="F422" s="439"/>
      <c r="G422" s="440">
        <v>0.0</v>
      </c>
      <c r="H422" s="438"/>
      <c r="I422" s="440"/>
      <c r="J422" s="139"/>
      <c r="K422" s="440"/>
    </row>
    <row r="423" ht="13.5" customHeight="1">
      <c r="A423" s="436"/>
      <c r="B423" s="437"/>
      <c r="C423" s="139"/>
      <c r="D423" s="438"/>
      <c r="E423" s="439"/>
      <c r="F423" s="439"/>
      <c r="G423" s="440">
        <v>0.0</v>
      </c>
      <c r="H423" s="438"/>
      <c r="I423" s="440"/>
      <c r="J423" s="139"/>
      <c r="K423" s="440"/>
    </row>
    <row r="424" ht="13.5" customHeight="1">
      <c r="A424" s="436"/>
      <c r="B424" s="437"/>
      <c r="C424" s="139"/>
      <c r="D424" s="438"/>
      <c r="E424" s="439"/>
      <c r="F424" s="439"/>
      <c r="G424" s="440">
        <v>0.0</v>
      </c>
      <c r="H424" s="438"/>
      <c r="I424" s="440"/>
      <c r="J424" s="139"/>
      <c r="K424" s="440"/>
    </row>
    <row r="425" ht="13.5" customHeight="1">
      <c r="A425" s="436"/>
      <c r="B425" s="437"/>
      <c r="C425" s="139"/>
      <c r="D425" s="438"/>
      <c r="E425" s="439"/>
      <c r="F425" s="439"/>
      <c r="G425" s="440">
        <v>0.0</v>
      </c>
      <c r="H425" s="438"/>
      <c r="I425" s="440"/>
      <c r="J425" s="139"/>
      <c r="K425" s="440"/>
    </row>
    <row r="426" ht="13.5" customHeight="1">
      <c r="A426" s="436"/>
      <c r="B426" s="437"/>
      <c r="C426" s="139"/>
      <c r="D426" s="438"/>
      <c r="E426" s="439"/>
      <c r="F426" s="439"/>
      <c r="G426" s="440">
        <v>0.0</v>
      </c>
      <c r="H426" s="438"/>
      <c r="I426" s="440"/>
      <c r="J426" s="139"/>
      <c r="K426" s="440"/>
    </row>
    <row r="427" ht="13.5" customHeight="1">
      <c r="A427" s="436"/>
      <c r="B427" s="437"/>
      <c r="C427" s="139"/>
      <c r="D427" s="438"/>
      <c r="E427" s="439"/>
      <c r="F427" s="439"/>
      <c r="G427" s="440">
        <v>0.0</v>
      </c>
      <c r="H427" s="438"/>
      <c r="I427" s="440"/>
      <c r="J427" s="139"/>
      <c r="K427" s="440"/>
    </row>
    <row r="428" ht="13.5" customHeight="1">
      <c r="A428" s="436"/>
      <c r="B428" s="437"/>
      <c r="C428" s="139"/>
      <c r="D428" s="438"/>
      <c r="E428" s="439"/>
      <c r="F428" s="439"/>
      <c r="G428" s="440">
        <v>0.0</v>
      </c>
      <c r="H428" s="438"/>
      <c r="I428" s="440"/>
      <c r="J428" s="139"/>
      <c r="K428" s="440"/>
    </row>
    <row r="429" ht="13.5" customHeight="1">
      <c r="A429" s="436"/>
      <c r="B429" s="437"/>
      <c r="C429" s="139"/>
      <c r="D429" s="438"/>
      <c r="E429" s="439"/>
      <c r="F429" s="439"/>
      <c r="G429" s="440">
        <v>0.0</v>
      </c>
      <c r="H429" s="438"/>
      <c r="I429" s="440"/>
      <c r="J429" s="139"/>
      <c r="K429" s="440"/>
    </row>
    <row r="430" ht="13.5" customHeight="1">
      <c r="A430" s="436"/>
      <c r="B430" s="437"/>
      <c r="C430" s="139"/>
      <c r="D430" s="438"/>
      <c r="E430" s="439"/>
      <c r="F430" s="439"/>
      <c r="G430" s="440">
        <v>0.0</v>
      </c>
      <c r="H430" s="438"/>
      <c r="I430" s="440"/>
      <c r="J430" s="139"/>
      <c r="K430" s="440"/>
    </row>
    <row r="431" ht="13.5" customHeight="1">
      <c r="A431" s="436"/>
      <c r="B431" s="437"/>
      <c r="C431" s="139"/>
      <c r="D431" s="438"/>
      <c r="E431" s="439"/>
      <c r="F431" s="439"/>
      <c r="G431" s="440">
        <v>0.0</v>
      </c>
      <c r="H431" s="438"/>
      <c r="I431" s="440"/>
      <c r="J431" s="139"/>
      <c r="K431" s="440"/>
    </row>
    <row r="432" ht="13.5" customHeight="1">
      <c r="A432" s="436"/>
      <c r="B432" s="437"/>
      <c r="C432" s="139"/>
      <c r="D432" s="438"/>
      <c r="E432" s="439"/>
      <c r="F432" s="439"/>
      <c r="G432" s="440">
        <v>0.0</v>
      </c>
      <c r="H432" s="438"/>
      <c r="I432" s="440"/>
      <c r="J432" s="139"/>
      <c r="K432" s="440"/>
    </row>
    <row r="433" ht="13.5" customHeight="1">
      <c r="A433" s="436"/>
      <c r="B433" s="437"/>
      <c r="C433" s="139"/>
      <c r="D433" s="438"/>
      <c r="E433" s="439"/>
      <c r="F433" s="439"/>
      <c r="G433" s="440">
        <v>0.0</v>
      </c>
      <c r="H433" s="438"/>
      <c r="I433" s="440"/>
      <c r="J433" s="139"/>
      <c r="K433" s="440"/>
    </row>
    <row r="434" ht="13.5" customHeight="1">
      <c r="A434" s="436"/>
      <c r="B434" s="437"/>
      <c r="C434" s="139"/>
      <c r="D434" s="438"/>
      <c r="E434" s="439"/>
      <c r="F434" s="439"/>
      <c r="G434" s="440">
        <v>0.0</v>
      </c>
      <c r="H434" s="438"/>
      <c r="I434" s="440"/>
      <c r="J434" s="139"/>
      <c r="K434" s="440"/>
    </row>
    <row r="435" ht="13.5" customHeight="1">
      <c r="A435" s="436"/>
      <c r="B435" s="437"/>
      <c r="C435" s="139"/>
      <c r="D435" s="438"/>
      <c r="E435" s="439"/>
      <c r="F435" s="439"/>
      <c r="G435" s="440">
        <v>0.0</v>
      </c>
      <c r="H435" s="438"/>
      <c r="I435" s="440"/>
      <c r="J435" s="139"/>
      <c r="K435" s="440"/>
    </row>
    <row r="436" ht="13.5" customHeight="1">
      <c r="A436" s="436"/>
      <c r="B436" s="437"/>
      <c r="C436" s="139"/>
      <c r="D436" s="438"/>
      <c r="E436" s="439"/>
      <c r="F436" s="439"/>
      <c r="G436" s="440">
        <v>0.0</v>
      </c>
      <c r="H436" s="438"/>
      <c r="I436" s="440"/>
      <c r="J436" s="139"/>
      <c r="K436" s="440"/>
    </row>
    <row r="437" ht="13.5" customHeight="1">
      <c r="A437" s="436"/>
      <c r="B437" s="437"/>
      <c r="C437" s="139"/>
      <c r="D437" s="438"/>
      <c r="E437" s="439"/>
      <c r="F437" s="439"/>
      <c r="G437" s="440">
        <v>0.0</v>
      </c>
      <c r="H437" s="438"/>
      <c r="I437" s="440"/>
      <c r="J437" s="139"/>
      <c r="K437" s="440"/>
    </row>
    <row r="438" ht="13.5" customHeight="1">
      <c r="A438" s="436"/>
      <c r="B438" s="437"/>
      <c r="C438" s="139"/>
      <c r="D438" s="438"/>
      <c r="E438" s="439"/>
      <c r="F438" s="439"/>
      <c r="G438" s="440">
        <v>0.0</v>
      </c>
      <c r="H438" s="438"/>
      <c r="I438" s="440"/>
      <c r="J438" s="139"/>
      <c r="K438" s="440"/>
    </row>
    <row r="439" ht="13.5" customHeight="1">
      <c r="A439" s="436"/>
      <c r="B439" s="437"/>
      <c r="C439" s="139"/>
      <c r="D439" s="438"/>
      <c r="E439" s="439"/>
      <c r="F439" s="439"/>
      <c r="G439" s="440">
        <v>0.0</v>
      </c>
      <c r="H439" s="438"/>
      <c r="I439" s="440"/>
      <c r="J439" s="139"/>
      <c r="K439" s="440"/>
    </row>
    <row r="440" ht="13.5" customHeight="1">
      <c r="A440" s="436"/>
      <c r="B440" s="437"/>
      <c r="C440" s="139"/>
      <c r="D440" s="438"/>
      <c r="E440" s="439"/>
      <c r="F440" s="439"/>
      <c r="G440" s="440">
        <v>0.0</v>
      </c>
      <c r="H440" s="438"/>
      <c r="I440" s="440"/>
      <c r="J440" s="139"/>
      <c r="K440" s="440"/>
    </row>
    <row r="441" ht="13.5" customHeight="1">
      <c r="A441" s="436"/>
      <c r="B441" s="437"/>
      <c r="C441" s="139"/>
      <c r="D441" s="438"/>
      <c r="E441" s="439"/>
      <c r="F441" s="439"/>
      <c r="G441" s="440">
        <v>0.0</v>
      </c>
      <c r="H441" s="438"/>
      <c r="I441" s="440"/>
      <c r="J441" s="139"/>
      <c r="K441" s="440"/>
    </row>
    <row r="442" ht="13.5" customHeight="1">
      <c r="A442" s="436"/>
      <c r="B442" s="437"/>
      <c r="C442" s="139"/>
      <c r="D442" s="438"/>
      <c r="E442" s="439"/>
      <c r="F442" s="439"/>
      <c r="G442" s="440">
        <v>0.0</v>
      </c>
      <c r="H442" s="438"/>
      <c r="I442" s="440"/>
      <c r="J442" s="139"/>
      <c r="K442" s="440"/>
    </row>
    <row r="443" ht="13.5" customHeight="1">
      <c r="A443" s="436"/>
      <c r="B443" s="437"/>
      <c r="C443" s="139"/>
      <c r="D443" s="438"/>
      <c r="E443" s="439"/>
      <c r="F443" s="439"/>
      <c r="G443" s="440">
        <v>0.0</v>
      </c>
      <c r="H443" s="438"/>
      <c r="I443" s="440"/>
      <c r="J443" s="139"/>
      <c r="K443" s="440"/>
    </row>
    <row r="444" ht="13.5" customHeight="1">
      <c r="A444" s="436"/>
      <c r="B444" s="437"/>
      <c r="C444" s="139"/>
      <c r="D444" s="438"/>
      <c r="E444" s="439"/>
      <c r="F444" s="439"/>
      <c r="G444" s="440">
        <v>0.0</v>
      </c>
      <c r="H444" s="438"/>
      <c r="I444" s="440"/>
      <c r="J444" s="139"/>
      <c r="K444" s="440"/>
    </row>
    <row r="445" ht="13.5" customHeight="1">
      <c r="A445" s="436"/>
      <c r="B445" s="437"/>
      <c r="C445" s="139"/>
      <c r="D445" s="438"/>
      <c r="E445" s="439"/>
      <c r="F445" s="439"/>
      <c r="G445" s="440">
        <v>0.0</v>
      </c>
      <c r="H445" s="438"/>
      <c r="I445" s="440"/>
      <c r="J445" s="139"/>
      <c r="K445" s="440"/>
    </row>
    <row r="446" ht="13.5" customHeight="1">
      <c r="A446" s="436"/>
      <c r="B446" s="437"/>
      <c r="C446" s="139"/>
      <c r="D446" s="438"/>
      <c r="E446" s="439"/>
      <c r="F446" s="439"/>
      <c r="G446" s="440">
        <v>0.0</v>
      </c>
      <c r="H446" s="438"/>
      <c r="I446" s="440"/>
      <c r="J446" s="139"/>
      <c r="K446" s="440"/>
    </row>
    <row r="447" ht="13.5" customHeight="1">
      <c r="A447" s="436"/>
      <c r="B447" s="437"/>
      <c r="C447" s="139"/>
      <c r="D447" s="438"/>
      <c r="E447" s="439"/>
      <c r="F447" s="439"/>
      <c r="G447" s="440">
        <v>0.0</v>
      </c>
      <c r="H447" s="438"/>
      <c r="I447" s="440"/>
      <c r="J447" s="139"/>
      <c r="K447" s="440"/>
    </row>
    <row r="448" ht="13.5" customHeight="1">
      <c r="A448" s="436"/>
      <c r="B448" s="437"/>
      <c r="C448" s="139"/>
      <c r="D448" s="438"/>
      <c r="E448" s="439"/>
      <c r="F448" s="439"/>
      <c r="G448" s="440">
        <v>0.0</v>
      </c>
      <c r="H448" s="438"/>
      <c r="I448" s="440"/>
      <c r="J448" s="139"/>
      <c r="K448" s="440"/>
    </row>
    <row r="449" ht="13.5" customHeight="1">
      <c r="A449" s="436"/>
      <c r="B449" s="437"/>
      <c r="C449" s="139"/>
      <c r="D449" s="438"/>
      <c r="E449" s="439"/>
      <c r="F449" s="439"/>
      <c r="G449" s="440">
        <v>0.0</v>
      </c>
      <c r="H449" s="438"/>
      <c r="I449" s="440"/>
      <c r="J449" s="139"/>
      <c r="K449" s="440"/>
    </row>
    <row r="450" ht="13.5" customHeight="1">
      <c r="A450" s="436"/>
      <c r="B450" s="437"/>
      <c r="C450" s="139"/>
      <c r="D450" s="438"/>
      <c r="E450" s="439"/>
      <c r="F450" s="439"/>
      <c r="G450" s="440">
        <v>0.0</v>
      </c>
      <c r="H450" s="438"/>
      <c r="I450" s="440"/>
      <c r="J450" s="139"/>
      <c r="K450" s="440"/>
    </row>
    <row r="451" ht="13.5" customHeight="1">
      <c r="A451" s="436"/>
      <c r="B451" s="437"/>
      <c r="C451" s="139"/>
      <c r="D451" s="438"/>
      <c r="E451" s="439"/>
      <c r="F451" s="439"/>
      <c r="G451" s="440">
        <v>0.0</v>
      </c>
      <c r="H451" s="438"/>
      <c r="I451" s="440"/>
      <c r="J451" s="139"/>
      <c r="K451" s="440"/>
    </row>
    <row r="452" ht="13.5" customHeight="1">
      <c r="A452" s="436"/>
      <c r="B452" s="437"/>
      <c r="C452" s="139"/>
      <c r="D452" s="438"/>
      <c r="E452" s="439"/>
      <c r="F452" s="439"/>
      <c r="G452" s="440">
        <v>0.0</v>
      </c>
      <c r="H452" s="438"/>
      <c r="I452" s="440"/>
      <c r="J452" s="139"/>
      <c r="K452" s="440"/>
    </row>
    <row r="453" ht="13.5" customHeight="1">
      <c r="A453" s="436"/>
      <c r="B453" s="437"/>
      <c r="C453" s="139"/>
      <c r="D453" s="438"/>
      <c r="E453" s="439"/>
      <c r="F453" s="439"/>
      <c r="G453" s="440">
        <v>0.0</v>
      </c>
      <c r="H453" s="438"/>
      <c r="I453" s="440"/>
      <c r="J453" s="139"/>
      <c r="K453" s="440"/>
    </row>
    <row r="454" ht="13.5" customHeight="1">
      <c r="A454" s="436"/>
      <c r="B454" s="437"/>
      <c r="C454" s="139"/>
      <c r="D454" s="438"/>
      <c r="E454" s="439"/>
      <c r="F454" s="439"/>
      <c r="G454" s="440">
        <v>0.0</v>
      </c>
      <c r="H454" s="438"/>
      <c r="I454" s="440"/>
      <c r="J454" s="139"/>
      <c r="K454" s="440"/>
    </row>
    <row r="455" ht="13.5" customHeight="1">
      <c r="A455" s="436"/>
      <c r="B455" s="437"/>
      <c r="C455" s="139"/>
      <c r="D455" s="438"/>
      <c r="E455" s="439"/>
      <c r="F455" s="439"/>
      <c r="G455" s="440">
        <v>0.0</v>
      </c>
      <c r="H455" s="438"/>
      <c r="I455" s="440"/>
      <c r="J455" s="139"/>
      <c r="K455" s="440"/>
    </row>
    <row r="456" ht="13.5" customHeight="1">
      <c r="A456" s="436"/>
      <c r="B456" s="437"/>
      <c r="C456" s="139"/>
      <c r="D456" s="438"/>
      <c r="E456" s="439"/>
      <c r="F456" s="439"/>
      <c r="G456" s="440">
        <v>0.0</v>
      </c>
      <c r="H456" s="438"/>
      <c r="I456" s="440"/>
      <c r="J456" s="139"/>
      <c r="K456" s="440"/>
    </row>
    <row r="457" ht="13.5" customHeight="1">
      <c r="A457" s="436"/>
      <c r="B457" s="437"/>
      <c r="C457" s="139"/>
      <c r="D457" s="438"/>
      <c r="E457" s="439"/>
      <c r="F457" s="439"/>
      <c r="G457" s="440">
        <v>0.0</v>
      </c>
      <c r="H457" s="438"/>
      <c r="I457" s="440"/>
      <c r="J457" s="139"/>
      <c r="K457" s="440"/>
    </row>
    <row r="458" ht="13.5" customHeight="1">
      <c r="A458" s="436"/>
      <c r="B458" s="437"/>
      <c r="C458" s="139"/>
      <c r="D458" s="438"/>
      <c r="E458" s="439"/>
      <c r="F458" s="439"/>
      <c r="G458" s="440">
        <v>0.0</v>
      </c>
      <c r="H458" s="438"/>
      <c r="I458" s="440"/>
      <c r="J458" s="139"/>
      <c r="K458" s="440"/>
    </row>
    <row r="459" ht="13.5" customHeight="1">
      <c r="A459" s="436"/>
      <c r="B459" s="437"/>
      <c r="C459" s="139"/>
      <c r="D459" s="438"/>
      <c r="E459" s="439"/>
      <c r="F459" s="439"/>
      <c r="G459" s="440">
        <v>0.0</v>
      </c>
      <c r="H459" s="438"/>
      <c r="I459" s="440"/>
      <c r="J459" s="139"/>
      <c r="K459" s="440"/>
    </row>
    <row r="460" ht="13.5" customHeight="1">
      <c r="A460" s="436"/>
      <c r="B460" s="437"/>
      <c r="C460" s="139"/>
      <c r="D460" s="438"/>
      <c r="E460" s="439"/>
      <c r="F460" s="439"/>
      <c r="G460" s="440">
        <v>0.0</v>
      </c>
      <c r="H460" s="438"/>
      <c r="I460" s="440"/>
      <c r="J460" s="139"/>
      <c r="K460" s="440"/>
    </row>
    <row r="461" ht="13.5" customHeight="1">
      <c r="A461" s="436"/>
      <c r="B461" s="437"/>
      <c r="C461" s="139"/>
      <c r="D461" s="438"/>
      <c r="E461" s="439"/>
      <c r="F461" s="439"/>
      <c r="G461" s="440">
        <v>0.0</v>
      </c>
      <c r="H461" s="438"/>
      <c r="I461" s="440"/>
      <c r="J461" s="139"/>
      <c r="K461" s="440"/>
    </row>
    <row r="462" ht="13.5" customHeight="1">
      <c r="A462" s="436"/>
      <c r="B462" s="437"/>
      <c r="C462" s="139"/>
      <c r="D462" s="438"/>
      <c r="E462" s="439"/>
      <c r="F462" s="439"/>
      <c r="G462" s="440">
        <v>0.0</v>
      </c>
      <c r="H462" s="438"/>
      <c r="I462" s="440"/>
      <c r="J462" s="139"/>
      <c r="K462" s="440"/>
    </row>
    <row r="463" ht="13.5" customHeight="1">
      <c r="A463" s="436"/>
      <c r="B463" s="437"/>
      <c r="C463" s="139"/>
      <c r="D463" s="438"/>
      <c r="E463" s="439"/>
      <c r="F463" s="439"/>
      <c r="G463" s="440">
        <v>0.0</v>
      </c>
      <c r="H463" s="438"/>
      <c r="I463" s="440"/>
      <c r="J463" s="139"/>
      <c r="K463" s="440"/>
    </row>
    <row r="464" ht="13.5" customHeight="1">
      <c r="A464" s="436"/>
      <c r="B464" s="437"/>
      <c r="C464" s="139"/>
      <c r="D464" s="438"/>
      <c r="E464" s="439"/>
      <c r="F464" s="439"/>
      <c r="G464" s="440">
        <v>0.0</v>
      </c>
      <c r="H464" s="438"/>
      <c r="I464" s="440"/>
      <c r="J464" s="139"/>
      <c r="K464" s="440"/>
    </row>
    <row r="465" ht="13.5" customHeight="1">
      <c r="A465" s="436"/>
      <c r="B465" s="437"/>
      <c r="C465" s="139"/>
      <c r="D465" s="438"/>
      <c r="E465" s="439"/>
      <c r="F465" s="439"/>
      <c r="G465" s="440">
        <v>0.0</v>
      </c>
      <c r="H465" s="438"/>
      <c r="I465" s="440"/>
      <c r="J465" s="139"/>
      <c r="K465" s="440"/>
    </row>
    <row r="466" ht="13.5" customHeight="1">
      <c r="A466" s="572"/>
      <c r="B466" s="573"/>
      <c r="C466" s="574"/>
      <c r="D466" s="575"/>
      <c r="E466" s="576"/>
      <c r="F466" s="576"/>
      <c r="G466" s="577">
        <v>0.0</v>
      </c>
      <c r="H466" s="575"/>
      <c r="I466" s="577"/>
      <c r="J466" s="574"/>
      <c r="K466" s="577"/>
    </row>
    <row r="467" ht="13.5" customHeight="1">
      <c r="A467" s="572"/>
      <c r="B467" s="573"/>
      <c r="C467" s="574"/>
      <c r="D467" s="575"/>
      <c r="E467" s="576"/>
      <c r="F467" s="576"/>
      <c r="G467" s="577">
        <v>0.0</v>
      </c>
      <c r="H467" s="575"/>
      <c r="I467" s="577"/>
      <c r="J467" s="574"/>
      <c r="K467" s="577"/>
    </row>
    <row r="468" ht="13.5" customHeight="1">
      <c r="A468" s="572"/>
      <c r="B468" s="573"/>
      <c r="C468" s="574"/>
      <c r="D468" s="575"/>
      <c r="E468" s="576"/>
      <c r="F468" s="576"/>
      <c r="G468" s="577">
        <v>0.0</v>
      </c>
      <c r="H468" s="575"/>
      <c r="I468" s="577"/>
      <c r="J468" s="574"/>
      <c r="K468" s="577"/>
    </row>
    <row r="469" ht="13.5" customHeight="1">
      <c r="A469" s="572"/>
      <c r="B469" s="573"/>
      <c r="C469" s="574"/>
      <c r="D469" s="575"/>
      <c r="E469" s="576"/>
      <c r="F469" s="576"/>
      <c r="G469" s="577">
        <v>0.0</v>
      </c>
      <c r="H469" s="575"/>
      <c r="I469" s="577"/>
      <c r="J469" s="574"/>
      <c r="K469" s="577"/>
    </row>
    <row r="470" ht="13.5" customHeight="1">
      <c r="A470" s="572"/>
      <c r="B470" s="573"/>
      <c r="C470" s="574"/>
      <c r="D470" s="575"/>
      <c r="E470" s="576"/>
      <c r="F470" s="576"/>
      <c r="G470" s="577">
        <v>0.0</v>
      </c>
      <c r="H470" s="575"/>
      <c r="I470" s="577"/>
      <c r="J470" s="574"/>
      <c r="K470" s="577"/>
    </row>
    <row r="471" ht="13.5" customHeight="1">
      <c r="A471" s="572"/>
      <c r="B471" s="573"/>
      <c r="C471" s="574"/>
      <c r="D471" s="575"/>
      <c r="E471" s="576"/>
      <c r="F471" s="576"/>
      <c r="G471" s="577">
        <v>0.0</v>
      </c>
      <c r="H471" s="575"/>
      <c r="I471" s="577"/>
      <c r="J471" s="574"/>
      <c r="K471" s="577"/>
    </row>
    <row r="472" ht="13.5" customHeight="1">
      <c r="A472" s="572"/>
      <c r="B472" s="573"/>
      <c r="C472" s="574"/>
      <c r="D472" s="575"/>
      <c r="E472" s="576"/>
      <c r="F472" s="576"/>
      <c r="G472" s="577">
        <v>0.0</v>
      </c>
      <c r="H472" s="575"/>
      <c r="I472" s="577"/>
      <c r="J472" s="574"/>
      <c r="K472" s="577"/>
    </row>
    <row r="473" ht="13.5" customHeight="1">
      <c r="A473" s="572"/>
      <c r="B473" s="573"/>
      <c r="C473" s="574"/>
      <c r="D473" s="575"/>
      <c r="E473" s="576"/>
      <c r="F473" s="576"/>
      <c r="G473" s="577">
        <v>0.0</v>
      </c>
      <c r="H473" s="575"/>
      <c r="I473" s="577"/>
      <c r="J473" s="574"/>
      <c r="K473" s="577"/>
    </row>
    <row r="474" ht="13.5" customHeight="1">
      <c r="A474" s="572"/>
      <c r="B474" s="573"/>
      <c r="C474" s="574"/>
      <c r="D474" s="575"/>
      <c r="E474" s="576"/>
      <c r="F474" s="576"/>
      <c r="G474" s="577">
        <v>0.0</v>
      </c>
      <c r="H474" s="575"/>
      <c r="I474" s="577"/>
      <c r="J474" s="574"/>
      <c r="K474" s="577"/>
    </row>
    <row r="475" ht="13.5" customHeight="1">
      <c r="A475" s="572"/>
      <c r="B475" s="573"/>
      <c r="C475" s="574"/>
      <c r="D475" s="575"/>
      <c r="E475" s="576"/>
      <c r="F475" s="576"/>
      <c r="G475" s="577">
        <v>0.0</v>
      </c>
      <c r="H475" s="575"/>
      <c r="I475" s="577"/>
      <c r="J475" s="574"/>
      <c r="K475" s="577"/>
    </row>
    <row r="476" ht="13.5" customHeight="1">
      <c r="A476" s="572"/>
      <c r="B476" s="573"/>
      <c r="C476" s="574"/>
      <c r="D476" s="575"/>
      <c r="E476" s="576"/>
      <c r="F476" s="576"/>
      <c r="G476" s="577">
        <v>0.0</v>
      </c>
      <c r="H476" s="575"/>
      <c r="I476" s="577"/>
      <c r="J476" s="574"/>
      <c r="K476" s="577"/>
    </row>
    <row r="477" ht="13.5" customHeight="1">
      <c r="A477" s="572"/>
      <c r="B477" s="573"/>
      <c r="C477" s="574"/>
      <c r="D477" s="575"/>
      <c r="E477" s="576"/>
      <c r="F477" s="576"/>
      <c r="G477" s="577">
        <v>0.0</v>
      </c>
      <c r="H477" s="575"/>
      <c r="I477" s="577"/>
      <c r="J477" s="574"/>
      <c r="K477" s="577"/>
    </row>
    <row r="478" ht="13.5" customHeight="1">
      <c r="A478" s="572"/>
      <c r="B478" s="573"/>
      <c r="C478" s="574"/>
      <c r="D478" s="575"/>
      <c r="E478" s="576"/>
      <c r="F478" s="576"/>
      <c r="G478" s="577">
        <v>0.0</v>
      </c>
      <c r="H478" s="575"/>
      <c r="I478" s="577"/>
      <c r="J478" s="574"/>
      <c r="K478" s="577"/>
    </row>
    <row r="479" ht="13.5" customHeight="1">
      <c r="A479" s="572"/>
      <c r="B479" s="573"/>
      <c r="C479" s="574"/>
      <c r="D479" s="575"/>
      <c r="E479" s="576"/>
      <c r="F479" s="576"/>
      <c r="G479" s="577">
        <v>0.0</v>
      </c>
      <c r="H479" s="575"/>
      <c r="I479" s="577"/>
      <c r="J479" s="574"/>
      <c r="K479" s="577"/>
    </row>
    <row r="480" ht="13.5" customHeight="1">
      <c r="A480" s="572"/>
      <c r="B480" s="573"/>
      <c r="C480" s="574"/>
      <c r="D480" s="575"/>
      <c r="E480" s="576"/>
      <c r="F480" s="576"/>
      <c r="G480" s="577">
        <v>0.0</v>
      </c>
      <c r="H480" s="575"/>
      <c r="I480" s="577"/>
      <c r="J480" s="574"/>
      <c r="K480" s="577"/>
    </row>
    <row r="481" ht="13.5" customHeight="1">
      <c r="A481" s="572"/>
      <c r="B481" s="573"/>
      <c r="C481" s="574"/>
      <c r="D481" s="575"/>
      <c r="E481" s="576"/>
      <c r="F481" s="576"/>
      <c r="G481" s="577">
        <v>0.0</v>
      </c>
      <c r="H481" s="575"/>
      <c r="I481" s="577"/>
      <c r="J481" s="574"/>
      <c r="K481" s="577"/>
    </row>
    <row r="482" ht="13.5" customHeight="1">
      <c r="A482" s="572"/>
      <c r="B482" s="573"/>
      <c r="C482" s="574"/>
      <c r="D482" s="575"/>
      <c r="E482" s="576"/>
      <c r="F482" s="576"/>
      <c r="G482" s="577">
        <v>0.0</v>
      </c>
      <c r="H482" s="575"/>
      <c r="I482" s="577"/>
      <c r="J482" s="574"/>
      <c r="K482" s="577"/>
    </row>
    <row r="483" ht="13.5" customHeight="1">
      <c r="A483" s="572"/>
      <c r="B483" s="573"/>
      <c r="C483" s="574"/>
      <c r="D483" s="575"/>
      <c r="E483" s="576"/>
      <c r="F483" s="576"/>
      <c r="G483" s="577">
        <v>0.0</v>
      </c>
      <c r="H483" s="575"/>
      <c r="I483" s="577"/>
      <c r="J483" s="574"/>
      <c r="K483" s="577"/>
    </row>
    <row r="484" ht="13.5" customHeight="1">
      <c r="A484" s="572"/>
      <c r="B484" s="573"/>
      <c r="C484" s="574"/>
      <c r="D484" s="575"/>
      <c r="E484" s="576"/>
      <c r="F484" s="576"/>
      <c r="G484" s="577">
        <v>0.0</v>
      </c>
      <c r="H484" s="575"/>
      <c r="I484" s="577"/>
      <c r="J484" s="574"/>
      <c r="K484" s="577"/>
    </row>
    <row r="485" ht="13.5" customHeight="1">
      <c r="A485" s="572"/>
      <c r="B485" s="573"/>
      <c r="C485" s="574"/>
      <c r="D485" s="575"/>
      <c r="E485" s="576"/>
      <c r="F485" s="576"/>
      <c r="G485" s="577">
        <v>0.0</v>
      </c>
      <c r="H485" s="575"/>
      <c r="I485" s="577"/>
      <c r="J485" s="574"/>
      <c r="K485" s="577"/>
    </row>
    <row r="486" ht="13.5" customHeight="1">
      <c r="A486" s="572"/>
      <c r="B486" s="573"/>
      <c r="C486" s="574"/>
      <c r="D486" s="575"/>
      <c r="E486" s="576"/>
      <c r="F486" s="576"/>
      <c r="G486" s="577">
        <v>0.0</v>
      </c>
      <c r="H486" s="575"/>
      <c r="I486" s="577"/>
      <c r="J486" s="574"/>
      <c r="K486" s="577"/>
    </row>
    <row r="487" ht="13.5" customHeight="1">
      <c r="A487" s="572"/>
      <c r="B487" s="573"/>
      <c r="C487" s="574"/>
      <c r="D487" s="575"/>
      <c r="E487" s="576"/>
      <c r="F487" s="576"/>
      <c r="G487" s="577">
        <v>0.0</v>
      </c>
      <c r="H487" s="575"/>
      <c r="I487" s="577"/>
      <c r="J487" s="574"/>
      <c r="K487" s="577"/>
    </row>
    <row r="488" ht="13.5" customHeight="1">
      <c r="A488" s="572"/>
      <c r="B488" s="573"/>
      <c r="C488" s="574"/>
      <c r="D488" s="575"/>
      <c r="E488" s="576"/>
      <c r="F488" s="576"/>
      <c r="G488" s="577">
        <v>0.0</v>
      </c>
      <c r="H488" s="575"/>
      <c r="I488" s="577"/>
      <c r="J488" s="574"/>
      <c r="K488" s="577"/>
    </row>
    <row r="489" ht="13.5" customHeight="1">
      <c r="A489" s="572"/>
      <c r="B489" s="573"/>
      <c r="C489" s="574"/>
      <c r="D489" s="575"/>
      <c r="E489" s="576"/>
      <c r="F489" s="576"/>
      <c r="G489" s="577">
        <v>0.0</v>
      </c>
      <c r="H489" s="575"/>
      <c r="I489" s="577"/>
      <c r="J489" s="574"/>
      <c r="K489" s="577"/>
    </row>
    <row r="490" ht="13.5" customHeight="1">
      <c r="A490" s="572"/>
      <c r="B490" s="573"/>
      <c r="C490" s="574"/>
      <c r="D490" s="575"/>
      <c r="E490" s="576"/>
      <c r="F490" s="576"/>
      <c r="G490" s="577">
        <v>0.0</v>
      </c>
      <c r="H490" s="575"/>
      <c r="I490" s="577"/>
      <c r="J490" s="574"/>
      <c r="K490" s="577"/>
    </row>
    <row r="491" ht="13.5" customHeight="1">
      <c r="A491" s="572"/>
      <c r="B491" s="573"/>
      <c r="C491" s="574"/>
      <c r="D491" s="575"/>
      <c r="E491" s="576"/>
      <c r="F491" s="576"/>
      <c r="G491" s="577">
        <v>0.0</v>
      </c>
      <c r="H491" s="575"/>
      <c r="I491" s="577"/>
      <c r="J491" s="574"/>
      <c r="K491" s="577"/>
    </row>
    <row r="492" ht="13.5" customHeight="1">
      <c r="A492" s="572"/>
      <c r="B492" s="573"/>
      <c r="C492" s="574"/>
      <c r="D492" s="575"/>
      <c r="E492" s="576"/>
      <c r="F492" s="576"/>
      <c r="G492" s="577">
        <v>0.0</v>
      </c>
      <c r="H492" s="575"/>
      <c r="I492" s="577"/>
      <c r="J492" s="574"/>
      <c r="K492" s="577"/>
    </row>
    <row r="493" ht="13.5" customHeight="1">
      <c r="A493" s="572"/>
      <c r="B493" s="573"/>
      <c r="C493" s="574"/>
      <c r="D493" s="575"/>
      <c r="E493" s="576"/>
      <c r="F493" s="576"/>
      <c r="G493" s="577">
        <v>0.0</v>
      </c>
      <c r="H493" s="575"/>
      <c r="I493" s="577"/>
      <c r="J493" s="574"/>
      <c r="K493" s="577"/>
    </row>
    <row r="494" ht="13.5" customHeight="1">
      <c r="A494" s="572"/>
      <c r="B494" s="573"/>
      <c r="C494" s="574"/>
      <c r="D494" s="575"/>
      <c r="E494" s="576"/>
      <c r="F494" s="576"/>
      <c r="G494" s="577">
        <v>0.0</v>
      </c>
      <c r="H494" s="575"/>
      <c r="I494" s="577"/>
      <c r="J494" s="574"/>
      <c r="K494" s="577"/>
    </row>
    <row r="495" ht="13.5" customHeight="1">
      <c r="A495" s="572"/>
      <c r="B495" s="573"/>
      <c r="C495" s="574"/>
      <c r="D495" s="575"/>
      <c r="E495" s="576"/>
      <c r="F495" s="576"/>
      <c r="G495" s="577">
        <v>0.0</v>
      </c>
      <c r="H495" s="575"/>
      <c r="I495" s="577"/>
      <c r="J495" s="574"/>
      <c r="K495" s="577"/>
    </row>
    <row r="496" ht="13.5" customHeight="1">
      <c r="A496" s="572"/>
      <c r="B496" s="573"/>
      <c r="C496" s="574"/>
      <c r="D496" s="575"/>
      <c r="E496" s="576"/>
      <c r="F496" s="576"/>
      <c r="G496" s="577">
        <v>0.0</v>
      </c>
      <c r="H496" s="575"/>
      <c r="I496" s="577"/>
      <c r="J496" s="574"/>
      <c r="K496" s="577"/>
    </row>
    <row r="497" ht="13.5" customHeight="1">
      <c r="A497" s="572"/>
      <c r="B497" s="573"/>
      <c r="C497" s="574"/>
      <c r="D497" s="575"/>
      <c r="E497" s="576"/>
      <c r="F497" s="576"/>
      <c r="G497" s="577">
        <v>0.0</v>
      </c>
      <c r="H497" s="575"/>
      <c r="I497" s="577"/>
      <c r="J497" s="574"/>
      <c r="K497" s="577"/>
    </row>
    <row r="498" ht="13.5" customHeight="1">
      <c r="A498" s="572"/>
      <c r="B498" s="573"/>
      <c r="C498" s="574"/>
      <c r="D498" s="575"/>
      <c r="E498" s="576"/>
      <c r="F498" s="576"/>
      <c r="G498" s="577">
        <v>0.0</v>
      </c>
      <c r="H498" s="575"/>
      <c r="I498" s="577"/>
      <c r="J498" s="574"/>
      <c r="K498" s="577"/>
    </row>
    <row r="499" ht="13.5" customHeight="1">
      <c r="A499" s="572"/>
      <c r="B499" s="573"/>
      <c r="C499" s="574"/>
      <c r="D499" s="575"/>
      <c r="E499" s="576"/>
      <c r="F499" s="576"/>
      <c r="G499" s="577">
        <v>0.0</v>
      </c>
      <c r="H499" s="575"/>
      <c r="I499" s="577"/>
      <c r="J499" s="574"/>
      <c r="K499" s="577"/>
    </row>
    <row r="500" ht="13.5" customHeight="1">
      <c r="A500" s="572"/>
      <c r="B500" s="573"/>
      <c r="C500" s="574"/>
      <c r="D500" s="575"/>
      <c r="E500" s="576"/>
      <c r="F500" s="576"/>
      <c r="G500" s="577">
        <v>0.0</v>
      </c>
      <c r="H500" s="575"/>
      <c r="I500" s="577"/>
      <c r="J500" s="574"/>
      <c r="K500" s="577"/>
    </row>
    <row r="501" ht="13.5" customHeight="1">
      <c r="A501" s="572"/>
      <c r="B501" s="573"/>
      <c r="C501" s="574"/>
      <c r="D501" s="575"/>
      <c r="E501" s="576"/>
      <c r="F501" s="576"/>
      <c r="G501" s="577">
        <v>0.0</v>
      </c>
      <c r="H501" s="575"/>
      <c r="I501" s="577"/>
      <c r="J501" s="574"/>
      <c r="K501" s="577"/>
    </row>
    <row r="502" ht="13.5" customHeight="1">
      <c r="A502" s="572"/>
      <c r="B502" s="573"/>
      <c r="C502" s="574"/>
      <c r="D502" s="575"/>
      <c r="E502" s="576"/>
      <c r="F502" s="576"/>
      <c r="G502" s="577">
        <v>0.0</v>
      </c>
      <c r="H502" s="575"/>
      <c r="I502" s="577"/>
      <c r="J502" s="574"/>
      <c r="K502" s="577"/>
    </row>
    <row r="503" ht="13.5" customHeight="1">
      <c r="A503" s="572"/>
      <c r="B503" s="573"/>
      <c r="C503" s="574"/>
      <c r="D503" s="575"/>
      <c r="E503" s="576"/>
      <c r="F503" s="576"/>
      <c r="G503" s="577">
        <v>0.0</v>
      </c>
      <c r="H503" s="575"/>
      <c r="I503" s="577"/>
      <c r="J503" s="574"/>
      <c r="K503" s="577"/>
    </row>
    <row r="504" ht="13.5" customHeight="1">
      <c r="A504" s="572"/>
      <c r="B504" s="573"/>
      <c r="C504" s="574"/>
      <c r="D504" s="575"/>
      <c r="E504" s="576"/>
      <c r="F504" s="576"/>
      <c r="G504" s="577">
        <v>0.0</v>
      </c>
      <c r="H504" s="575"/>
      <c r="I504" s="577"/>
      <c r="J504" s="574"/>
      <c r="K504" s="577"/>
    </row>
    <row r="505" ht="13.5" customHeight="1">
      <c r="A505" s="572"/>
      <c r="B505" s="573"/>
      <c r="C505" s="574"/>
      <c r="D505" s="575"/>
      <c r="E505" s="576"/>
      <c r="F505" s="576"/>
      <c r="G505" s="577">
        <v>0.0</v>
      </c>
      <c r="H505" s="575"/>
      <c r="I505" s="577"/>
      <c r="J505" s="574"/>
      <c r="K505" s="577"/>
    </row>
    <row r="506" ht="13.5" customHeight="1">
      <c r="A506" s="572"/>
      <c r="B506" s="573"/>
      <c r="C506" s="574"/>
      <c r="D506" s="575"/>
      <c r="E506" s="576"/>
      <c r="F506" s="576"/>
      <c r="G506" s="577">
        <v>0.0</v>
      </c>
      <c r="H506" s="575"/>
      <c r="I506" s="577"/>
      <c r="J506" s="574"/>
      <c r="K506" s="577"/>
    </row>
    <row r="507" ht="13.5" customHeight="1">
      <c r="A507" s="572"/>
      <c r="B507" s="573"/>
      <c r="C507" s="574"/>
      <c r="D507" s="575"/>
      <c r="E507" s="576"/>
      <c r="F507" s="576"/>
      <c r="G507" s="577">
        <v>0.0</v>
      </c>
      <c r="H507" s="575"/>
      <c r="I507" s="577"/>
      <c r="J507" s="574"/>
      <c r="K507" s="577"/>
    </row>
    <row r="508" ht="13.5" customHeight="1">
      <c r="A508" s="572"/>
      <c r="B508" s="573"/>
      <c r="C508" s="574"/>
      <c r="D508" s="575"/>
      <c r="E508" s="576"/>
      <c r="F508" s="576"/>
      <c r="G508" s="577">
        <v>0.0</v>
      </c>
      <c r="H508" s="575"/>
      <c r="I508" s="577"/>
      <c r="J508" s="574"/>
      <c r="K508" s="577"/>
    </row>
    <row r="509" ht="13.5" customHeight="1">
      <c r="A509" s="572"/>
      <c r="B509" s="573"/>
      <c r="C509" s="574"/>
      <c r="D509" s="575"/>
      <c r="E509" s="576"/>
      <c r="F509" s="576"/>
      <c r="G509" s="577">
        <v>0.0</v>
      </c>
      <c r="H509" s="575"/>
      <c r="I509" s="577"/>
      <c r="J509" s="574"/>
      <c r="K509" s="577"/>
    </row>
    <row r="510" ht="13.5" customHeight="1">
      <c r="A510" s="572"/>
      <c r="B510" s="573"/>
      <c r="C510" s="574"/>
      <c r="D510" s="575"/>
      <c r="E510" s="576"/>
      <c r="F510" s="576"/>
      <c r="G510" s="577">
        <v>0.0</v>
      </c>
      <c r="H510" s="575"/>
      <c r="I510" s="577"/>
      <c r="J510" s="574"/>
      <c r="K510" s="577"/>
    </row>
    <row r="511" ht="13.5" customHeight="1">
      <c r="A511" s="572"/>
      <c r="B511" s="573"/>
      <c r="C511" s="574"/>
      <c r="D511" s="575"/>
      <c r="E511" s="576"/>
      <c r="F511" s="576"/>
      <c r="G511" s="577">
        <v>0.0</v>
      </c>
      <c r="H511" s="575"/>
      <c r="I511" s="577"/>
      <c r="J511" s="574"/>
      <c r="K511" s="577"/>
    </row>
    <row r="512" ht="13.5" customHeight="1">
      <c r="A512" s="572"/>
      <c r="B512" s="573"/>
      <c r="C512" s="574"/>
      <c r="D512" s="575"/>
      <c r="E512" s="576"/>
      <c r="F512" s="576"/>
      <c r="G512" s="577">
        <v>0.0</v>
      </c>
      <c r="H512" s="575"/>
      <c r="I512" s="577"/>
      <c r="J512" s="574"/>
      <c r="K512" s="577"/>
    </row>
    <row r="513" ht="13.5" customHeight="1">
      <c r="A513" s="572"/>
      <c r="B513" s="573"/>
      <c r="C513" s="574"/>
      <c r="D513" s="575"/>
      <c r="E513" s="576"/>
      <c r="F513" s="576"/>
      <c r="G513" s="577">
        <v>0.0</v>
      </c>
      <c r="H513" s="575"/>
      <c r="I513" s="577"/>
      <c r="J513" s="574"/>
      <c r="K513" s="577"/>
    </row>
    <row r="514" ht="13.5" customHeight="1">
      <c r="A514" s="572"/>
      <c r="B514" s="573"/>
      <c r="C514" s="574"/>
      <c r="D514" s="575"/>
      <c r="E514" s="576"/>
      <c r="F514" s="576"/>
      <c r="G514" s="577">
        <v>0.0</v>
      </c>
      <c r="H514" s="575"/>
      <c r="I514" s="577"/>
      <c r="J514" s="574"/>
      <c r="K514" s="577"/>
    </row>
    <row r="515" ht="13.5" customHeight="1">
      <c r="A515" s="572"/>
      <c r="B515" s="573"/>
      <c r="C515" s="574"/>
      <c r="D515" s="575"/>
      <c r="E515" s="576"/>
      <c r="F515" s="576"/>
      <c r="G515" s="577">
        <v>0.0</v>
      </c>
      <c r="H515" s="575"/>
      <c r="I515" s="577"/>
      <c r="J515" s="574"/>
      <c r="K515" s="577"/>
    </row>
    <row r="516" ht="13.5" customHeight="1">
      <c r="A516" s="572"/>
      <c r="B516" s="573"/>
      <c r="C516" s="574"/>
      <c r="D516" s="575"/>
      <c r="E516" s="576"/>
      <c r="F516" s="576"/>
      <c r="G516" s="577">
        <v>0.0</v>
      </c>
      <c r="H516" s="575"/>
      <c r="I516" s="577"/>
      <c r="J516" s="574"/>
      <c r="K516" s="577"/>
    </row>
    <row r="517" ht="13.5" customHeight="1">
      <c r="A517" s="572"/>
      <c r="B517" s="573"/>
      <c r="C517" s="574"/>
      <c r="D517" s="575"/>
      <c r="E517" s="576"/>
      <c r="F517" s="576"/>
      <c r="G517" s="577">
        <v>0.0</v>
      </c>
      <c r="H517" s="575"/>
      <c r="I517" s="577"/>
      <c r="J517" s="574"/>
      <c r="K517" s="577"/>
    </row>
    <row r="518" ht="13.5" customHeight="1">
      <c r="A518" s="572"/>
      <c r="B518" s="573"/>
      <c r="C518" s="574"/>
      <c r="D518" s="575"/>
      <c r="E518" s="576"/>
      <c r="F518" s="576"/>
      <c r="G518" s="577">
        <v>0.0</v>
      </c>
      <c r="H518" s="575"/>
      <c r="I518" s="577"/>
      <c r="J518" s="574"/>
      <c r="K518" s="577"/>
    </row>
    <row r="519" ht="13.5" customHeight="1">
      <c r="A519" s="572"/>
      <c r="B519" s="573"/>
      <c r="C519" s="574"/>
      <c r="D519" s="575"/>
      <c r="E519" s="576"/>
      <c r="F519" s="576"/>
      <c r="G519" s="577">
        <v>0.0</v>
      </c>
      <c r="H519" s="575"/>
      <c r="I519" s="577"/>
      <c r="J519" s="574"/>
      <c r="K519" s="577"/>
    </row>
    <row r="520" ht="13.5" customHeight="1">
      <c r="A520" s="572"/>
      <c r="B520" s="573"/>
      <c r="C520" s="574"/>
      <c r="D520" s="575"/>
      <c r="E520" s="576"/>
      <c r="F520" s="576"/>
      <c r="G520" s="577">
        <v>0.0</v>
      </c>
      <c r="H520" s="575"/>
      <c r="I520" s="577"/>
      <c r="J520" s="574"/>
      <c r="K520" s="577"/>
    </row>
    <row r="521" ht="13.5" customHeight="1">
      <c r="A521" s="572"/>
      <c r="B521" s="573"/>
      <c r="C521" s="574"/>
      <c r="D521" s="575"/>
      <c r="E521" s="576"/>
      <c r="F521" s="576"/>
      <c r="G521" s="577">
        <v>0.0</v>
      </c>
      <c r="H521" s="575"/>
      <c r="I521" s="577"/>
      <c r="J521" s="574"/>
      <c r="K521" s="577"/>
    </row>
    <row r="522" ht="13.5" customHeight="1">
      <c r="A522" s="572"/>
      <c r="B522" s="573"/>
      <c r="C522" s="574"/>
      <c r="D522" s="575"/>
      <c r="E522" s="576"/>
      <c r="F522" s="576"/>
      <c r="G522" s="577">
        <v>0.0</v>
      </c>
      <c r="H522" s="575"/>
      <c r="I522" s="577"/>
      <c r="J522" s="574"/>
      <c r="K522" s="577"/>
    </row>
    <row r="523" ht="13.5" customHeight="1">
      <c r="A523" s="572"/>
      <c r="B523" s="573"/>
      <c r="C523" s="574"/>
      <c r="D523" s="575"/>
      <c r="E523" s="576"/>
      <c r="F523" s="576"/>
      <c r="G523" s="577">
        <v>0.0</v>
      </c>
      <c r="H523" s="575"/>
      <c r="I523" s="577"/>
      <c r="J523" s="574"/>
      <c r="K523" s="577"/>
    </row>
    <row r="524" ht="13.5" customHeight="1">
      <c r="A524" s="572"/>
      <c r="B524" s="573"/>
      <c r="C524" s="574"/>
      <c r="D524" s="575"/>
      <c r="E524" s="576"/>
      <c r="F524" s="576"/>
      <c r="G524" s="577">
        <v>0.0</v>
      </c>
      <c r="H524" s="575"/>
      <c r="I524" s="577"/>
      <c r="J524" s="574"/>
      <c r="K524" s="577"/>
    </row>
    <row r="525" ht="13.5" customHeight="1">
      <c r="A525" s="572"/>
      <c r="B525" s="573"/>
      <c r="C525" s="574"/>
      <c r="D525" s="575"/>
      <c r="E525" s="576"/>
      <c r="F525" s="576"/>
      <c r="G525" s="577">
        <v>0.0</v>
      </c>
      <c r="H525" s="575"/>
      <c r="I525" s="577"/>
      <c r="J525" s="574"/>
      <c r="K525" s="577"/>
    </row>
    <row r="526" ht="13.5" customHeight="1">
      <c r="A526" s="572"/>
      <c r="B526" s="573"/>
      <c r="C526" s="574"/>
      <c r="D526" s="575"/>
      <c r="E526" s="576"/>
      <c r="F526" s="576"/>
      <c r="G526" s="577">
        <v>0.0</v>
      </c>
      <c r="H526" s="575"/>
      <c r="I526" s="577"/>
      <c r="J526" s="574"/>
      <c r="K526" s="577"/>
    </row>
    <row r="527" ht="13.5" customHeight="1">
      <c r="A527" s="572"/>
      <c r="B527" s="573"/>
      <c r="C527" s="574"/>
      <c r="D527" s="575"/>
      <c r="E527" s="576"/>
      <c r="F527" s="576"/>
      <c r="G527" s="577">
        <v>0.0</v>
      </c>
      <c r="H527" s="575"/>
      <c r="I527" s="577"/>
      <c r="J527" s="574"/>
      <c r="K527" s="577"/>
    </row>
    <row r="528" ht="13.5" customHeight="1">
      <c r="A528" s="572"/>
      <c r="B528" s="573"/>
      <c r="C528" s="574"/>
      <c r="D528" s="575"/>
      <c r="E528" s="576"/>
      <c r="F528" s="576"/>
      <c r="G528" s="577">
        <v>0.0</v>
      </c>
      <c r="H528" s="575"/>
      <c r="I528" s="577"/>
      <c r="J528" s="574"/>
      <c r="K528" s="577"/>
    </row>
    <row r="529" ht="13.5" customHeight="1">
      <c r="A529" s="572"/>
      <c r="B529" s="573"/>
      <c r="C529" s="574"/>
      <c r="D529" s="575"/>
      <c r="E529" s="576"/>
      <c r="F529" s="576"/>
      <c r="G529" s="577">
        <v>0.0</v>
      </c>
      <c r="H529" s="575"/>
      <c r="I529" s="577"/>
      <c r="J529" s="574"/>
      <c r="K529" s="577"/>
    </row>
    <row r="530" ht="13.5" customHeight="1">
      <c r="A530" s="572"/>
      <c r="B530" s="573"/>
      <c r="C530" s="574"/>
      <c r="D530" s="575"/>
      <c r="E530" s="576"/>
      <c r="F530" s="576"/>
      <c r="G530" s="577">
        <v>0.0</v>
      </c>
      <c r="H530" s="575"/>
      <c r="I530" s="577"/>
      <c r="J530" s="574"/>
      <c r="K530" s="577"/>
    </row>
    <row r="531" ht="13.5" customHeight="1">
      <c r="A531" s="572"/>
      <c r="B531" s="573"/>
      <c r="C531" s="574"/>
      <c r="D531" s="575"/>
      <c r="E531" s="576"/>
      <c r="F531" s="576"/>
      <c r="G531" s="577">
        <v>0.0</v>
      </c>
      <c r="H531" s="575"/>
      <c r="I531" s="577"/>
      <c r="J531" s="574"/>
      <c r="K531" s="577"/>
    </row>
    <row r="532" ht="13.5" customHeight="1">
      <c r="A532" s="572"/>
      <c r="B532" s="573"/>
      <c r="C532" s="574"/>
      <c r="D532" s="575"/>
      <c r="E532" s="576"/>
      <c r="F532" s="576"/>
      <c r="G532" s="577">
        <v>0.0</v>
      </c>
      <c r="H532" s="575"/>
      <c r="I532" s="577"/>
      <c r="J532" s="574"/>
      <c r="K532" s="577"/>
    </row>
    <row r="533" ht="13.5" customHeight="1">
      <c r="A533" s="572"/>
      <c r="B533" s="573"/>
      <c r="C533" s="574"/>
      <c r="D533" s="575"/>
      <c r="E533" s="576"/>
      <c r="F533" s="576"/>
      <c r="G533" s="577">
        <v>0.0</v>
      </c>
      <c r="H533" s="575"/>
      <c r="I533" s="577"/>
      <c r="J533" s="574"/>
      <c r="K533" s="577"/>
    </row>
    <row r="534" ht="13.5" customHeight="1">
      <c r="A534" s="572"/>
      <c r="B534" s="573"/>
      <c r="C534" s="574"/>
      <c r="D534" s="575"/>
      <c r="E534" s="576"/>
      <c r="F534" s="576"/>
      <c r="G534" s="577">
        <v>0.0</v>
      </c>
      <c r="H534" s="575"/>
      <c r="I534" s="577"/>
      <c r="J534" s="574"/>
      <c r="K534" s="577"/>
    </row>
    <row r="535" ht="13.5" customHeight="1">
      <c r="A535" s="572"/>
      <c r="B535" s="573"/>
      <c r="C535" s="574"/>
      <c r="D535" s="575"/>
      <c r="E535" s="576"/>
      <c r="F535" s="576"/>
      <c r="G535" s="577">
        <v>0.0</v>
      </c>
      <c r="H535" s="575"/>
      <c r="I535" s="577"/>
      <c r="J535" s="574"/>
      <c r="K535" s="577"/>
    </row>
    <row r="536" ht="13.5" customHeight="1">
      <c r="A536" s="572"/>
      <c r="B536" s="573"/>
      <c r="C536" s="574"/>
      <c r="D536" s="575"/>
      <c r="E536" s="576"/>
      <c r="F536" s="576"/>
      <c r="G536" s="577">
        <v>0.0</v>
      </c>
      <c r="H536" s="575"/>
      <c r="I536" s="577"/>
      <c r="J536" s="574"/>
      <c r="K536" s="577"/>
    </row>
    <row r="537" ht="13.5" customHeight="1">
      <c r="A537" s="572"/>
      <c r="B537" s="573"/>
      <c r="C537" s="574"/>
      <c r="D537" s="575"/>
      <c r="E537" s="576"/>
      <c r="F537" s="576"/>
      <c r="G537" s="577">
        <v>0.0</v>
      </c>
      <c r="H537" s="575"/>
      <c r="I537" s="577"/>
      <c r="J537" s="574"/>
      <c r="K537" s="577"/>
    </row>
    <row r="538" ht="13.5" customHeight="1">
      <c r="A538" s="572"/>
      <c r="B538" s="573"/>
      <c r="C538" s="574"/>
      <c r="D538" s="575"/>
      <c r="E538" s="576"/>
      <c r="F538" s="576"/>
      <c r="G538" s="577">
        <v>0.0</v>
      </c>
      <c r="H538" s="575"/>
      <c r="I538" s="577"/>
      <c r="J538" s="574"/>
      <c r="K538" s="577"/>
    </row>
    <row r="539" ht="13.5" customHeight="1">
      <c r="A539" s="572"/>
      <c r="B539" s="573"/>
      <c r="C539" s="574"/>
      <c r="D539" s="575"/>
      <c r="E539" s="576"/>
      <c r="F539" s="576"/>
      <c r="G539" s="577">
        <v>0.0</v>
      </c>
      <c r="H539" s="575"/>
      <c r="I539" s="577"/>
      <c r="J539" s="574"/>
      <c r="K539" s="577"/>
    </row>
    <row r="540" ht="13.5" customHeight="1">
      <c r="A540" s="572"/>
      <c r="B540" s="573"/>
      <c r="C540" s="574"/>
      <c r="D540" s="575"/>
      <c r="E540" s="576"/>
      <c r="F540" s="576"/>
      <c r="G540" s="577">
        <v>0.0</v>
      </c>
      <c r="H540" s="575"/>
      <c r="I540" s="577"/>
      <c r="J540" s="574"/>
      <c r="K540" s="577"/>
    </row>
    <row r="541" ht="13.5" customHeight="1">
      <c r="A541" s="572"/>
      <c r="B541" s="573"/>
      <c r="C541" s="574"/>
      <c r="D541" s="575"/>
      <c r="E541" s="576"/>
      <c r="F541" s="576"/>
      <c r="G541" s="577">
        <v>0.0</v>
      </c>
      <c r="H541" s="575"/>
      <c r="I541" s="577"/>
      <c r="J541" s="574"/>
      <c r="K541" s="577"/>
    </row>
    <row r="542" ht="13.5" customHeight="1">
      <c r="A542" s="572"/>
      <c r="B542" s="573"/>
      <c r="C542" s="574"/>
      <c r="D542" s="575"/>
      <c r="E542" s="576"/>
      <c r="F542" s="576"/>
      <c r="G542" s="577">
        <v>0.0</v>
      </c>
      <c r="H542" s="575"/>
      <c r="I542" s="577"/>
      <c r="J542" s="574"/>
      <c r="K542" s="577"/>
    </row>
    <row r="543" ht="13.5" customHeight="1">
      <c r="A543" s="572"/>
      <c r="B543" s="573"/>
      <c r="C543" s="574"/>
      <c r="D543" s="575"/>
      <c r="E543" s="576"/>
      <c r="F543" s="576"/>
      <c r="G543" s="577">
        <v>0.0</v>
      </c>
      <c r="H543" s="575"/>
      <c r="I543" s="577"/>
      <c r="J543" s="574"/>
      <c r="K543" s="577"/>
    </row>
    <row r="544" ht="13.5" customHeight="1">
      <c r="A544" s="572"/>
      <c r="B544" s="573"/>
      <c r="C544" s="574"/>
      <c r="D544" s="575"/>
      <c r="E544" s="576"/>
      <c r="F544" s="576"/>
      <c r="G544" s="577">
        <v>0.0</v>
      </c>
      <c r="H544" s="575"/>
      <c r="I544" s="577"/>
      <c r="J544" s="574"/>
      <c r="K544" s="577"/>
    </row>
    <row r="545" ht="13.5" customHeight="1">
      <c r="A545" s="572"/>
      <c r="B545" s="573"/>
      <c r="C545" s="574"/>
      <c r="D545" s="575"/>
      <c r="E545" s="576"/>
      <c r="F545" s="576"/>
      <c r="G545" s="577">
        <v>0.0</v>
      </c>
      <c r="H545" s="575"/>
      <c r="I545" s="577"/>
      <c r="J545" s="574"/>
      <c r="K545" s="577"/>
    </row>
    <row r="546" ht="13.5" customHeight="1">
      <c r="A546" s="572"/>
      <c r="B546" s="573"/>
      <c r="C546" s="574"/>
      <c r="D546" s="575"/>
      <c r="E546" s="576"/>
      <c r="F546" s="576"/>
      <c r="G546" s="577">
        <v>0.0</v>
      </c>
      <c r="H546" s="575"/>
      <c r="I546" s="577"/>
      <c r="J546" s="574"/>
      <c r="K546" s="577"/>
    </row>
    <row r="547" ht="13.5" customHeight="1">
      <c r="A547" s="572"/>
      <c r="B547" s="573"/>
      <c r="C547" s="574"/>
      <c r="D547" s="575"/>
      <c r="E547" s="576"/>
      <c r="F547" s="576"/>
      <c r="G547" s="577">
        <v>0.0</v>
      </c>
      <c r="H547" s="575"/>
      <c r="I547" s="577"/>
      <c r="J547" s="574"/>
      <c r="K547" s="577"/>
    </row>
    <row r="548" ht="13.5" customHeight="1">
      <c r="A548" s="572"/>
      <c r="B548" s="573"/>
      <c r="C548" s="574"/>
      <c r="D548" s="575"/>
      <c r="E548" s="576"/>
      <c r="F548" s="576"/>
      <c r="G548" s="577">
        <v>0.0</v>
      </c>
      <c r="H548" s="575"/>
      <c r="I548" s="577"/>
      <c r="J548" s="574"/>
      <c r="K548" s="577"/>
    </row>
    <row r="549" ht="13.5" customHeight="1">
      <c r="A549" s="572"/>
      <c r="B549" s="573"/>
      <c r="C549" s="574"/>
      <c r="D549" s="575"/>
      <c r="E549" s="576"/>
      <c r="F549" s="576"/>
      <c r="G549" s="577">
        <v>0.0</v>
      </c>
      <c r="H549" s="575"/>
      <c r="I549" s="577"/>
      <c r="J549" s="574"/>
      <c r="K549" s="577"/>
    </row>
    <row r="550" ht="13.5" customHeight="1">
      <c r="A550" s="572"/>
      <c r="B550" s="573"/>
      <c r="C550" s="574"/>
      <c r="D550" s="575"/>
      <c r="E550" s="576"/>
      <c r="F550" s="576"/>
      <c r="G550" s="577">
        <v>0.0</v>
      </c>
      <c r="H550" s="575"/>
      <c r="I550" s="577"/>
      <c r="J550" s="574"/>
      <c r="K550" s="577"/>
    </row>
    <row r="551" ht="13.5" customHeight="1">
      <c r="A551" s="572"/>
      <c r="B551" s="573"/>
      <c r="C551" s="574"/>
      <c r="D551" s="575"/>
      <c r="E551" s="576"/>
      <c r="F551" s="576"/>
      <c r="G551" s="577">
        <v>0.0</v>
      </c>
      <c r="H551" s="575"/>
      <c r="I551" s="577"/>
      <c r="J551" s="574"/>
      <c r="K551" s="577"/>
    </row>
    <row r="552" ht="13.5" customHeight="1">
      <c r="A552" s="572"/>
      <c r="B552" s="573"/>
      <c r="C552" s="574"/>
      <c r="D552" s="575"/>
      <c r="E552" s="576"/>
      <c r="F552" s="576"/>
      <c r="G552" s="577">
        <v>0.0</v>
      </c>
      <c r="H552" s="575"/>
      <c r="I552" s="577"/>
      <c r="J552" s="574"/>
      <c r="K552" s="577"/>
    </row>
    <row r="553" ht="13.5" customHeight="1">
      <c r="A553" s="572"/>
      <c r="B553" s="573"/>
      <c r="C553" s="574"/>
      <c r="D553" s="575"/>
      <c r="E553" s="576"/>
      <c r="F553" s="576"/>
      <c r="G553" s="577">
        <v>0.0</v>
      </c>
      <c r="H553" s="575"/>
      <c r="I553" s="577"/>
      <c r="J553" s="574"/>
      <c r="K553" s="577"/>
    </row>
    <row r="554" ht="13.5" customHeight="1">
      <c r="A554" s="572"/>
      <c r="B554" s="573"/>
      <c r="C554" s="574"/>
      <c r="D554" s="575"/>
      <c r="E554" s="576"/>
      <c r="F554" s="576"/>
      <c r="G554" s="577">
        <v>0.0</v>
      </c>
      <c r="H554" s="575"/>
      <c r="I554" s="577"/>
      <c r="J554" s="574"/>
      <c r="K554" s="577"/>
    </row>
    <row r="555" ht="13.5" customHeight="1">
      <c r="A555" s="572"/>
      <c r="B555" s="573"/>
      <c r="C555" s="574"/>
      <c r="D555" s="575"/>
      <c r="E555" s="576"/>
      <c r="F555" s="576"/>
      <c r="G555" s="577">
        <v>0.0</v>
      </c>
      <c r="H555" s="575"/>
      <c r="I555" s="577"/>
      <c r="J555" s="574"/>
      <c r="K555" s="577"/>
    </row>
    <row r="556" ht="13.5" customHeight="1">
      <c r="A556" s="572"/>
      <c r="B556" s="573"/>
      <c r="C556" s="574"/>
      <c r="D556" s="575"/>
      <c r="E556" s="576"/>
      <c r="F556" s="576"/>
      <c r="G556" s="577">
        <v>0.0</v>
      </c>
      <c r="H556" s="575"/>
      <c r="I556" s="577"/>
      <c r="J556" s="574"/>
      <c r="K556" s="577"/>
    </row>
    <row r="557" ht="13.5" customHeight="1">
      <c r="A557" s="572"/>
      <c r="B557" s="573"/>
      <c r="C557" s="574"/>
      <c r="D557" s="575"/>
      <c r="E557" s="576"/>
      <c r="F557" s="576"/>
      <c r="G557" s="577">
        <v>0.0</v>
      </c>
      <c r="H557" s="575"/>
      <c r="I557" s="577"/>
      <c r="J557" s="574"/>
      <c r="K557" s="577"/>
    </row>
    <row r="558" ht="13.5" customHeight="1">
      <c r="A558" s="572"/>
      <c r="B558" s="573"/>
      <c r="C558" s="574"/>
      <c r="D558" s="575"/>
      <c r="E558" s="576"/>
      <c r="F558" s="576"/>
      <c r="G558" s="577">
        <v>0.0</v>
      </c>
      <c r="H558" s="575"/>
      <c r="I558" s="577"/>
      <c r="J558" s="574"/>
      <c r="K558" s="577"/>
    </row>
    <row r="559" ht="13.5" customHeight="1">
      <c r="A559" s="572"/>
      <c r="B559" s="573"/>
      <c r="C559" s="574"/>
      <c r="D559" s="575"/>
      <c r="E559" s="576"/>
      <c r="F559" s="576"/>
      <c r="G559" s="577">
        <v>0.0</v>
      </c>
      <c r="H559" s="575"/>
      <c r="I559" s="577"/>
      <c r="J559" s="574"/>
      <c r="K559" s="577"/>
    </row>
    <row r="560" ht="13.5" customHeight="1">
      <c r="A560" s="572"/>
      <c r="B560" s="573"/>
      <c r="C560" s="574"/>
      <c r="D560" s="575"/>
      <c r="E560" s="576"/>
      <c r="F560" s="576"/>
      <c r="G560" s="577">
        <v>0.0</v>
      </c>
      <c r="H560" s="575"/>
      <c r="I560" s="577"/>
      <c r="J560" s="574"/>
      <c r="K560" s="577"/>
    </row>
    <row r="561" ht="13.5" customHeight="1">
      <c r="A561" s="572"/>
      <c r="B561" s="573"/>
      <c r="C561" s="574"/>
      <c r="D561" s="575"/>
      <c r="E561" s="576"/>
      <c r="F561" s="576"/>
      <c r="G561" s="577">
        <v>0.0</v>
      </c>
      <c r="H561" s="575"/>
      <c r="I561" s="577"/>
      <c r="J561" s="574"/>
      <c r="K561" s="577"/>
    </row>
    <row r="562" ht="13.5" customHeight="1">
      <c r="A562" s="572"/>
      <c r="B562" s="573"/>
      <c r="C562" s="574"/>
      <c r="D562" s="575"/>
      <c r="E562" s="576"/>
      <c r="F562" s="576"/>
      <c r="G562" s="577">
        <v>0.0</v>
      </c>
      <c r="H562" s="575"/>
      <c r="I562" s="577"/>
      <c r="J562" s="574"/>
      <c r="K562" s="577"/>
    </row>
    <row r="563" ht="13.5" customHeight="1">
      <c r="A563" s="572"/>
      <c r="B563" s="573"/>
      <c r="C563" s="574"/>
      <c r="D563" s="575"/>
      <c r="E563" s="576"/>
      <c r="F563" s="576"/>
      <c r="G563" s="577">
        <v>0.0</v>
      </c>
      <c r="H563" s="575"/>
      <c r="I563" s="577"/>
      <c r="J563" s="574"/>
      <c r="K563" s="577"/>
    </row>
    <row r="564" ht="13.5" customHeight="1">
      <c r="A564" s="572"/>
      <c r="B564" s="573"/>
      <c r="C564" s="574"/>
      <c r="D564" s="575"/>
      <c r="E564" s="576"/>
      <c r="F564" s="576"/>
      <c r="G564" s="577">
        <v>0.0</v>
      </c>
      <c r="H564" s="575"/>
      <c r="I564" s="577"/>
      <c r="J564" s="574"/>
      <c r="K564" s="577"/>
    </row>
    <row r="565" ht="13.5" customHeight="1">
      <c r="A565" s="572"/>
      <c r="B565" s="573"/>
      <c r="C565" s="574"/>
      <c r="D565" s="575"/>
      <c r="E565" s="576"/>
      <c r="F565" s="576"/>
      <c r="G565" s="577">
        <v>0.0</v>
      </c>
      <c r="H565" s="575"/>
      <c r="I565" s="577"/>
      <c r="J565" s="574"/>
      <c r="K565" s="577"/>
    </row>
    <row r="566" ht="13.5" customHeight="1">
      <c r="A566" s="572"/>
      <c r="B566" s="573"/>
      <c r="C566" s="574"/>
      <c r="D566" s="575"/>
      <c r="E566" s="576"/>
      <c r="F566" s="576"/>
      <c r="G566" s="577">
        <v>0.0</v>
      </c>
      <c r="H566" s="575"/>
      <c r="I566" s="577"/>
      <c r="J566" s="574"/>
      <c r="K566" s="577"/>
    </row>
    <row r="567" ht="13.5" customHeight="1">
      <c r="A567" s="572"/>
      <c r="B567" s="573"/>
      <c r="C567" s="574"/>
      <c r="D567" s="575"/>
      <c r="E567" s="576"/>
      <c r="F567" s="576"/>
      <c r="G567" s="577">
        <v>0.0</v>
      </c>
      <c r="H567" s="575"/>
      <c r="I567" s="577"/>
      <c r="J567" s="574"/>
      <c r="K567" s="577"/>
    </row>
    <row r="568" ht="13.5" customHeight="1">
      <c r="A568" s="572"/>
      <c r="B568" s="573"/>
      <c r="C568" s="574"/>
      <c r="D568" s="575"/>
      <c r="E568" s="576"/>
      <c r="F568" s="576"/>
      <c r="G568" s="577">
        <v>0.0</v>
      </c>
      <c r="H568" s="575"/>
      <c r="I568" s="577"/>
      <c r="J568" s="574"/>
      <c r="K568" s="577"/>
    </row>
    <row r="569" ht="13.5" customHeight="1">
      <c r="A569" s="572"/>
      <c r="B569" s="573"/>
      <c r="C569" s="574"/>
      <c r="D569" s="575"/>
      <c r="E569" s="576"/>
      <c r="F569" s="576"/>
      <c r="G569" s="577">
        <v>0.0</v>
      </c>
      <c r="H569" s="575"/>
      <c r="I569" s="577"/>
      <c r="J569" s="574"/>
      <c r="K569" s="577"/>
    </row>
    <row r="570" ht="13.5" customHeight="1">
      <c r="A570" s="572"/>
      <c r="B570" s="573"/>
      <c r="C570" s="574"/>
      <c r="D570" s="575"/>
      <c r="E570" s="576"/>
      <c r="F570" s="576"/>
      <c r="G570" s="577">
        <v>0.0</v>
      </c>
      <c r="H570" s="575"/>
      <c r="I570" s="577"/>
      <c r="J570" s="574"/>
      <c r="K570" s="577"/>
    </row>
    <row r="571" ht="13.5" customHeight="1">
      <c r="A571" s="572"/>
      <c r="B571" s="573"/>
      <c r="C571" s="574"/>
      <c r="D571" s="575"/>
      <c r="E571" s="576"/>
      <c r="F571" s="576"/>
      <c r="G571" s="577">
        <v>0.0</v>
      </c>
      <c r="H571" s="575"/>
      <c r="I571" s="577"/>
      <c r="J571" s="574"/>
      <c r="K571" s="577"/>
    </row>
    <row r="572" ht="13.5" customHeight="1">
      <c r="A572" s="572"/>
      <c r="B572" s="573"/>
      <c r="C572" s="574"/>
      <c r="D572" s="575"/>
      <c r="E572" s="576"/>
      <c r="F572" s="576"/>
      <c r="G572" s="577">
        <v>0.0</v>
      </c>
      <c r="H572" s="575"/>
      <c r="I572" s="577"/>
      <c r="J572" s="574"/>
      <c r="K572" s="577"/>
    </row>
    <row r="573" ht="13.5" customHeight="1">
      <c r="A573" s="572"/>
      <c r="B573" s="573"/>
      <c r="C573" s="574"/>
      <c r="D573" s="575"/>
      <c r="E573" s="576"/>
      <c r="F573" s="576"/>
      <c r="G573" s="577">
        <v>0.0</v>
      </c>
      <c r="H573" s="575"/>
      <c r="I573" s="577"/>
      <c r="J573" s="574"/>
      <c r="K573" s="577"/>
    </row>
    <row r="574" ht="13.5" customHeight="1">
      <c r="A574" s="572"/>
      <c r="B574" s="573"/>
      <c r="C574" s="574"/>
      <c r="D574" s="575"/>
      <c r="E574" s="576"/>
      <c r="F574" s="576"/>
      <c r="G574" s="577">
        <v>0.0</v>
      </c>
      <c r="H574" s="575"/>
      <c r="I574" s="577"/>
      <c r="J574" s="574"/>
      <c r="K574" s="577"/>
    </row>
    <row r="575" ht="13.5" customHeight="1">
      <c r="A575" s="572"/>
      <c r="B575" s="573"/>
      <c r="C575" s="574"/>
      <c r="D575" s="575"/>
      <c r="E575" s="576"/>
      <c r="F575" s="576"/>
      <c r="G575" s="577">
        <v>0.0</v>
      </c>
      <c r="H575" s="575"/>
      <c r="I575" s="577"/>
      <c r="J575" s="574"/>
      <c r="K575" s="577"/>
    </row>
    <row r="576" ht="13.5" customHeight="1">
      <c r="A576" s="572"/>
      <c r="B576" s="573"/>
      <c r="C576" s="574"/>
      <c r="D576" s="575"/>
      <c r="E576" s="576"/>
      <c r="F576" s="576"/>
      <c r="G576" s="577">
        <v>0.0</v>
      </c>
      <c r="H576" s="575"/>
      <c r="I576" s="577"/>
      <c r="J576" s="574"/>
      <c r="K576" s="577"/>
    </row>
    <row r="577" ht="13.5" customHeight="1">
      <c r="A577" s="572"/>
      <c r="B577" s="573"/>
      <c r="C577" s="574"/>
      <c r="D577" s="575"/>
      <c r="E577" s="576"/>
      <c r="F577" s="576"/>
      <c r="G577" s="577">
        <v>0.0</v>
      </c>
      <c r="H577" s="575"/>
      <c r="I577" s="577"/>
      <c r="J577" s="574"/>
      <c r="K577" s="577"/>
    </row>
    <row r="578" ht="13.5" customHeight="1">
      <c r="A578" s="572"/>
      <c r="B578" s="573"/>
      <c r="C578" s="574"/>
      <c r="D578" s="575"/>
      <c r="E578" s="576"/>
      <c r="F578" s="576"/>
      <c r="G578" s="577">
        <v>0.0</v>
      </c>
      <c r="H578" s="575"/>
      <c r="I578" s="577"/>
      <c r="J578" s="574"/>
      <c r="K578" s="577"/>
    </row>
    <row r="579" ht="13.5" customHeight="1">
      <c r="A579" s="572"/>
      <c r="B579" s="573"/>
      <c r="C579" s="574"/>
      <c r="D579" s="575"/>
      <c r="E579" s="576"/>
      <c r="F579" s="576"/>
      <c r="G579" s="577">
        <v>0.0</v>
      </c>
      <c r="H579" s="575"/>
      <c r="I579" s="577"/>
      <c r="J579" s="574"/>
      <c r="K579" s="577"/>
    </row>
    <row r="580" ht="13.5" customHeight="1">
      <c r="A580" s="572"/>
      <c r="B580" s="573"/>
      <c r="C580" s="574"/>
      <c r="D580" s="575"/>
      <c r="E580" s="576"/>
      <c r="F580" s="576"/>
      <c r="G580" s="577">
        <v>0.0</v>
      </c>
      <c r="H580" s="575"/>
      <c r="I580" s="577"/>
      <c r="J580" s="574"/>
      <c r="K580" s="577"/>
    </row>
    <row r="581" ht="13.5" customHeight="1">
      <c r="A581" s="572"/>
      <c r="B581" s="573"/>
      <c r="C581" s="574"/>
      <c r="D581" s="575"/>
      <c r="E581" s="576"/>
      <c r="F581" s="576"/>
      <c r="G581" s="577">
        <v>0.0</v>
      </c>
      <c r="H581" s="575"/>
      <c r="I581" s="577"/>
      <c r="J581" s="574"/>
      <c r="K581" s="577"/>
    </row>
    <row r="582" ht="13.5" customHeight="1">
      <c r="A582" s="572"/>
      <c r="B582" s="573"/>
      <c r="C582" s="574"/>
      <c r="D582" s="575"/>
      <c r="E582" s="576"/>
      <c r="F582" s="576"/>
      <c r="G582" s="577">
        <v>0.0</v>
      </c>
      <c r="H582" s="575"/>
      <c r="I582" s="577"/>
      <c r="J582" s="574"/>
      <c r="K582" s="577"/>
    </row>
    <row r="583" ht="13.5" customHeight="1">
      <c r="A583" s="572"/>
      <c r="B583" s="573"/>
      <c r="C583" s="574"/>
      <c r="D583" s="575"/>
      <c r="E583" s="576"/>
      <c r="F583" s="576"/>
      <c r="G583" s="577">
        <v>0.0</v>
      </c>
      <c r="H583" s="575"/>
      <c r="I583" s="577"/>
      <c r="J583" s="574"/>
      <c r="K583" s="577"/>
    </row>
    <row r="584" ht="13.5" customHeight="1">
      <c r="A584" s="572"/>
      <c r="B584" s="573"/>
      <c r="C584" s="574"/>
      <c r="D584" s="575"/>
      <c r="E584" s="576"/>
      <c r="F584" s="576"/>
      <c r="G584" s="577">
        <v>0.0</v>
      </c>
      <c r="H584" s="575"/>
      <c r="I584" s="577"/>
      <c r="J584" s="574"/>
      <c r="K584" s="577"/>
    </row>
    <row r="585" ht="13.5" customHeight="1">
      <c r="A585" s="572"/>
      <c r="B585" s="573"/>
      <c r="C585" s="574"/>
      <c r="D585" s="575"/>
      <c r="E585" s="576"/>
      <c r="F585" s="576"/>
      <c r="G585" s="577">
        <v>0.0</v>
      </c>
      <c r="H585" s="575"/>
      <c r="I585" s="577"/>
      <c r="J585" s="574"/>
      <c r="K585" s="577"/>
    </row>
    <row r="586" ht="13.5" customHeight="1">
      <c r="A586" s="572"/>
      <c r="B586" s="573"/>
      <c r="C586" s="574"/>
      <c r="D586" s="575"/>
      <c r="E586" s="576"/>
      <c r="F586" s="576"/>
      <c r="G586" s="577">
        <v>0.0</v>
      </c>
      <c r="H586" s="575"/>
      <c r="I586" s="577"/>
      <c r="J586" s="574"/>
      <c r="K586" s="577"/>
    </row>
    <row r="587" ht="13.5" customHeight="1">
      <c r="A587" s="572"/>
      <c r="B587" s="573"/>
      <c r="C587" s="574"/>
      <c r="D587" s="575"/>
      <c r="E587" s="576"/>
      <c r="F587" s="576"/>
      <c r="G587" s="577">
        <v>0.0</v>
      </c>
      <c r="H587" s="575"/>
      <c r="I587" s="577"/>
      <c r="J587" s="574"/>
      <c r="K587" s="577"/>
    </row>
    <row r="588" ht="13.5" customHeight="1">
      <c r="A588" s="572"/>
      <c r="B588" s="573"/>
      <c r="C588" s="574"/>
      <c r="D588" s="575"/>
      <c r="E588" s="576"/>
      <c r="F588" s="576"/>
      <c r="G588" s="577">
        <v>0.0</v>
      </c>
      <c r="H588" s="575"/>
      <c r="I588" s="577"/>
      <c r="J588" s="574"/>
      <c r="K588" s="577"/>
    </row>
    <row r="589" ht="13.5" customHeight="1">
      <c r="A589" s="572"/>
      <c r="B589" s="573"/>
      <c r="C589" s="574"/>
      <c r="D589" s="575"/>
      <c r="E589" s="576"/>
      <c r="F589" s="576"/>
      <c r="G589" s="577">
        <v>0.0</v>
      </c>
      <c r="H589" s="575"/>
      <c r="I589" s="577"/>
      <c r="J589" s="574"/>
      <c r="K589" s="577"/>
    </row>
    <row r="590" ht="13.5" customHeight="1">
      <c r="A590" s="572"/>
      <c r="B590" s="573"/>
      <c r="C590" s="574"/>
      <c r="D590" s="575"/>
      <c r="E590" s="576"/>
      <c r="F590" s="576"/>
      <c r="G590" s="577">
        <v>0.0</v>
      </c>
      <c r="H590" s="575"/>
      <c r="I590" s="577"/>
      <c r="J590" s="574"/>
      <c r="K590" s="577"/>
    </row>
    <row r="591" ht="13.5" customHeight="1">
      <c r="A591" s="572"/>
      <c r="B591" s="573"/>
      <c r="C591" s="574"/>
      <c r="D591" s="575"/>
      <c r="E591" s="576"/>
      <c r="F591" s="576"/>
      <c r="G591" s="577">
        <v>0.0</v>
      </c>
      <c r="H591" s="575"/>
      <c r="I591" s="577"/>
      <c r="J591" s="574"/>
      <c r="K591" s="577"/>
    </row>
    <row r="592" ht="13.5" customHeight="1">
      <c r="A592" s="572"/>
      <c r="B592" s="573"/>
      <c r="C592" s="574"/>
      <c r="D592" s="575"/>
      <c r="E592" s="576"/>
      <c r="F592" s="576"/>
      <c r="G592" s="577">
        <v>0.0</v>
      </c>
      <c r="H592" s="575"/>
      <c r="I592" s="577"/>
      <c r="J592" s="574"/>
      <c r="K592" s="577"/>
    </row>
    <row r="593" ht="13.5" customHeight="1">
      <c r="A593" s="572"/>
      <c r="B593" s="573"/>
      <c r="C593" s="574"/>
      <c r="D593" s="575"/>
      <c r="E593" s="576"/>
      <c r="F593" s="576"/>
      <c r="G593" s="577">
        <v>0.0</v>
      </c>
      <c r="H593" s="575"/>
      <c r="I593" s="577"/>
      <c r="J593" s="574"/>
      <c r="K593" s="577"/>
    </row>
    <row r="594" ht="13.5" customHeight="1">
      <c r="A594" s="572"/>
      <c r="B594" s="573"/>
      <c r="C594" s="574"/>
      <c r="D594" s="575"/>
      <c r="E594" s="576"/>
      <c r="F594" s="576"/>
      <c r="G594" s="577">
        <v>0.0</v>
      </c>
      <c r="H594" s="575"/>
      <c r="I594" s="577"/>
      <c r="J594" s="574"/>
      <c r="K594" s="577"/>
    </row>
    <row r="595" ht="13.5" customHeight="1">
      <c r="A595" s="572"/>
      <c r="B595" s="573"/>
      <c r="C595" s="574"/>
      <c r="D595" s="575"/>
      <c r="E595" s="576"/>
      <c r="F595" s="576"/>
      <c r="G595" s="577">
        <v>0.0</v>
      </c>
      <c r="H595" s="575"/>
      <c r="I595" s="577"/>
      <c r="J595" s="574"/>
      <c r="K595" s="577"/>
    </row>
    <row r="596" ht="13.5" customHeight="1">
      <c r="A596" s="572"/>
      <c r="B596" s="573"/>
      <c r="C596" s="574"/>
      <c r="D596" s="575"/>
      <c r="E596" s="576"/>
      <c r="F596" s="576"/>
      <c r="G596" s="577">
        <v>0.0</v>
      </c>
      <c r="H596" s="575"/>
      <c r="I596" s="577"/>
      <c r="J596" s="574"/>
      <c r="K596" s="577"/>
    </row>
    <row r="597" ht="13.5" customHeight="1">
      <c r="A597" s="572"/>
      <c r="B597" s="573"/>
      <c r="C597" s="574"/>
      <c r="D597" s="575"/>
      <c r="E597" s="576"/>
      <c r="F597" s="576"/>
      <c r="G597" s="577">
        <v>0.0</v>
      </c>
      <c r="H597" s="575"/>
      <c r="I597" s="577"/>
      <c r="J597" s="574"/>
      <c r="K597" s="577"/>
    </row>
    <row r="598" ht="13.5" customHeight="1">
      <c r="A598" s="572"/>
      <c r="B598" s="573"/>
      <c r="C598" s="574"/>
      <c r="D598" s="575"/>
      <c r="E598" s="576"/>
      <c r="F598" s="576"/>
      <c r="G598" s="577">
        <v>0.0</v>
      </c>
      <c r="H598" s="575"/>
      <c r="I598" s="577"/>
      <c r="J598" s="574"/>
      <c r="K598" s="577"/>
    </row>
    <row r="599" ht="13.5" customHeight="1">
      <c r="A599" s="572"/>
      <c r="B599" s="573"/>
      <c r="C599" s="574"/>
      <c r="D599" s="575"/>
      <c r="E599" s="576"/>
      <c r="F599" s="576"/>
      <c r="G599" s="577">
        <v>0.0</v>
      </c>
      <c r="H599" s="575"/>
      <c r="I599" s="577"/>
      <c r="J599" s="574"/>
      <c r="K599" s="577"/>
    </row>
    <row r="600" ht="13.5" customHeight="1">
      <c r="A600" s="572"/>
      <c r="B600" s="573"/>
      <c r="C600" s="574"/>
      <c r="D600" s="575"/>
      <c r="E600" s="576"/>
      <c r="F600" s="576"/>
      <c r="G600" s="577">
        <v>0.0</v>
      </c>
      <c r="H600" s="575"/>
      <c r="I600" s="577"/>
      <c r="J600" s="574"/>
      <c r="K600" s="577"/>
    </row>
    <row r="601" ht="13.5" customHeight="1">
      <c r="A601" s="572"/>
      <c r="B601" s="573"/>
      <c r="C601" s="574"/>
      <c r="D601" s="575"/>
      <c r="E601" s="576"/>
      <c r="F601" s="576"/>
      <c r="G601" s="577">
        <v>0.0</v>
      </c>
      <c r="H601" s="575"/>
      <c r="I601" s="577"/>
      <c r="J601" s="574"/>
      <c r="K601" s="577"/>
    </row>
    <row r="602" ht="13.5" customHeight="1">
      <c r="A602" s="572"/>
      <c r="B602" s="573"/>
      <c r="C602" s="574"/>
      <c r="D602" s="575"/>
      <c r="E602" s="576"/>
      <c r="F602" s="576"/>
      <c r="G602" s="577">
        <v>0.0</v>
      </c>
      <c r="H602" s="575"/>
      <c r="I602" s="577"/>
      <c r="J602" s="574"/>
      <c r="K602" s="577"/>
    </row>
    <row r="603" ht="13.5" customHeight="1">
      <c r="A603" s="572"/>
      <c r="B603" s="573"/>
      <c r="C603" s="574"/>
      <c r="D603" s="575"/>
      <c r="E603" s="576"/>
      <c r="F603" s="576"/>
      <c r="G603" s="577">
        <v>0.0</v>
      </c>
      <c r="H603" s="575"/>
      <c r="I603" s="577"/>
      <c r="J603" s="574"/>
      <c r="K603" s="577"/>
    </row>
    <row r="604" ht="13.5" customHeight="1">
      <c r="A604" s="572"/>
      <c r="B604" s="573"/>
      <c r="C604" s="574"/>
      <c r="D604" s="575"/>
      <c r="E604" s="576"/>
      <c r="F604" s="576"/>
      <c r="G604" s="577">
        <v>0.0</v>
      </c>
      <c r="H604" s="575"/>
      <c r="I604" s="577"/>
      <c r="J604" s="574"/>
      <c r="K604" s="577"/>
    </row>
    <row r="605" ht="13.5" customHeight="1">
      <c r="A605" s="572"/>
      <c r="B605" s="573"/>
      <c r="C605" s="574"/>
      <c r="D605" s="575"/>
      <c r="E605" s="576"/>
      <c r="F605" s="576"/>
      <c r="G605" s="577">
        <v>0.0</v>
      </c>
      <c r="H605" s="575"/>
      <c r="I605" s="577"/>
      <c r="J605" s="574"/>
      <c r="K605" s="577"/>
    </row>
    <row r="606" ht="13.5" customHeight="1">
      <c r="A606" s="572"/>
      <c r="B606" s="573"/>
      <c r="C606" s="574"/>
      <c r="D606" s="575"/>
      <c r="E606" s="576"/>
      <c r="F606" s="576"/>
      <c r="G606" s="577">
        <v>0.0</v>
      </c>
      <c r="H606" s="575"/>
      <c r="I606" s="577"/>
      <c r="J606" s="574"/>
      <c r="K606" s="577"/>
    </row>
    <row r="607" ht="13.5" customHeight="1">
      <c r="A607" s="572"/>
      <c r="B607" s="573"/>
      <c r="C607" s="574"/>
      <c r="D607" s="575"/>
      <c r="E607" s="576"/>
      <c r="F607" s="576"/>
      <c r="G607" s="577">
        <v>0.0</v>
      </c>
      <c r="H607" s="575"/>
      <c r="I607" s="577"/>
      <c r="J607" s="574"/>
      <c r="K607" s="577"/>
    </row>
    <row r="608" ht="13.5" customHeight="1">
      <c r="A608" s="572"/>
      <c r="B608" s="573"/>
      <c r="C608" s="574"/>
      <c r="D608" s="575"/>
      <c r="E608" s="576"/>
      <c r="F608" s="576"/>
      <c r="G608" s="577">
        <v>0.0</v>
      </c>
      <c r="H608" s="575"/>
      <c r="I608" s="577"/>
      <c r="J608" s="574"/>
      <c r="K608" s="577"/>
    </row>
    <row r="609" ht="13.5" customHeight="1">
      <c r="A609" s="572"/>
      <c r="B609" s="573"/>
      <c r="C609" s="574"/>
      <c r="D609" s="575"/>
      <c r="E609" s="576"/>
      <c r="F609" s="576"/>
      <c r="G609" s="577">
        <v>0.0</v>
      </c>
      <c r="H609" s="575"/>
      <c r="I609" s="577"/>
      <c r="J609" s="574"/>
      <c r="K609" s="577"/>
    </row>
    <row r="610" ht="13.5" customHeight="1">
      <c r="A610" s="572"/>
      <c r="B610" s="573"/>
      <c r="C610" s="574"/>
      <c r="D610" s="575"/>
      <c r="E610" s="576"/>
      <c r="F610" s="576"/>
      <c r="G610" s="577">
        <v>0.0</v>
      </c>
      <c r="H610" s="575"/>
      <c r="I610" s="577"/>
      <c r="J610" s="574"/>
      <c r="K610" s="577"/>
    </row>
    <row r="611" ht="13.5" customHeight="1">
      <c r="A611" s="572"/>
      <c r="B611" s="573"/>
      <c r="C611" s="574"/>
      <c r="D611" s="575"/>
      <c r="E611" s="576"/>
      <c r="F611" s="576"/>
      <c r="G611" s="577">
        <v>0.0</v>
      </c>
      <c r="H611" s="575"/>
      <c r="I611" s="577"/>
      <c r="J611" s="574"/>
      <c r="K611" s="577"/>
    </row>
    <row r="612" ht="13.5" customHeight="1">
      <c r="A612" s="572"/>
      <c r="B612" s="573"/>
      <c r="C612" s="574"/>
      <c r="D612" s="575"/>
      <c r="E612" s="576"/>
      <c r="F612" s="576"/>
      <c r="G612" s="577">
        <v>0.0</v>
      </c>
      <c r="H612" s="575"/>
      <c r="I612" s="577"/>
      <c r="J612" s="574"/>
      <c r="K612" s="577"/>
    </row>
    <row r="613" ht="13.5" customHeight="1">
      <c r="A613" s="572"/>
      <c r="B613" s="573"/>
      <c r="C613" s="574"/>
      <c r="D613" s="575"/>
      <c r="E613" s="576"/>
      <c r="F613" s="576"/>
      <c r="G613" s="577">
        <v>0.0</v>
      </c>
      <c r="H613" s="575"/>
      <c r="I613" s="577"/>
      <c r="J613" s="574"/>
      <c r="K613" s="577"/>
    </row>
    <row r="614" ht="13.5" customHeight="1">
      <c r="A614" s="572"/>
      <c r="B614" s="573"/>
      <c r="C614" s="574"/>
      <c r="D614" s="575"/>
      <c r="E614" s="576"/>
      <c r="F614" s="576"/>
      <c r="G614" s="577">
        <v>0.0</v>
      </c>
      <c r="H614" s="575"/>
      <c r="I614" s="577"/>
      <c r="J614" s="574"/>
      <c r="K614" s="577"/>
    </row>
    <row r="615" ht="13.5" customHeight="1">
      <c r="A615" s="572"/>
      <c r="B615" s="573"/>
      <c r="C615" s="574"/>
      <c r="D615" s="575"/>
      <c r="E615" s="576"/>
      <c r="F615" s="576"/>
      <c r="G615" s="577">
        <v>0.0</v>
      </c>
      <c r="H615" s="575"/>
      <c r="I615" s="577"/>
      <c r="J615" s="574"/>
      <c r="K615" s="577"/>
    </row>
    <row r="616" ht="13.5" customHeight="1">
      <c r="A616" s="572"/>
      <c r="B616" s="573"/>
      <c r="C616" s="574"/>
      <c r="D616" s="575"/>
      <c r="E616" s="576"/>
      <c r="F616" s="576"/>
      <c r="G616" s="577">
        <v>0.0</v>
      </c>
      <c r="H616" s="575"/>
      <c r="I616" s="577"/>
      <c r="J616" s="574"/>
      <c r="K616" s="577"/>
    </row>
    <row r="617" ht="13.5" customHeight="1">
      <c r="A617" s="572"/>
      <c r="B617" s="573"/>
      <c r="C617" s="574"/>
      <c r="D617" s="575"/>
      <c r="E617" s="576"/>
      <c r="F617" s="576"/>
      <c r="G617" s="577">
        <v>0.0</v>
      </c>
      <c r="H617" s="575"/>
      <c r="I617" s="577"/>
      <c r="J617" s="574"/>
      <c r="K617" s="577"/>
    </row>
    <row r="618" ht="13.5" customHeight="1">
      <c r="A618" s="572"/>
      <c r="B618" s="573"/>
      <c r="C618" s="574"/>
      <c r="D618" s="575"/>
      <c r="E618" s="576"/>
      <c r="F618" s="576"/>
      <c r="G618" s="577">
        <v>0.0</v>
      </c>
      <c r="H618" s="575"/>
      <c r="I618" s="577"/>
      <c r="J618" s="574"/>
      <c r="K618" s="577"/>
    </row>
    <row r="619" ht="13.5" customHeight="1">
      <c r="A619" s="572"/>
      <c r="B619" s="573"/>
      <c r="C619" s="574"/>
      <c r="D619" s="575"/>
      <c r="E619" s="576"/>
      <c r="F619" s="576"/>
      <c r="G619" s="577">
        <v>0.0</v>
      </c>
      <c r="H619" s="575"/>
      <c r="I619" s="577"/>
      <c r="J619" s="574"/>
      <c r="K619" s="577"/>
    </row>
    <row r="620" ht="13.5" customHeight="1">
      <c r="A620" s="572"/>
      <c r="B620" s="573"/>
      <c r="C620" s="574"/>
      <c r="D620" s="575"/>
      <c r="E620" s="576"/>
      <c r="F620" s="576"/>
      <c r="G620" s="577">
        <v>0.0</v>
      </c>
      <c r="H620" s="575"/>
      <c r="I620" s="577"/>
      <c r="J620" s="574"/>
      <c r="K620" s="577"/>
    </row>
    <row r="621" ht="13.5" customHeight="1">
      <c r="A621" s="572"/>
      <c r="B621" s="573"/>
      <c r="C621" s="574"/>
      <c r="D621" s="575"/>
      <c r="E621" s="576"/>
      <c r="F621" s="576"/>
      <c r="G621" s="577">
        <v>0.0</v>
      </c>
      <c r="H621" s="575"/>
      <c r="I621" s="577"/>
      <c r="J621" s="574"/>
      <c r="K621" s="577"/>
    </row>
    <row r="622" ht="13.5" customHeight="1">
      <c r="A622" s="572"/>
      <c r="B622" s="573"/>
      <c r="C622" s="574"/>
      <c r="D622" s="575"/>
      <c r="E622" s="576"/>
      <c r="F622" s="576"/>
      <c r="G622" s="577">
        <v>0.0</v>
      </c>
      <c r="H622" s="575"/>
      <c r="I622" s="577"/>
      <c r="J622" s="574"/>
      <c r="K622" s="577"/>
    </row>
    <row r="623" ht="13.5" customHeight="1">
      <c r="A623" s="572"/>
      <c r="B623" s="573"/>
      <c r="C623" s="574"/>
      <c r="D623" s="575"/>
      <c r="E623" s="576"/>
      <c r="F623" s="576"/>
      <c r="G623" s="577">
        <v>0.0</v>
      </c>
      <c r="H623" s="575"/>
      <c r="I623" s="577"/>
      <c r="J623" s="574"/>
      <c r="K623" s="577"/>
    </row>
    <row r="624" ht="13.5" customHeight="1">
      <c r="A624" s="572"/>
      <c r="B624" s="573"/>
      <c r="C624" s="574"/>
      <c r="D624" s="575"/>
      <c r="E624" s="576"/>
      <c r="F624" s="576"/>
      <c r="G624" s="577">
        <v>0.0</v>
      </c>
      <c r="H624" s="575"/>
      <c r="I624" s="577"/>
      <c r="J624" s="574"/>
      <c r="K624" s="577"/>
    </row>
    <row r="625" ht="13.5" customHeight="1">
      <c r="A625" s="572"/>
      <c r="B625" s="573"/>
      <c r="C625" s="574"/>
      <c r="D625" s="575"/>
      <c r="E625" s="576"/>
      <c r="F625" s="576"/>
      <c r="G625" s="577">
        <v>0.0</v>
      </c>
      <c r="H625" s="575"/>
      <c r="I625" s="577"/>
      <c r="J625" s="574"/>
      <c r="K625" s="577"/>
    </row>
    <row r="626" ht="13.5" customHeight="1">
      <c r="A626" s="572"/>
      <c r="B626" s="573"/>
      <c r="C626" s="574"/>
      <c r="D626" s="575"/>
      <c r="E626" s="576"/>
      <c r="F626" s="576"/>
      <c r="G626" s="577">
        <v>0.0</v>
      </c>
      <c r="H626" s="575"/>
      <c r="I626" s="577"/>
      <c r="J626" s="574"/>
      <c r="K626" s="577"/>
    </row>
    <row r="627" ht="13.5" customHeight="1">
      <c r="A627" s="572"/>
      <c r="B627" s="573"/>
      <c r="C627" s="574"/>
      <c r="D627" s="575"/>
      <c r="E627" s="576"/>
      <c r="F627" s="576"/>
      <c r="G627" s="577">
        <v>0.0</v>
      </c>
      <c r="H627" s="575"/>
      <c r="I627" s="577"/>
      <c r="J627" s="574"/>
      <c r="K627" s="577"/>
    </row>
    <row r="628" ht="13.5" customHeight="1">
      <c r="A628" s="572"/>
      <c r="B628" s="573"/>
      <c r="C628" s="574"/>
      <c r="D628" s="575"/>
      <c r="E628" s="576"/>
      <c r="F628" s="576"/>
      <c r="G628" s="577">
        <v>0.0</v>
      </c>
      <c r="H628" s="575"/>
      <c r="I628" s="577"/>
      <c r="J628" s="574"/>
      <c r="K628" s="577"/>
    </row>
    <row r="629" ht="13.5" customHeight="1">
      <c r="A629" s="572"/>
      <c r="B629" s="573"/>
      <c r="C629" s="574"/>
      <c r="D629" s="575"/>
      <c r="E629" s="576"/>
      <c r="F629" s="576"/>
      <c r="G629" s="577">
        <v>0.0</v>
      </c>
      <c r="H629" s="575"/>
      <c r="I629" s="577"/>
      <c r="J629" s="574"/>
      <c r="K629" s="577"/>
    </row>
    <row r="630" ht="13.5" customHeight="1">
      <c r="A630" s="572"/>
      <c r="B630" s="573"/>
      <c r="C630" s="574"/>
      <c r="D630" s="575"/>
      <c r="E630" s="576"/>
      <c r="F630" s="576"/>
      <c r="G630" s="577">
        <v>0.0</v>
      </c>
      <c r="H630" s="575"/>
      <c r="I630" s="577"/>
      <c r="J630" s="574"/>
      <c r="K630" s="577"/>
    </row>
    <row r="631" ht="13.5" customHeight="1">
      <c r="A631" s="572"/>
      <c r="B631" s="573"/>
      <c r="C631" s="574"/>
      <c r="D631" s="575"/>
      <c r="E631" s="576"/>
      <c r="F631" s="576"/>
      <c r="G631" s="577">
        <v>0.0</v>
      </c>
      <c r="H631" s="575"/>
      <c r="I631" s="577"/>
      <c r="J631" s="574"/>
      <c r="K631" s="577"/>
    </row>
    <row r="632" ht="13.5" customHeight="1">
      <c r="A632" s="572"/>
      <c r="B632" s="573"/>
      <c r="C632" s="574"/>
      <c r="D632" s="575"/>
      <c r="E632" s="576"/>
      <c r="F632" s="576"/>
      <c r="G632" s="577">
        <v>0.0</v>
      </c>
      <c r="H632" s="575"/>
      <c r="I632" s="577"/>
      <c r="J632" s="574"/>
      <c r="K632" s="577"/>
    </row>
    <row r="633" ht="13.5" customHeight="1">
      <c r="A633" s="572"/>
      <c r="B633" s="573"/>
      <c r="C633" s="574"/>
      <c r="D633" s="575"/>
      <c r="E633" s="576"/>
      <c r="F633" s="576"/>
      <c r="G633" s="577">
        <v>0.0</v>
      </c>
      <c r="H633" s="575"/>
      <c r="I633" s="577"/>
      <c r="J633" s="574"/>
      <c r="K633" s="577"/>
    </row>
    <row r="634" ht="13.5" customHeight="1">
      <c r="A634" s="572"/>
      <c r="B634" s="573"/>
      <c r="C634" s="574"/>
      <c r="D634" s="575"/>
      <c r="E634" s="576"/>
      <c r="F634" s="576"/>
      <c r="G634" s="577">
        <v>0.0</v>
      </c>
      <c r="H634" s="575"/>
      <c r="I634" s="577"/>
      <c r="J634" s="574"/>
      <c r="K634" s="577"/>
    </row>
    <row r="635" ht="13.5" customHeight="1">
      <c r="A635" s="572"/>
      <c r="B635" s="573"/>
      <c r="C635" s="574"/>
      <c r="D635" s="575"/>
      <c r="E635" s="576"/>
      <c r="F635" s="576"/>
      <c r="G635" s="577">
        <v>0.0</v>
      </c>
      <c r="H635" s="575"/>
      <c r="I635" s="577"/>
      <c r="J635" s="574"/>
      <c r="K635" s="577"/>
    </row>
    <row r="636" ht="13.5" customHeight="1">
      <c r="A636" s="572"/>
      <c r="B636" s="573"/>
      <c r="C636" s="574"/>
      <c r="D636" s="575"/>
      <c r="E636" s="576"/>
      <c r="F636" s="576"/>
      <c r="G636" s="577">
        <v>0.0</v>
      </c>
      <c r="H636" s="575"/>
      <c r="I636" s="577"/>
      <c r="J636" s="574"/>
      <c r="K636" s="577"/>
    </row>
    <row r="637" ht="13.5" customHeight="1">
      <c r="A637" s="572"/>
      <c r="B637" s="573"/>
      <c r="C637" s="574"/>
      <c r="D637" s="575"/>
      <c r="E637" s="576"/>
      <c r="F637" s="576"/>
      <c r="G637" s="577">
        <v>0.0</v>
      </c>
      <c r="H637" s="575"/>
      <c r="I637" s="577"/>
      <c r="J637" s="574"/>
      <c r="K637" s="577"/>
    </row>
    <row r="638" ht="13.5" customHeight="1">
      <c r="A638" s="572"/>
      <c r="B638" s="573"/>
      <c r="C638" s="574"/>
      <c r="D638" s="575"/>
      <c r="E638" s="576"/>
      <c r="F638" s="576"/>
      <c r="G638" s="577">
        <v>0.0</v>
      </c>
      <c r="H638" s="575"/>
      <c r="I638" s="577"/>
      <c r="J638" s="574"/>
      <c r="K638" s="577"/>
    </row>
    <row r="639" ht="13.5" customHeight="1">
      <c r="A639" s="572"/>
      <c r="B639" s="573"/>
      <c r="C639" s="574"/>
      <c r="D639" s="575"/>
      <c r="E639" s="576"/>
      <c r="F639" s="576"/>
      <c r="G639" s="577">
        <v>0.0</v>
      </c>
      <c r="H639" s="575"/>
      <c r="I639" s="577"/>
      <c r="J639" s="574"/>
      <c r="K639" s="577"/>
    </row>
    <row r="640" ht="13.5" customHeight="1">
      <c r="A640" s="572"/>
      <c r="B640" s="573"/>
      <c r="C640" s="574"/>
      <c r="D640" s="575"/>
      <c r="E640" s="576"/>
      <c r="F640" s="576"/>
      <c r="G640" s="577">
        <v>0.0</v>
      </c>
      <c r="H640" s="575"/>
      <c r="I640" s="577"/>
      <c r="J640" s="574"/>
      <c r="K640" s="577"/>
    </row>
    <row r="641" ht="13.5" customHeight="1">
      <c r="A641" s="572"/>
      <c r="B641" s="573"/>
      <c r="C641" s="574"/>
      <c r="D641" s="575"/>
      <c r="E641" s="576"/>
      <c r="F641" s="576"/>
      <c r="G641" s="577">
        <v>0.0</v>
      </c>
      <c r="H641" s="575"/>
      <c r="I641" s="577"/>
      <c r="J641" s="574"/>
      <c r="K641" s="577"/>
    </row>
    <row r="642" ht="13.5" customHeight="1">
      <c r="A642" s="572"/>
      <c r="B642" s="573"/>
      <c r="C642" s="574"/>
      <c r="D642" s="575"/>
      <c r="E642" s="576"/>
      <c r="F642" s="576"/>
      <c r="G642" s="577">
        <v>0.0</v>
      </c>
      <c r="H642" s="575"/>
      <c r="I642" s="577"/>
      <c r="J642" s="574"/>
      <c r="K642" s="577"/>
    </row>
    <row r="643" ht="13.5" customHeight="1">
      <c r="A643" s="572"/>
      <c r="B643" s="573"/>
      <c r="C643" s="574"/>
      <c r="D643" s="575"/>
      <c r="E643" s="576"/>
      <c r="F643" s="576"/>
      <c r="G643" s="577">
        <v>0.0</v>
      </c>
      <c r="H643" s="575"/>
      <c r="I643" s="577"/>
      <c r="J643" s="574"/>
      <c r="K643" s="577"/>
    </row>
    <row r="644" ht="13.5" customHeight="1">
      <c r="A644" s="572"/>
      <c r="B644" s="573"/>
      <c r="C644" s="574"/>
      <c r="D644" s="575"/>
      <c r="E644" s="576"/>
      <c r="F644" s="576"/>
      <c r="G644" s="577">
        <v>0.0</v>
      </c>
      <c r="H644" s="575"/>
      <c r="I644" s="577"/>
      <c r="J644" s="574"/>
      <c r="K644" s="577"/>
    </row>
    <row r="645" ht="13.5" customHeight="1">
      <c r="A645" s="572"/>
      <c r="B645" s="573"/>
      <c r="C645" s="574"/>
      <c r="D645" s="575"/>
      <c r="E645" s="576"/>
      <c r="F645" s="576"/>
      <c r="G645" s="577">
        <v>0.0</v>
      </c>
      <c r="H645" s="575"/>
      <c r="I645" s="577"/>
      <c r="J645" s="574"/>
      <c r="K645" s="577"/>
    </row>
    <row r="646" ht="13.5" customHeight="1">
      <c r="A646" s="572"/>
      <c r="B646" s="573"/>
      <c r="C646" s="574"/>
      <c r="D646" s="575"/>
      <c r="E646" s="576"/>
      <c r="F646" s="576"/>
      <c r="G646" s="577">
        <v>0.0</v>
      </c>
      <c r="H646" s="575"/>
      <c r="I646" s="577"/>
      <c r="J646" s="574"/>
      <c r="K646" s="577"/>
    </row>
    <row r="647" ht="13.5" customHeight="1">
      <c r="A647" s="572"/>
      <c r="B647" s="573"/>
      <c r="C647" s="574"/>
      <c r="D647" s="575"/>
      <c r="E647" s="576"/>
      <c r="F647" s="576"/>
      <c r="G647" s="577">
        <v>0.0</v>
      </c>
      <c r="H647" s="575"/>
      <c r="I647" s="577"/>
      <c r="J647" s="574"/>
      <c r="K647" s="577"/>
    </row>
    <row r="648" ht="13.5" customHeight="1">
      <c r="A648" s="572"/>
      <c r="B648" s="573"/>
      <c r="C648" s="574"/>
      <c r="D648" s="575"/>
      <c r="E648" s="576"/>
      <c r="F648" s="576"/>
      <c r="G648" s="577">
        <v>0.0</v>
      </c>
      <c r="H648" s="575"/>
      <c r="I648" s="577"/>
      <c r="J648" s="574"/>
      <c r="K648" s="577"/>
    </row>
    <row r="649" ht="13.5" customHeight="1">
      <c r="A649" s="572"/>
      <c r="B649" s="573"/>
      <c r="C649" s="574"/>
      <c r="D649" s="575"/>
      <c r="E649" s="576"/>
      <c r="F649" s="576"/>
      <c r="G649" s="577">
        <v>0.0</v>
      </c>
      <c r="H649" s="575"/>
      <c r="I649" s="577"/>
      <c r="J649" s="574"/>
      <c r="K649" s="577"/>
    </row>
    <row r="650" ht="13.5" customHeight="1">
      <c r="A650" s="572"/>
      <c r="B650" s="573"/>
      <c r="C650" s="574"/>
      <c r="D650" s="575"/>
      <c r="E650" s="576"/>
      <c r="F650" s="576"/>
      <c r="G650" s="577">
        <v>0.0</v>
      </c>
      <c r="H650" s="575"/>
      <c r="I650" s="577"/>
      <c r="J650" s="574"/>
      <c r="K650" s="577"/>
    </row>
    <row r="651" ht="13.5" customHeight="1">
      <c r="A651" s="572"/>
      <c r="B651" s="573"/>
      <c r="C651" s="574"/>
      <c r="D651" s="575"/>
      <c r="E651" s="576"/>
      <c r="F651" s="576"/>
      <c r="G651" s="577">
        <v>0.0</v>
      </c>
      <c r="H651" s="575"/>
      <c r="I651" s="577"/>
      <c r="J651" s="574"/>
      <c r="K651" s="577"/>
    </row>
    <row r="652" ht="13.5" customHeight="1">
      <c r="A652" s="572"/>
      <c r="B652" s="573"/>
      <c r="C652" s="574"/>
      <c r="D652" s="575"/>
      <c r="E652" s="576"/>
      <c r="F652" s="576"/>
      <c r="G652" s="577">
        <v>0.0</v>
      </c>
      <c r="H652" s="575"/>
      <c r="I652" s="577"/>
      <c r="J652" s="574"/>
      <c r="K652" s="577"/>
    </row>
    <row r="653" ht="13.5" customHeight="1">
      <c r="A653" s="572"/>
      <c r="B653" s="573"/>
      <c r="C653" s="574"/>
      <c r="D653" s="575"/>
      <c r="E653" s="576"/>
      <c r="F653" s="576"/>
      <c r="G653" s="577">
        <v>0.0</v>
      </c>
      <c r="H653" s="575"/>
      <c r="I653" s="577"/>
      <c r="J653" s="574"/>
      <c r="K653" s="577"/>
    </row>
    <row r="654" ht="13.5" customHeight="1">
      <c r="A654" s="572"/>
      <c r="B654" s="573"/>
      <c r="C654" s="574"/>
      <c r="D654" s="575"/>
      <c r="E654" s="576"/>
      <c r="F654" s="576"/>
      <c r="G654" s="577">
        <v>0.0</v>
      </c>
      <c r="H654" s="575"/>
      <c r="I654" s="577"/>
      <c r="J654" s="574"/>
      <c r="K654" s="577"/>
    </row>
    <row r="655" ht="13.5" customHeight="1">
      <c r="A655" s="572"/>
      <c r="B655" s="573"/>
      <c r="C655" s="574"/>
      <c r="D655" s="575"/>
      <c r="E655" s="576"/>
      <c r="F655" s="576"/>
      <c r="G655" s="577">
        <v>0.0</v>
      </c>
      <c r="H655" s="575"/>
      <c r="I655" s="577"/>
      <c r="J655" s="574"/>
      <c r="K655" s="577"/>
    </row>
    <row r="656" ht="13.5" customHeight="1">
      <c r="A656" s="572"/>
      <c r="B656" s="573"/>
      <c r="C656" s="574"/>
      <c r="D656" s="575"/>
      <c r="E656" s="576"/>
      <c r="F656" s="576"/>
      <c r="G656" s="577">
        <v>0.0</v>
      </c>
      <c r="H656" s="575"/>
      <c r="I656" s="577"/>
      <c r="J656" s="574"/>
      <c r="K656" s="577"/>
    </row>
    <row r="657" ht="13.5" customHeight="1">
      <c r="A657" s="572"/>
      <c r="B657" s="573"/>
      <c r="C657" s="574"/>
      <c r="D657" s="575"/>
      <c r="E657" s="576"/>
      <c r="F657" s="576"/>
      <c r="G657" s="577">
        <v>0.0</v>
      </c>
      <c r="H657" s="575"/>
      <c r="I657" s="577"/>
      <c r="J657" s="574"/>
      <c r="K657" s="577"/>
    </row>
    <row r="658" ht="13.5" customHeight="1">
      <c r="A658" s="572"/>
      <c r="B658" s="573"/>
      <c r="C658" s="574"/>
      <c r="D658" s="575"/>
      <c r="E658" s="576"/>
      <c r="F658" s="576"/>
      <c r="G658" s="577">
        <v>0.0</v>
      </c>
      <c r="H658" s="575"/>
      <c r="I658" s="577"/>
      <c r="J658" s="574"/>
      <c r="K658" s="577"/>
    </row>
    <row r="659" ht="13.5" customHeight="1">
      <c r="A659" s="572"/>
      <c r="B659" s="573"/>
      <c r="C659" s="574"/>
      <c r="D659" s="575"/>
      <c r="E659" s="576"/>
      <c r="F659" s="576"/>
      <c r="G659" s="577">
        <v>0.0</v>
      </c>
      <c r="H659" s="575"/>
      <c r="I659" s="577"/>
      <c r="J659" s="574"/>
      <c r="K659" s="577"/>
    </row>
    <row r="660" ht="13.5" customHeight="1">
      <c r="A660" s="572"/>
      <c r="B660" s="573"/>
      <c r="C660" s="574"/>
      <c r="D660" s="575"/>
      <c r="E660" s="576"/>
      <c r="F660" s="576"/>
      <c r="G660" s="577">
        <v>0.0</v>
      </c>
      <c r="H660" s="575"/>
      <c r="I660" s="577"/>
      <c r="J660" s="574"/>
      <c r="K660" s="577"/>
    </row>
    <row r="661" ht="13.5" customHeight="1">
      <c r="A661" s="572"/>
      <c r="B661" s="573"/>
      <c r="C661" s="574"/>
      <c r="D661" s="575"/>
      <c r="E661" s="576"/>
      <c r="F661" s="576"/>
      <c r="G661" s="577">
        <v>0.0</v>
      </c>
      <c r="H661" s="575"/>
      <c r="I661" s="577"/>
      <c r="J661" s="574"/>
      <c r="K661" s="577"/>
    </row>
    <row r="662" ht="13.5" customHeight="1">
      <c r="A662" s="572"/>
      <c r="B662" s="573"/>
      <c r="C662" s="574"/>
      <c r="D662" s="575"/>
      <c r="E662" s="576"/>
      <c r="F662" s="576"/>
      <c r="G662" s="577">
        <v>0.0</v>
      </c>
      <c r="H662" s="575"/>
      <c r="I662" s="577"/>
      <c r="J662" s="574"/>
      <c r="K662" s="577"/>
    </row>
    <row r="663" ht="13.5" customHeight="1">
      <c r="A663" s="572"/>
      <c r="B663" s="573"/>
      <c r="C663" s="574"/>
      <c r="D663" s="575"/>
      <c r="E663" s="576"/>
      <c r="F663" s="576"/>
      <c r="G663" s="577">
        <v>0.0</v>
      </c>
      <c r="H663" s="575"/>
      <c r="I663" s="577"/>
      <c r="J663" s="574"/>
      <c r="K663" s="577"/>
    </row>
    <row r="664" ht="13.5" customHeight="1">
      <c r="A664" s="572"/>
      <c r="B664" s="573"/>
      <c r="C664" s="574"/>
      <c r="D664" s="575"/>
      <c r="E664" s="576"/>
      <c r="F664" s="576"/>
      <c r="G664" s="577">
        <v>0.0</v>
      </c>
      <c r="H664" s="575"/>
      <c r="I664" s="577"/>
      <c r="J664" s="574"/>
      <c r="K664" s="577"/>
    </row>
    <row r="665" ht="13.5" customHeight="1">
      <c r="A665" s="572"/>
      <c r="B665" s="573"/>
      <c r="C665" s="574"/>
      <c r="D665" s="575"/>
      <c r="E665" s="576"/>
      <c r="F665" s="576"/>
      <c r="G665" s="577">
        <v>0.0</v>
      </c>
      <c r="H665" s="575"/>
      <c r="I665" s="577"/>
      <c r="J665" s="574"/>
      <c r="K665" s="577"/>
    </row>
    <row r="666" ht="13.5" customHeight="1">
      <c r="A666" s="572"/>
      <c r="B666" s="573"/>
      <c r="C666" s="574"/>
      <c r="D666" s="575"/>
      <c r="E666" s="576"/>
      <c r="F666" s="576"/>
      <c r="G666" s="577">
        <v>0.0</v>
      </c>
      <c r="H666" s="575"/>
      <c r="I666" s="577"/>
      <c r="J666" s="574"/>
      <c r="K666" s="577"/>
    </row>
    <row r="667" ht="13.5" customHeight="1">
      <c r="A667" s="572"/>
      <c r="B667" s="573"/>
      <c r="C667" s="574"/>
      <c r="D667" s="575"/>
      <c r="E667" s="576"/>
      <c r="F667" s="576"/>
      <c r="G667" s="577">
        <v>0.0</v>
      </c>
      <c r="H667" s="575"/>
      <c r="I667" s="577"/>
      <c r="J667" s="574"/>
      <c r="K667" s="577"/>
    </row>
    <row r="668" ht="13.5" customHeight="1">
      <c r="A668" s="572"/>
      <c r="B668" s="573"/>
      <c r="C668" s="574"/>
      <c r="D668" s="575"/>
      <c r="E668" s="576"/>
      <c r="F668" s="576"/>
      <c r="G668" s="577">
        <v>0.0</v>
      </c>
      <c r="H668" s="575"/>
      <c r="I668" s="577"/>
      <c r="J668" s="574"/>
      <c r="K668" s="577"/>
    </row>
    <row r="669" ht="13.5" customHeight="1">
      <c r="A669" s="572"/>
      <c r="B669" s="573"/>
      <c r="C669" s="574"/>
      <c r="D669" s="575"/>
      <c r="E669" s="576"/>
      <c r="F669" s="576"/>
      <c r="G669" s="577">
        <v>0.0</v>
      </c>
      <c r="H669" s="575"/>
      <c r="I669" s="577"/>
      <c r="J669" s="574"/>
      <c r="K669" s="577"/>
    </row>
    <row r="670" ht="13.5" customHeight="1">
      <c r="A670" s="572"/>
      <c r="B670" s="573"/>
      <c r="C670" s="574"/>
      <c r="D670" s="575"/>
      <c r="E670" s="576"/>
      <c r="F670" s="576"/>
      <c r="G670" s="577">
        <v>0.0</v>
      </c>
      <c r="H670" s="575"/>
      <c r="I670" s="577"/>
      <c r="J670" s="574"/>
      <c r="K670" s="577"/>
    </row>
    <row r="671" ht="13.5" customHeight="1">
      <c r="A671" s="572"/>
      <c r="B671" s="573"/>
      <c r="C671" s="574"/>
      <c r="D671" s="575"/>
      <c r="E671" s="576"/>
      <c r="F671" s="576"/>
      <c r="G671" s="577">
        <v>0.0</v>
      </c>
      <c r="H671" s="575"/>
      <c r="I671" s="577"/>
      <c r="J671" s="574"/>
      <c r="K671" s="577"/>
    </row>
    <row r="672" ht="13.5" customHeight="1">
      <c r="A672" s="572"/>
      <c r="B672" s="573"/>
      <c r="C672" s="574"/>
      <c r="D672" s="575"/>
      <c r="E672" s="576"/>
      <c r="F672" s="576"/>
      <c r="G672" s="577">
        <v>0.0</v>
      </c>
      <c r="H672" s="575"/>
      <c r="I672" s="577"/>
      <c r="J672" s="574"/>
      <c r="K672" s="577"/>
    </row>
    <row r="673" ht="13.5" customHeight="1">
      <c r="A673" s="572"/>
      <c r="B673" s="573"/>
      <c r="C673" s="574"/>
      <c r="D673" s="575"/>
      <c r="E673" s="576"/>
      <c r="F673" s="576"/>
      <c r="G673" s="577">
        <v>0.0</v>
      </c>
      <c r="H673" s="575"/>
      <c r="I673" s="577"/>
      <c r="J673" s="574"/>
      <c r="K673" s="577"/>
    </row>
    <row r="674" ht="13.5" customHeight="1">
      <c r="A674" s="572"/>
      <c r="B674" s="573"/>
      <c r="C674" s="574"/>
      <c r="D674" s="575"/>
      <c r="E674" s="576"/>
      <c r="F674" s="576"/>
      <c r="G674" s="577">
        <v>0.0</v>
      </c>
      <c r="H674" s="575"/>
      <c r="I674" s="577"/>
      <c r="J674" s="574"/>
      <c r="K674" s="577"/>
    </row>
    <row r="675" ht="13.5" customHeight="1">
      <c r="A675" s="572"/>
      <c r="B675" s="573"/>
      <c r="C675" s="574"/>
      <c r="D675" s="575"/>
      <c r="E675" s="576"/>
      <c r="F675" s="576"/>
      <c r="G675" s="577">
        <v>0.0</v>
      </c>
      <c r="H675" s="575"/>
      <c r="I675" s="577"/>
      <c r="J675" s="574"/>
      <c r="K675" s="577"/>
    </row>
    <row r="676" ht="13.5" customHeight="1">
      <c r="A676" s="572"/>
      <c r="B676" s="573"/>
      <c r="C676" s="574"/>
      <c r="D676" s="575"/>
      <c r="E676" s="576"/>
      <c r="F676" s="576"/>
      <c r="G676" s="577">
        <v>0.0</v>
      </c>
      <c r="H676" s="575"/>
      <c r="I676" s="577"/>
      <c r="J676" s="574"/>
      <c r="K676" s="577"/>
    </row>
    <row r="677" ht="13.5" customHeight="1">
      <c r="A677" s="572"/>
      <c r="B677" s="573"/>
      <c r="C677" s="574"/>
      <c r="D677" s="575"/>
      <c r="E677" s="576"/>
      <c r="F677" s="576"/>
      <c r="G677" s="577">
        <v>0.0</v>
      </c>
      <c r="H677" s="575"/>
      <c r="I677" s="577"/>
      <c r="J677" s="574"/>
      <c r="K677" s="577"/>
    </row>
    <row r="678" ht="13.5" customHeight="1">
      <c r="A678" s="572"/>
      <c r="B678" s="573"/>
      <c r="C678" s="574"/>
      <c r="D678" s="575"/>
      <c r="E678" s="576"/>
      <c r="F678" s="576"/>
      <c r="G678" s="577">
        <v>0.0</v>
      </c>
      <c r="H678" s="575"/>
      <c r="I678" s="577"/>
      <c r="J678" s="574"/>
      <c r="K678" s="577"/>
    </row>
    <row r="679" ht="13.5" customHeight="1">
      <c r="A679" s="572"/>
      <c r="B679" s="573"/>
      <c r="C679" s="574"/>
      <c r="D679" s="575"/>
      <c r="E679" s="576"/>
      <c r="F679" s="576"/>
      <c r="G679" s="577">
        <v>0.0</v>
      </c>
      <c r="H679" s="575"/>
      <c r="I679" s="577"/>
      <c r="J679" s="574"/>
      <c r="K679" s="577"/>
    </row>
    <row r="680" ht="13.5" customHeight="1">
      <c r="A680" s="572"/>
      <c r="B680" s="573"/>
      <c r="C680" s="574"/>
      <c r="D680" s="575"/>
      <c r="E680" s="576"/>
      <c r="F680" s="576"/>
      <c r="G680" s="577">
        <v>0.0</v>
      </c>
      <c r="H680" s="575"/>
      <c r="I680" s="577"/>
      <c r="J680" s="574"/>
      <c r="K680" s="577"/>
    </row>
    <row r="681" ht="13.5" customHeight="1">
      <c r="A681" s="572"/>
      <c r="B681" s="573"/>
      <c r="C681" s="574"/>
      <c r="D681" s="575"/>
      <c r="E681" s="576"/>
      <c r="F681" s="576"/>
      <c r="G681" s="577">
        <v>0.0</v>
      </c>
      <c r="H681" s="575"/>
      <c r="I681" s="577"/>
      <c r="J681" s="574"/>
      <c r="K681" s="577"/>
    </row>
    <row r="682" ht="13.5" customHeight="1">
      <c r="A682" s="572"/>
      <c r="B682" s="573"/>
      <c r="C682" s="574"/>
      <c r="D682" s="575"/>
      <c r="E682" s="576"/>
      <c r="F682" s="576"/>
      <c r="G682" s="577">
        <v>0.0</v>
      </c>
      <c r="H682" s="575"/>
      <c r="I682" s="577"/>
      <c r="J682" s="574"/>
      <c r="K682" s="577"/>
    </row>
    <row r="683" ht="13.5" customHeight="1">
      <c r="A683" s="572"/>
      <c r="B683" s="573"/>
      <c r="C683" s="574"/>
      <c r="D683" s="575"/>
      <c r="E683" s="576"/>
      <c r="F683" s="576"/>
      <c r="G683" s="577">
        <v>0.0</v>
      </c>
      <c r="H683" s="575"/>
      <c r="I683" s="577"/>
      <c r="J683" s="574"/>
      <c r="K683" s="577"/>
    </row>
    <row r="684" ht="13.5" customHeight="1">
      <c r="A684" s="572"/>
      <c r="B684" s="573"/>
      <c r="C684" s="574"/>
      <c r="D684" s="575"/>
      <c r="E684" s="576"/>
      <c r="F684" s="576"/>
      <c r="G684" s="577">
        <v>0.0</v>
      </c>
      <c r="H684" s="575"/>
      <c r="I684" s="577"/>
      <c r="J684" s="574"/>
      <c r="K684" s="577"/>
    </row>
    <row r="685" ht="13.5" customHeight="1">
      <c r="A685" s="572"/>
      <c r="B685" s="573"/>
      <c r="C685" s="574"/>
      <c r="D685" s="575"/>
      <c r="E685" s="576"/>
      <c r="F685" s="576"/>
      <c r="G685" s="577">
        <v>0.0</v>
      </c>
      <c r="H685" s="575"/>
      <c r="I685" s="577"/>
      <c r="J685" s="574"/>
      <c r="K685" s="577"/>
    </row>
    <row r="686" ht="13.5" customHeight="1">
      <c r="A686" s="572"/>
      <c r="B686" s="573"/>
      <c r="C686" s="574"/>
      <c r="D686" s="575"/>
      <c r="E686" s="576"/>
      <c r="F686" s="576"/>
      <c r="G686" s="577">
        <v>0.0</v>
      </c>
      <c r="H686" s="575"/>
      <c r="I686" s="577"/>
      <c r="J686" s="574"/>
      <c r="K686" s="577"/>
    </row>
    <row r="687" ht="13.5" customHeight="1">
      <c r="A687" s="572"/>
      <c r="B687" s="573"/>
      <c r="C687" s="574"/>
      <c r="D687" s="575"/>
      <c r="E687" s="576"/>
      <c r="F687" s="576"/>
      <c r="G687" s="577">
        <v>0.0</v>
      </c>
      <c r="H687" s="575"/>
      <c r="I687" s="577"/>
      <c r="J687" s="574"/>
      <c r="K687" s="577"/>
    </row>
    <row r="688" ht="13.5" customHeight="1">
      <c r="A688" s="572"/>
      <c r="B688" s="573"/>
      <c r="C688" s="574"/>
      <c r="D688" s="575"/>
      <c r="E688" s="576"/>
      <c r="F688" s="576"/>
      <c r="G688" s="577">
        <v>0.0</v>
      </c>
      <c r="H688" s="575"/>
      <c r="I688" s="577"/>
      <c r="J688" s="574"/>
      <c r="K688" s="577"/>
    </row>
    <row r="689" ht="13.5" customHeight="1">
      <c r="A689" s="572"/>
      <c r="B689" s="573"/>
      <c r="C689" s="574"/>
      <c r="D689" s="575"/>
      <c r="E689" s="576"/>
      <c r="F689" s="576"/>
      <c r="G689" s="577">
        <v>0.0</v>
      </c>
      <c r="H689" s="575"/>
      <c r="I689" s="577"/>
      <c r="J689" s="574"/>
      <c r="K689" s="577"/>
    </row>
    <row r="690" ht="13.5" customHeight="1">
      <c r="A690" s="572"/>
      <c r="B690" s="573"/>
      <c r="C690" s="574"/>
      <c r="D690" s="575"/>
      <c r="E690" s="576"/>
      <c r="F690" s="576"/>
      <c r="G690" s="577">
        <v>0.0</v>
      </c>
      <c r="H690" s="575"/>
      <c r="I690" s="577"/>
      <c r="J690" s="574"/>
      <c r="K690" s="577"/>
    </row>
    <row r="691" ht="13.5" customHeight="1">
      <c r="A691" s="572"/>
      <c r="B691" s="573"/>
      <c r="C691" s="574"/>
      <c r="D691" s="575"/>
      <c r="E691" s="576"/>
      <c r="F691" s="576"/>
      <c r="G691" s="577">
        <v>0.0</v>
      </c>
      <c r="H691" s="575"/>
      <c r="I691" s="577"/>
      <c r="J691" s="574"/>
      <c r="K691" s="577"/>
    </row>
    <row r="692" ht="13.5" customHeight="1">
      <c r="A692" s="572"/>
      <c r="B692" s="573"/>
      <c r="C692" s="574"/>
      <c r="D692" s="575"/>
      <c r="E692" s="576"/>
      <c r="F692" s="576"/>
      <c r="G692" s="577">
        <v>0.0</v>
      </c>
      <c r="H692" s="575"/>
      <c r="I692" s="577"/>
      <c r="J692" s="574"/>
      <c r="K692" s="577"/>
    </row>
    <row r="693" ht="13.5" customHeight="1">
      <c r="A693" s="572"/>
      <c r="B693" s="573"/>
      <c r="C693" s="574"/>
      <c r="D693" s="575"/>
      <c r="E693" s="576"/>
      <c r="F693" s="576"/>
      <c r="G693" s="577">
        <v>0.0</v>
      </c>
      <c r="H693" s="575"/>
      <c r="I693" s="577"/>
      <c r="J693" s="574"/>
      <c r="K693" s="577"/>
    </row>
    <row r="694" ht="13.5" customHeight="1">
      <c r="A694" s="572"/>
      <c r="B694" s="573"/>
      <c r="C694" s="574"/>
      <c r="D694" s="575"/>
      <c r="E694" s="576"/>
      <c r="F694" s="576"/>
      <c r="G694" s="577">
        <v>0.0</v>
      </c>
      <c r="H694" s="575"/>
      <c r="I694" s="577"/>
      <c r="J694" s="574"/>
      <c r="K694" s="577"/>
    </row>
    <row r="695" ht="13.5" customHeight="1">
      <c r="A695" s="572"/>
      <c r="B695" s="573"/>
      <c r="C695" s="574"/>
      <c r="D695" s="575"/>
      <c r="E695" s="576"/>
      <c r="F695" s="576"/>
      <c r="G695" s="577">
        <v>0.0</v>
      </c>
      <c r="H695" s="575"/>
      <c r="I695" s="577"/>
      <c r="J695" s="574"/>
      <c r="K695" s="577"/>
    </row>
    <row r="696" ht="13.5" customHeight="1">
      <c r="A696" s="572"/>
      <c r="B696" s="573"/>
      <c r="C696" s="574"/>
      <c r="D696" s="575"/>
      <c r="E696" s="576"/>
      <c r="F696" s="576"/>
      <c r="G696" s="577">
        <v>0.0</v>
      </c>
      <c r="H696" s="575"/>
      <c r="I696" s="577"/>
      <c r="J696" s="574"/>
      <c r="K696" s="577"/>
    </row>
    <row r="697" ht="13.5" customHeight="1">
      <c r="A697" s="572"/>
      <c r="B697" s="573"/>
      <c r="C697" s="574"/>
      <c r="D697" s="575"/>
      <c r="E697" s="576"/>
      <c r="F697" s="576"/>
      <c r="G697" s="577">
        <v>0.0</v>
      </c>
      <c r="H697" s="575"/>
      <c r="I697" s="577"/>
      <c r="J697" s="574"/>
      <c r="K697" s="577"/>
    </row>
    <row r="698" ht="13.5" customHeight="1">
      <c r="A698" s="572"/>
      <c r="B698" s="573"/>
      <c r="C698" s="574"/>
      <c r="D698" s="575"/>
      <c r="E698" s="576"/>
      <c r="F698" s="576"/>
      <c r="G698" s="577">
        <v>0.0</v>
      </c>
      <c r="H698" s="575"/>
      <c r="I698" s="577"/>
      <c r="J698" s="574"/>
      <c r="K698" s="577"/>
    </row>
    <row r="699" ht="13.5" customHeight="1">
      <c r="A699" s="572"/>
      <c r="B699" s="573"/>
      <c r="C699" s="574"/>
      <c r="D699" s="575"/>
      <c r="E699" s="576"/>
      <c r="F699" s="576"/>
      <c r="G699" s="577">
        <v>0.0</v>
      </c>
      <c r="H699" s="575"/>
      <c r="I699" s="577"/>
      <c r="J699" s="574"/>
      <c r="K699" s="577"/>
    </row>
    <row r="700" ht="13.5" customHeight="1">
      <c r="A700" s="572"/>
      <c r="B700" s="573"/>
      <c r="C700" s="574"/>
      <c r="D700" s="575"/>
      <c r="E700" s="576"/>
      <c r="F700" s="576"/>
      <c r="G700" s="577">
        <v>0.0</v>
      </c>
      <c r="H700" s="575"/>
      <c r="I700" s="577"/>
      <c r="J700" s="574"/>
      <c r="K700" s="577"/>
    </row>
    <row r="701" ht="13.5" customHeight="1">
      <c r="A701" s="572"/>
      <c r="B701" s="573"/>
      <c r="C701" s="574"/>
      <c r="D701" s="575"/>
      <c r="E701" s="576"/>
      <c r="F701" s="576"/>
      <c r="G701" s="577">
        <v>0.0</v>
      </c>
      <c r="H701" s="575"/>
      <c r="I701" s="577"/>
      <c r="J701" s="574"/>
      <c r="K701" s="577"/>
    </row>
    <row r="702" ht="13.5" customHeight="1">
      <c r="A702" s="572"/>
      <c r="B702" s="573"/>
      <c r="C702" s="574"/>
      <c r="D702" s="575"/>
      <c r="E702" s="576"/>
      <c r="F702" s="576"/>
      <c r="G702" s="577">
        <v>0.0</v>
      </c>
      <c r="H702" s="575"/>
      <c r="I702" s="577"/>
      <c r="J702" s="574"/>
      <c r="K702" s="577"/>
    </row>
    <row r="703" ht="13.5" customHeight="1">
      <c r="A703" s="572"/>
      <c r="B703" s="573"/>
      <c r="C703" s="574"/>
      <c r="D703" s="575"/>
      <c r="E703" s="576"/>
      <c r="F703" s="576"/>
      <c r="G703" s="577">
        <v>0.0</v>
      </c>
      <c r="H703" s="575"/>
      <c r="I703" s="577"/>
      <c r="J703" s="574"/>
      <c r="K703" s="577"/>
    </row>
    <row r="704" ht="13.5" customHeight="1">
      <c r="A704" s="572"/>
      <c r="B704" s="573"/>
      <c r="C704" s="574"/>
      <c r="D704" s="575"/>
      <c r="E704" s="576"/>
      <c r="F704" s="576"/>
      <c r="G704" s="577">
        <v>0.0</v>
      </c>
      <c r="H704" s="575"/>
      <c r="I704" s="577"/>
      <c r="J704" s="574"/>
      <c r="K704" s="577"/>
    </row>
    <row r="705" ht="13.5" customHeight="1">
      <c r="A705" s="572"/>
      <c r="B705" s="573"/>
      <c r="C705" s="574"/>
      <c r="D705" s="575"/>
      <c r="E705" s="576"/>
      <c r="F705" s="576"/>
      <c r="G705" s="577">
        <v>0.0</v>
      </c>
      <c r="H705" s="575"/>
      <c r="I705" s="577"/>
      <c r="J705" s="574"/>
      <c r="K705" s="577"/>
    </row>
    <row r="706" ht="13.5" customHeight="1">
      <c r="A706" s="572"/>
      <c r="B706" s="573"/>
      <c r="C706" s="574"/>
      <c r="D706" s="575"/>
      <c r="E706" s="576"/>
      <c r="F706" s="576"/>
      <c r="G706" s="577">
        <v>0.0</v>
      </c>
      <c r="H706" s="575"/>
      <c r="I706" s="577"/>
      <c r="J706" s="574"/>
      <c r="K706" s="577"/>
    </row>
    <row r="707" ht="13.5" customHeight="1">
      <c r="A707" s="572"/>
      <c r="B707" s="573"/>
      <c r="C707" s="574"/>
      <c r="D707" s="575"/>
      <c r="E707" s="576"/>
      <c r="F707" s="576"/>
      <c r="G707" s="577">
        <v>0.0</v>
      </c>
      <c r="H707" s="575"/>
      <c r="I707" s="577"/>
      <c r="J707" s="574"/>
      <c r="K707" s="577"/>
    </row>
    <row r="708" ht="13.5" customHeight="1">
      <c r="A708" s="572"/>
      <c r="B708" s="573"/>
      <c r="C708" s="574"/>
      <c r="D708" s="575"/>
      <c r="E708" s="576"/>
      <c r="F708" s="576"/>
      <c r="G708" s="577">
        <v>0.0</v>
      </c>
      <c r="H708" s="575"/>
      <c r="I708" s="577"/>
      <c r="J708" s="574"/>
      <c r="K708" s="577"/>
    </row>
    <row r="709" ht="13.5" customHeight="1">
      <c r="A709" s="572"/>
      <c r="B709" s="573"/>
      <c r="C709" s="574"/>
      <c r="D709" s="575"/>
      <c r="E709" s="576"/>
      <c r="F709" s="576"/>
      <c r="G709" s="577">
        <v>0.0</v>
      </c>
      <c r="H709" s="575"/>
      <c r="I709" s="577"/>
      <c r="J709" s="574"/>
      <c r="K709" s="577"/>
    </row>
    <row r="710" ht="13.5" customHeight="1">
      <c r="A710" s="572"/>
      <c r="B710" s="573"/>
      <c r="C710" s="574"/>
      <c r="D710" s="575"/>
      <c r="E710" s="576"/>
      <c r="F710" s="576"/>
      <c r="G710" s="577">
        <v>0.0</v>
      </c>
      <c r="H710" s="575"/>
      <c r="I710" s="577"/>
      <c r="J710" s="574"/>
      <c r="K710" s="577"/>
    </row>
    <row r="711" ht="13.5" customHeight="1">
      <c r="A711" s="572"/>
      <c r="B711" s="573"/>
      <c r="C711" s="574"/>
      <c r="D711" s="575"/>
      <c r="E711" s="576"/>
      <c r="F711" s="576"/>
      <c r="G711" s="577">
        <v>0.0</v>
      </c>
      <c r="H711" s="575"/>
      <c r="I711" s="577"/>
      <c r="J711" s="574"/>
      <c r="K711" s="577"/>
    </row>
    <row r="712" ht="13.5" customHeight="1">
      <c r="A712" s="572"/>
      <c r="B712" s="573"/>
      <c r="C712" s="574"/>
      <c r="D712" s="575"/>
      <c r="E712" s="576"/>
      <c r="F712" s="576"/>
      <c r="G712" s="577">
        <v>0.0</v>
      </c>
      <c r="H712" s="575"/>
      <c r="I712" s="577"/>
      <c r="J712" s="574"/>
      <c r="K712" s="577"/>
    </row>
    <row r="713" ht="13.5" customHeight="1">
      <c r="A713" s="572"/>
      <c r="B713" s="573"/>
      <c r="C713" s="574"/>
      <c r="D713" s="575"/>
      <c r="E713" s="576"/>
      <c r="F713" s="576"/>
      <c r="G713" s="577">
        <v>0.0</v>
      </c>
      <c r="H713" s="575"/>
      <c r="I713" s="577"/>
      <c r="J713" s="574"/>
      <c r="K713" s="577"/>
    </row>
    <row r="714" ht="13.5" customHeight="1">
      <c r="A714" s="572"/>
      <c r="B714" s="573"/>
      <c r="C714" s="574"/>
      <c r="D714" s="575"/>
      <c r="E714" s="576"/>
      <c r="F714" s="576"/>
      <c r="G714" s="577">
        <v>0.0</v>
      </c>
      <c r="H714" s="575"/>
      <c r="I714" s="577"/>
      <c r="J714" s="574"/>
      <c r="K714" s="577"/>
    </row>
    <row r="715" ht="13.5" customHeight="1">
      <c r="A715" s="572"/>
      <c r="B715" s="573"/>
      <c r="C715" s="574"/>
      <c r="D715" s="575"/>
      <c r="E715" s="576"/>
      <c r="F715" s="576"/>
      <c r="G715" s="577">
        <v>0.0</v>
      </c>
      <c r="H715" s="575"/>
      <c r="I715" s="577"/>
      <c r="J715" s="574"/>
      <c r="K715" s="577"/>
    </row>
    <row r="716" ht="13.5" customHeight="1">
      <c r="A716" s="572"/>
      <c r="B716" s="573"/>
      <c r="C716" s="574"/>
      <c r="D716" s="575"/>
      <c r="E716" s="576"/>
      <c r="F716" s="576"/>
      <c r="G716" s="577">
        <v>0.0</v>
      </c>
      <c r="H716" s="575"/>
      <c r="I716" s="577"/>
      <c r="J716" s="574"/>
      <c r="K716" s="577"/>
    </row>
    <row r="717" ht="13.5" customHeight="1">
      <c r="A717" s="572"/>
      <c r="B717" s="573"/>
      <c r="C717" s="574"/>
      <c r="D717" s="575"/>
      <c r="E717" s="576"/>
      <c r="F717" s="576"/>
      <c r="G717" s="577">
        <v>0.0</v>
      </c>
      <c r="H717" s="575"/>
      <c r="I717" s="577"/>
      <c r="J717" s="574"/>
      <c r="K717" s="577"/>
    </row>
    <row r="718" ht="13.5" customHeight="1">
      <c r="A718" s="572"/>
      <c r="B718" s="573"/>
      <c r="C718" s="574"/>
      <c r="D718" s="575"/>
      <c r="E718" s="576"/>
      <c r="F718" s="576"/>
      <c r="G718" s="577">
        <v>0.0</v>
      </c>
      <c r="H718" s="575"/>
      <c r="I718" s="577"/>
      <c r="J718" s="574"/>
      <c r="K718" s="577"/>
    </row>
    <row r="719" ht="13.5" customHeight="1">
      <c r="A719" s="572"/>
      <c r="B719" s="573"/>
      <c r="C719" s="574"/>
      <c r="D719" s="575"/>
      <c r="E719" s="576"/>
      <c r="F719" s="576"/>
      <c r="G719" s="577">
        <v>0.0</v>
      </c>
      <c r="H719" s="575"/>
      <c r="I719" s="577"/>
      <c r="J719" s="574"/>
      <c r="K719" s="577"/>
    </row>
    <row r="720" ht="13.5" customHeight="1">
      <c r="A720" s="572"/>
      <c r="B720" s="573"/>
      <c r="C720" s="574"/>
      <c r="D720" s="575"/>
      <c r="E720" s="576"/>
      <c r="F720" s="576"/>
      <c r="G720" s="577">
        <v>0.0</v>
      </c>
      <c r="H720" s="575"/>
      <c r="I720" s="577"/>
      <c r="J720" s="574"/>
      <c r="K720" s="577"/>
    </row>
    <row r="721" ht="13.5" customHeight="1">
      <c r="A721" s="572"/>
      <c r="B721" s="573"/>
      <c r="C721" s="574"/>
      <c r="D721" s="575"/>
      <c r="E721" s="576"/>
      <c r="F721" s="576"/>
      <c r="G721" s="577">
        <v>0.0</v>
      </c>
      <c r="H721" s="575"/>
      <c r="I721" s="577"/>
      <c r="J721" s="574"/>
      <c r="K721" s="577"/>
    </row>
    <row r="722" ht="13.5" customHeight="1">
      <c r="A722" s="572"/>
      <c r="B722" s="573"/>
      <c r="C722" s="574"/>
      <c r="D722" s="575"/>
      <c r="E722" s="576"/>
      <c r="F722" s="576"/>
      <c r="G722" s="577">
        <v>0.0</v>
      </c>
      <c r="H722" s="575"/>
      <c r="I722" s="577"/>
      <c r="J722" s="574"/>
      <c r="K722" s="577"/>
    </row>
    <row r="723" ht="13.5" customHeight="1">
      <c r="A723" s="572"/>
      <c r="B723" s="573"/>
      <c r="C723" s="574"/>
      <c r="D723" s="575"/>
      <c r="E723" s="576"/>
      <c r="F723" s="576"/>
      <c r="G723" s="577">
        <v>0.0</v>
      </c>
      <c r="H723" s="575"/>
      <c r="I723" s="577"/>
      <c r="J723" s="574"/>
      <c r="K723" s="577"/>
    </row>
    <row r="724" ht="13.5" customHeight="1">
      <c r="A724" s="572"/>
      <c r="B724" s="573"/>
      <c r="C724" s="574"/>
      <c r="D724" s="575"/>
      <c r="E724" s="576"/>
      <c r="F724" s="576"/>
      <c r="G724" s="577">
        <v>0.0</v>
      </c>
      <c r="H724" s="575"/>
      <c r="I724" s="577"/>
      <c r="J724" s="574"/>
      <c r="K724" s="577"/>
    </row>
    <row r="725" ht="13.5" customHeight="1">
      <c r="A725" s="572"/>
      <c r="B725" s="573"/>
      <c r="C725" s="574"/>
      <c r="D725" s="575"/>
      <c r="E725" s="576"/>
      <c r="F725" s="576"/>
      <c r="G725" s="577">
        <v>0.0</v>
      </c>
      <c r="H725" s="575"/>
      <c r="I725" s="577"/>
      <c r="J725" s="574"/>
      <c r="K725" s="577"/>
    </row>
    <row r="726" ht="13.5" customHeight="1">
      <c r="A726" s="572"/>
      <c r="B726" s="573"/>
      <c r="C726" s="574"/>
      <c r="D726" s="575"/>
      <c r="E726" s="576"/>
      <c r="F726" s="576"/>
      <c r="G726" s="577">
        <v>0.0</v>
      </c>
      <c r="H726" s="575"/>
      <c r="I726" s="577"/>
      <c r="J726" s="574"/>
      <c r="K726" s="577"/>
    </row>
    <row r="727" ht="13.5" customHeight="1">
      <c r="A727" s="572"/>
      <c r="B727" s="573"/>
      <c r="C727" s="574"/>
      <c r="D727" s="575"/>
      <c r="E727" s="576"/>
      <c r="F727" s="576"/>
      <c r="G727" s="577">
        <v>0.0</v>
      </c>
      <c r="H727" s="575"/>
      <c r="I727" s="577"/>
      <c r="J727" s="574"/>
      <c r="K727" s="577"/>
    </row>
    <row r="728" ht="13.5" customHeight="1">
      <c r="A728" s="572"/>
      <c r="B728" s="573"/>
      <c r="C728" s="574"/>
      <c r="D728" s="575"/>
      <c r="E728" s="576"/>
      <c r="F728" s="576"/>
      <c r="G728" s="577">
        <v>0.0</v>
      </c>
      <c r="H728" s="575"/>
      <c r="I728" s="577"/>
      <c r="J728" s="574"/>
      <c r="K728" s="577"/>
    </row>
    <row r="729" ht="13.5" customHeight="1">
      <c r="A729" s="572"/>
      <c r="B729" s="573"/>
      <c r="C729" s="574"/>
      <c r="D729" s="575"/>
      <c r="E729" s="576"/>
      <c r="F729" s="576"/>
      <c r="G729" s="577">
        <v>0.0</v>
      </c>
      <c r="H729" s="575"/>
      <c r="I729" s="577"/>
      <c r="J729" s="574"/>
      <c r="K729" s="577"/>
    </row>
    <row r="730" ht="13.5" customHeight="1">
      <c r="A730" s="572"/>
      <c r="B730" s="573"/>
      <c r="C730" s="574"/>
      <c r="D730" s="575"/>
      <c r="E730" s="576"/>
      <c r="F730" s="576"/>
      <c r="G730" s="577">
        <v>0.0</v>
      </c>
      <c r="H730" s="575"/>
      <c r="I730" s="577"/>
      <c r="J730" s="574"/>
      <c r="K730" s="577"/>
    </row>
    <row r="731" ht="13.5" customHeight="1">
      <c r="A731" s="572"/>
      <c r="B731" s="573"/>
      <c r="C731" s="574"/>
      <c r="D731" s="575"/>
      <c r="E731" s="576"/>
      <c r="F731" s="576"/>
      <c r="G731" s="577">
        <v>0.0</v>
      </c>
      <c r="H731" s="575"/>
      <c r="I731" s="577"/>
      <c r="J731" s="574"/>
      <c r="K731" s="577"/>
    </row>
    <row r="732" ht="13.5" customHeight="1">
      <c r="A732" s="572"/>
      <c r="B732" s="573"/>
      <c r="C732" s="574"/>
      <c r="D732" s="575"/>
      <c r="E732" s="576"/>
      <c r="F732" s="576"/>
      <c r="G732" s="577">
        <v>0.0</v>
      </c>
      <c r="H732" s="575"/>
      <c r="I732" s="577"/>
      <c r="J732" s="574"/>
      <c r="K732" s="577"/>
    </row>
    <row r="733" ht="13.5" customHeight="1">
      <c r="A733" s="572"/>
      <c r="B733" s="573"/>
      <c r="C733" s="574"/>
      <c r="D733" s="575"/>
      <c r="E733" s="576"/>
      <c r="F733" s="576"/>
      <c r="G733" s="577">
        <v>0.0</v>
      </c>
      <c r="H733" s="575"/>
      <c r="I733" s="577"/>
      <c r="J733" s="574"/>
      <c r="K733" s="577"/>
    </row>
    <row r="734" ht="13.5" customHeight="1">
      <c r="A734" s="572"/>
      <c r="B734" s="573"/>
      <c r="C734" s="574"/>
      <c r="D734" s="575"/>
      <c r="E734" s="576"/>
      <c r="F734" s="576"/>
      <c r="G734" s="577">
        <v>0.0</v>
      </c>
      <c r="H734" s="575"/>
      <c r="I734" s="577"/>
      <c r="J734" s="574"/>
      <c r="K734" s="577"/>
    </row>
    <row r="735" ht="13.5" customHeight="1">
      <c r="A735" s="572"/>
      <c r="B735" s="573"/>
      <c r="C735" s="574"/>
      <c r="D735" s="575"/>
      <c r="E735" s="576"/>
      <c r="F735" s="576"/>
      <c r="G735" s="577">
        <v>0.0</v>
      </c>
      <c r="H735" s="575"/>
      <c r="I735" s="577"/>
      <c r="J735" s="574"/>
      <c r="K735" s="577"/>
    </row>
    <row r="736" ht="13.5" customHeight="1">
      <c r="A736" s="572"/>
      <c r="B736" s="573"/>
      <c r="C736" s="574"/>
      <c r="D736" s="575"/>
      <c r="E736" s="576"/>
      <c r="F736" s="576"/>
      <c r="G736" s="577">
        <v>0.0</v>
      </c>
      <c r="H736" s="575"/>
      <c r="I736" s="577"/>
      <c r="J736" s="574"/>
      <c r="K736" s="577"/>
    </row>
    <row r="737" ht="13.5" customHeight="1">
      <c r="A737" s="572"/>
      <c r="B737" s="573"/>
      <c r="C737" s="574"/>
      <c r="D737" s="575"/>
      <c r="E737" s="576"/>
      <c r="F737" s="576"/>
      <c r="G737" s="577">
        <v>0.0</v>
      </c>
      <c r="H737" s="575"/>
      <c r="I737" s="577"/>
      <c r="J737" s="574"/>
      <c r="K737" s="577"/>
    </row>
    <row r="738" ht="13.5" customHeight="1">
      <c r="A738" s="572"/>
      <c r="B738" s="573"/>
      <c r="C738" s="574"/>
      <c r="D738" s="575"/>
      <c r="E738" s="576"/>
      <c r="F738" s="576"/>
      <c r="G738" s="577">
        <v>0.0</v>
      </c>
      <c r="H738" s="575"/>
      <c r="I738" s="577"/>
      <c r="J738" s="574"/>
      <c r="K738" s="577"/>
    </row>
    <row r="739" ht="13.5" customHeight="1">
      <c r="A739" s="572"/>
      <c r="B739" s="573"/>
      <c r="C739" s="574"/>
      <c r="D739" s="575"/>
      <c r="E739" s="576"/>
      <c r="F739" s="576"/>
      <c r="G739" s="577">
        <v>0.0</v>
      </c>
      <c r="H739" s="575"/>
      <c r="I739" s="577"/>
      <c r="J739" s="574"/>
      <c r="K739" s="577"/>
    </row>
    <row r="740" ht="13.5" customHeight="1">
      <c r="A740" s="572"/>
      <c r="B740" s="573"/>
      <c r="C740" s="574"/>
      <c r="D740" s="575"/>
      <c r="E740" s="576"/>
      <c r="F740" s="576"/>
      <c r="G740" s="577">
        <v>0.0</v>
      </c>
      <c r="H740" s="575"/>
      <c r="I740" s="577"/>
      <c r="J740" s="574"/>
      <c r="K740" s="577"/>
    </row>
    <row r="741" ht="13.5" customHeight="1">
      <c r="A741" s="572"/>
      <c r="B741" s="573"/>
      <c r="C741" s="574"/>
      <c r="D741" s="575"/>
      <c r="E741" s="576"/>
      <c r="F741" s="576"/>
      <c r="G741" s="577">
        <v>0.0</v>
      </c>
      <c r="H741" s="575"/>
      <c r="I741" s="577"/>
      <c r="J741" s="574"/>
      <c r="K741" s="577"/>
    </row>
    <row r="742" ht="13.5" customHeight="1">
      <c r="A742" s="572"/>
      <c r="B742" s="573"/>
      <c r="C742" s="574"/>
      <c r="D742" s="575"/>
      <c r="E742" s="576"/>
      <c r="F742" s="576"/>
      <c r="G742" s="577">
        <v>0.0</v>
      </c>
      <c r="H742" s="575"/>
      <c r="I742" s="577"/>
      <c r="J742" s="574"/>
      <c r="K742" s="577"/>
    </row>
    <row r="743" ht="13.5" customHeight="1">
      <c r="A743" s="572"/>
      <c r="B743" s="573"/>
      <c r="C743" s="574"/>
      <c r="D743" s="575"/>
      <c r="E743" s="576"/>
      <c r="F743" s="576"/>
      <c r="G743" s="577">
        <v>0.0</v>
      </c>
      <c r="H743" s="575"/>
      <c r="I743" s="577"/>
      <c r="J743" s="574"/>
      <c r="K743" s="577"/>
    </row>
    <row r="744" ht="13.5" customHeight="1">
      <c r="A744" s="572"/>
      <c r="B744" s="573"/>
      <c r="C744" s="574"/>
      <c r="D744" s="575"/>
      <c r="E744" s="576"/>
      <c r="F744" s="576"/>
      <c r="G744" s="577">
        <v>0.0</v>
      </c>
      <c r="H744" s="575"/>
      <c r="I744" s="577"/>
      <c r="J744" s="574"/>
      <c r="K744" s="577"/>
    </row>
    <row r="745" ht="13.5" customHeight="1">
      <c r="A745" s="572"/>
      <c r="B745" s="573"/>
      <c r="C745" s="574"/>
      <c r="D745" s="575"/>
      <c r="E745" s="576"/>
      <c r="F745" s="576"/>
      <c r="G745" s="577">
        <v>0.0</v>
      </c>
      <c r="H745" s="575"/>
      <c r="I745" s="577"/>
      <c r="J745" s="574"/>
      <c r="K745" s="577"/>
    </row>
    <row r="746" ht="13.5" customHeight="1">
      <c r="A746" s="572"/>
      <c r="B746" s="573"/>
      <c r="C746" s="574"/>
      <c r="D746" s="575"/>
      <c r="E746" s="576"/>
      <c r="F746" s="576"/>
      <c r="G746" s="577">
        <v>0.0</v>
      </c>
      <c r="H746" s="575"/>
      <c r="I746" s="577"/>
      <c r="J746" s="574"/>
      <c r="K746" s="577"/>
    </row>
    <row r="747" ht="13.5" customHeight="1">
      <c r="A747" s="572"/>
      <c r="B747" s="573"/>
      <c r="C747" s="574"/>
      <c r="D747" s="575"/>
      <c r="E747" s="576"/>
      <c r="F747" s="576"/>
      <c r="G747" s="577">
        <v>0.0</v>
      </c>
      <c r="H747" s="575"/>
      <c r="I747" s="577"/>
      <c r="J747" s="574"/>
      <c r="K747" s="577"/>
    </row>
    <row r="748" ht="13.5" customHeight="1">
      <c r="A748" s="572"/>
      <c r="B748" s="573"/>
      <c r="C748" s="574"/>
      <c r="D748" s="575"/>
      <c r="E748" s="576"/>
      <c r="F748" s="576"/>
      <c r="G748" s="577">
        <v>0.0</v>
      </c>
      <c r="H748" s="575"/>
      <c r="I748" s="577"/>
      <c r="J748" s="574"/>
      <c r="K748" s="577"/>
    </row>
    <row r="749" ht="13.5" customHeight="1">
      <c r="A749" s="572"/>
      <c r="B749" s="573"/>
      <c r="C749" s="574"/>
      <c r="D749" s="575"/>
      <c r="E749" s="576"/>
      <c r="F749" s="576"/>
      <c r="G749" s="577">
        <v>0.0</v>
      </c>
      <c r="H749" s="575"/>
      <c r="I749" s="577"/>
      <c r="J749" s="574"/>
      <c r="K749" s="577"/>
    </row>
    <row r="750" ht="13.5" customHeight="1">
      <c r="A750" s="572"/>
      <c r="B750" s="573"/>
      <c r="C750" s="574"/>
      <c r="D750" s="575"/>
      <c r="E750" s="576"/>
      <c r="F750" s="576"/>
      <c r="G750" s="577">
        <v>0.0</v>
      </c>
      <c r="H750" s="575"/>
      <c r="I750" s="577"/>
      <c r="J750" s="574"/>
      <c r="K750" s="577"/>
    </row>
    <row r="751" ht="13.5" customHeight="1">
      <c r="A751" s="572"/>
      <c r="B751" s="573"/>
      <c r="C751" s="574"/>
      <c r="D751" s="575"/>
      <c r="E751" s="576"/>
      <c r="F751" s="576"/>
      <c r="G751" s="577">
        <v>0.0</v>
      </c>
      <c r="H751" s="575"/>
      <c r="I751" s="577"/>
      <c r="J751" s="574"/>
      <c r="K751" s="577"/>
    </row>
    <row r="752" ht="13.5" customHeight="1">
      <c r="A752" s="572"/>
      <c r="B752" s="573"/>
      <c r="C752" s="574"/>
      <c r="D752" s="575"/>
      <c r="E752" s="576"/>
      <c r="F752" s="576"/>
      <c r="G752" s="577">
        <v>0.0</v>
      </c>
      <c r="H752" s="575"/>
      <c r="I752" s="577"/>
      <c r="J752" s="574"/>
      <c r="K752" s="577"/>
    </row>
    <row r="753" ht="13.5" customHeight="1">
      <c r="A753" s="572"/>
      <c r="B753" s="573"/>
      <c r="C753" s="574"/>
      <c r="D753" s="575"/>
      <c r="E753" s="576"/>
      <c r="F753" s="576"/>
      <c r="G753" s="577">
        <v>0.0</v>
      </c>
      <c r="H753" s="575"/>
      <c r="I753" s="577"/>
      <c r="J753" s="574"/>
      <c r="K753" s="577"/>
    </row>
    <row r="754" ht="13.5" customHeight="1">
      <c r="A754" s="572"/>
      <c r="B754" s="573"/>
      <c r="C754" s="574"/>
      <c r="D754" s="575"/>
      <c r="E754" s="576"/>
      <c r="F754" s="576"/>
      <c r="G754" s="577">
        <v>0.0</v>
      </c>
      <c r="H754" s="575"/>
      <c r="I754" s="577"/>
      <c r="J754" s="574"/>
      <c r="K754" s="577"/>
    </row>
    <row r="755" ht="13.5" customHeight="1">
      <c r="A755" s="572"/>
      <c r="B755" s="573"/>
      <c r="C755" s="574"/>
      <c r="D755" s="575"/>
      <c r="E755" s="576"/>
      <c r="F755" s="576"/>
      <c r="G755" s="577">
        <v>0.0</v>
      </c>
      <c r="H755" s="575"/>
      <c r="I755" s="577"/>
      <c r="J755" s="574"/>
      <c r="K755" s="577"/>
    </row>
    <row r="756" ht="13.5" customHeight="1">
      <c r="A756" s="572"/>
      <c r="B756" s="573"/>
      <c r="C756" s="574"/>
      <c r="D756" s="575"/>
      <c r="E756" s="576"/>
      <c r="F756" s="576"/>
      <c r="G756" s="577">
        <v>0.0</v>
      </c>
      <c r="H756" s="575"/>
      <c r="I756" s="577"/>
      <c r="J756" s="574"/>
      <c r="K756" s="577"/>
    </row>
    <row r="757" ht="13.5" customHeight="1">
      <c r="A757" s="572"/>
      <c r="B757" s="573"/>
      <c r="C757" s="574"/>
      <c r="D757" s="575"/>
      <c r="E757" s="576"/>
      <c r="F757" s="576"/>
      <c r="G757" s="577">
        <v>0.0</v>
      </c>
      <c r="H757" s="575"/>
      <c r="I757" s="577"/>
      <c r="J757" s="574"/>
      <c r="K757" s="577"/>
    </row>
    <row r="758" ht="13.5" customHeight="1">
      <c r="A758" s="572"/>
      <c r="B758" s="573"/>
      <c r="C758" s="574"/>
      <c r="D758" s="575"/>
      <c r="E758" s="576"/>
      <c r="F758" s="576"/>
      <c r="G758" s="577">
        <v>0.0</v>
      </c>
      <c r="H758" s="575"/>
      <c r="I758" s="577"/>
      <c r="J758" s="574"/>
      <c r="K758" s="577"/>
    </row>
    <row r="759" ht="13.5" customHeight="1">
      <c r="A759" s="572"/>
      <c r="B759" s="573"/>
      <c r="C759" s="574"/>
      <c r="D759" s="575"/>
      <c r="E759" s="576"/>
      <c r="F759" s="576"/>
      <c r="G759" s="577">
        <v>0.0</v>
      </c>
      <c r="H759" s="575"/>
      <c r="I759" s="577"/>
      <c r="J759" s="574"/>
      <c r="K759" s="577"/>
    </row>
    <row r="760" ht="13.5" customHeight="1">
      <c r="A760" s="572"/>
      <c r="B760" s="573"/>
      <c r="C760" s="574"/>
      <c r="D760" s="575"/>
      <c r="E760" s="576"/>
      <c r="F760" s="576"/>
      <c r="G760" s="577">
        <v>0.0</v>
      </c>
      <c r="H760" s="575"/>
      <c r="I760" s="577"/>
      <c r="J760" s="574"/>
      <c r="K760" s="577"/>
    </row>
    <row r="761" ht="13.5" customHeight="1">
      <c r="A761" s="572"/>
      <c r="B761" s="573"/>
      <c r="C761" s="574"/>
      <c r="D761" s="575"/>
      <c r="E761" s="576"/>
      <c r="F761" s="576"/>
      <c r="G761" s="577">
        <v>0.0</v>
      </c>
      <c r="H761" s="575"/>
      <c r="I761" s="577"/>
      <c r="J761" s="574"/>
      <c r="K761" s="577"/>
    </row>
    <row r="762" ht="13.5" customHeight="1">
      <c r="A762" s="572"/>
      <c r="B762" s="573"/>
      <c r="C762" s="574"/>
      <c r="D762" s="575"/>
      <c r="E762" s="576"/>
      <c r="F762" s="576"/>
      <c r="G762" s="577">
        <v>0.0</v>
      </c>
      <c r="H762" s="575"/>
      <c r="I762" s="577"/>
      <c r="J762" s="574"/>
      <c r="K762" s="577"/>
    </row>
    <row r="763" ht="13.5" customHeight="1">
      <c r="A763" s="572"/>
      <c r="B763" s="573"/>
      <c r="C763" s="574"/>
      <c r="D763" s="575"/>
      <c r="E763" s="576"/>
      <c r="F763" s="576"/>
      <c r="G763" s="577">
        <v>0.0</v>
      </c>
      <c r="H763" s="575"/>
      <c r="I763" s="577"/>
      <c r="J763" s="574"/>
      <c r="K763" s="577"/>
    </row>
    <row r="764" ht="13.5" customHeight="1">
      <c r="A764" s="572"/>
      <c r="B764" s="573"/>
      <c r="C764" s="574"/>
      <c r="D764" s="575"/>
      <c r="E764" s="576"/>
      <c r="F764" s="576"/>
      <c r="G764" s="577">
        <v>0.0</v>
      </c>
      <c r="H764" s="575"/>
      <c r="I764" s="577"/>
      <c r="J764" s="574"/>
      <c r="K764" s="577"/>
    </row>
    <row r="765" ht="13.5" customHeight="1">
      <c r="A765" s="572"/>
      <c r="B765" s="573"/>
      <c r="C765" s="574"/>
      <c r="D765" s="575"/>
      <c r="E765" s="576"/>
      <c r="F765" s="576"/>
      <c r="G765" s="577">
        <v>0.0</v>
      </c>
      <c r="H765" s="575"/>
      <c r="I765" s="577"/>
      <c r="J765" s="574"/>
      <c r="K765" s="577"/>
    </row>
    <row r="766" ht="13.5" customHeight="1">
      <c r="A766" s="572"/>
      <c r="B766" s="573"/>
      <c r="C766" s="574"/>
      <c r="D766" s="575"/>
      <c r="E766" s="576"/>
      <c r="F766" s="576"/>
      <c r="G766" s="577">
        <v>0.0</v>
      </c>
      <c r="H766" s="575"/>
      <c r="I766" s="577"/>
      <c r="J766" s="574"/>
      <c r="K766" s="577"/>
    </row>
    <row r="767" ht="13.5" customHeight="1">
      <c r="A767" s="572"/>
      <c r="B767" s="573"/>
      <c r="C767" s="574"/>
      <c r="D767" s="575"/>
      <c r="E767" s="576"/>
      <c r="F767" s="576"/>
      <c r="G767" s="577">
        <v>0.0</v>
      </c>
      <c r="H767" s="575"/>
      <c r="I767" s="577"/>
      <c r="J767" s="574"/>
      <c r="K767" s="577"/>
    </row>
    <row r="768" ht="13.5" customHeight="1">
      <c r="A768" s="572"/>
      <c r="B768" s="573"/>
      <c r="C768" s="574"/>
      <c r="D768" s="575"/>
      <c r="E768" s="576"/>
      <c r="F768" s="576"/>
      <c r="G768" s="577">
        <v>0.0</v>
      </c>
      <c r="H768" s="575"/>
      <c r="I768" s="577"/>
      <c r="J768" s="574"/>
      <c r="K768" s="577"/>
    </row>
    <row r="769" ht="13.5" customHeight="1">
      <c r="A769" s="572"/>
      <c r="B769" s="573"/>
      <c r="C769" s="574"/>
      <c r="D769" s="575"/>
      <c r="E769" s="576"/>
      <c r="F769" s="576"/>
      <c r="G769" s="577">
        <v>0.0</v>
      </c>
      <c r="H769" s="575"/>
      <c r="I769" s="577"/>
      <c r="J769" s="574"/>
      <c r="K769" s="577"/>
    </row>
    <row r="770" ht="13.5" customHeight="1">
      <c r="A770" s="572"/>
      <c r="B770" s="573"/>
      <c r="C770" s="574"/>
      <c r="D770" s="575"/>
      <c r="E770" s="576"/>
      <c r="F770" s="576"/>
      <c r="G770" s="577">
        <v>0.0</v>
      </c>
      <c r="H770" s="575"/>
      <c r="I770" s="577"/>
      <c r="J770" s="574"/>
      <c r="K770" s="577"/>
    </row>
    <row r="771" ht="13.5" customHeight="1">
      <c r="A771" s="572"/>
      <c r="B771" s="573"/>
      <c r="C771" s="574"/>
      <c r="D771" s="575"/>
      <c r="E771" s="576"/>
      <c r="F771" s="576"/>
      <c r="G771" s="577">
        <v>0.0</v>
      </c>
      <c r="H771" s="575"/>
      <c r="I771" s="577"/>
      <c r="J771" s="574"/>
      <c r="K771" s="577"/>
    </row>
    <row r="772" ht="13.5" customHeight="1">
      <c r="A772" s="572"/>
      <c r="B772" s="573"/>
      <c r="C772" s="574"/>
      <c r="D772" s="575"/>
      <c r="E772" s="576"/>
      <c r="F772" s="576"/>
      <c r="G772" s="577">
        <v>0.0</v>
      </c>
      <c r="H772" s="575"/>
      <c r="I772" s="577"/>
      <c r="J772" s="574"/>
      <c r="K772" s="577"/>
    </row>
    <row r="773" ht="13.5" customHeight="1">
      <c r="A773" s="572"/>
      <c r="B773" s="573"/>
      <c r="C773" s="574"/>
      <c r="D773" s="575"/>
      <c r="E773" s="576"/>
      <c r="F773" s="576"/>
      <c r="G773" s="577">
        <v>0.0</v>
      </c>
      <c r="H773" s="575"/>
      <c r="I773" s="577"/>
      <c r="J773" s="574"/>
      <c r="K773" s="577"/>
    </row>
    <row r="774" ht="13.5" customHeight="1">
      <c r="A774" s="572"/>
      <c r="B774" s="573"/>
      <c r="C774" s="574"/>
      <c r="D774" s="575"/>
      <c r="E774" s="576"/>
      <c r="F774" s="576"/>
      <c r="G774" s="577">
        <v>0.0</v>
      </c>
      <c r="H774" s="575"/>
      <c r="I774" s="577"/>
      <c r="J774" s="574"/>
      <c r="K774" s="577"/>
    </row>
    <row r="775" ht="13.5" customHeight="1">
      <c r="A775" s="572"/>
      <c r="B775" s="573"/>
      <c r="C775" s="574"/>
      <c r="D775" s="575"/>
      <c r="E775" s="576"/>
      <c r="F775" s="576"/>
      <c r="G775" s="577">
        <v>0.0</v>
      </c>
      <c r="H775" s="575"/>
      <c r="I775" s="577"/>
      <c r="J775" s="574"/>
      <c r="K775" s="577"/>
    </row>
    <row r="776" ht="13.5" customHeight="1">
      <c r="A776" s="572"/>
      <c r="B776" s="573"/>
      <c r="C776" s="574"/>
      <c r="D776" s="575"/>
      <c r="E776" s="576"/>
      <c r="F776" s="576"/>
      <c r="G776" s="577">
        <v>0.0</v>
      </c>
      <c r="H776" s="575"/>
      <c r="I776" s="577"/>
      <c r="J776" s="574"/>
      <c r="K776" s="577"/>
    </row>
    <row r="777" ht="13.5" customHeight="1">
      <c r="A777" s="572"/>
      <c r="B777" s="573"/>
      <c r="C777" s="574"/>
      <c r="D777" s="575"/>
      <c r="E777" s="576"/>
      <c r="F777" s="576"/>
      <c r="G777" s="577">
        <v>0.0</v>
      </c>
      <c r="H777" s="575"/>
      <c r="I777" s="577"/>
      <c r="J777" s="574"/>
      <c r="K777" s="577"/>
    </row>
    <row r="778" ht="13.5" customHeight="1">
      <c r="A778" s="572"/>
      <c r="B778" s="573"/>
      <c r="C778" s="574"/>
      <c r="D778" s="575"/>
      <c r="E778" s="576"/>
      <c r="F778" s="576"/>
      <c r="G778" s="577">
        <v>0.0</v>
      </c>
      <c r="H778" s="575"/>
      <c r="I778" s="577"/>
      <c r="J778" s="574"/>
      <c r="K778" s="577"/>
    </row>
    <row r="779" ht="13.5" customHeight="1">
      <c r="A779" s="572"/>
      <c r="B779" s="573"/>
      <c r="C779" s="574"/>
      <c r="D779" s="575"/>
      <c r="E779" s="576"/>
      <c r="F779" s="576"/>
      <c r="G779" s="577">
        <v>0.0</v>
      </c>
      <c r="H779" s="575"/>
      <c r="I779" s="577"/>
      <c r="J779" s="574"/>
      <c r="K779" s="577"/>
    </row>
    <row r="780" ht="13.5" customHeight="1">
      <c r="A780" s="572"/>
      <c r="B780" s="573"/>
      <c r="C780" s="574"/>
      <c r="D780" s="575"/>
      <c r="E780" s="576"/>
      <c r="F780" s="576"/>
      <c r="G780" s="577">
        <v>0.0</v>
      </c>
      <c r="H780" s="575"/>
      <c r="I780" s="577"/>
      <c r="J780" s="574"/>
      <c r="K780" s="577"/>
    </row>
    <row r="781" ht="13.5" customHeight="1">
      <c r="A781" s="572"/>
      <c r="B781" s="573"/>
      <c r="C781" s="574"/>
      <c r="D781" s="575"/>
      <c r="E781" s="576"/>
      <c r="F781" s="576"/>
      <c r="G781" s="577">
        <v>0.0</v>
      </c>
      <c r="H781" s="575"/>
      <c r="I781" s="577"/>
      <c r="J781" s="574"/>
      <c r="K781" s="577"/>
    </row>
    <row r="782" ht="13.5" customHeight="1">
      <c r="A782" s="572"/>
      <c r="B782" s="573"/>
      <c r="C782" s="574"/>
      <c r="D782" s="575"/>
      <c r="E782" s="576"/>
      <c r="F782" s="576"/>
      <c r="G782" s="577">
        <v>0.0</v>
      </c>
      <c r="H782" s="575"/>
      <c r="I782" s="577"/>
      <c r="J782" s="574"/>
      <c r="K782" s="577"/>
    </row>
    <row r="783" ht="13.5" customHeight="1">
      <c r="A783" s="572"/>
      <c r="B783" s="573"/>
      <c r="C783" s="574"/>
      <c r="D783" s="575"/>
      <c r="E783" s="576"/>
      <c r="F783" s="576"/>
      <c r="G783" s="577">
        <v>0.0</v>
      </c>
      <c r="H783" s="575"/>
      <c r="I783" s="577"/>
      <c r="J783" s="574"/>
      <c r="K783" s="577"/>
    </row>
    <row r="784" ht="13.5" customHeight="1">
      <c r="A784" s="572"/>
      <c r="B784" s="573"/>
      <c r="C784" s="574"/>
      <c r="D784" s="575"/>
      <c r="E784" s="576"/>
      <c r="F784" s="576"/>
      <c r="G784" s="577">
        <v>0.0</v>
      </c>
      <c r="H784" s="575"/>
      <c r="I784" s="577"/>
      <c r="J784" s="574"/>
      <c r="K784" s="577"/>
    </row>
    <row r="785" ht="13.5" customHeight="1">
      <c r="A785" s="572"/>
      <c r="B785" s="573"/>
      <c r="C785" s="574"/>
      <c r="D785" s="575"/>
      <c r="E785" s="576"/>
      <c r="F785" s="576"/>
      <c r="G785" s="577">
        <v>0.0</v>
      </c>
      <c r="H785" s="575"/>
      <c r="I785" s="577"/>
      <c r="J785" s="574"/>
      <c r="K785" s="577"/>
    </row>
    <row r="786" ht="13.5" customHeight="1">
      <c r="A786" s="572"/>
      <c r="B786" s="573"/>
      <c r="C786" s="574"/>
      <c r="D786" s="575"/>
      <c r="E786" s="576"/>
      <c r="F786" s="576"/>
      <c r="G786" s="577">
        <v>0.0</v>
      </c>
      <c r="H786" s="575"/>
      <c r="I786" s="577"/>
      <c r="J786" s="574"/>
      <c r="K786" s="577"/>
    </row>
    <row r="787" ht="13.5" customHeight="1">
      <c r="A787" s="572"/>
      <c r="B787" s="573"/>
      <c r="C787" s="574"/>
      <c r="D787" s="575"/>
      <c r="E787" s="576"/>
      <c r="F787" s="576"/>
      <c r="G787" s="577">
        <v>0.0</v>
      </c>
      <c r="H787" s="575"/>
      <c r="I787" s="577"/>
      <c r="J787" s="574"/>
      <c r="K787" s="577"/>
    </row>
    <row r="788" ht="13.5" customHeight="1">
      <c r="A788" s="572"/>
      <c r="B788" s="573"/>
      <c r="C788" s="574"/>
      <c r="D788" s="575"/>
      <c r="E788" s="576"/>
      <c r="F788" s="576"/>
      <c r="G788" s="577">
        <v>0.0</v>
      </c>
      <c r="H788" s="575"/>
      <c r="I788" s="577"/>
      <c r="J788" s="574"/>
      <c r="K788" s="577"/>
    </row>
    <row r="789" ht="13.5" customHeight="1">
      <c r="A789" s="572"/>
      <c r="B789" s="573"/>
      <c r="C789" s="574"/>
      <c r="D789" s="575"/>
      <c r="E789" s="576"/>
      <c r="F789" s="576"/>
      <c r="G789" s="577">
        <v>0.0</v>
      </c>
      <c r="H789" s="575"/>
      <c r="I789" s="577"/>
      <c r="J789" s="574"/>
      <c r="K789" s="577"/>
    </row>
    <row r="790" ht="13.5" customHeight="1">
      <c r="A790" s="572"/>
      <c r="B790" s="573"/>
      <c r="C790" s="574"/>
      <c r="D790" s="575"/>
      <c r="E790" s="576"/>
      <c r="F790" s="576"/>
      <c r="G790" s="577">
        <v>0.0</v>
      </c>
      <c r="H790" s="575"/>
      <c r="I790" s="577"/>
      <c r="J790" s="574"/>
      <c r="K790" s="577"/>
    </row>
    <row r="791" ht="13.5" customHeight="1">
      <c r="A791" s="572"/>
      <c r="B791" s="573"/>
      <c r="C791" s="574"/>
      <c r="D791" s="575"/>
      <c r="E791" s="576"/>
      <c r="F791" s="576"/>
      <c r="G791" s="577">
        <v>0.0</v>
      </c>
      <c r="H791" s="575"/>
      <c r="I791" s="577"/>
      <c r="J791" s="574"/>
      <c r="K791" s="577"/>
    </row>
    <row r="792" ht="13.5" customHeight="1">
      <c r="A792" s="572"/>
      <c r="B792" s="573"/>
      <c r="C792" s="574"/>
      <c r="D792" s="575"/>
      <c r="E792" s="576"/>
      <c r="F792" s="576"/>
      <c r="G792" s="577">
        <v>0.0</v>
      </c>
      <c r="H792" s="575"/>
      <c r="I792" s="577"/>
      <c r="J792" s="574"/>
      <c r="K792" s="577"/>
    </row>
    <row r="793" ht="13.5" customHeight="1">
      <c r="A793" s="572"/>
      <c r="B793" s="573"/>
      <c r="C793" s="574"/>
      <c r="D793" s="575"/>
      <c r="E793" s="576"/>
      <c r="F793" s="576"/>
      <c r="G793" s="577">
        <v>0.0</v>
      </c>
      <c r="H793" s="575"/>
      <c r="I793" s="577"/>
      <c r="J793" s="574"/>
      <c r="K793" s="577"/>
    </row>
    <row r="794" ht="13.5" customHeight="1">
      <c r="A794" s="572"/>
      <c r="B794" s="573"/>
      <c r="C794" s="574"/>
      <c r="D794" s="575"/>
      <c r="E794" s="576"/>
      <c r="F794" s="576"/>
      <c r="G794" s="577">
        <v>0.0</v>
      </c>
      <c r="H794" s="575"/>
      <c r="I794" s="577"/>
      <c r="J794" s="574"/>
      <c r="K794" s="577"/>
    </row>
    <row r="795" ht="13.5" customHeight="1">
      <c r="A795" s="572"/>
      <c r="B795" s="573"/>
      <c r="C795" s="574"/>
      <c r="D795" s="575"/>
      <c r="E795" s="576"/>
      <c r="F795" s="576"/>
      <c r="G795" s="577">
        <v>0.0</v>
      </c>
      <c r="H795" s="575"/>
      <c r="I795" s="577"/>
      <c r="J795" s="574"/>
      <c r="K795" s="577"/>
    </row>
    <row r="796" ht="13.5" customHeight="1">
      <c r="A796" s="572"/>
      <c r="B796" s="573"/>
      <c r="C796" s="574"/>
      <c r="D796" s="575"/>
      <c r="E796" s="576"/>
      <c r="F796" s="576"/>
      <c r="G796" s="577">
        <v>0.0</v>
      </c>
      <c r="H796" s="575"/>
      <c r="I796" s="577"/>
      <c r="J796" s="574"/>
      <c r="K796" s="577"/>
    </row>
    <row r="797" ht="13.5" customHeight="1">
      <c r="A797" s="572"/>
      <c r="B797" s="573"/>
      <c r="C797" s="574"/>
      <c r="D797" s="575"/>
      <c r="E797" s="576"/>
      <c r="F797" s="576"/>
      <c r="G797" s="577">
        <v>0.0</v>
      </c>
      <c r="H797" s="575"/>
      <c r="I797" s="577"/>
      <c r="J797" s="574"/>
      <c r="K797" s="577"/>
    </row>
    <row r="798" ht="13.5" customHeight="1">
      <c r="A798" s="572"/>
      <c r="B798" s="573"/>
      <c r="C798" s="574"/>
      <c r="D798" s="575"/>
      <c r="E798" s="576"/>
      <c r="F798" s="576"/>
      <c r="G798" s="577">
        <v>0.0</v>
      </c>
      <c r="H798" s="575"/>
      <c r="I798" s="577"/>
      <c r="J798" s="574"/>
      <c r="K798" s="577"/>
    </row>
    <row r="799" ht="13.5" customHeight="1">
      <c r="A799" s="572"/>
      <c r="B799" s="573"/>
      <c r="C799" s="574"/>
      <c r="D799" s="575"/>
      <c r="E799" s="576"/>
      <c r="F799" s="576"/>
      <c r="G799" s="577">
        <v>0.0</v>
      </c>
      <c r="H799" s="575"/>
      <c r="I799" s="577"/>
      <c r="J799" s="574"/>
      <c r="K799" s="577"/>
    </row>
    <row r="800" ht="13.5" customHeight="1">
      <c r="A800" s="572"/>
      <c r="B800" s="573"/>
      <c r="C800" s="574"/>
      <c r="D800" s="575"/>
      <c r="E800" s="576"/>
      <c r="F800" s="576"/>
      <c r="G800" s="577">
        <v>0.0</v>
      </c>
      <c r="H800" s="575"/>
      <c r="I800" s="577"/>
      <c r="J800" s="574"/>
      <c r="K800" s="577"/>
    </row>
    <row r="801" ht="13.5" customHeight="1">
      <c r="A801" s="572"/>
      <c r="B801" s="573"/>
      <c r="C801" s="574"/>
      <c r="D801" s="575"/>
      <c r="E801" s="576"/>
      <c r="F801" s="576"/>
      <c r="G801" s="577">
        <v>0.0</v>
      </c>
      <c r="H801" s="575"/>
      <c r="I801" s="577"/>
      <c r="J801" s="574"/>
      <c r="K801" s="577"/>
    </row>
    <row r="802" ht="13.5" customHeight="1">
      <c r="A802" s="572"/>
      <c r="B802" s="573"/>
      <c r="C802" s="574"/>
      <c r="D802" s="575"/>
      <c r="E802" s="576"/>
      <c r="F802" s="576"/>
      <c r="G802" s="577">
        <v>0.0</v>
      </c>
      <c r="H802" s="575"/>
      <c r="I802" s="577"/>
      <c r="J802" s="574"/>
      <c r="K802" s="577"/>
    </row>
    <row r="803" ht="13.5" customHeight="1">
      <c r="A803" s="572"/>
      <c r="B803" s="573"/>
      <c r="C803" s="574"/>
      <c r="D803" s="575"/>
      <c r="E803" s="576"/>
      <c r="F803" s="576"/>
      <c r="G803" s="577">
        <v>0.0</v>
      </c>
      <c r="H803" s="575"/>
      <c r="I803" s="577"/>
      <c r="J803" s="574"/>
      <c r="K803" s="577"/>
    </row>
    <row r="804" ht="13.5" customHeight="1">
      <c r="A804" s="572"/>
      <c r="B804" s="573"/>
      <c r="C804" s="574"/>
      <c r="D804" s="575"/>
      <c r="E804" s="576"/>
      <c r="F804" s="576"/>
      <c r="G804" s="577">
        <v>0.0</v>
      </c>
      <c r="H804" s="575"/>
      <c r="I804" s="577"/>
      <c r="J804" s="574"/>
      <c r="K804" s="577"/>
    </row>
    <row r="805" ht="13.5" customHeight="1">
      <c r="A805" s="572"/>
      <c r="B805" s="573"/>
      <c r="C805" s="574"/>
      <c r="D805" s="575"/>
      <c r="E805" s="576"/>
      <c r="F805" s="576"/>
      <c r="G805" s="577">
        <v>0.0</v>
      </c>
      <c r="H805" s="575"/>
      <c r="I805" s="577"/>
      <c r="J805" s="574"/>
      <c r="K805" s="577"/>
    </row>
    <row r="806" ht="13.5" customHeight="1">
      <c r="A806" s="572"/>
      <c r="B806" s="573"/>
      <c r="C806" s="574"/>
      <c r="D806" s="575"/>
      <c r="E806" s="576"/>
      <c r="F806" s="576"/>
      <c r="G806" s="577">
        <v>0.0</v>
      </c>
      <c r="H806" s="575"/>
      <c r="I806" s="577"/>
      <c r="J806" s="574"/>
      <c r="K806" s="577"/>
    </row>
    <row r="807" ht="13.5" customHeight="1">
      <c r="A807" s="572"/>
      <c r="B807" s="573"/>
      <c r="C807" s="574"/>
      <c r="D807" s="575"/>
      <c r="E807" s="576"/>
      <c r="F807" s="576"/>
      <c r="G807" s="577">
        <v>0.0</v>
      </c>
      <c r="H807" s="575"/>
      <c r="I807" s="577"/>
      <c r="J807" s="574"/>
      <c r="K807" s="577"/>
    </row>
    <row r="808" ht="13.5" customHeight="1">
      <c r="A808" s="572"/>
      <c r="B808" s="573"/>
      <c r="C808" s="574"/>
      <c r="D808" s="575"/>
      <c r="E808" s="576"/>
      <c r="F808" s="576"/>
      <c r="G808" s="577">
        <v>0.0</v>
      </c>
      <c r="H808" s="575"/>
      <c r="I808" s="577"/>
      <c r="J808" s="574"/>
      <c r="K808" s="577"/>
    </row>
    <row r="809" ht="13.5" customHeight="1">
      <c r="A809" s="572"/>
      <c r="B809" s="573"/>
      <c r="C809" s="574"/>
      <c r="D809" s="575"/>
      <c r="E809" s="576"/>
      <c r="F809" s="576"/>
      <c r="G809" s="577">
        <v>0.0</v>
      </c>
      <c r="H809" s="575"/>
      <c r="I809" s="577"/>
      <c r="J809" s="574"/>
      <c r="K809" s="577"/>
    </row>
    <row r="810" ht="13.5" customHeight="1">
      <c r="A810" s="572"/>
      <c r="B810" s="573"/>
      <c r="C810" s="574"/>
      <c r="D810" s="575"/>
      <c r="E810" s="576"/>
      <c r="F810" s="576"/>
      <c r="G810" s="577">
        <v>0.0</v>
      </c>
      <c r="H810" s="575"/>
      <c r="I810" s="577"/>
      <c r="J810" s="574"/>
      <c r="K810" s="577"/>
    </row>
    <row r="811" ht="13.5" customHeight="1">
      <c r="A811" s="572"/>
      <c r="B811" s="573"/>
      <c r="C811" s="574"/>
      <c r="D811" s="575"/>
      <c r="E811" s="576"/>
      <c r="F811" s="576"/>
      <c r="G811" s="577">
        <v>0.0</v>
      </c>
      <c r="H811" s="575"/>
      <c r="I811" s="577"/>
      <c r="J811" s="574"/>
      <c r="K811" s="577"/>
    </row>
    <row r="812" ht="13.5" customHeight="1">
      <c r="A812" s="572"/>
      <c r="B812" s="573"/>
      <c r="C812" s="574"/>
      <c r="D812" s="575"/>
      <c r="E812" s="576"/>
      <c r="F812" s="576"/>
      <c r="G812" s="577">
        <v>0.0</v>
      </c>
      <c r="H812" s="575"/>
      <c r="I812" s="577"/>
      <c r="J812" s="574"/>
      <c r="K812" s="577"/>
    </row>
    <row r="813" ht="13.5" customHeight="1">
      <c r="A813" s="572"/>
      <c r="B813" s="573"/>
      <c r="C813" s="574"/>
      <c r="D813" s="575"/>
      <c r="E813" s="576"/>
      <c r="F813" s="576"/>
      <c r="G813" s="577">
        <v>0.0</v>
      </c>
      <c r="H813" s="575"/>
      <c r="I813" s="577"/>
      <c r="J813" s="574"/>
      <c r="K813" s="577"/>
    </row>
    <row r="814" ht="13.5" customHeight="1">
      <c r="A814" s="572"/>
      <c r="B814" s="573"/>
      <c r="C814" s="574"/>
      <c r="D814" s="575"/>
      <c r="E814" s="576"/>
      <c r="F814" s="576"/>
      <c r="G814" s="577">
        <v>0.0</v>
      </c>
      <c r="H814" s="575"/>
      <c r="I814" s="577"/>
      <c r="J814" s="574"/>
      <c r="K814" s="577"/>
    </row>
    <row r="815" ht="13.5" customHeight="1">
      <c r="A815" s="572"/>
      <c r="B815" s="573"/>
      <c r="C815" s="574"/>
      <c r="D815" s="575"/>
      <c r="E815" s="576"/>
      <c r="F815" s="576"/>
      <c r="G815" s="577">
        <v>0.0</v>
      </c>
      <c r="H815" s="575"/>
      <c r="I815" s="577"/>
      <c r="J815" s="574"/>
      <c r="K815" s="577"/>
    </row>
    <row r="816" ht="13.5" customHeight="1">
      <c r="A816" s="572"/>
      <c r="B816" s="573"/>
      <c r="C816" s="574"/>
      <c r="D816" s="575"/>
      <c r="E816" s="576"/>
      <c r="F816" s="576"/>
      <c r="G816" s="577">
        <v>0.0</v>
      </c>
      <c r="H816" s="575"/>
      <c r="I816" s="577"/>
      <c r="J816" s="574"/>
      <c r="K816" s="577"/>
    </row>
    <row r="817" ht="13.5" customHeight="1">
      <c r="A817" s="572"/>
      <c r="B817" s="573"/>
      <c r="C817" s="574"/>
      <c r="D817" s="575"/>
      <c r="E817" s="576"/>
      <c r="F817" s="576"/>
      <c r="G817" s="577">
        <v>0.0</v>
      </c>
      <c r="H817" s="575"/>
      <c r="I817" s="577"/>
      <c r="J817" s="574"/>
      <c r="K817" s="577"/>
    </row>
    <row r="818" ht="13.5" customHeight="1">
      <c r="A818" s="572"/>
      <c r="B818" s="573"/>
      <c r="C818" s="574"/>
      <c r="D818" s="575"/>
      <c r="E818" s="576"/>
      <c r="F818" s="576"/>
      <c r="G818" s="577">
        <v>0.0</v>
      </c>
      <c r="H818" s="575"/>
      <c r="I818" s="577"/>
      <c r="J818" s="574"/>
      <c r="K818" s="577"/>
    </row>
    <row r="819" ht="13.5" customHeight="1">
      <c r="A819" s="572"/>
      <c r="B819" s="573"/>
      <c r="C819" s="574"/>
      <c r="D819" s="575"/>
      <c r="E819" s="576"/>
      <c r="F819" s="576"/>
      <c r="G819" s="577">
        <v>0.0</v>
      </c>
      <c r="H819" s="575"/>
      <c r="I819" s="577"/>
      <c r="J819" s="574"/>
      <c r="K819" s="577"/>
    </row>
    <row r="820" ht="13.5" customHeight="1">
      <c r="A820" s="572"/>
      <c r="B820" s="573"/>
      <c r="C820" s="574"/>
      <c r="D820" s="575"/>
      <c r="E820" s="576"/>
      <c r="F820" s="576"/>
      <c r="G820" s="577">
        <v>0.0</v>
      </c>
      <c r="H820" s="575"/>
      <c r="I820" s="577"/>
      <c r="J820" s="574"/>
      <c r="K820" s="577"/>
    </row>
    <row r="821" ht="13.5" customHeight="1">
      <c r="A821" s="572"/>
      <c r="B821" s="573"/>
      <c r="C821" s="574"/>
      <c r="D821" s="575"/>
      <c r="E821" s="576"/>
      <c r="F821" s="576"/>
      <c r="G821" s="577">
        <v>0.0</v>
      </c>
      <c r="H821" s="575"/>
      <c r="I821" s="577"/>
      <c r="J821" s="574"/>
      <c r="K821" s="577"/>
    </row>
    <row r="822" ht="13.5" customHeight="1">
      <c r="A822" s="572"/>
      <c r="B822" s="573"/>
      <c r="C822" s="574"/>
      <c r="D822" s="575"/>
      <c r="E822" s="576"/>
      <c r="F822" s="576"/>
      <c r="G822" s="577">
        <v>0.0</v>
      </c>
      <c r="H822" s="575"/>
      <c r="I822" s="577"/>
      <c r="J822" s="574"/>
      <c r="K822" s="577"/>
    </row>
    <row r="823" ht="13.5" customHeight="1">
      <c r="A823" s="572"/>
      <c r="B823" s="573"/>
      <c r="C823" s="574"/>
      <c r="D823" s="575"/>
      <c r="E823" s="576"/>
      <c r="F823" s="576"/>
      <c r="G823" s="577">
        <v>0.0</v>
      </c>
      <c r="H823" s="575"/>
      <c r="I823" s="577"/>
      <c r="J823" s="574"/>
      <c r="K823" s="577"/>
    </row>
    <row r="824" ht="13.5" customHeight="1">
      <c r="A824" s="572"/>
      <c r="B824" s="573"/>
      <c r="C824" s="574"/>
      <c r="D824" s="575"/>
      <c r="E824" s="576"/>
      <c r="F824" s="576"/>
      <c r="G824" s="577">
        <v>0.0</v>
      </c>
      <c r="H824" s="575"/>
      <c r="I824" s="577"/>
      <c r="J824" s="574"/>
      <c r="K824" s="577"/>
    </row>
    <row r="825" ht="13.5" customHeight="1">
      <c r="A825" s="572"/>
      <c r="B825" s="573"/>
      <c r="C825" s="574"/>
      <c r="D825" s="575"/>
      <c r="E825" s="576"/>
      <c r="F825" s="576"/>
      <c r="G825" s="577">
        <v>0.0</v>
      </c>
      <c r="H825" s="575"/>
      <c r="I825" s="577"/>
      <c r="J825" s="574"/>
      <c r="K825" s="577"/>
    </row>
    <row r="826" ht="13.5" customHeight="1">
      <c r="A826" s="572"/>
      <c r="B826" s="573"/>
      <c r="C826" s="574"/>
      <c r="D826" s="575"/>
      <c r="E826" s="576"/>
      <c r="F826" s="576"/>
      <c r="G826" s="577">
        <v>0.0</v>
      </c>
      <c r="H826" s="575"/>
      <c r="I826" s="577"/>
      <c r="J826" s="574"/>
      <c r="K826" s="577"/>
    </row>
    <row r="827" ht="13.5" customHeight="1">
      <c r="A827" s="572"/>
      <c r="B827" s="573"/>
      <c r="C827" s="574"/>
      <c r="D827" s="575"/>
      <c r="E827" s="576"/>
      <c r="F827" s="576"/>
      <c r="G827" s="577">
        <v>0.0</v>
      </c>
      <c r="H827" s="575"/>
      <c r="I827" s="577"/>
      <c r="J827" s="574"/>
      <c r="K827" s="577"/>
    </row>
    <row r="828" ht="13.5" customHeight="1">
      <c r="A828" s="572"/>
      <c r="B828" s="573"/>
      <c r="C828" s="574"/>
      <c r="D828" s="575"/>
      <c r="E828" s="576"/>
      <c r="F828" s="576"/>
      <c r="G828" s="577">
        <v>0.0</v>
      </c>
      <c r="H828" s="575"/>
      <c r="I828" s="577"/>
      <c r="J828" s="574"/>
      <c r="K828" s="577"/>
    </row>
    <row r="829" ht="13.5" customHeight="1">
      <c r="A829" s="572"/>
      <c r="B829" s="573"/>
      <c r="C829" s="574"/>
      <c r="D829" s="575"/>
      <c r="E829" s="576"/>
      <c r="F829" s="576"/>
      <c r="G829" s="577">
        <v>0.0</v>
      </c>
      <c r="H829" s="575"/>
      <c r="I829" s="577"/>
      <c r="J829" s="574"/>
      <c r="K829" s="577"/>
    </row>
    <row r="830" ht="13.5" customHeight="1">
      <c r="A830" s="572"/>
      <c r="B830" s="573"/>
      <c r="C830" s="574"/>
      <c r="D830" s="575"/>
      <c r="E830" s="576"/>
      <c r="F830" s="576"/>
      <c r="G830" s="577">
        <v>0.0</v>
      </c>
      <c r="H830" s="575"/>
      <c r="I830" s="577"/>
      <c r="J830" s="574"/>
      <c r="K830" s="577"/>
    </row>
    <row r="831" ht="13.5" customHeight="1">
      <c r="A831" s="572"/>
      <c r="B831" s="573"/>
      <c r="C831" s="574"/>
      <c r="D831" s="575"/>
      <c r="E831" s="576"/>
      <c r="F831" s="576"/>
      <c r="G831" s="577">
        <v>0.0</v>
      </c>
      <c r="H831" s="575"/>
      <c r="I831" s="577"/>
      <c r="J831" s="574"/>
      <c r="K831" s="577"/>
    </row>
    <row r="832" ht="13.5" customHeight="1">
      <c r="A832" s="572"/>
      <c r="B832" s="573"/>
      <c r="C832" s="574"/>
      <c r="D832" s="575"/>
      <c r="E832" s="576"/>
      <c r="F832" s="576"/>
      <c r="G832" s="577">
        <v>0.0</v>
      </c>
      <c r="H832" s="575"/>
      <c r="I832" s="577"/>
      <c r="J832" s="574"/>
      <c r="K832" s="577"/>
    </row>
    <row r="833" ht="13.5" customHeight="1">
      <c r="A833" s="572"/>
      <c r="B833" s="573"/>
      <c r="C833" s="574"/>
      <c r="D833" s="575"/>
      <c r="E833" s="576"/>
      <c r="F833" s="576"/>
      <c r="G833" s="577">
        <v>0.0</v>
      </c>
      <c r="H833" s="575"/>
      <c r="I833" s="577"/>
      <c r="J833" s="574"/>
      <c r="K833" s="577"/>
    </row>
    <row r="834" ht="13.5" customHeight="1">
      <c r="A834" s="572"/>
      <c r="B834" s="573"/>
      <c r="C834" s="574"/>
      <c r="D834" s="575"/>
      <c r="E834" s="576"/>
      <c r="F834" s="576"/>
      <c r="G834" s="577">
        <v>0.0</v>
      </c>
      <c r="H834" s="575"/>
      <c r="I834" s="577"/>
      <c r="J834" s="574"/>
      <c r="K834" s="577"/>
    </row>
    <row r="835" ht="13.5" customHeight="1">
      <c r="A835" s="572"/>
      <c r="B835" s="573"/>
      <c r="C835" s="574"/>
      <c r="D835" s="575"/>
      <c r="E835" s="576"/>
      <c r="F835" s="576"/>
      <c r="G835" s="577">
        <v>0.0</v>
      </c>
      <c r="H835" s="575"/>
      <c r="I835" s="577"/>
      <c r="J835" s="574"/>
      <c r="K835" s="577"/>
    </row>
    <row r="836" ht="13.5" customHeight="1">
      <c r="A836" s="572"/>
      <c r="B836" s="573"/>
      <c r="C836" s="574"/>
      <c r="D836" s="575"/>
      <c r="E836" s="576"/>
      <c r="F836" s="576"/>
      <c r="G836" s="577">
        <v>0.0</v>
      </c>
      <c r="H836" s="575"/>
      <c r="I836" s="577"/>
      <c r="J836" s="574"/>
      <c r="K836" s="577"/>
    </row>
    <row r="837" ht="13.5" customHeight="1">
      <c r="A837" s="572"/>
      <c r="B837" s="573"/>
      <c r="C837" s="574"/>
      <c r="D837" s="575"/>
      <c r="E837" s="576"/>
      <c r="F837" s="576"/>
      <c r="G837" s="577">
        <v>0.0</v>
      </c>
      <c r="H837" s="575"/>
      <c r="I837" s="577"/>
      <c r="J837" s="574"/>
      <c r="K837" s="577"/>
    </row>
    <row r="838" ht="13.5" customHeight="1">
      <c r="A838" s="572"/>
      <c r="B838" s="573"/>
      <c r="C838" s="574"/>
      <c r="D838" s="575"/>
      <c r="E838" s="576"/>
      <c r="F838" s="576"/>
      <c r="G838" s="577">
        <v>0.0</v>
      </c>
      <c r="H838" s="575"/>
      <c r="I838" s="577"/>
      <c r="J838" s="574"/>
      <c r="K838" s="577"/>
    </row>
    <row r="839" ht="13.5" customHeight="1">
      <c r="A839" s="572"/>
      <c r="B839" s="573"/>
      <c r="C839" s="574"/>
      <c r="D839" s="575"/>
      <c r="E839" s="576"/>
      <c r="F839" s="576"/>
      <c r="G839" s="577">
        <v>0.0</v>
      </c>
      <c r="H839" s="575"/>
      <c r="I839" s="577"/>
      <c r="J839" s="574"/>
      <c r="K839" s="577"/>
    </row>
    <row r="840" ht="13.5" customHeight="1">
      <c r="A840" s="572"/>
      <c r="B840" s="573"/>
      <c r="C840" s="574"/>
      <c r="D840" s="575"/>
      <c r="E840" s="576"/>
      <c r="F840" s="576"/>
      <c r="G840" s="577">
        <v>0.0</v>
      </c>
      <c r="H840" s="575"/>
      <c r="I840" s="577"/>
      <c r="J840" s="574"/>
      <c r="K840" s="577"/>
    </row>
    <row r="841" ht="13.5" customHeight="1">
      <c r="A841" s="572"/>
      <c r="B841" s="573"/>
      <c r="C841" s="574"/>
      <c r="D841" s="575"/>
      <c r="E841" s="576"/>
      <c r="F841" s="576"/>
      <c r="G841" s="577">
        <v>0.0</v>
      </c>
      <c r="H841" s="575"/>
      <c r="I841" s="577"/>
      <c r="J841" s="574"/>
      <c r="K841" s="577"/>
    </row>
    <row r="842" ht="13.5" customHeight="1">
      <c r="A842" s="572"/>
      <c r="B842" s="573"/>
      <c r="C842" s="574"/>
      <c r="D842" s="575"/>
      <c r="E842" s="576"/>
      <c r="F842" s="576"/>
      <c r="G842" s="577">
        <v>0.0</v>
      </c>
      <c r="H842" s="575"/>
      <c r="I842" s="577"/>
      <c r="J842" s="574"/>
      <c r="K842" s="577"/>
    </row>
    <row r="843" ht="13.5" customHeight="1">
      <c r="A843" s="572"/>
      <c r="B843" s="573"/>
      <c r="C843" s="574"/>
      <c r="D843" s="575"/>
      <c r="E843" s="576"/>
      <c r="F843" s="576"/>
      <c r="G843" s="577">
        <v>0.0</v>
      </c>
      <c r="H843" s="575"/>
      <c r="I843" s="577"/>
      <c r="J843" s="574"/>
      <c r="K843" s="577"/>
    </row>
    <row r="844" ht="13.5" customHeight="1">
      <c r="A844" s="572"/>
      <c r="B844" s="573"/>
      <c r="C844" s="574"/>
      <c r="D844" s="575"/>
      <c r="E844" s="576"/>
      <c r="F844" s="576"/>
      <c r="G844" s="577">
        <v>0.0</v>
      </c>
      <c r="H844" s="575"/>
      <c r="I844" s="577"/>
      <c r="J844" s="574"/>
      <c r="K844" s="577"/>
    </row>
    <row r="845" ht="13.5" customHeight="1">
      <c r="A845" s="572"/>
      <c r="B845" s="573"/>
      <c r="C845" s="574"/>
      <c r="D845" s="575"/>
      <c r="E845" s="576"/>
      <c r="F845" s="576"/>
      <c r="G845" s="577">
        <v>0.0</v>
      </c>
      <c r="H845" s="575"/>
      <c r="I845" s="577"/>
      <c r="J845" s="574"/>
      <c r="K845" s="577"/>
    </row>
    <row r="846" ht="13.5" customHeight="1">
      <c r="A846" s="572"/>
      <c r="B846" s="573"/>
      <c r="C846" s="574"/>
      <c r="D846" s="575"/>
      <c r="E846" s="576"/>
      <c r="F846" s="576"/>
      <c r="G846" s="577">
        <v>0.0</v>
      </c>
      <c r="H846" s="575"/>
      <c r="I846" s="577"/>
      <c r="J846" s="574"/>
      <c r="K846" s="577"/>
    </row>
    <row r="847" ht="13.5" customHeight="1">
      <c r="A847" s="572"/>
      <c r="B847" s="573"/>
      <c r="C847" s="574"/>
      <c r="D847" s="575"/>
      <c r="E847" s="576"/>
      <c r="F847" s="576"/>
      <c r="G847" s="577">
        <v>0.0</v>
      </c>
      <c r="H847" s="575"/>
      <c r="I847" s="577"/>
      <c r="J847" s="574"/>
      <c r="K847" s="577"/>
    </row>
    <row r="848" ht="13.5" customHeight="1">
      <c r="A848" s="572"/>
      <c r="B848" s="573"/>
      <c r="C848" s="574"/>
      <c r="D848" s="575"/>
      <c r="E848" s="576"/>
      <c r="F848" s="576"/>
      <c r="G848" s="577">
        <v>0.0</v>
      </c>
      <c r="H848" s="575"/>
      <c r="I848" s="577"/>
      <c r="J848" s="574"/>
      <c r="K848" s="577"/>
    </row>
    <row r="849" ht="13.5" customHeight="1">
      <c r="A849" s="572"/>
      <c r="B849" s="573"/>
      <c r="C849" s="574"/>
      <c r="D849" s="575"/>
      <c r="E849" s="576"/>
      <c r="F849" s="576"/>
      <c r="G849" s="577">
        <v>0.0</v>
      </c>
      <c r="H849" s="575"/>
      <c r="I849" s="577"/>
      <c r="J849" s="574"/>
      <c r="K849" s="577"/>
    </row>
    <row r="850" ht="13.5" customHeight="1">
      <c r="A850" s="572"/>
      <c r="B850" s="573"/>
      <c r="C850" s="574"/>
      <c r="D850" s="575"/>
      <c r="E850" s="576"/>
      <c r="F850" s="576"/>
      <c r="G850" s="577">
        <v>0.0</v>
      </c>
      <c r="H850" s="575"/>
      <c r="I850" s="577"/>
      <c r="J850" s="574"/>
      <c r="K850" s="577"/>
    </row>
    <row r="851" ht="13.5" customHeight="1">
      <c r="A851" s="572"/>
      <c r="B851" s="573"/>
      <c r="C851" s="574"/>
      <c r="D851" s="575"/>
      <c r="E851" s="576"/>
      <c r="F851" s="576"/>
      <c r="G851" s="577">
        <v>0.0</v>
      </c>
      <c r="H851" s="575"/>
      <c r="I851" s="577"/>
      <c r="J851" s="574"/>
      <c r="K851" s="577"/>
    </row>
    <row r="852" ht="13.5" customHeight="1">
      <c r="A852" s="572"/>
      <c r="B852" s="573"/>
      <c r="C852" s="574"/>
      <c r="D852" s="575"/>
      <c r="E852" s="576"/>
      <c r="F852" s="576"/>
      <c r="G852" s="577">
        <v>0.0</v>
      </c>
      <c r="H852" s="575"/>
      <c r="I852" s="577"/>
      <c r="J852" s="574"/>
      <c r="K852" s="577"/>
    </row>
    <row r="853" ht="13.5" customHeight="1">
      <c r="A853" s="572"/>
      <c r="B853" s="573"/>
      <c r="C853" s="574"/>
      <c r="D853" s="575"/>
      <c r="E853" s="576"/>
      <c r="F853" s="576"/>
      <c r="G853" s="577">
        <v>0.0</v>
      </c>
      <c r="H853" s="575"/>
      <c r="I853" s="577"/>
      <c r="J853" s="574"/>
      <c r="K853" s="577"/>
    </row>
    <row r="854" ht="13.5" customHeight="1">
      <c r="A854" s="572"/>
      <c r="B854" s="573"/>
      <c r="C854" s="574"/>
      <c r="D854" s="575"/>
      <c r="E854" s="576"/>
      <c r="F854" s="576"/>
      <c r="G854" s="577">
        <v>0.0</v>
      </c>
      <c r="H854" s="575"/>
      <c r="I854" s="577"/>
      <c r="J854" s="574"/>
      <c r="K854" s="577"/>
    </row>
    <row r="855" ht="13.5" customHeight="1">
      <c r="A855" s="572"/>
      <c r="B855" s="573"/>
      <c r="C855" s="574"/>
      <c r="D855" s="575"/>
      <c r="E855" s="576"/>
      <c r="F855" s="576"/>
      <c r="G855" s="577">
        <v>0.0</v>
      </c>
      <c r="H855" s="575"/>
      <c r="I855" s="577"/>
      <c r="J855" s="574"/>
      <c r="K855" s="577"/>
    </row>
    <row r="856" ht="13.5" customHeight="1">
      <c r="A856" s="572"/>
      <c r="B856" s="573"/>
      <c r="C856" s="574"/>
      <c r="D856" s="575"/>
      <c r="E856" s="576"/>
      <c r="F856" s="576"/>
      <c r="G856" s="577">
        <v>0.0</v>
      </c>
      <c r="H856" s="575"/>
      <c r="I856" s="577"/>
      <c r="J856" s="574"/>
      <c r="K856" s="577"/>
    </row>
    <row r="857" ht="13.5" customHeight="1">
      <c r="A857" s="572"/>
      <c r="B857" s="573"/>
      <c r="C857" s="574"/>
      <c r="D857" s="575"/>
      <c r="E857" s="576"/>
      <c r="F857" s="576"/>
      <c r="G857" s="577">
        <v>0.0</v>
      </c>
      <c r="H857" s="575"/>
      <c r="I857" s="577"/>
      <c r="J857" s="574"/>
      <c r="K857" s="577"/>
    </row>
    <row r="858" ht="13.5" customHeight="1">
      <c r="A858" s="572"/>
      <c r="B858" s="573"/>
      <c r="C858" s="574"/>
      <c r="D858" s="575"/>
      <c r="E858" s="576"/>
      <c r="F858" s="576"/>
      <c r="G858" s="577">
        <v>0.0</v>
      </c>
      <c r="H858" s="575"/>
      <c r="I858" s="577"/>
      <c r="J858" s="574"/>
      <c r="K858" s="577"/>
    </row>
    <row r="859" ht="13.5" customHeight="1">
      <c r="A859" s="572"/>
      <c r="B859" s="573"/>
      <c r="C859" s="574"/>
      <c r="D859" s="575"/>
      <c r="E859" s="576"/>
      <c r="F859" s="576"/>
      <c r="G859" s="577">
        <v>0.0</v>
      </c>
      <c r="H859" s="575"/>
      <c r="I859" s="577"/>
      <c r="J859" s="574"/>
      <c r="K859" s="577"/>
    </row>
    <row r="860" ht="13.5" customHeight="1">
      <c r="A860" s="572"/>
      <c r="B860" s="573"/>
      <c r="C860" s="574"/>
      <c r="D860" s="575"/>
      <c r="E860" s="576"/>
      <c r="F860" s="576"/>
      <c r="G860" s="577">
        <v>0.0</v>
      </c>
      <c r="H860" s="575"/>
      <c r="I860" s="577"/>
      <c r="J860" s="574"/>
      <c r="K860" s="577"/>
    </row>
    <row r="861" ht="13.5" customHeight="1">
      <c r="A861" s="572"/>
      <c r="B861" s="573"/>
      <c r="C861" s="574"/>
      <c r="D861" s="575"/>
      <c r="E861" s="576"/>
      <c r="F861" s="576"/>
      <c r="G861" s="577">
        <v>0.0</v>
      </c>
      <c r="H861" s="575"/>
      <c r="I861" s="577"/>
      <c r="J861" s="574"/>
      <c r="K861" s="577"/>
    </row>
    <row r="862" ht="13.5" customHeight="1">
      <c r="A862" s="572"/>
      <c r="B862" s="573"/>
      <c r="C862" s="574"/>
      <c r="D862" s="575"/>
      <c r="E862" s="576"/>
      <c r="F862" s="576"/>
      <c r="G862" s="577">
        <v>0.0</v>
      </c>
      <c r="H862" s="575"/>
      <c r="I862" s="577"/>
      <c r="J862" s="574"/>
      <c r="K862" s="577"/>
    </row>
    <row r="863" ht="13.5" customHeight="1">
      <c r="A863" s="572"/>
      <c r="B863" s="573"/>
      <c r="C863" s="574"/>
      <c r="D863" s="575"/>
      <c r="E863" s="576"/>
      <c r="F863" s="576"/>
      <c r="G863" s="577">
        <v>0.0</v>
      </c>
      <c r="H863" s="575"/>
      <c r="I863" s="577"/>
      <c r="J863" s="574"/>
      <c r="K863" s="577"/>
    </row>
    <row r="864" ht="13.5" customHeight="1">
      <c r="A864" s="572"/>
      <c r="B864" s="573"/>
      <c r="C864" s="574"/>
      <c r="D864" s="575"/>
      <c r="E864" s="576"/>
      <c r="F864" s="576"/>
      <c r="G864" s="577">
        <v>0.0</v>
      </c>
      <c r="H864" s="575"/>
      <c r="I864" s="577"/>
      <c r="J864" s="574"/>
      <c r="K864" s="577"/>
    </row>
    <row r="865" ht="13.5" customHeight="1">
      <c r="A865" s="572"/>
      <c r="B865" s="573"/>
      <c r="C865" s="574"/>
      <c r="D865" s="575"/>
      <c r="E865" s="576"/>
      <c r="F865" s="576"/>
      <c r="G865" s="577">
        <v>0.0</v>
      </c>
      <c r="H865" s="575"/>
      <c r="I865" s="577"/>
      <c r="J865" s="574"/>
      <c r="K865" s="577"/>
    </row>
    <row r="866" ht="13.5" customHeight="1">
      <c r="A866" s="572"/>
      <c r="B866" s="573"/>
      <c r="C866" s="574"/>
      <c r="D866" s="575"/>
      <c r="E866" s="576"/>
      <c r="F866" s="576"/>
      <c r="G866" s="577">
        <v>0.0</v>
      </c>
      <c r="H866" s="575"/>
      <c r="I866" s="577"/>
      <c r="J866" s="574"/>
      <c r="K866" s="577"/>
    </row>
    <row r="867" ht="13.5" customHeight="1">
      <c r="A867" s="572"/>
      <c r="B867" s="573"/>
      <c r="C867" s="574"/>
      <c r="D867" s="575"/>
      <c r="E867" s="576"/>
      <c r="F867" s="576"/>
      <c r="G867" s="577">
        <v>0.0</v>
      </c>
      <c r="H867" s="575"/>
      <c r="I867" s="577"/>
      <c r="J867" s="574"/>
      <c r="K867" s="577"/>
    </row>
    <row r="868" ht="13.5" customHeight="1">
      <c r="A868" s="572"/>
      <c r="B868" s="573"/>
      <c r="C868" s="574"/>
      <c r="D868" s="575"/>
      <c r="E868" s="576"/>
      <c r="F868" s="576"/>
      <c r="G868" s="577">
        <v>0.0</v>
      </c>
      <c r="H868" s="575"/>
      <c r="I868" s="577"/>
      <c r="J868" s="574"/>
      <c r="K868" s="577"/>
    </row>
    <row r="869" ht="13.5" customHeight="1">
      <c r="A869" s="572"/>
      <c r="B869" s="573"/>
      <c r="C869" s="574"/>
      <c r="D869" s="575"/>
      <c r="E869" s="576"/>
      <c r="F869" s="576"/>
      <c r="G869" s="577">
        <v>0.0</v>
      </c>
      <c r="H869" s="575"/>
      <c r="I869" s="577"/>
      <c r="J869" s="574"/>
      <c r="K869" s="577"/>
    </row>
    <row r="870" ht="13.5" customHeight="1">
      <c r="A870" s="572"/>
      <c r="B870" s="573"/>
      <c r="C870" s="574"/>
      <c r="D870" s="575"/>
      <c r="E870" s="576"/>
      <c r="F870" s="576"/>
      <c r="G870" s="577">
        <v>0.0</v>
      </c>
      <c r="H870" s="575"/>
      <c r="I870" s="577"/>
      <c r="J870" s="574"/>
      <c r="K870" s="577"/>
    </row>
    <row r="871" ht="13.5" customHeight="1">
      <c r="A871" s="572"/>
      <c r="B871" s="573"/>
      <c r="C871" s="574"/>
      <c r="D871" s="575"/>
      <c r="E871" s="576"/>
      <c r="F871" s="576"/>
      <c r="G871" s="577">
        <v>0.0</v>
      </c>
      <c r="H871" s="575"/>
      <c r="I871" s="577"/>
      <c r="J871" s="574"/>
      <c r="K871" s="577"/>
    </row>
    <row r="872" ht="13.5" customHeight="1">
      <c r="A872" s="572"/>
      <c r="B872" s="573"/>
      <c r="C872" s="574"/>
      <c r="D872" s="575"/>
      <c r="E872" s="576"/>
      <c r="F872" s="576"/>
      <c r="G872" s="577">
        <v>0.0</v>
      </c>
      <c r="H872" s="575"/>
      <c r="I872" s="577"/>
      <c r="J872" s="574"/>
      <c r="K872" s="577"/>
    </row>
    <row r="873" ht="13.5" customHeight="1">
      <c r="A873" s="572"/>
      <c r="B873" s="573"/>
      <c r="C873" s="574"/>
      <c r="D873" s="575"/>
      <c r="E873" s="576"/>
      <c r="F873" s="576"/>
      <c r="G873" s="577">
        <v>0.0</v>
      </c>
      <c r="H873" s="575"/>
      <c r="I873" s="577"/>
      <c r="J873" s="574"/>
      <c r="K873" s="577"/>
    </row>
    <row r="874" ht="13.5" customHeight="1">
      <c r="A874" s="572"/>
      <c r="B874" s="573"/>
      <c r="C874" s="574"/>
      <c r="D874" s="575"/>
      <c r="E874" s="576"/>
      <c r="F874" s="576"/>
      <c r="G874" s="577">
        <v>0.0</v>
      </c>
      <c r="H874" s="575"/>
      <c r="I874" s="577"/>
      <c r="J874" s="574"/>
      <c r="K874" s="577"/>
    </row>
    <row r="875" ht="13.5" customHeight="1">
      <c r="A875" s="572"/>
      <c r="B875" s="573"/>
      <c r="C875" s="574"/>
      <c r="D875" s="575"/>
      <c r="E875" s="576"/>
      <c r="F875" s="576"/>
      <c r="G875" s="577">
        <v>0.0</v>
      </c>
      <c r="H875" s="575"/>
      <c r="I875" s="577"/>
      <c r="J875" s="574"/>
      <c r="K875" s="577"/>
    </row>
    <row r="876" ht="13.5" customHeight="1">
      <c r="A876" s="572"/>
      <c r="B876" s="573"/>
      <c r="C876" s="574"/>
      <c r="D876" s="575"/>
      <c r="E876" s="576"/>
      <c r="F876" s="576"/>
      <c r="G876" s="577">
        <v>0.0</v>
      </c>
      <c r="H876" s="575"/>
      <c r="I876" s="577"/>
      <c r="J876" s="574"/>
      <c r="K876" s="577"/>
    </row>
    <row r="877" ht="13.5" customHeight="1">
      <c r="A877" s="572"/>
      <c r="B877" s="573"/>
      <c r="C877" s="574"/>
      <c r="D877" s="575"/>
      <c r="E877" s="576"/>
      <c r="F877" s="576"/>
      <c r="G877" s="577">
        <v>0.0</v>
      </c>
      <c r="H877" s="575"/>
      <c r="I877" s="577"/>
      <c r="J877" s="574"/>
      <c r="K877" s="577"/>
    </row>
    <row r="878" ht="13.5" customHeight="1">
      <c r="A878" s="572"/>
      <c r="B878" s="573"/>
      <c r="C878" s="574"/>
      <c r="D878" s="575"/>
      <c r="E878" s="576"/>
      <c r="F878" s="576"/>
      <c r="G878" s="577">
        <v>0.0</v>
      </c>
      <c r="H878" s="575"/>
      <c r="I878" s="577"/>
      <c r="J878" s="574"/>
      <c r="K878" s="577"/>
    </row>
    <row r="879" ht="13.5" customHeight="1">
      <c r="A879" s="572"/>
      <c r="B879" s="573"/>
      <c r="C879" s="574"/>
      <c r="D879" s="575"/>
      <c r="E879" s="576"/>
      <c r="F879" s="576"/>
      <c r="G879" s="577">
        <v>0.0</v>
      </c>
      <c r="H879" s="575"/>
      <c r="I879" s="577"/>
      <c r="J879" s="574"/>
      <c r="K879" s="577"/>
    </row>
    <row r="880" ht="13.5" customHeight="1">
      <c r="A880" s="572"/>
      <c r="B880" s="573"/>
      <c r="C880" s="574"/>
      <c r="D880" s="575"/>
      <c r="E880" s="576"/>
      <c r="F880" s="576"/>
      <c r="G880" s="577">
        <v>0.0</v>
      </c>
      <c r="H880" s="575"/>
      <c r="I880" s="577"/>
      <c r="J880" s="574"/>
      <c r="K880" s="577"/>
    </row>
    <row r="881" ht="13.5" customHeight="1">
      <c r="A881" s="572"/>
      <c r="B881" s="573"/>
      <c r="C881" s="574"/>
      <c r="D881" s="575"/>
      <c r="E881" s="576"/>
      <c r="F881" s="576"/>
      <c r="G881" s="577">
        <v>0.0</v>
      </c>
      <c r="H881" s="575"/>
      <c r="I881" s="577"/>
      <c r="J881" s="574"/>
      <c r="K881" s="577"/>
    </row>
    <row r="882" ht="13.5" customHeight="1">
      <c r="A882" s="572"/>
      <c r="B882" s="573"/>
      <c r="C882" s="574"/>
      <c r="D882" s="575"/>
      <c r="E882" s="576"/>
      <c r="F882" s="576"/>
      <c r="G882" s="577">
        <v>0.0</v>
      </c>
      <c r="H882" s="575"/>
      <c r="I882" s="577"/>
      <c r="J882" s="574"/>
      <c r="K882" s="577"/>
    </row>
    <row r="883" ht="13.5" customHeight="1">
      <c r="A883" s="572"/>
      <c r="B883" s="573"/>
      <c r="C883" s="574"/>
      <c r="D883" s="575"/>
      <c r="E883" s="576"/>
      <c r="F883" s="576"/>
      <c r="G883" s="577">
        <v>0.0</v>
      </c>
      <c r="H883" s="575"/>
      <c r="I883" s="577"/>
      <c r="J883" s="574"/>
      <c r="K883" s="577"/>
    </row>
    <row r="884" ht="13.5" customHeight="1">
      <c r="A884" s="572"/>
      <c r="B884" s="573"/>
      <c r="C884" s="574"/>
      <c r="D884" s="575"/>
      <c r="E884" s="576"/>
      <c r="F884" s="576"/>
      <c r="G884" s="577">
        <v>0.0</v>
      </c>
      <c r="H884" s="575"/>
      <c r="I884" s="577"/>
      <c r="J884" s="574"/>
      <c r="K884" s="577"/>
    </row>
    <row r="885" ht="13.5" customHeight="1">
      <c r="A885" s="572"/>
      <c r="B885" s="573"/>
      <c r="C885" s="574"/>
      <c r="D885" s="575"/>
      <c r="E885" s="576"/>
      <c r="F885" s="576"/>
      <c r="G885" s="577">
        <v>0.0</v>
      </c>
      <c r="H885" s="575"/>
      <c r="I885" s="577"/>
      <c r="J885" s="574"/>
      <c r="K885" s="577"/>
    </row>
    <row r="886" ht="13.5" customHeight="1">
      <c r="A886" s="572"/>
      <c r="B886" s="573"/>
      <c r="C886" s="574"/>
      <c r="D886" s="575"/>
      <c r="E886" s="576"/>
      <c r="F886" s="576"/>
      <c r="G886" s="577">
        <v>0.0</v>
      </c>
      <c r="H886" s="575"/>
      <c r="I886" s="577"/>
      <c r="J886" s="574"/>
      <c r="K886" s="577"/>
    </row>
    <row r="887" ht="13.5" customHeight="1">
      <c r="A887" s="572"/>
      <c r="B887" s="573"/>
      <c r="C887" s="574"/>
      <c r="D887" s="575"/>
      <c r="E887" s="576"/>
      <c r="F887" s="576"/>
      <c r="G887" s="577">
        <v>0.0</v>
      </c>
      <c r="H887" s="575"/>
      <c r="I887" s="577"/>
      <c r="J887" s="574"/>
      <c r="K887" s="577"/>
    </row>
    <row r="888" ht="13.5" customHeight="1">
      <c r="A888" s="572"/>
      <c r="B888" s="573"/>
      <c r="C888" s="574"/>
      <c r="D888" s="575"/>
      <c r="E888" s="576"/>
      <c r="F888" s="576"/>
      <c r="G888" s="577">
        <v>0.0</v>
      </c>
      <c r="H888" s="575"/>
      <c r="I888" s="577"/>
      <c r="J888" s="574"/>
      <c r="K888" s="577"/>
    </row>
    <row r="889" ht="13.5" customHeight="1">
      <c r="A889" s="572"/>
      <c r="B889" s="573"/>
      <c r="C889" s="574"/>
      <c r="D889" s="575"/>
      <c r="E889" s="576"/>
      <c r="F889" s="576"/>
      <c r="G889" s="577">
        <v>0.0</v>
      </c>
      <c r="H889" s="575"/>
      <c r="I889" s="577"/>
      <c r="J889" s="574"/>
      <c r="K889" s="577"/>
    </row>
    <row r="890" ht="13.5" customHeight="1">
      <c r="A890" s="572"/>
      <c r="B890" s="573"/>
      <c r="C890" s="574"/>
      <c r="D890" s="575"/>
      <c r="E890" s="576"/>
      <c r="F890" s="576"/>
      <c r="G890" s="577">
        <v>0.0</v>
      </c>
      <c r="H890" s="575"/>
      <c r="I890" s="577"/>
      <c r="J890" s="574"/>
      <c r="K890" s="577"/>
    </row>
    <row r="891" ht="13.5" customHeight="1">
      <c r="A891" s="572"/>
      <c r="B891" s="573"/>
      <c r="C891" s="574"/>
      <c r="D891" s="575"/>
      <c r="E891" s="576"/>
      <c r="F891" s="576"/>
      <c r="G891" s="577">
        <v>0.0</v>
      </c>
      <c r="H891" s="575"/>
      <c r="I891" s="577"/>
      <c r="J891" s="574"/>
      <c r="K891" s="577"/>
    </row>
    <row r="892" ht="13.5" customHeight="1">
      <c r="A892" s="572"/>
      <c r="B892" s="573"/>
      <c r="C892" s="574"/>
      <c r="D892" s="575"/>
      <c r="E892" s="576"/>
      <c r="F892" s="576"/>
      <c r="G892" s="577">
        <v>0.0</v>
      </c>
      <c r="H892" s="575"/>
      <c r="I892" s="577"/>
      <c r="J892" s="574"/>
      <c r="K892" s="577"/>
    </row>
    <row r="893" ht="13.5" customHeight="1">
      <c r="A893" s="572"/>
      <c r="B893" s="573"/>
      <c r="C893" s="574"/>
      <c r="D893" s="575"/>
      <c r="E893" s="576"/>
      <c r="F893" s="576"/>
      <c r="G893" s="577">
        <v>0.0</v>
      </c>
      <c r="H893" s="575"/>
      <c r="I893" s="577"/>
      <c r="J893" s="574"/>
      <c r="K893" s="577"/>
    </row>
    <row r="894" ht="13.5" customHeight="1">
      <c r="A894" s="572"/>
      <c r="B894" s="573"/>
      <c r="C894" s="574"/>
      <c r="D894" s="575"/>
      <c r="E894" s="576"/>
      <c r="F894" s="576"/>
      <c r="G894" s="577">
        <v>0.0</v>
      </c>
      <c r="H894" s="575"/>
      <c r="I894" s="577"/>
      <c r="J894" s="574"/>
      <c r="K894" s="577"/>
    </row>
    <row r="895" ht="13.5" customHeight="1">
      <c r="A895" s="572"/>
      <c r="B895" s="573"/>
      <c r="C895" s="574"/>
      <c r="D895" s="575"/>
      <c r="E895" s="576"/>
      <c r="F895" s="576"/>
      <c r="G895" s="577">
        <v>0.0</v>
      </c>
      <c r="H895" s="575"/>
      <c r="I895" s="577"/>
      <c r="J895" s="574"/>
      <c r="K895" s="577"/>
    </row>
    <row r="896" ht="13.5" customHeight="1">
      <c r="A896" s="572"/>
      <c r="B896" s="573"/>
      <c r="C896" s="574"/>
      <c r="D896" s="575"/>
      <c r="E896" s="576"/>
      <c r="F896" s="576"/>
      <c r="G896" s="577">
        <v>0.0</v>
      </c>
      <c r="H896" s="575"/>
      <c r="I896" s="577"/>
      <c r="J896" s="574"/>
      <c r="K896" s="577"/>
    </row>
    <row r="897" ht="13.5" customHeight="1">
      <c r="A897" s="572"/>
      <c r="B897" s="573"/>
      <c r="C897" s="574"/>
      <c r="D897" s="575"/>
      <c r="E897" s="576"/>
      <c r="F897" s="576"/>
      <c r="G897" s="577">
        <v>0.0</v>
      </c>
      <c r="H897" s="575"/>
      <c r="I897" s="577"/>
      <c r="J897" s="574"/>
      <c r="K897" s="577"/>
    </row>
    <row r="898" ht="13.5" customHeight="1">
      <c r="A898" s="572"/>
      <c r="B898" s="573"/>
      <c r="C898" s="574"/>
      <c r="D898" s="575"/>
      <c r="E898" s="576"/>
      <c r="F898" s="576"/>
      <c r="G898" s="577">
        <v>0.0</v>
      </c>
      <c r="H898" s="575"/>
      <c r="I898" s="577"/>
      <c r="J898" s="574"/>
      <c r="K898" s="577"/>
    </row>
    <row r="899" ht="13.5" customHeight="1">
      <c r="A899" s="572"/>
      <c r="B899" s="573"/>
      <c r="C899" s="574"/>
      <c r="D899" s="575"/>
      <c r="E899" s="576"/>
      <c r="F899" s="576"/>
      <c r="G899" s="577">
        <v>0.0</v>
      </c>
      <c r="H899" s="575"/>
      <c r="I899" s="577"/>
      <c r="J899" s="574"/>
      <c r="K899" s="577"/>
    </row>
    <row r="900" ht="13.5" customHeight="1">
      <c r="A900" s="572"/>
      <c r="B900" s="573"/>
      <c r="C900" s="574"/>
      <c r="D900" s="575"/>
      <c r="E900" s="576"/>
      <c r="F900" s="576"/>
      <c r="G900" s="577">
        <v>0.0</v>
      </c>
      <c r="H900" s="575"/>
      <c r="I900" s="577"/>
      <c r="J900" s="574"/>
      <c r="K900" s="577"/>
    </row>
    <row r="901" ht="13.5" customHeight="1">
      <c r="A901" s="572"/>
      <c r="B901" s="573"/>
      <c r="C901" s="574"/>
      <c r="D901" s="575"/>
      <c r="E901" s="576"/>
      <c r="F901" s="576"/>
      <c r="G901" s="577">
        <v>0.0</v>
      </c>
      <c r="H901" s="575"/>
      <c r="I901" s="577"/>
      <c r="J901" s="574"/>
      <c r="K901" s="577"/>
    </row>
    <row r="902" ht="13.5" customHeight="1">
      <c r="A902" s="572"/>
      <c r="B902" s="573"/>
      <c r="C902" s="574"/>
      <c r="D902" s="575"/>
      <c r="E902" s="576"/>
      <c r="F902" s="576"/>
      <c r="G902" s="577">
        <v>0.0</v>
      </c>
      <c r="H902" s="575"/>
      <c r="I902" s="577"/>
      <c r="J902" s="574"/>
      <c r="K902" s="577"/>
    </row>
    <row r="903" ht="13.5" customHeight="1">
      <c r="A903" s="572"/>
      <c r="B903" s="573"/>
      <c r="C903" s="574"/>
      <c r="D903" s="575"/>
      <c r="E903" s="576"/>
      <c r="F903" s="576"/>
      <c r="G903" s="577">
        <v>0.0</v>
      </c>
      <c r="H903" s="575"/>
      <c r="I903" s="577"/>
      <c r="J903" s="574"/>
      <c r="K903" s="577"/>
    </row>
    <row r="904" ht="13.5" customHeight="1">
      <c r="A904" s="572"/>
      <c r="B904" s="573"/>
      <c r="C904" s="574"/>
      <c r="D904" s="575"/>
      <c r="E904" s="576"/>
      <c r="F904" s="576"/>
      <c r="G904" s="577">
        <v>0.0</v>
      </c>
      <c r="H904" s="575"/>
      <c r="I904" s="577"/>
      <c r="J904" s="574"/>
      <c r="K904" s="577"/>
    </row>
    <row r="905" ht="13.5" customHeight="1">
      <c r="A905" s="572"/>
      <c r="B905" s="573"/>
      <c r="C905" s="574"/>
      <c r="D905" s="575"/>
      <c r="E905" s="576"/>
      <c r="F905" s="576"/>
      <c r="G905" s="577">
        <v>0.0</v>
      </c>
      <c r="H905" s="575"/>
      <c r="I905" s="577"/>
      <c r="J905" s="574"/>
      <c r="K905" s="577"/>
    </row>
    <row r="906" ht="13.5" customHeight="1">
      <c r="A906" s="572"/>
      <c r="B906" s="573"/>
      <c r="C906" s="574"/>
      <c r="D906" s="575"/>
      <c r="E906" s="576"/>
      <c r="F906" s="576"/>
      <c r="G906" s="577">
        <v>0.0</v>
      </c>
      <c r="H906" s="575"/>
      <c r="I906" s="577"/>
      <c r="J906" s="574"/>
      <c r="K906" s="577"/>
    </row>
    <row r="907" ht="13.5" customHeight="1">
      <c r="A907" s="572"/>
      <c r="B907" s="573"/>
      <c r="C907" s="574"/>
      <c r="D907" s="575"/>
      <c r="E907" s="576"/>
      <c r="F907" s="576"/>
      <c r="G907" s="577">
        <v>0.0</v>
      </c>
      <c r="H907" s="575"/>
      <c r="I907" s="577"/>
      <c r="J907" s="574"/>
      <c r="K907" s="577"/>
    </row>
    <row r="908" ht="13.5" customHeight="1">
      <c r="A908" s="572"/>
      <c r="B908" s="573"/>
      <c r="C908" s="574"/>
      <c r="D908" s="575"/>
      <c r="E908" s="576"/>
      <c r="F908" s="576"/>
      <c r="G908" s="577">
        <v>0.0</v>
      </c>
      <c r="H908" s="575"/>
      <c r="I908" s="577"/>
      <c r="J908" s="574"/>
      <c r="K908" s="577"/>
    </row>
    <row r="909" ht="13.5" customHeight="1">
      <c r="A909" s="572"/>
      <c r="B909" s="573"/>
      <c r="C909" s="574"/>
      <c r="D909" s="575"/>
      <c r="E909" s="576"/>
      <c r="F909" s="576"/>
      <c r="G909" s="577">
        <v>0.0</v>
      </c>
      <c r="H909" s="575"/>
      <c r="I909" s="577"/>
      <c r="J909" s="574"/>
      <c r="K909" s="577"/>
    </row>
  </sheetData>
  <conditionalFormatting sqref="J2:J909">
    <cfRule type="notContainsBlanks" dxfId="9" priority="1">
      <formula>LEN(TRIM(J2))&gt;0</formula>
    </cfRule>
  </conditionalFormatting>
  <conditionalFormatting sqref="I2:I909">
    <cfRule type="notContainsBlanks" dxfId="9" priority="2">
      <formula>LEN(TRIM(I2))&gt;0</formula>
    </cfRule>
  </conditionalFormatting>
  <conditionalFormatting sqref="G1:G909">
    <cfRule type="beginsWith" dxfId="10" priority="3" operator="beginsWith" text="-">
      <formula>LEFT((G1),LEN("-"))=("-")</formula>
    </cfRule>
  </conditionalFormatting>
  <conditionalFormatting sqref="G2:G909">
    <cfRule type="cellIs" dxfId="11" priority="4" operator="greaterThan">
      <formula>0</formula>
    </cfRule>
  </conditionalFormatting>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FB2"/>
    <outlinePr summaryBelow="0" summaryRight="0"/>
  </sheetPr>
  <sheetViews>
    <sheetView workbookViewId="0">
      <pane ySplit="3.0" topLeftCell="A4" activePane="bottomLeft" state="frozen"/>
      <selection activeCell="B5" sqref="B5" pane="bottomLeft"/>
    </sheetView>
  </sheetViews>
  <sheetFormatPr customHeight="1" defaultColWidth="11.22" defaultRowHeight="12.75"/>
  <cols>
    <col customWidth="1" min="1" max="1" width="12.33"/>
    <col customWidth="1" min="2" max="2" width="62.0"/>
    <col customWidth="1" min="3" max="4" width="22.33"/>
  </cols>
  <sheetData>
    <row r="1">
      <c r="A1" s="469"/>
      <c r="B1" s="470"/>
      <c r="C1" s="470"/>
      <c r="D1" s="471"/>
    </row>
    <row r="2" ht="48.75" customHeight="1">
      <c r="A2" s="472"/>
      <c r="B2" s="473" t="s">
        <v>592</v>
      </c>
      <c r="C2" s="474" t="s">
        <v>593</v>
      </c>
      <c r="D2" s="475" t="s">
        <v>594</v>
      </c>
    </row>
    <row r="3">
      <c r="A3" s="476" t="s">
        <v>595</v>
      </c>
      <c r="B3" s="476" t="s">
        <v>596</v>
      </c>
      <c r="C3" s="476" t="s">
        <v>597</v>
      </c>
      <c r="D3" s="477" t="s">
        <v>598</v>
      </c>
    </row>
    <row r="4" ht="18.75" customHeight="1">
      <c r="A4" s="478" t="s">
        <v>599</v>
      </c>
      <c r="B4" s="478" t="s">
        <v>600</v>
      </c>
      <c r="C4" s="479"/>
      <c r="D4" s="480"/>
    </row>
    <row r="5" ht="112.5" customHeight="1">
      <c r="A5" s="481" t="s">
        <v>601</v>
      </c>
      <c r="B5" s="482" t="s">
        <v>602</v>
      </c>
      <c r="C5" s="483"/>
      <c r="D5" s="484" t="s">
        <v>603</v>
      </c>
    </row>
    <row r="6" ht="112.5" customHeight="1">
      <c r="A6" s="485" t="s">
        <v>604</v>
      </c>
      <c r="B6" s="486" t="s">
        <v>605</v>
      </c>
      <c r="C6" s="483"/>
      <c r="D6" s="484" t="s">
        <v>603</v>
      </c>
    </row>
    <row r="7" ht="112.5" customHeight="1">
      <c r="A7" s="487" t="s">
        <v>606</v>
      </c>
      <c r="B7" s="487" t="s">
        <v>607</v>
      </c>
      <c r="C7" s="488"/>
      <c r="D7" s="484" t="s">
        <v>603</v>
      </c>
    </row>
    <row r="8" ht="112.5" customHeight="1">
      <c r="A8" s="489" t="s">
        <v>608</v>
      </c>
      <c r="B8" s="489" t="s">
        <v>609</v>
      </c>
      <c r="C8" s="490"/>
      <c r="D8" s="484" t="s">
        <v>603</v>
      </c>
    </row>
    <row r="9" ht="112.5" customHeight="1">
      <c r="A9" s="491" t="s">
        <v>610</v>
      </c>
      <c r="B9" s="492" t="s">
        <v>611</v>
      </c>
      <c r="C9" s="493"/>
      <c r="D9" s="484" t="s">
        <v>603</v>
      </c>
    </row>
    <row r="10" ht="112.5" customHeight="1">
      <c r="A10" s="492" t="s">
        <v>612</v>
      </c>
      <c r="B10" s="492" t="s">
        <v>613</v>
      </c>
      <c r="C10" s="493"/>
      <c r="D10" s="494" t="s">
        <v>614</v>
      </c>
    </row>
    <row r="11" ht="112.5" customHeight="1">
      <c r="A11" s="492" t="s">
        <v>615</v>
      </c>
      <c r="B11" s="492" t="s">
        <v>616</v>
      </c>
      <c r="C11" s="493"/>
      <c r="D11" s="495" t="s">
        <v>617</v>
      </c>
    </row>
    <row r="12" ht="112.5" customHeight="1">
      <c r="A12" s="486" t="s">
        <v>618</v>
      </c>
      <c r="B12" s="486" t="s">
        <v>619</v>
      </c>
      <c r="C12" s="483"/>
      <c r="D12" s="495" t="s">
        <v>617</v>
      </c>
    </row>
    <row r="13" ht="112.5" customHeight="1">
      <c r="A13" s="496" t="s">
        <v>620</v>
      </c>
      <c r="B13" s="497" t="s">
        <v>621</v>
      </c>
      <c r="C13" s="498"/>
      <c r="D13" s="495" t="s">
        <v>617</v>
      </c>
    </row>
    <row r="14" ht="112.5" customHeight="1">
      <c r="A14" s="496" t="s">
        <v>622</v>
      </c>
      <c r="B14" s="497" t="s">
        <v>623</v>
      </c>
      <c r="C14" s="498"/>
      <c r="D14" s="495" t="s">
        <v>624</v>
      </c>
    </row>
    <row r="15" ht="112.5" customHeight="1">
      <c r="A15" s="496" t="s">
        <v>625</v>
      </c>
      <c r="B15" s="497" t="s">
        <v>626</v>
      </c>
      <c r="C15" s="498"/>
      <c r="D15" s="495" t="s">
        <v>627</v>
      </c>
    </row>
    <row r="16" ht="112.5" customHeight="1">
      <c r="A16" s="485" t="s">
        <v>628</v>
      </c>
      <c r="B16" s="486" t="s">
        <v>629</v>
      </c>
      <c r="C16" s="482"/>
      <c r="D16" s="484" t="s">
        <v>617</v>
      </c>
    </row>
    <row r="17" ht="112.5" customHeight="1">
      <c r="A17" s="496" t="s">
        <v>630</v>
      </c>
      <c r="B17" s="497" t="s">
        <v>631</v>
      </c>
      <c r="C17" s="498"/>
      <c r="D17" s="484" t="s">
        <v>603</v>
      </c>
    </row>
    <row r="18" ht="112.5" customHeight="1">
      <c r="A18" s="496" t="s">
        <v>632</v>
      </c>
      <c r="B18" s="497" t="s">
        <v>633</v>
      </c>
      <c r="C18" s="498"/>
      <c r="D18" s="484" t="s">
        <v>603</v>
      </c>
    </row>
    <row r="19" ht="112.5" customHeight="1">
      <c r="A19" s="496" t="s">
        <v>634</v>
      </c>
      <c r="B19" s="497" t="s">
        <v>635</v>
      </c>
      <c r="C19" s="498"/>
      <c r="D19" s="484" t="s">
        <v>603</v>
      </c>
    </row>
    <row r="20" ht="112.5" customHeight="1">
      <c r="A20" s="496" t="s">
        <v>636</v>
      </c>
      <c r="B20" s="497" t="s">
        <v>637</v>
      </c>
      <c r="C20" s="498"/>
      <c r="D20" s="484" t="s">
        <v>603</v>
      </c>
    </row>
    <row r="21" ht="112.5" customHeight="1">
      <c r="A21" s="496" t="s">
        <v>638</v>
      </c>
      <c r="B21" s="497" t="s">
        <v>639</v>
      </c>
      <c r="C21" s="498"/>
      <c r="D21" s="484" t="s">
        <v>603</v>
      </c>
    </row>
    <row r="22" ht="112.5" customHeight="1">
      <c r="A22" s="496" t="s">
        <v>640</v>
      </c>
      <c r="B22" s="497" t="s">
        <v>641</v>
      </c>
      <c r="C22" s="498"/>
      <c r="D22" s="484" t="s">
        <v>642</v>
      </c>
    </row>
    <row r="23" ht="112.5" customHeight="1">
      <c r="A23" s="496" t="s">
        <v>643</v>
      </c>
      <c r="B23" s="497" t="s">
        <v>644</v>
      </c>
      <c r="C23" s="498"/>
      <c r="D23" s="484" t="s">
        <v>645</v>
      </c>
    </row>
    <row r="24" ht="112.5" customHeight="1">
      <c r="A24" s="496" t="s">
        <v>646</v>
      </c>
      <c r="B24" s="497" t="s">
        <v>647</v>
      </c>
      <c r="C24" s="498"/>
      <c r="D24" s="484" t="s">
        <v>645</v>
      </c>
    </row>
    <row r="25" ht="112.5" customHeight="1">
      <c r="A25" s="496" t="s">
        <v>648</v>
      </c>
      <c r="B25" s="497" t="s">
        <v>649</v>
      </c>
      <c r="C25" s="498"/>
      <c r="D25" s="484" t="s">
        <v>603</v>
      </c>
    </row>
    <row r="26" ht="112.5" customHeight="1">
      <c r="A26" s="496" t="s">
        <v>650</v>
      </c>
      <c r="B26" s="497" t="s">
        <v>651</v>
      </c>
      <c r="C26" s="498"/>
      <c r="D26" s="484" t="s">
        <v>603</v>
      </c>
    </row>
    <row r="27" ht="112.5" customHeight="1">
      <c r="A27" s="496" t="s">
        <v>652</v>
      </c>
      <c r="B27" s="497" t="s">
        <v>653</v>
      </c>
      <c r="C27" s="498"/>
      <c r="D27" s="484" t="s">
        <v>603</v>
      </c>
    </row>
    <row r="28" ht="112.5" customHeight="1">
      <c r="A28" s="496" t="s">
        <v>654</v>
      </c>
      <c r="B28" s="497" t="s">
        <v>655</v>
      </c>
      <c r="C28" s="498"/>
      <c r="D28" s="484" t="s">
        <v>645</v>
      </c>
    </row>
    <row r="29" ht="112.5" customHeight="1">
      <c r="A29" s="496" t="s">
        <v>656</v>
      </c>
      <c r="B29" s="497" t="s">
        <v>657</v>
      </c>
      <c r="C29" s="498"/>
      <c r="D29" s="484" t="s">
        <v>603</v>
      </c>
    </row>
    <row r="30" ht="112.5" customHeight="1">
      <c r="A30" s="496" t="s">
        <v>658</v>
      </c>
      <c r="B30" s="497" t="s">
        <v>659</v>
      </c>
      <c r="C30" s="498"/>
      <c r="D30" s="484" t="s">
        <v>603</v>
      </c>
    </row>
    <row r="31" ht="112.5" customHeight="1">
      <c r="A31" s="496" t="s">
        <v>660</v>
      </c>
      <c r="B31" s="497" t="s">
        <v>661</v>
      </c>
      <c r="C31" s="498"/>
      <c r="D31" s="484" t="s">
        <v>603</v>
      </c>
    </row>
    <row r="32" ht="112.5" customHeight="1">
      <c r="A32" s="496" t="s">
        <v>662</v>
      </c>
      <c r="B32" s="497" t="s">
        <v>663</v>
      </c>
      <c r="C32" s="498"/>
      <c r="D32" s="484" t="s">
        <v>603</v>
      </c>
    </row>
    <row r="33" ht="112.5" customHeight="1">
      <c r="A33" s="496" t="s">
        <v>664</v>
      </c>
      <c r="B33" s="497" t="s">
        <v>665</v>
      </c>
      <c r="C33" s="498"/>
      <c r="D33" s="484" t="s">
        <v>603</v>
      </c>
    </row>
    <row r="34" ht="112.5" customHeight="1">
      <c r="A34" s="496" t="s">
        <v>666</v>
      </c>
      <c r="B34" s="497" t="s">
        <v>667</v>
      </c>
      <c r="C34" s="498"/>
      <c r="D34" s="484" t="s">
        <v>603</v>
      </c>
    </row>
    <row r="35" ht="112.5" customHeight="1">
      <c r="A35" s="496" t="s">
        <v>668</v>
      </c>
      <c r="B35" s="497" t="s">
        <v>669</v>
      </c>
      <c r="C35" s="498"/>
      <c r="D35" s="484" t="s">
        <v>645</v>
      </c>
    </row>
    <row r="36" ht="112.5" customHeight="1">
      <c r="A36" s="496" t="s">
        <v>670</v>
      </c>
      <c r="B36" s="497" t="s">
        <v>671</v>
      </c>
      <c r="C36" s="498"/>
      <c r="D36" s="484" t="s">
        <v>603</v>
      </c>
    </row>
    <row r="37" ht="112.5" customHeight="1">
      <c r="A37" s="496" t="s">
        <v>672</v>
      </c>
      <c r="B37" s="497" t="s">
        <v>673</v>
      </c>
      <c r="C37" s="498"/>
      <c r="D37" s="484" t="s">
        <v>642</v>
      </c>
    </row>
    <row r="38" ht="112.5" customHeight="1">
      <c r="A38" s="496" t="s">
        <v>674</v>
      </c>
      <c r="B38" s="497" t="s">
        <v>675</v>
      </c>
      <c r="C38" s="498"/>
      <c r="D38" s="484" t="s">
        <v>642</v>
      </c>
    </row>
    <row r="39" ht="112.5" customHeight="1">
      <c r="A39" s="496" t="s">
        <v>676</v>
      </c>
      <c r="B39" s="497" t="s">
        <v>677</v>
      </c>
      <c r="C39" s="498"/>
      <c r="D39" s="484" t="s">
        <v>645</v>
      </c>
    </row>
    <row r="40" ht="112.5" customHeight="1">
      <c r="A40" s="496" t="s">
        <v>678</v>
      </c>
      <c r="B40" s="497" t="s">
        <v>679</v>
      </c>
      <c r="C40" s="498"/>
      <c r="D40" s="484" t="s">
        <v>642</v>
      </c>
    </row>
    <row r="41" ht="112.5" customHeight="1">
      <c r="A41" s="496" t="s">
        <v>680</v>
      </c>
      <c r="B41" s="497" t="s">
        <v>681</v>
      </c>
      <c r="C41" s="498"/>
      <c r="D41" s="484" t="s">
        <v>603</v>
      </c>
    </row>
    <row r="42" ht="112.5" customHeight="1">
      <c r="A42" s="496" t="s">
        <v>682</v>
      </c>
      <c r="B42" s="497" t="s">
        <v>683</v>
      </c>
      <c r="C42" s="498"/>
      <c r="D42" s="484" t="s">
        <v>603</v>
      </c>
    </row>
    <row r="43" ht="112.5" customHeight="1">
      <c r="A43" s="496" t="s">
        <v>684</v>
      </c>
      <c r="B43" s="497" t="s">
        <v>685</v>
      </c>
      <c r="C43" s="498"/>
      <c r="D43" s="484" t="s">
        <v>603</v>
      </c>
    </row>
    <row r="44" ht="112.5" customHeight="1">
      <c r="A44" s="496" t="s">
        <v>686</v>
      </c>
      <c r="B44" s="497" t="s">
        <v>687</v>
      </c>
      <c r="C44" s="498"/>
      <c r="D44" s="484" t="s">
        <v>642</v>
      </c>
    </row>
    <row r="45" ht="112.5" customHeight="1">
      <c r="A45" s="496" t="s">
        <v>688</v>
      </c>
      <c r="B45" s="497" t="s">
        <v>689</v>
      </c>
      <c r="C45" s="498"/>
      <c r="D45" s="484" t="s">
        <v>690</v>
      </c>
    </row>
    <row r="46" ht="112.5" customHeight="1">
      <c r="A46" s="496" t="s">
        <v>691</v>
      </c>
      <c r="B46" s="497" t="s">
        <v>692</v>
      </c>
      <c r="C46" s="498"/>
      <c r="D46" s="484" t="s">
        <v>690</v>
      </c>
    </row>
    <row r="47" ht="112.5" customHeight="1">
      <c r="A47" s="496" t="s">
        <v>693</v>
      </c>
      <c r="B47" s="497" t="s">
        <v>694</v>
      </c>
      <c r="C47" s="498"/>
      <c r="D47" s="484" t="s">
        <v>603</v>
      </c>
    </row>
    <row r="48" ht="112.5" customHeight="1">
      <c r="A48" s="496" t="s">
        <v>695</v>
      </c>
      <c r="B48" s="497" t="s">
        <v>696</v>
      </c>
      <c r="C48" s="498"/>
      <c r="D48" s="484" t="s">
        <v>603</v>
      </c>
    </row>
    <row r="49" ht="112.5" customHeight="1">
      <c r="A49" s="496" t="s">
        <v>697</v>
      </c>
      <c r="B49" s="497" t="s">
        <v>698</v>
      </c>
      <c r="C49" s="498"/>
      <c r="D49" s="484" t="s">
        <v>603</v>
      </c>
    </row>
    <row r="50" ht="112.5" customHeight="1">
      <c r="A50" s="496" t="s">
        <v>699</v>
      </c>
      <c r="B50" s="497" t="s">
        <v>700</v>
      </c>
      <c r="C50" s="498"/>
      <c r="D50" s="484" t="s">
        <v>603</v>
      </c>
    </row>
    <row r="51" ht="112.5" customHeight="1">
      <c r="A51" s="496" t="s">
        <v>701</v>
      </c>
      <c r="B51" s="497" t="s">
        <v>702</v>
      </c>
      <c r="C51" s="498"/>
      <c r="D51" s="484" t="s">
        <v>603</v>
      </c>
    </row>
    <row r="52" ht="112.5" customHeight="1">
      <c r="A52" s="496" t="s">
        <v>703</v>
      </c>
      <c r="B52" s="497" t="s">
        <v>704</v>
      </c>
      <c r="C52" s="498"/>
      <c r="D52" s="484" t="s">
        <v>645</v>
      </c>
    </row>
    <row r="53" ht="112.5" customHeight="1">
      <c r="A53" s="496" t="s">
        <v>705</v>
      </c>
      <c r="B53" s="497" t="s">
        <v>706</v>
      </c>
      <c r="C53" s="498"/>
      <c r="D53" s="484" t="s">
        <v>603</v>
      </c>
    </row>
    <row r="54" ht="112.5" customHeight="1">
      <c r="A54" s="485" t="s">
        <v>707</v>
      </c>
      <c r="B54" s="486" t="s">
        <v>708</v>
      </c>
      <c r="C54" s="483"/>
      <c r="D54" s="494" t="s">
        <v>614</v>
      </c>
    </row>
    <row r="55" ht="112.5" customHeight="1">
      <c r="A55" s="485" t="s">
        <v>709</v>
      </c>
      <c r="B55" s="486" t="s">
        <v>710</v>
      </c>
      <c r="C55" s="483"/>
      <c r="D55" s="494" t="s">
        <v>614</v>
      </c>
    </row>
    <row r="56" ht="112.5" customHeight="1">
      <c r="A56" s="485" t="s">
        <v>711</v>
      </c>
      <c r="B56" s="486" t="s">
        <v>712</v>
      </c>
      <c r="C56" s="483"/>
      <c r="D56" s="494" t="s">
        <v>614</v>
      </c>
    </row>
    <row r="57" ht="112.5" customHeight="1">
      <c r="A57" s="499" t="s">
        <v>713</v>
      </c>
      <c r="B57" s="499" t="s">
        <v>714</v>
      </c>
      <c r="C57" s="500"/>
      <c r="D57" s="484" t="s">
        <v>603</v>
      </c>
    </row>
    <row r="58" ht="112.5" customHeight="1">
      <c r="A58" s="501" t="s">
        <v>715</v>
      </c>
      <c r="B58" s="501" t="s">
        <v>716</v>
      </c>
      <c r="C58" s="502"/>
      <c r="D58" s="503" t="s">
        <v>276</v>
      </c>
    </row>
    <row r="59" ht="112.5" customHeight="1">
      <c r="A59" s="504" t="s">
        <v>717</v>
      </c>
      <c r="B59" s="504" t="s">
        <v>718</v>
      </c>
      <c r="C59" s="505"/>
      <c r="D59" s="506" t="s">
        <v>276</v>
      </c>
    </row>
    <row r="60" ht="112.5" customHeight="1">
      <c r="A60" s="504" t="s">
        <v>719</v>
      </c>
      <c r="B60" s="504" t="s">
        <v>720</v>
      </c>
      <c r="C60" s="505"/>
      <c r="D60" s="506" t="s">
        <v>276</v>
      </c>
    </row>
    <row r="61" ht="112.5" customHeight="1">
      <c r="A61" s="507" t="s">
        <v>721</v>
      </c>
      <c r="B61" s="504" t="s">
        <v>722</v>
      </c>
      <c r="C61" s="505"/>
      <c r="D61" s="503" t="s">
        <v>276</v>
      </c>
    </row>
    <row r="62" ht="112.5" customHeight="1">
      <c r="A62" s="508" t="s">
        <v>723</v>
      </c>
      <c r="B62" s="509" t="s">
        <v>724</v>
      </c>
      <c r="C62" s="505"/>
      <c r="D62" s="503" t="s">
        <v>725</v>
      </c>
    </row>
    <row r="63" ht="112.5" customHeight="1">
      <c r="A63" s="508" t="s">
        <v>726</v>
      </c>
      <c r="B63" s="509" t="s">
        <v>727</v>
      </c>
      <c r="C63" s="505"/>
      <c r="D63" s="503" t="s">
        <v>725</v>
      </c>
    </row>
    <row r="64" ht="112.5" customHeight="1">
      <c r="A64" s="501" t="s">
        <v>728</v>
      </c>
      <c r="B64" s="501" t="s">
        <v>729</v>
      </c>
      <c r="C64" s="502"/>
      <c r="D64" s="510" t="s">
        <v>276</v>
      </c>
    </row>
    <row r="65" ht="112.5" customHeight="1">
      <c r="A65" s="501" t="s">
        <v>730</v>
      </c>
      <c r="B65" s="501" t="s">
        <v>731</v>
      </c>
      <c r="C65" s="502"/>
      <c r="D65" s="503" t="s">
        <v>725</v>
      </c>
    </row>
    <row r="66" ht="112.5" customHeight="1">
      <c r="A66" s="504" t="s">
        <v>732</v>
      </c>
      <c r="B66" s="504" t="s">
        <v>733</v>
      </c>
      <c r="C66" s="505"/>
      <c r="D66" s="503" t="s">
        <v>725</v>
      </c>
    </row>
    <row r="67" ht="112.5" customHeight="1">
      <c r="A67" s="501" t="s">
        <v>734</v>
      </c>
      <c r="B67" s="501" t="s">
        <v>735</v>
      </c>
      <c r="C67" s="502"/>
      <c r="D67" s="503" t="s">
        <v>725</v>
      </c>
    </row>
    <row r="68" ht="18.75" customHeight="1">
      <c r="A68" s="511" t="s">
        <v>599</v>
      </c>
      <c r="B68" s="511" t="s">
        <v>736</v>
      </c>
      <c r="C68" s="512"/>
      <c r="D68" s="513"/>
    </row>
    <row r="69" ht="112.5" customHeight="1">
      <c r="A69" s="489" t="s">
        <v>737</v>
      </c>
      <c r="B69" s="489" t="s">
        <v>738</v>
      </c>
      <c r="C69" s="470"/>
      <c r="D69" s="494" t="s">
        <v>739</v>
      </c>
    </row>
    <row r="70" ht="112.5" customHeight="1">
      <c r="A70" s="489" t="s">
        <v>740</v>
      </c>
      <c r="B70" s="489" t="s">
        <v>741</v>
      </c>
      <c r="C70" s="470"/>
      <c r="D70" s="494" t="s">
        <v>739</v>
      </c>
    </row>
    <row r="71" ht="112.5" customHeight="1">
      <c r="A71" s="485" t="s">
        <v>742</v>
      </c>
      <c r="B71" s="486" t="s">
        <v>743</v>
      </c>
      <c r="C71" s="514"/>
      <c r="D71" s="494" t="s">
        <v>739</v>
      </c>
    </row>
    <row r="72" ht="112.5" customHeight="1">
      <c r="A72" s="515" t="s">
        <v>744</v>
      </c>
      <c r="B72" s="489" t="s">
        <v>745</v>
      </c>
      <c r="C72" s="470"/>
      <c r="D72" s="494" t="s">
        <v>739</v>
      </c>
    </row>
    <row r="73" ht="18.75" customHeight="1">
      <c r="A73" s="516" t="s">
        <v>599</v>
      </c>
      <c r="B73" s="511" t="s">
        <v>746</v>
      </c>
      <c r="C73" s="512"/>
      <c r="D73" s="517"/>
    </row>
    <row r="74" ht="112.5" customHeight="1">
      <c r="A74" s="518">
        <v>602220.0</v>
      </c>
      <c r="B74" s="518" t="s">
        <v>747</v>
      </c>
      <c r="C74" s="519"/>
      <c r="D74" s="520" t="s">
        <v>748</v>
      </c>
    </row>
    <row r="75" ht="112.5" customHeight="1">
      <c r="A75" s="518">
        <v>602202.0</v>
      </c>
      <c r="B75" s="518" t="s">
        <v>749</v>
      </c>
      <c r="C75" s="519"/>
      <c r="D75" s="520" t="s">
        <v>748</v>
      </c>
    </row>
    <row r="76" ht="112.5" customHeight="1">
      <c r="A76" s="518">
        <v>602204.0</v>
      </c>
      <c r="B76" s="518" t="s">
        <v>750</v>
      </c>
      <c r="C76" s="519"/>
      <c r="D76" s="520" t="s">
        <v>748</v>
      </c>
    </row>
    <row r="77" ht="112.5" customHeight="1">
      <c r="A77" s="518">
        <v>602240.0</v>
      </c>
      <c r="B77" s="518" t="s">
        <v>751</v>
      </c>
      <c r="C77" s="519"/>
      <c r="D77" s="520" t="s">
        <v>748</v>
      </c>
    </row>
    <row r="78" ht="112.5" customHeight="1">
      <c r="A78" s="518">
        <v>602200.0</v>
      </c>
      <c r="B78" s="518" t="s">
        <v>752</v>
      </c>
      <c r="C78" s="519"/>
      <c r="D78" s="520" t="s">
        <v>748</v>
      </c>
    </row>
    <row r="79" ht="112.5" customHeight="1">
      <c r="A79" s="518">
        <v>602299.0</v>
      </c>
      <c r="B79" s="518" t="s">
        <v>753</v>
      </c>
      <c r="C79" s="519"/>
      <c r="D79" s="520" t="s">
        <v>748</v>
      </c>
    </row>
    <row r="80" ht="112.5" customHeight="1">
      <c r="A80" s="518">
        <v>409003.0</v>
      </c>
      <c r="B80" s="518" t="s">
        <v>754</v>
      </c>
      <c r="C80" s="519"/>
      <c r="D80" s="520" t="s">
        <v>748</v>
      </c>
    </row>
    <row r="81" ht="112.5" customHeight="1">
      <c r="A81" s="518">
        <v>612118.0</v>
      </c>
      <c r="B81" s="518" t="s">
        <v>755</v>
      </c>
      <c r="C81" s="519"/>
      <c r="D81" s="520" t="s">
        <v>617</v>
      </c>
    </row>
    <row r="82" ht="112.5" customHeight="1">
      <c r="A82" s="518">
        <v>612117.0</v>
      </c>
      <c r="B82" s="518" t="s">
        <v>756</v>
      </c>
      <c r="C82" s="519"/>
      <c r="D82" s="520" t="s">
        <v>757</v>
      </c>
    </row>
    <row r="83" ht="112.5" customHeight="1">
      <c r="A83" s="518">
        <v>612119.0</v>
      </c>
      <c r="B83" s="518" t="s">
        <v>758</v>
      </c>
      <c r="C83" s="519"/>
      <c r="D83" s="520" t="s">
        <v>617</v>
      </c>
    </row>
    <row r="84" ht="112.5" customHeight="1">
      <c r="A84" s="518">
        <v>602695.0</v>
      </c>
      <c r="B84" s="518" t="s">
        <v>759</v>
      </c>
      <c r="C84" s="519"/>
      <c r="D84" s="520" t="s">
        <v>748</v>
      </c>
    </row>
    <row r="85" ht="112.5" customHeight="1">
      <c r="A85" s="518">
        <v>9.318484049677E12</v>
      </c>
      <c r="B85" s="518" t="s">
        <v>760</v>
      </c>
      <c r="C85" s="519"/>
      <c r="D85" s="520" t="s">
        <v>748</v>
      </c>
    </row>
    <row r="86" ht="112.5" customHeight="1">
      <c r="A86" s="518">
        <v>602698.0</v>
      </c>
      <c r="B86" s="518" t="s">
        <v>761</v>
      </c>
      <c r="C86" s="519"/>
      <c r="D86" s="520" t="s">
        <v>748</v>
      </c>
    </row>
    <row r="87" ht="112.5" customHeight="1">
      <c r="A87" s="518">
        <v>612288.0</v>
      </c>
      <c r="B87" s="518" t="s">
        <v>762</v>
      </c>
      <c r="C87" s="519"/>
      <c r="D87" s="520" t="s">
        <v>617</v>
      </c>
    </row>
    <row r="88" ht="112.5" customHeight="1">
      <c r="A88" s="518">
        <v>612200.0</v>
      </c>
      <c r="B88" s="518" t="s">
        <v>763</v>
      </c>
      <c r="C88" s="519"/>
      <c r="D88" s="520" t="s">
        <v>617</v>
      </c>
    </row>
    <row r="89" ht="112.5" customHeight="1">
      <c r="A89" s="518">
        <v>528284.0</v>
      </c>
      <c r="B89" s="518" t="s">
        <v>764</v>
      </c>
      <c r="C89" s="519"/>
      <c r="D89" s="520" t="s">
        <v>748</v>
      </c>
    </row>
    <row r="90" ht="112.5" customHeight="1">
      <c r="A90" s="518">
        <v>528246.0</v>
      </c>
      <c r="B90" s="518" t="s">
        <v>765</v>
      </c>
      <c r="C90" s="519"/>
      <c r="D90" s="520" t="s">
        <v>748</v>
      </c>
    </row>
    <row r="91" ht="112.5" customHeight="1">
      <c r="A91" s="518">
        <v>528282.0</v>
      </c>
      <c r="B91" s="518" t="s">
        <v>766</v>
      </c>
      <c r="C91" s="519"/>
      <c r="D91" s="520" t="s">
        <v>748</v>
      </c>
    </row>
    <row r="92" ht="112.5" customHeight="1">
      <c r="A92" s="518">
        <v>513394.0</v>
      </c>
      <c r="B92" s="518" t="s">
        <v>767</v>
      </c>
      <c r="C92" s="519"/>
      <c r="D92" s="520" t="s">
        <v>748</v>
      </c>
    </row>
    <row r="93" ht="112.5" customHeight="1">
      <c r="A93" s="518">
        <v>513391.0</v>
      </c>
      <c r="B93" s="518" t="s">
        <v>768</v>
      </c>
      <c r="C93" s="519"/>
      <c r="D93" s="520" t="s">
        <v>748</v>
      </c>
    </row>
    <row r="94" ht="112.5" customHeight="1">
      <c r="A94" s="518">
        <v>513390.0</v>
      </c>
      <c r="B94" s="518" t="s">
        <v>769</v>
      </c>
      <c r="C94" s="519"/>
      <c r="D94" s="520" t="s">
        <v>748</v>
      </c>
    </row>
    <row r="95" ht="112.5" customHeight="1">
      <c r="A95" s="518">
        <v>513393.0</v>
      </c>
      <c r="B95" s="518" t="s">
        <v>770</v>
      </c>
      <c r="C95" s="519"/>
      <c r="D95" s="520" t="s">
        <v>748</v>
      </c>
    </row>
    <row r="96" ht="112.5" customHeight="1">
      <c r="A96" s="518">
        <v>513392.0</v>
      </c>
      <c r="B96" s="518" t="s">
        <v>771</v>
      </c>
      <c r="C96" s="519"/>
      <c r="D96" s="520" t="s">
        <v>748</v>
      </c>
    </row>
    <row r="97" ht="112.5" customHeight="1">
      <c r="A97" s="518">
        <v>670504.0</v>
      </c>
      <c r="B97" s="518" t="s">
        <v>772</v>
      </c>
      <c r="C97" s="519"/>
      <c r="D97" s="520" t="s">
        <v>748</v>
      </c>
    </row>
    <row r="98" ht="112.5" customHeight="1">
      <c r="A98" s="518">
        <v>670587.0</v>
      </c>
      <c r="B98" s="518" t="s">
        <v>773</v>
      </c>
      <c r="C98" s="519"/>
      <c r="D98" s="520" t="s">
        <v>748</v>
      </c>
    </row>
    <row r="99" ht="112.5" customHeight="1">
      <c r="A99" s="518">
        <v>670568.0</v>
      </c>
      <c r="B99" s="518" t="s">
        <v>774</v>
      </c>
      <c r="C99" s="519"/>
      <c r="D99" s="520" t="s">
        <v>748</v>
      </c>
    </row>
    <row r="100" ht="112.5" customHeight="1">
      <c r="A100" s="518">
        <v>421688.0</v>
      </c>
      <c r="B100" s="518" t="s">
        <v>775</v>
      </c>
      <c r="C100" s="519"/>
      <c r="D100" s="520" t="s">
        <v>617</v>
      </c>
    </row>
    <row r="101" ht="112.5" customHeight="1">
      <c r="A101" s="518">
        <v>421610.0</v>
      </c>
      <c r="B101" s="518" t="s">
        <v>776</v>
      </c>
      <c r="C101" s="519"/>
      <c r="D101" s="520" t="s">
        <v>617</v>
      </c>
    </row>
    <row r="102" ht="112.5" customHeight="1">
      <c r="A102" s="521">
        <v>408002.0</v>
      </c>
      <c r="B102" s="521" t="s">
        <v>777</v>
      </c>
      <c r="C102" s="522"/>
      <c r="D102" s="523" t="s">
        <v>276</v>
      </c>
    </row>
    <row r="103" ht="112.5" customHeight="1">
      <c r="A103" s="521">
        <v>408001.0</v>
      </c>
      <c r="B103" s="521" t="s">
        <v>778</v>
      </c>
      <c r="C103" s="522"/>
      <c r="D103" s="523" t="s">
        <v>276</v>
      </c>
    </row>
    <row r="104" ht="112.5" customHeight="1">
      <c r="A104" s="521">
        <v>408104.0</v>
      </c>
      <c r="B104" s="521" t="s">
        <v>779</v>
      </c>
      <c r="C104" s="522"/>
      <c r="D104" s="523" t="s">
        <v>276</v>
      </c>
    </row>
    <row r="105" ht="112.5" customHeight="1">
      <c r="A105" s="524">
        <v>408103.0</v>
      </c>
      <c r="B105" s="524" t="s">
        <v>780</v>
      </c>
      <c r="C105" s="525"/>
      <c r="D105" s="523" t="s">
        <v>276</v>
      </c>
    </row>
    <row r="106" ht="112.5" customHeight="1">
      <c r="A106" s="521">
        <v>602288.0</v>
      </c>
      <c r="B106" s="521" t="s">
        <v>781</v>
      </c>
      <c r="C106" s="522"/>
      <c r="D106" s="523" t="s">
        <v>276</v>
      </c>
    </row>
    <row r="107" ht="112.5" customHeight="1">
      <c r="A107" s="521">
        <v>602268.0</v>
      </c>
      <c r="B107" s="521" t="s">
        <v>782</v>
      </c>
      <c r="C107" s="522"/>
      <c r="D107" s="523" t="s">
        <v>276</v>
      </c>
    </row>
    <row r="108" ht="18.75" customHeight="1">
      <c r="A108" s="526" t="s">
        <v>599</v>
      </c>
      <c r="B108" s="526" t="s">
        <v>783</v>
      </c>
      <c r="C108" s="527"/>
      <c r="D108" s="528"/>
    </row>
    <row r="109" ht="112.5" customHeight="1">
      <c r="A109" s="518" t="s">
        <v>784</v>
      </c>
      <c r="B109" s="518" t="s">
        <v>785</v>
      </c>
      <c r="C109" s="519"/>
      <c r="D109" s="520" t="s">
        <v>690</v>
      </c>
    </row>
    <row r="110" ht="112.5" customHeight="1">
      <c r="A110" s="518" t="s">
        <v>786</v>
      </c>
      <c r="B110" s="518" t="s">
        <v>787</v>
      </c>
      <c r="C110" s="519"/>
      <c r="D110" s="520" t="s">
        <v>690</v>
      </c>
    </row>
    <row r="111" ht="112.5" customHeight="1">
      <c r="A111" s="518" t="s">
        <v>788</v>
      </c>
      <c r="B111" s="518" t="s">
        <v>789</v>
      </c>
      <c r="C111" s="519"/>
      <c r="D111" s="520" t="s">
        <v>790</v>
      </c>
    </row>
    <row r="112" ht="112.5" customHeight="1">
      <c r="A112" s="518" t="s">
        <v>791</v>
      </c>
      <c r="B112" s="518" t="s">
        <v>792</v>
      </c>
      <c r="C112" s="519"/>
      <c r="D112" s="520" t="s">
        <v>690</v>
      </c>
    </row>
    <row r="113" ht="112.5" customHeight="1">
      <c r="A113" s="518" t="s">
        <v>793</v>
      </c>
      <c r="B113" s="518" t="s">
        <v>794</v>
      </c>
      <c r="C113" s="519"/>
      <c r="D113" s="520" t="s">
        <v>690</v>
      </c>
    </row>
    <row r="114" ht="112.5" customHeight="1">
      <c r="A114" s="518" t="s">
        <v>795</v>
      </c>
      <c r="B114" s="518" t="s">
        <v>796</v>
      </c>
      <c r="C114" s="519"/>
      <c r="D114" s="520" t="s">
        <v>690</v>
      </c>
    </row>
    <row r="115" ht="112.5" customHeight="1">
      <c r="A115" s="518" t="s">
        <v>797</v>
      </c>
      <c r="B115" s="518" t="s">
        <v>798</v>
      </c>
      <c r="C115" s="519"/>
      <c r="D115" s="520" t="s">
        <v>790</v>
      </c>
    </row>
    <row r="116" ht="112.5" customHeight="1">
      <c r="A116" s="518" t="s">
        <v>799</v>
      </c>
      <c r="B116" s="518" t="s">
        <v>800</v>
      </c>
      <c r="C116" s="519"/>
      <c r="D116" s="520" t="s">
        <v>790</v>
      </c>
    </row>
    <row r="117" ht="112.5" customHeight="1">
      <c r="A117" s="518" t="s">
        <v>801</v>
      </c>
      <c r="B117" s="518" t="s">
        <v>802</v>
      </c>
      <c r="C117" s="519"/>
      <c r="D117" s="520" t="s">
        <v>690</v>
      </c>
    </row>
    <row r="118" ht="112.5" customHeight="1">
      <c r="A118" s="518" t="s">
        <v>803</v>
      </c>
      <c r="B118" s="518" t="s">
        <v>804</v>
      </c>
      <c r="C118" s="519"/>
      <c r="D118" s="520" t="s">
        <v>790</v>
      </c>
    </row>
    <row r="119" ht="18.75" customHeight="1">
      <c r="A119" s="526" t="s">
        <v>599</v>
      </c>
      <c r="B119" s="526" t="s">
        <v>805</v>
      </c>
      <c r="C119" s="527"/>
      <c r="D119" s="529"/>
    </row>
    <row r="120" ht="112.5" customHeight="1">
      <c r="A120" s="530" t="s">
        <v>806</v>
      </c>
      <c r="B120" s="531" t="s">
        <v>807</v>
      </c>
      <c r="C120" s="532"/>
      <c r="D120" s="520" t="s">
        <v>790</v>
      </c>
    </row>
    <row r="121" ht="18.75" customHeight="1">
      <c r="A121" s="526" t="s">
        <v>599</v>
      </c>
      <c r="B121" s="526" t="s">
        <v>808</v>
      </c>
      <c r="C121" s="527"/>
      <c r="D121" s="533"/>
    </row>
    <row r="122" ht="112.5" customHeight="1">
      <c r="A122" s="530">
        <v>8.2060864E7</v>
      </c>
      <c r="B122" s="531" t="s">
        <v>809</v>
      </c>
      <c r="C122" s="532"/>
      <c r="D122" s="534" t="s">
        <v>642</v>
      </c>
    </row>
    <row r="123" ht="112.5" customHeight="1">
      <c r="A123" s="535">
        <v>8.2060484E7</v>
      </c>
      <c r="B123" s="536" t="s">
        <v>810</v>
      </c>
      <c r="C123" s="537"/>
      <c r="D123" s="534" t="s">
        <v>642</v>
      </c>
    </row>
    <row r="124" ht="112.5" customHeight="1">
      <c r="A124" s="535">
        <v>8.2060483E7</v>
      </c>
      <c r="B124" s="536" t="s">
        <v>811</v>
      </c>
      <c r="C124" s="537"/>
      <c r="D124" s="534" t="s">
        <v>642</v>
      </c>
    </row>
    <row r="125" ht="112.5" customHeight="1">
      <c r="A125" s="538">
        <v>8.2060485E7</v>
      </c>
      <c r="B125" s="539" t="s">
        <v>812</v>
      </c>
      <c r="C125" s="540"/>
      <c r="D125" s="541" t="s">
        <v>276</v>
      </c>
    </row>
    <row r="126" ht="112.5" customHeight="1">
      <c r="A126" s="542">
        <v>8.2057557E7</v>
      </c>
      <c r="B126" s="543" t="s">
        <v>813</v>
      </c>
      <c r="C126" s="544"/>
      <c r="D126" s="503" t="s">
        <v>276</v>
      </c>
    </row>
    <row r="127" ht="24.75" customHeight="1">
      <c r="A127" s="545" t="s">
        <v>599</v>
      </c>
      <c r="B127" s="546" t="s">
        <v>814</v>
      </c>
      <c r="C127" s="547"/>
      <c r="D127" s="533"/>
    </row>
    <row r="128" ht="112.5" customHeight="1">
      <c r="A128" s="530" t="s">
        <v>815</v>
      </c>
      <c r="B128" s="531" t="s">
        <v>816</v>
      </c>
      <c r="C128" s="532"/>
      <c r="D128" s="548" t="s">
        <v>739</v>
      </c>
    </row>
    <row r="129" ht="18.75" customHeight="1">
      <c r="A129" s="526" t="s">
        <v>599</v>
      </c>
      <c r="B129" s="526" t="s">
        <v>817</v>
      </c>
      <c r="C129" s="527"/>
      <c r="D129" s="529"/>
    </row>
    <row r="130" ht="112.5" customHeight="1">
      <c r="A130" s="549"/>
      <c r="B130" s="532"/>
      <c r="C130" s="532"/>
      <c r="D130" s="550"/>
    </row>
    <row r="131" ht="112.5" customHeight="1">
      <c r="A131" s="549"/>
      <c r="B131" s="532"/>
      <c r="C131" s="532"/>
      <c r="D131" s="550"/>
    </row>
    <row r="132" ht="112.5" customHeight="1">
      <c r="A132" s="549"/>
      <c r="B132" s="532"/>
      <c r="C132" s="532"/>
      <c r="D132" s="550"/>
    </row>
    <row r="133" ht="112.5" customHeight="1">
      <c r="A133" s="549"/>
      <c r="B133" s="532"/>
      <c r="C133" s="532"/>
      <c r="D133" s="550"/>
    </row>
    <row r="134" ht="112.5" customHeight="1">
      <c r="A134" s="549"/>
      <c r="B134" s="532"/>
      <c r="C134" s="532"/>
      <c r="D134" s="550"/>
    </row>
    <row r="135" ht="112.5" customHeight="1">
      <c r="A135" s="549"/>
      <c r="B135" s="532"/>
      <c r="C135" s="532"/>
      <c r="D135" s="550"/>
    </row>
    <row r="136" ht="112.5" customHeight="1">
      <c r="A136" s="549"/>
      <c r="B136" s="532"/>
      <c r="C136" s="532"/>
      <c r="D136" s="550"/>
    </row>
    <row r="137" ht="112.5" customHeight="1">
      <c r="A137" s="549"/>
      <c r="B137" s="532"/>
      <c r="C137" s="532"/>
      <c r="D137" s="550"/>
    </row>
    <row r="138" ht="112.5" customHeight="1">
      <c r="A138" s="549"/>
      <c r="B138" s="532"/>
      <c r="C138" s="532"/>
      <c r="D138" s="550"/>
    </row>
    <row r="139" ht="112.5" customHeight="1">
      <c r="A139" s="549"/>
      <c r="B139" s="532"/>
      <c r="C139" s="532"/>
      <c r="D139" s="550"/>
    </row>
    <row r="140" ht="112.5" customHeight="1">
      <c r="A140" s="549"/>
      <c r="B140" s="532"/>
      <c r="C140" s="532"/>
      <c r="D140" s="550"/>
    </row>
    <row r="141" ht="112.5" customHeight="1">
      <c r="A141" s="549"/>
      <c r="B141" s="532"/>
      <c r="C141" s="532"/>
      <c r="D141" s="550"/>
    </row>
    <row r="142" ht="112.5" customHeight="1">
      <c r="A142" s="549"/>
      <c r="B142" s="532"/>
      <c r="C142" s="532"/>
      <c r="D142" s="550"/>
    </row>
    <row r="143" ht="112.5" customHeight="1">
      <c r="A143" s="549"/>
      <c r="B143" s="532"/>
      <c r="C143" s="532"/>
      <c r="D143" s="550"/>
    </row>
    <row r="144" ht="112.5" customHeight="1">
      <c r="A144" s="549"/>
      <c r="B144" s="532"/>
      <c r="C144" s="532"/>
      <c r="D144" s="550"/>
    </row>
    <row r="145" ht="112.5" customHeight="1">
      <c r="A145" s="549"/>
      <c r="B145" s="532"/>
      <c r="C145" s="532"/>
      <c r="D145" s="550"/>
    </row>
    <row r="146" ht="112.5" customHeight="1">
      <c r="A146" s="549"/>
      <c r="B146" s="532"/>
      <c r="C146" s="532"/>
      <c r="D146" s="550"/>
    </row>
    <row r="147" ht="112.5" customHeight="1">
      <c r="A147" s="549"/>
      <c r="B147" s="532"/>
      <c r="C147" s="532"/>
      <c r="D147" s="550"/>
    </row>
    <row r="148" ht="112.5" customHeight="1">
      <c r="A148" s="549"/>
      <c r="B148" s="532"/>
      <c r="C148" s="532"/>
      <c r="D148" s="550"/>
    </row>
    <row r="149" ht="112.5" customHeight="1">
      <c r="A149" s="549"/>
      <c r="B149" s="532"/>
      <c r="C149" s="532"/>
      <c r="D149" s="550"/>
    </row>
    <row r="150" ht="112.5" customHeight="1">
      <c r="A150" s="549"/>
      <c r="B150" s="532"/>
      <c r="C150" s="532"/>
      <c r="D150" s="550"/>
    </row>
    <row r="151" ht="112.5" customHeight="1">
      <c r="A151" s="549"/>
      <c r="B151" s="532"/>
      <c r="C151" s="532"/>
      <c r="D151" s="550"/>
    </row>
    <row r="152" ht="112.5" customHeight="1">
      <c r="A152" s="549"/>
      <c r="B152" s="532"/>
      <c r="C152" s="532"/>
      <c r="D152" s="550"/>
    </row>
    <row r="153" ht="112.5" customHeight="1">
      <c r="A153" s="549"/>
      <c r="B153" s="532"/>
      <c r="C153" s="532"/>
      <c r="D153" s="550"/>
    </row>
    <row r="154" ht="112.5" customHeight="1">
      <c r="A154" s="549"/>
      <c r="B154" s="532"/>
      <c r="C154" s="532"/>
      <c r="D154" s="550"/>
    </row>
    <row r="155" ht="112.5" customHeight="1">
      <c r="A155" s="549"/>
      <c r="B155" s="532"/>
      <c r="C155" s="532"/>
      <c r="D155" s="550"/>
    </row>
    <row r="156" ht="112.5" customHeight="1">
      <c r="A156" s="549"/>
      <c r="B156" s="532"/>
      <c r="C156" s="532"/>
      <c r="D156" s="550"/>
    </row>
    <row r="157" ht="112.5" customHeight="1">
      <c r="A157" s="549"/>
      <c r="B157" s="532"/>
      <c r="C157" s="532"/>
      <c r="D157" s="550"/>
    </row>
    <row r="158" ht="112.5" customHeight="1">
      <c r="A158" s="549"/>
      <c r="B158" s="532"/>
      <c r="C158" s="532"/>
      <c r="D158" s="550"/>
    </row>
    <row r="159" ht="112.5" customHeight="1">
      <c r="A159" s="549"/>
      <c r="B159" s="532"/>
      <c r="C159" s="532"/>
      <c r="D159" s="550"/>
    </row>
    <row r="160" ht="112.5" customHeight="1">
      <c r="A160" s="549"/>
      <c r="B160" s="532"/>
      <c r="C160" s="532"/>
      <c r="D160" s="550"/>
    </row>
    <row r="161" ht="112.5" customHeight="1">
      <c r="A161" s="549"/>
      <c r="B161" s="532"/>
      <c r="C161" s="532"/>
      <c r="D161" s="550"/>
    </row>
    <row r="162" ht="112.5" customHeight="1">
      <c r="A162" s="549"/>
      <c r="B162" s="532"/>
      <c r="C162" s="532"/>
      <c r="D162" s="550"/>
    </row>
    <row r="163" ht="112.5" customHeight="1">
      <c r="A163" s="549"/>
      <c r="B163" s="532"/>
      <c r="C163" s="532"/>
      <c r="D163" s="550"/>
    </row>
    <row r="164" ht="112.5" customHeight="1">
      <c r="A164" s="549"/>
      <c r="B164" s="532"/>
      <c r="C164" s="532"/>
      <c r="D164" s="550"/>
    </row>
    <row r="165" ht="112.5" customHeight="1">
      <c r="A165" s="549"/>
      <c r="B165" s="532"/>
      <c r="C165" s="532"/>
      <c r="D165" s="550"/>
    </row>
    <row r="166" ht="112.5" customHeight="1">
      <c r="A166" s="549"/>
      <c r="B166" s="532"/>
      <c r="C166" s="532"/>
      <c r="D166" s="550"/>
    </row>
    <row r="167" ht="112.5" customHeight="1">
      <c r="A167" s="549"/>
      <c r="B167" s="532"/>
      <c r="C167" s="532"/>
      <c r="D167" s="550"/>
    </row>
    <row r="168" ht="112.5" customHeight="1">
      <c r="A168" s="549"/>
      <c r="B168" s="532"/>
      <c r="C168" s="532"/>
      <c r="D168" s="550"/>
    </row>
    <row r="169" ht="112.5" customHeight="1">
      <c r="A169" s="549"/>
      <c r="B169" s="532"/>
      <c r="C169" s="532"/>
      <c r="D169" s="550"/>
    </row>
    <row r="170" ht="112.5" customHeight="1">
      <c r="A170" s="549"/>
      <c r="B170" s="532"/>
      <c r="C170" s="532"/>
      <c r="D170" s="550"/>
    </row>
    <row r="171" ht="112.5" customHeight="1">
      <c r="A171" s="549"/>
      <c r="B171" s="532"/>
      <c r="C171" s="532"/>
      <c r="D171" s="550"/>
    </row>
    <row r="172" ht="112.5" customHeight="1">
      <c r="A172" s="549"/>
      <c r="B172" s="532"/>
      <c r="C172" s="532"/>
      <c r="D172" s="550"/>
    </row>
    <row r="173" ht="112.5" customHeight="1">
      <c r="A173" s="549"/>
      <c r="B173" s="532"/>
      <c r="C173" s="532"/>
      <c r="D173" s="550"/>
    </row>
    <row r="174" ht="112.5" customHeight="1">
      <c r="A174" s="549"/>
      <c r="B174" s="532"/>
      <c r="C174" s="532"/>
      <c r="D174" s="550"/>
    </row>
    <row r="175" ht="112.5" customHeight="1">
      <c r="A175" s="549"/>
      <c r="B175" s="532"/>
      <c r="C175" s="532"/>
      <c r="D175" s="550"/>
    </row>
    <row r="176" ht="112.5" customHeight="1">
      <c r="A176" s="549"/>
      <c r="B176" s="532"/>
      <c r="C176" s="532"/>
      <c r="D176" s="550"/>
    </row>
    <row r="177" ht="112.5" customHeight="1">
      <c r="A177" s="549"/>
      <c r="B177" s="532"/>
      <c r="C177" s="532"/>
      <c r="D177" s="550"/>
    </row>
    <row r="178" ht="112.5" customHeight="1">
      <c r="A178" s="549"/>
      <c r="B178" s="532"/>
      <c r="C178" s="532"/>
      <c r="D178" s="550"/>
    </row>
    <row r="179" ht="112.5" customHeight="1">
      <c r="A179" s="549"/>
      <c r="B179" s="532"/>
      <c r="C179" s="532"/>
      <c r="D179" s="550"/>
    </row>
    <row r="180" ht="112.5" customHeight="1">
      <c r="A180" s="549"/>
      <c r="B180" s="532"/>
      <c r="C180" s="532"/>
      <c r="D180" s="550"/>
    </row>
    <row r="181" ht="112.5" customHeight="1">
      <c r="A181" s="549"/>
      <c r="B181" s="532"/>
      <c r="C181" s="532"/>
      <c r="D181" s="550"/>
    </row>
    <row r="182" ht="112.5" customHeight="1">
      <c r="A182" s="549"/>
      <c r="B182" s="532"/>
      <c r="C182" s="532"/>
      <c r="D182" s="550"/>
    </row>
    <row r="183" ht="112.5" customHeight="1">
      <c r="A183" s="549"/>
      <c r="B183" s="532"/>
      <c r="C183" s="532"/>
      <c r="D183" s="550"/>
    </row>
    <row r="184" ht="112.5" customHeight="1">
      <c r="A184" s="549"/>
      <c r="B184" s="532"/>
      <c r="C184" s="532"/>
      <c r="D184" s="550"/>
    </row>
    <row r="185" ht="112.5" customHeight="1">
      <c r="A185" s="549"/>
      <c r="B185" s="532"/>
      <c r="C185" s="532"/>
      <c r="D185" s="550"/>
    </row>
    <row r="186" ht="112.5" customHeight="1">
      <c r="A186" s="549"/>
      <c r="B186" s="532"/>
      <c r="C186" s="532"/>
      <c r="D186" s="550"/>
    </row>
    <row r="187" ht="112.5" customHeight="1">
      <c r="A187" s="549"/>
      <c r="B187" s="532"/>
      <c r="C187" s="532"/>
      <c r="D187" s="550"/>
    </row>
    <row r="188" ht="112.5" customHeight="1">
      <c r="A188" s="549"/>
      <c r="B188" s="532"/>
      <c r="C188" s="532"/>
      <c r="D188" s="550"/>
    </row>
    <row r="189" ht="112.5" customHeight="1">
      <c r="A189" s="549"/>
      <c r="B189" s="532"/>
      <c r="C189" s="532"/>
      <c r="D189" s="550"/>
    </row>
    <row r="190" ht="112.5" customHeight="1">
      <c r="A190" s="549"/>
      <c r="B190" s="532"/>
      <c r="C190" s="532"/>
      <c r="D190" s="550"/>
    </row>
    <row r="191" ht="112.5" customHeight="1">
      <c r="A191" s="549"/>
      <c r="B191" s="532"/>
      <c r="C191" s="532"/>
      <c r="D191" s="550"/>
    </row>
    <row r="192" ht="112.5" customHeight="1">
      <c r="A192" s="549"/>
      <c r="B192" s="532"/>
      <c r="C192" s="532"/>
      <c r="D192" s="550"/>
    </row>
    <row r="193" ht="112.5" customHeight="1">
      <c r="A193" s="549"/>
      <c r="B193" s="532"/>
      <c r="C193" s="532"/>
      <c r="D193" s="550"/>
    </row>
    <row r="194" ht="112.5" customHeight="1">
      <c r="A194" s="549"/>
      <c r="B194" s="532"/>
      <c r="C194" s="532"/>
      <c r="D194" s="550"/>
    </row>
    <row r="195" ht="112.5" customHeight="1">
      <c r="A195" s="549"/>
      <c r="B195" s="532"/>
      <c r="C195" s="532"/>
      <c r="D195" s="550"/>
    </row>
    <row r="196" ht="112.5" customHeight="1">
      <c r="A196" s="549"/>
      <c r="B196" s="532"/>
      <c r="C196" s="532"/>
      <c r="D196" s="550"/>
    </row>
    <row r="197" ht="112.5" customHeight="1">
      <c r="A197" s="549"/>
      <c r="B197" s="532"/>
      <c r="C197" s="532"/>
      <c r="D197" s="550"/>
    </row>
    <row r="198" ht="112.5" customHeight="1">
      <c r="A198" s="549"/>
      <c r="B198" s="532"/>
      <c r="C198" s="532"/>
      <c r="D198" s="550"/>
    </row>
    <row r="199" ht="112.5" customHeight="1">
      <c r="A199" s="549"/>
      <c r="B199" s="532"/>
      <c r="C199" s="532"/>
      <c r="D199" s="550"/>
    </row>
    <row r="200" ht="112.5" customHeight="1">
      <c r="A200" s="549"/>
      <c r="B200" s="532"/>
      <c r="C200" s="532"/>
      <c r="D200" s="550"/>
    </row>
    <row r="201" ht="112.5" customHeight="1">
      <c r="A201" s="549"/>
      <c r="B201" s="532"/>
      <c r="C201" s="532"/>
      <c r="D201" s="550"/>
    </row>
    <row r="202" ht="112.5" customHeight="1">
      <c r="A202" s="549"/>
      <c r="B202" s="532"/>
      <c r="C202" s="532"/>
      <c r="D202" s="550"/>
    </row>
    <row r="203" ht="112.5" customHeight="1">
      <c r="A203" s="549"/>
      <c r="B203" s="532"/>
      <c r="C203" s="532"/>
      <c r="D203" s="550"/>
    </row>
    <row r="204" ht="112.5" customHeight="1">
      <c r="A204" s="549"/>
      <c r="B204" s="532"/>
      <c r="C204" s="532"/>
      <c r="D204" s="550"/>
    </row>
    <row r="205" ht="112.5" customHeight="1">
      <c r="A205" s="549"/>
      <c r="B205" s="532"/>
      <c r="C205" s="532"/>
      <c r="D205" s="550"/>
    </row>
    <row r="206" ht="112.5" customHeight="1">
      <c r="A206" s="549"/>
      <c r="B206" s="532"/>
      <c r="C206" s="532"/>
      <c r="D206" s="550"/>
    </row>
    <row r="207" ht="112.5" customHeight="1">
      <c r="A207" s="549"/>
      <c r="B207" s="532"/>
      <c r="C207" s="532"/>
      <c r="D207" s="550"/>
    </row>
    <row r="208" ht="112.5" customHeight="1">
      <c r="A208" s="549"/>
      <c r="B208" s="532"/>
      <c r="C208" s="532"/>
      <c r="D208" s="550"/>
    </row>
    <row r="209" ht="112.5" customHeight="1">
      <c r="A209" s="549"/>
      <c r="B209" s="532"/>
      <c r="C209" s="532"/>
      <c r="D209" s="550"/>
    </row>
    <row r="210" ht="112.5" customHeight="1">
      <c r="A210" s="549"/>
      <c r="B210" s="532"/>
      <c r="C210" s="532"/>
      <c r="D210" s="550"/>
    </row>
    <row r="211" ht="112.5" customHeight="1">
      <c r="A211" s="549"/>
      <c r="B211" s="532"/>
      <c r="C211" s="532"/>
      <c r="D211" s="550"/>
    </row>
    <row r="212" ht="112.5" customHeight="1">
      <c r="A212" s="549"/>
      <c r="B212" s="532"/>
      <c r="C212" s="532"/>
      <c r="D212" s="550"/>
    </row>
    <row r="213" ht="112.5" customHeight="1">
      <c r="A213" s="549"/>
      <c r="B213" s="532"/>
      <c r="C213" s="532"/>
      <c r="D213" s="550"/>
    </row>
    <row r="214" ht="112.5" customHeight="1">
      <c r="A214" s="549"/>
      <c r="B214" s="532"/>
      <c r="C214" s="532"/>
      <c r="D214" s="550"/>
    </row>
    <row r="215" ht="112.5" customHeight="1">
      <c r="A215" s="549"/>
      <c r="B215" s="532"/>
      <c r="C215" s="532"/>
      <c r="D215" s="550"/>
    </row>
    <row r="216" ht="112.5" customHeight="1">
      <c r="A216" s="563"/>
      <c r="B216" s="564"/>
      <c r="C216" s="564"/>
      <c r="D216" s="565"/>
    </row>
    <row r="217" ht="112.5" customHeight="1">
      <c r="A217" s="563"/>
      <c r="B217" s="564"/>
      <c r="C217" s="564"/>
      <c r="D217" s="565"/>
    </row>
    <row r="218" ht="112.5" customHeight="1">
      <c r="A218" s="563"/>
      <c r="B218" s="564"/>
      <c r="C218" s="564"/>
      <c r="D218" s="565"/>
    </row>
    <row r="219" ht="112.5" customHeight="1">
      <c r="A219" s="563"/>
      <c r="B219" s="564"/>
      <c r="C219" s="564"/>
      <c r="D219" s="565"/>
    </row>
    <row r="220" ht="112.5" customHeight="1">
      <c r="A220" s="563"/>
      <c r="B220" s="564"/>
      <c r="C220" s="564"/>
      <c r="D220" s="565"/>
    </row>
    <row r="221" ht="112.5" customHeight="1">
      <c r="A221" s="563"/>
      <c r="B221" s="564"/>
      <c r="C221" s="564"/>
      <c r="D221" s="565"/>
    </row>
    <row r="222" ht="112.5" customHeight="1">
      <c r="A222" s="563"/>
      <c r="B222" s="564"/>
      <c r="C222" s="564"/>
      <c r="D222" s="565"/>
    </row>
    <row r="223" ht="112.5" customHeight="1">
      <c r="A223" s="563"/>
      <c r="B223" s="564"/>
      <c r="C223" s="564"/>
      <c r="D223" s="565"/>
    </row>
    <row r="224" ht="112.5" customHeight="1">
      <c r="A224" s="563"/>
      <c r="B224" s="564"/>
      <c r="C224" s="564"/>
      <c r="D224" s="565"/>
    </row>
    <row r="225" ht="112.5" customHeight="1">
      <c r="A225" s="563"/>
      <c r="B225" s="564"/>
      <c r="C225" s="564"/>
      <c r="D225" s="565"/>
    </row>
    <row r="226" ht="112.5" customHeight="1">
      <c r="A226" s="563"/>
      <c r="B226" s="564"/>
      <c r="C226" s="564"/>
      <c r="D226" s="565"/>
    </row>
    <row r="227" ht="112.5" customHeight="1">
      <c r="A227" s="563"/>
      <c r="B227" s="564"/>
      <c r="C227" s="564"/>
      <c r="D227" s="565"/>
    </row>
    <row r="228" ht="112.5" customHeight="1">
      <c r="A228" s="563"/>
      <c r="B228" s="564"/>
      <c r="C228" s="564"/>
      <c r="D228" s="565"/>
    </row>
    <row r="229" ht="112.5" customHeight="1">
      <c r="A229" s="563"/>
      <c r="B229" s="564"/>
      <c r="C229" s="564"/>
      <c r="D229" s="565"/>
    </row>
    <row r="230" ht="112.5" customHeight="1">
      <c r="A230" s="563"/>
      <c r="B230" s="564"/>
      <c r="C230" s="564"/>
      <c r="D230" s="565"/>
    </row>
    <row r="231" ht="112.5" customHeight="1">
      <c r="A231" s="563"/>
      <c r="B231" s="564"/>
      <c r="C231" s="564"/>
      <c r="D231" s="565"/>
    </row>
    <row r="232" ht="112.5" customHeight="1">
      <c r="A232" s="563"/>
      <c r="B232" s="564"/>
      <c r="C232" s="564"/>
      <c r="D232" s="565"/>
    </row>
    <row r="233" ht="112.5" customHeight="1">
      <c r="A233" s="563"/>
      <c r="B233" s="564"/>
      <c r="C233" s="564"/>
      <c r="D233" s="565"/>
    </row>
    <row r="234" ht="112.5" customHeight="1">
      <c r="A234" s="563"/>
      <c r="B234" s="564"/>
      <c r="C234" s="564"/>
      <c r="D234" s="565"/>
    </row>
    <row r="235" ht="112.5" customHeight="1">
      <c r="A235" s="563"/>
      <c r="B235" s="564"/>
      <c r="C235" s="564"/>
      <c r="D235" s="565"/>
    </row>
    <row r="236" ht="112.5" customHeight="1">
      <c r="A236" s="563"/>
      <c r="B236" s="564"/>
      <c r="C236" s="564"/>
      <c r="D236" s="565"/>
    </row>
    <row r="237" ht="112.5" customHeight="1">
      <c r="A237" s="563"/>
      <c r="B237" s="564"/>
      <c r="C237" s="564"/>
      <c r="D237" s="565"/>
    </row>
    <row r="238" ht="112.5" customHeight="1">
      <c r="A238" s="563"/>
      <c r="B238" s="564"/>
      <c r="C238" s="564"/>
      <c r="D238" s="565"/>
    </row>
    <row r="239" ht="112.5" customHeight="1">
      <c r="A239" s="567"/>
      <c r="B239" s="568"/>
      <c r="C239" s="568"/>
      <c r="D239" s="569"/>
    </row>
    <row r="240" ht="112.5" customHeight="1">
      <c r="A240" s="567"/>
      <c r="B240" s="568"/>
      <c r="C240" s="568"/>
      <c r="D240" s="569"/>
    </row>
    <row r="241" ht="112.5" customHeight="1">
      <c r="A241" s="567"/>
      <c r="B241" s="568"/>
      <c r="C241" s="568"/>
      <c r="D241" s="569"/>
    </row>
    <row r="242" ht="112.5" customHeight="1">
      <c r="A242" s="567"/>
      <c r="B242" s="568"/>
      <c r="C242" s="568"/>
      <c r="D242" s="569"/>
    </row>
    <row r="243" ht="112.5" customHeight="1">
      <c r="A243" s="567"/>
      <c r="B243" s="568"/>
      <c r="C243" s="568"/>
      <c r="D243" s="569"/>
    </row>
    <row r="244" ht="112.5" customHeight="1">
      <c r="A244" s="567"/>
      <c r="B244" s="568"/>
      <c r="C244" s="568"/>
      <c r="D244" s="569"/>
    </row>
    <row r="245" ht="112.5" customHeight="1">
      <c r="A245" s="567"/>
      <c r="B245" s="568"/>
      <c r="C245" s="568"/>
      <c r="D245" s="569"/>
    </row>
    <row r="246" ht="112.5" customHeight="1">
      <c r="A246" s="567"/>
      <c r="B246" s="568"/>
      <c r="C246" s="568"/>
      <c r="D246" s="569"/>
    </row>
    <row r="247" ht="112.5" customHeight="1">
      <c r="A247" s="567"/>
      <c r="B247" s="568"/>
      <c r="C247" s="568"/>
      <c r="D247" s="569"/>
    </row>
    <row r="248" ht="112.5" customHeight="1">
      <c r="A248" s="567"/>
      <c r="B248" s="568"/>
      <c r="C248" s="568"/>
      <c r="D248" s="569"/>
    </row>
    <row r="249" ht="112.5" customHeight="1">
      <c r="A249" s="567"/>
      <c r="B249" s="568"/>
      <c r="C249" s="568"/>
      <c r="D249" s="569"/>
    </row>
    <row r="250" ht="112.5" customHeight="1">
      <c r="A250" s="567"/>
      <c r="B250" s="568"/>
      <c r="C250" s="568"/>
      <c r="D250" s="569"/>
    </row>
    <row r="251" ht="112.5" customHeight="1">
      <c r="A251" s="567"/>
      <c r="B251" s="568"/>
      <c r="C251" s="568"/>
      <c r="D251" s="569"/>
    </row>
    <row r="252" ht="112.5" customHeight="1">
      <c r="A252" s="567"/>
      <c r="B252" s="568"/>
      <c r="C252" s="568"/>
      <c r="D252" s="569"/>
    </row>
    <row r="253" ht="112.5" customHeight="1">
      <c r="A253" s="567"/>
      <c r="B253" s="568"/>
      <c r="C253" s="568"/>
      <c r="D253" s="569"/>
    </row>
    <row r="254" ht="112.5" customHeight="1">
      <c r="A254" s="567"/>
      <c r="B254" s="568"/>
      <c r="C254" s="568"/>
      <c r="D254" s="569"/>
    </row>
    <row r="255" ht="112.5" customHeight="1">
      <c r="A255" s="567"/>
      <c r="B255" s="568"/>
      <c r="C255" s="568"/>
      <c r="D255" s="569"/>
    </row>
    <row r="256" ht="112.5" customHeight="1">
      <c r="A256" s="567"/>
      <c r="B256" s="568"/>
      <c r="C256" s="568"/>
      <c r="D256" s="569"/>
    </row>
    <row r="257" ht="112.5" customHeight="1">
      <c r="A257" s="567"/>
      <c r="B257" s="568"/>
      <c r="C257" s="568"/>
      <c r="D257" s="569"/>
    </row>
    <row r="258" ht="112.5" customHeight="1">
      <c r="A258" s="567"/>
      <c r="B258" s="568"/>
      <c r="C258" s="568"/>
      <c r="D258" s="569"/>
    </row>
    <row r="259" ht="112.5" customHeight="1">
      <c r="A259" s="567"/>
      <c r="B259" s="568"/>
      <c r="C259" s="568"/>
      <c r="D259" s="569"/>
    </row>
    <row r="260" ht="112.5" customHeight="1">
      <c r="A260" s="567"/>
      <c r="B260" s="568"/>
      <c r="C260" s="568"/>
      <c r="D260" s="569"/>
    </row>
    <row r="261" ht="112.5" customHeight="1">
      <c r="A261" s="567"/>
      <c r="B261" s="568"/>
      <c r="C261" s="568"/>
      <c r="D261" s="569"/>
    </row>
    <row r="262" ht="112.5" customHeight="1">
      <c r="A262" s="567"/>
      <c r="B262" s="568"/>
      <c r="C262" s="568"/>
      <c r="D262" s="569"/>
    </row>
    <row r="263" ht="112.5" customHeight="1">
      <c r="A263" s="567"/>
      <c r="B263" s="568"/>
      <c r="C263" s="568"/>
      <c r="D263" s="569"/>
    </row>
    <row r="264" ht="112.5" customHeight="1">
      <c r="A264" s="567"/>
      <c r="B264" s="568"/>
      <c r="C264" s="568"/>
      <c r="D264" s="569"/>
    </row>
    <row r="265" ht="112.5" customHeight="1">
      <c r="A265" s="567"/>
      <c r="B265" s="568"/>
      <c r="C265" s="568"/>
      <c r="D265" s="569"/>
    </row>
    <row r="266" ht="112.5" customHeight="1">
      <c r="A266" s="567"/>
      <c r="B266" s="568"/>
      <c r="C266" s="568"/>
      <c r="D266" s="569"/>
    </row>
    <row r="267" ht="112.5" customHeight="1">
      <c r="A267" s="567"/>
      <c r="B267" s="568"/>
      <c r="C267" s="568"/>
      <c r="D267" s="569"/>
    </row>
    <row r="268" ht="112.5" customHeight="1">
      <c r="A268" s="567"/>
      <c r="B268" s="568"/>
      <c r="C268" s="568"/>
      <c r="D268" s="569"/>
    </row>
    <row r="269" ht="112.5" customHeight="1">
      <c r="A269" s="567"/>
      <c r="B269" s="568"/>
      <c r="C269" s="568"/>
      <c r="D269" s="569"/>
    </row>
    <row r="270" ht="112.5" customHeight="1">
      <c r="A270" s="567"/>
      <c r="B270" s="568"/>
      <c r="C270" s="568"/>
      <c r="D270" s="569"/>
    </row>
    <row r="271" ht="112.5" customHeight="1">
      <c r="A271" s="567"/>
      <c r="B271" s="568"/>
      <c r="C271" s="568"/>
      <c r="D271" s="569"/>
    </row>
    <row r="272" ht="112.5" customHeight="1">
      <c r="A272" s="567"/>
      <c r="B272" s="568"/>
      <c r="C272" s="568"/>
      <c r="D272" s="569"/>
    </row>
    <row r="273" ht="112.5" customHeight="1">
      <c r="A273" s="567"/>
      <c r="B273" s="568"/>
      <c r="C273" s="568"/>
      <c r="D273" s="569"/>
    </row>
    <row r="274" ht="112.5" customHeight="1">
      <c r="A274" s="567"/>
      <c r="B274" s="568"/>
      <c r="C274" s="568"/>
      <c r="D274" s="569"/>
    </row>
    <row r="275" ht="112.5" customHeight="1">
      <c r="A275" s="567"/>
      <c r="B275" s="568"/>
      <c r="C275" s="568"/>
      <c r="D275" s="569"/>
    </row>
    <row r="276" ht="112.5" customHeight="1">
      <c r="A276" s="567"/>
      <c r="B276" s="568"/>
      <c r="C276" s="568"/>
      <c r="D276" s="569"/>
    </row>
    <row r="277" ht="112.5" customHeight="1">
      <c r="A277" s="567"/>
      <c r="B277" s="568"/>
      <c r="C277" s="568"/>
      <c r="D277" s="569"/>
    </row>
    <row r="278" ht="112.5" customHeight="1">
      <c r="A278" s="567"/>
      <c r="B278" s="568"/>
      <c r="C278" s="568"/>
      <c r="D278" s="569"/>
    </row>
    <row r="279" ht="112.5" customHeight="1">
      <c r="A279" s="567"/>
      <c r="B279" s="568"/>
      <c r="C279" s="568"/>
      <c r="D279" s="569"/>
    </row>
    <row r="280" ht="112.5" customHeight="1">
      <c r="A280" s="567"/>
      <c r="B280" s="568"/>
      <c r="C280" s="568"/>
      <c r="D280" s="569"/>
    </row>
    <row r="281" ht="112.5" customHeight="1">
      <c r="A281" s="567"/>
      <c r="B281" s="568"/>
      <c r="C281" s="568"/>
      <c r="D281" s="569"/>
    </row>
    <row r="282" ht="112.5" customHeight="1">
      <c r="A282" s="567"/>
      <c r="B282" s="568"/>
      <c r="C282" s="568"/>
      <c r="D282" s="569"/>
    </row>
    <row r="283" ht="112.5" customHeight="1">
      <c r="A283" s="567"/>
      <c r="B283" s="568"/>
      <c r="C283" s="568"/>
      <c r="D283" s="569"/>
    </row>
    <row r="284" ht="112.5" customHeight="1">
      <c r="A284" s="567"/>
      <c r="B284" s="568"/>
      <c r="C284" s="568"/>
      <c r="D284" s="569"/>
    </row>
    <row r="285" ht="112.5" customHeight="1">
      <c r="A285" s="567"/>
      <c r="B285" s="568"/>
      <c r="C285" s="568"/>
      <c r="D285" s="569"/>
    </row>
    <row r="286" ht="112.5" customHeight="1">
      <c r="A286" s="567"/>
      <c r="B286" s="568"/>
      <c r="C286" s="568"/>
      <c r="D286" s="569"/>
    </row>
    <row r="287" ht="112.5" customHeight="1">
      <c r="A287" s="567"/>
      <c r="B287" s="568"/>
      <c r="C287" s="568"/>
      <c r="D287" s="569"/>
    </row>
    <row r="288" ht="112.5" customHeight="1">
      <c r="A288" s="567"/>
      <c r="B288" s="568"/>
      <c r="C288" s="568"/>
      <c r="D288" s="569"/>
    </row>
    <row r="289" ht="112.5" customHeight="1">
      <c r="A289" s="567"/>
      <c r="B289" s="568"/>
      <c r="C289" s="568"/>
      <c r="D289" s="569"/>
    </row>
    <row r="290" ht="112.5" customHeight="1">
      <c r="A290" s="567"/>
      <c r="B290" s="568"/>
      <c r="C290" s="568"/>
      <c r="D290" s="569"/>
    </row>
    <row r="291" ht="112.5" customHeight="1">
      <c r="A291" s="567"/>
      <c r="B291" s="568"/>
      <c r="C291" s="568"/>
      <c r="D291" s="569"/>
    </row>
    <row r="292" ht="112.5" customHeight="1">
      <c r="A292" s="567"/>
      <c r="B292" s="568"/>
      <c r="C292" s="568"/>
      <c r="D292" s="569"/>
    </row>
    <row r="293" ht="112.5" customHeight="1">
      <c r="A293" s="567"/>
      <c r="B293" s="568"/>
      <c r="C293" s="568"/>
      <c r="D293" s="569"/>
    </row>
    <row r="294" ht="112.5" customHeight="1">
      <c r="A294" s="567"/>
      <c r="B294" s="568"/>
      <c r="C294" s="568"/>
      <c r="D294" s="569"/>
    </row>
    <row r="295" ht="112.5" customHeight="1">
      <c r="A295" s="567"/>
      <c r="B295" s="568"/>
      <c r="C295" s="568"/>
      <c r="D295" s="569"/>
    </row>
    <row r="296" ht="112.5" customHeight="1">
      <c r="A296" s="567"/>
      <c r="B296" s="568"/>
      <c r="C296" s="568"/>
      <c r="D296" s="569"/>
    </row>
    <row r="297" ht="112.5" customHeight="1">
      <c r="A297" s="567"/>
      <c r="B297" s="568"/>
      <c r="C297" s="568"/>
      <c r="D297" s="569"/>
    </row>
    <row r="298" ht="112.5" customHeight="1">
      <c r="A298" s="567"/>
      <c r="B298" s="568"/>
      <c r="C298" s="568"/>
      <c r="D298" s="569"/>
    </row>
    <row r="299" ht="112.5" customHeight="1">
      <c r="A299" s="567"/>
      <c r="B299" s="568"/>
      <c r="C299" s="568"/>
      <c r="D299" s="569"/>
    </row>
    <row r="300" ht="112.5" customHeight="1">
      <c r="A300" s="567"/>
      <c r="B300" s="568"/>
      <c r="C300" s="568"/>
      <c r="D300" s="569"/>
    </row>
    <row r="301" ht="112.5" customHeight="1">
      <c r="A301" s="567"/>
      <c r="B301" s="568"/>
      <c r="C301" s="568"/>
      <c r="D301" s="569"/>
    </row>
    <row r="302" ht="112.5" customHeight="1">
      <c r="A302" s="567"/>
      <c r="B302" s="568"/>
      <c r="C302" s="568"/>
      <c r="D302" s="569"/>
    </row>
    <row r="303" ht="112.5" customHeight="1">
      <c r="A303" s="567"/>
      <c r="B303" s="568"/>
      <c r="C303" s="568"/>
      <c r="D303" s="569"/>
    </row>
    <row r="304" ht="112.5" customHeight="1">
      <c r="A304" s="567"/>
      <c r="B304" s="568"/>
      <c r="C304" s="568"/>
      <c r="D304" s="569"/>
    </row>
    <row r="305" ht="112.5" customHeight="1">
      <c r="A305" s="567"/>
      <c r="B305" s="568"/>
      <c r="C305" s="568"/>
      <c r="D305" s="569"/>
    </row>
    <row r="306">
      <c r="A306" s="567"/>
      <c r="B306" s="568"/>
      <c r="C306" s="568"/>
      <c r="D306" s="569"/>
    </row>
    <row r="307">
      <c r="A307" s="567"/>
      <c r="B307" s="568"/>
      <c r="C307" s="568"/>
      <c r="D307" s="569"/>
    </row>
    <row r="308">
      <c r="A308" s="567"/>
      <c r="B308" s="568"/>
      <c r="C308" s="568"/>
      <c r="D308" s="569"/>
    </row>
    <row r="309">
      <c r="A309" s="567"/>
      <c r="B309" s="568"/>
      <c r="C309" s="568"/>
      <c r="D309" s="569"/>
    </row>
    <row r="310">
      <c r="A310" s="567"/>
      <c r="B310" s="568"/>
      <c r="C310" s="568"/>
      <c r="D310" s="569"/>
    </row>
    <row r="311">
      <c r="A311" s="567"/>
      <c r="B311" s="568"/>
      <c r="C311" s="568"/>
      <c r="D311" s="569"/>
    </row>
    <row r="312">
      <c r="A312" s="567"/>
      <c r="B312" s="568"/>
      <c r="C312" s="568"/>
      <c r="D312" s="569"/>
    </row>
    <row r="313">
      <c r="A313" s="567"/>
      <c r="B313" s="568"/>
      <c r="C313" s="568"/>
      <c r="D313" s="569"/>
    </row>
    <row r="314">
      <c r="A314" s="567"/>
      <c r="B314" s="568"/>
      <c r="C314" s="568"/>
      <c r="D314" s="569"/>
    </row>
    <row r="315">
      <c r="A315" s="567"/>
      <c r="B315" s="568"/>
      <c r="C315" s="568"/>
      <c r="D315" s="569"/>
    </row>
    <row r="316">
      <c r="A316" s="567"/>
      <c r="B316" s="568"/>
      <c r="C316" s="568"/>
      <c r="D316" s="569"/>
    </row>
    <row r="317">
      <c r="A317" s="567"/>
      <c r="B317" s="568"/>
      <c r="C317" s="568"/>
      <c r="D317" s="569"/>
    </row>
    <row r="318">
      <c r="A318" s="567"/>
      <c r="B318" s="568"/>
      <c r="C318" s="568"/>
      <c r="D318" s="569"/>
    </row>
    <row r="319">
      <c r="A319" s="567"/>
      <c r="B319" s="568"/>
      <c r="C319" s="568"/>
      <c r="D319" s="569"/>
    </row>
    <row r="320">
      <c r="A320" s="567"/>
      <c r="B320" s="568"/>
      <c r="C320" s="568"/>
      <c r="D320" s="569"/>
    </row>
    <row r="321">
      <c r="A321" s="567"/>
      <c r="B321" s="568"/>
      <c r="C321" s="568"/>
      <c r="D321" s="569"/>
    </row>
    <row r="322">
      <c r="A322" s="567"/>
      <c r="B322" s="568"/>
      <c r="C322" s="568"/>
      <c r="D322" s="569"/>
    </row>
    <row r="323">
      <c r="A323" s="567"/>
      <c r="B323" s="568"/>
      <c r="C323" s="568"/>
      <c r="D323" s="569"/>
    </row>
    <row r="324">
      <c r="A324" s="567"/>
      <c r="B324" s="568"/>
      <c r="C324" s="568"/>
      <c r="D324" s="569"/>
    </row>
    <row r="325">
      <c r="A325" s="567"/>
      <c r="B325" s="568"/>
      <c r="C325" s="568"/>
      <c r="D325" s="569"/>
    </row>
    <row r="326">
      <c r="A326" s="567"/>
      <c r="B326" s="568"/>
      <c r="C326" s="568"/>
      <c r="D326" s="569"/>
    </row>
    <row r="327">
      <c r="A327" s="567"/>
      <c r="B327" s="568"/>
      <c r="C327" s="568"/>
      <c r="D327" s="569"/>
    </row>
    <row r="328">
      <c r="A328" s="567"/>
      <c r="B328" s="568"/>
      <c r="C328" s="568"/>
      <c r="D328" s="569"/>
    </row>
    <row r="329">
      <c r="A329" s="567"/>
      <c r="B329" s="568"/>
      <c r="C329" s="568"/>
      <c r="D329" s="569"/>
    </row>
    <row r="330">
      <c r="A330" s="567"/>
      <c r="B330" s="568"/>
      <c r="C330" s="568"/>
      <c r="D330" s="569"/>
    </row>
    <row r="331">
      <c r="A331" s="567"/>
      <c r="B331" s="568"/>
      <c r="C331" s="568"/>
      <c r="D331" s="569"/>
    </row>
    <row r="332">
      <c r="A332" s="567"/>
      <c r="B332" s="568"/>
      <c r="C332" s="568"/>
      <c r="D332" s="569"/>
    </row>
    <row r="333">
      <c r="A333" s="567"/>
      <c r="B333" s="568"/>
      <c r="C333" s="568"/>
      <c r="D333" s="569"/>
    </row>
    <row r="334">
      <c r="A334" s="567"/>
      <c r="B334" s="568"/>
      <c r="C334" s="568"/>
      <c r="D334" s="569"/>
    </row>
    <row r="335">
      <c r="A335" s="567"/>
      <c r="B335" s="568"/>
      <c r="C335" s="568"/>
      <c r="D335" s="569"/>
    </row>
    <row r="336">
      <c r="A336" s="567"/>
      <c r="B336" s="568"/>
      <c r="C336" s="568"/>
      <c r="D336" s="569"/>
    </row>
    <row r="337">
      <c r="A337" s="567"/>
      <c r="B337" s="568"/>
      <c r="C337" s="568"/>
      <c r="D337" s="569"/>
    </row>
    <row r="338">
      <c r="A338" s="567"/>
      <c r="B338" s="568"/>
      <c r="C338" s="568"/>
      <c r="D338" s="569"/>
    </row>
    <row r="339">
      <c r="A339" s="567"/>
      <c r="B339" s="568"/>
      <c r="C339" s="568"/>
      <c r="D339" s="569"/>
    </row>
    <row r="340">
      <c r="A340" s="567"/>
      <c r="B340" s="568"/>
      <c r="C340" s="568"/>
      <c r="D340" s="569"/>
    </row>
    <row r="341">
      <c r="A341" s="567"/>
      <c r="B341" s="568"/>
      <c r="C341" s="568"/>
      <c r="D341" s="569"/>
    </row>
    <row r="342">
      <c r="A342" s="567"/>
      <c r="B342" s="568"/>
      <c r="C342" s="568"/>
      <c r="D342" s="569"/>
    </row>
    <row r="343">
      <c r="A343" s="567"/>
      <c r="B343" s="568"/>
      <c r="C343" s="568"/>
      <c r="D343" s="569"/>
    </row>
    <row r="344">
      <c r="A344" s="567"/>
      <c r="B344" s="568"/>
      <c r="C344" s="568"/>
      <c r="D344" s="569"/>
    </row>
    <row r="345">
      <c r="A345" s="567"/>
      <c r="B345" s="568"/>
      <c r="C345" s="568"/>
      <c r="D345" s="569"/>
    </row>
    <row r="346">
      <c r="A346" s="567"/>
      <c r="B346" s="568"/>
      <c r="C346" s="568"/>
      <c r="D346" s="569"/>
    </row>
    <row r="347">
      <c r="A347" s="567"/>
      <c r="B347" s="568"/>
      <c r="C347" s="568"/>
      <c r="D347" s="569"/>
    </row>
    <row r="348">
      <c r="A348" s="567"/>
      <c r="B348" s="568"/>
      <c r="C348" s="568"/>
      <c r="D348" s="569"/>
    </row>
    <row r="349">
      <c r="A349" s="567"/>
      <c r="B349" s="568"/>
      <c r="C349" s="568"/>
      <c r="D349" s="569"/>
    </row>
    <row r="350">
      <c r="A350" s="567"/>
      <c r="B350" s="568"/>
      <c r="C350" s="568"/>
      <c r="D350" s="569"/>
    </row>
    <row r="351">
      <c r="A351" s="567"/>
      <c r="B351" s="568"/>
      <c r="C351" s="568"/>
      <c r="D351" s="569"/>
    </row>
    <row r="352">
      <c r="A352" s="567"/>
      <c r="B352" s="568"/>
      <c r="C352" s="568"/>
      <c r="D352" s="569"/>
    </row>
    <row r="353">
      <c r="A353" s="567"/>
      <c r="B353" s="568"/>
      <c r="C353" s="568"/>
      <c r="D353" s="569"/>
    </row>
    <row r="354">
      <c r="A354" s="567"/>
      <c r="B354" s="568"/>
      <c r="C354" s="568"/>
      <c r="D354" s="569"/>
    </row>
    <row r="355">
      <c r="A355" s="567"/>
      <c r="B355" s="568"/>
      <c r="C355" s="568"/>
      <c r="D355" s="569"/>
    </row>
    <row r="356">
      <c r="A356" s="567"/>
      <c r="B356" s="568"/>
      <c r="C356" s="568"/>
      <c r="D356" s="569"/>
    </row>
    <row r="357">
      <c r="A357" s="567"/>
      <c r="B357" s="568"/>
      <c r="C357" s="568"/>
      <c r="D357" s="569"/>
    </row>
    <row r="358">
      <c r="A358" s="567"/>
      <c r="B358" s="568"/>
      <c r="C358" s="568"/>
      <c r="D358" s="569"/>
    </row>
    <row r="359">
      <c r="A359" s="567"/>
      <c r="B359" s="568"/>
      <c r="C359" s="568"/>
      <c r="D359" s="569"/>
    </row>
    <row r="360">
      <c r="A360" s="567"/>
      <c r="B360" s="568"/>
      <c r="C360" s="568"/>
      <c r="D360" s="569"/>
    </row>
    <row r="361">
      <c r="A361" s="567"/>
      <c r="B361" s="568"/>
      <c r="C361" s="568"/>
      <c r="D361" s="569"/>
    </row>
    <row r="362">
      <c r="A362" s="567"/>
      <c r="B362" s="568"/>
      <c r="C362" s="568"/>
      <c r="D362" s="569"/>
    </row>
    <row r="363">
      <c r="A363" s="567"/>
      <c r="B363" s="568"/>
      <c r="C363" s="568"/>
      <c r="D363" s="569"/>
    </row>
    <row r="364">
      <c r="A364" s="567"/>
      <c r="B364" s="568"/>
      <c r="C364" s="568"/>
      <c r="D364" s="569"/>
    </row>
    <row r="365">
      <c r="A365" s="567"/>
      <c r="B365" s="568"/>
      <c r="C365" s="568"/>
      <c r="D365" s="569"/>
    </row>
    <row r="366">
      <c r="A366" s="567"/>
      <c r="B366" s="568"/>
      <c r="C366" s="568"/>
      <c r="D366" s="569"/>
    </row>
    <row r="367">
      <c r="A367" s="567"/>
      <c r="B367" s="568"/>
      <c r="C367" s="568"/>
      <c r="D367" s="569"/>
    </row>
    <row r="368">
      <c r="A368" s="567"/>
      <c r="B368" s="568"/>
      <c r="C368" s="568"/>
      <c r="D368" s="569"/>
    </row>
    <row r="369">
      <c r="A369" s="567"/>
      <c r="B369" s="568"/>
      <c r="C369" s="568"/>
      <c r="D369" s="569"/>
    </row>
    <row r="370">
      <c r="A370" s="567"/>
      <c r="B370" s="568"/>
      <c r="C370" s="568"/>
      <c r="D370" s="569"/>
    </row>
    <row r="371">
      <c r="A371" s="567"/>
      <c r="B371" s="568"/>
      <c r="C371" s="568"/>
      <c r="D371" s="569"/>
    </row>
    <row r="372">
      <c r="A372" s="567"/>
      <c r="B372" s="568"/>
      <c r="C372" s="568"/>
      <c r="D372" s="569"/>
    </row>
    <row r="373">
      <c r="A373" s="567"/>
      <c r="B373" s="568"/>
      <c r="C373" s="568"/>
      <c r="D373" s="569"/>
    </row>
    <row r="374">
      <c r="A374" s="567"/>
      <c r="B374" s="568"/>
      <c r="C374" s="568"/>
      <c r="D374" s="569"/>
    </row>
    <row r="375">
      <c r="A375" s="567"/>
      <c r="B375" s="568"/>
      <c r="C375" s="568"/>
      <c r="D375" s="569"/>
    </row>
    <row r="376">
      <c r="A376" s="567"/>
      <c r="B376" s="568"/>
      <c r="C376" s="568"/>
      <c r="D376" s="569"/>
    </row>
    <row r="377">
      <c r="A377" s="567"/>
      <c r="B377" s="568"/>
      <c r="C377" s="568"/>
      <c r="D377" s="569"/>
    </row>
    <row r="378">
      <c r="A378" s="567"/>
      <c r="B378" s="568"/>
      <c r="C378" s="568"/>
      <c r="D378" s="569"/>
    </row>
    <row r="379">
      <c r="A379" s="567"/>
      <c r="B379" s="568"/>
      <c r="C379" s="568"/>
      <c r="D379" s="569"/>
    </row>
    <row r="380">
      <c r="A380" s="567"/>
      <c r="B380" s="568"/>
      <c r="C380" s="568"/>
      <c r="D380" s="569"/>
    </row>
    <row r="381">
      <c r="A381" s="567"/>
      <c r="B381" s="568"/>
      <c r="C381" s="568"/>
      <c r="D381" s="569"/>
    </row>
    <row r="382">
      <c r="A382" s="567"/>
      <c r="B382" s="568"/>
      <c r="C382" s="568"/>
      <c r="D382" s="569"/>
    </row>
    <row r="383">
      <c r="A383" s="567"/>
      <c r="B383" s="568"/>
      <c r="C383" s="568"/>
      <c r="D383" s="569"/>
    </row>
    <row r="384">
      <c r="A384" s="567"/>
      <c r="B384" s="568"/>
      <c r="C384" s="568"/>
      <c r="D384" s="569"/>
    </row>
    <row r="385">
      <c r="A385" s="567"/>
      <c r="B385" s="568"/>
      <c r="C385" s="568"/>
      <c r="D385" s="569"/>
    </row>
    <row r="386">
      <c r="A386" s="567"/>
      <c r="B386" s="568"/>
      <c r="C386" s="568"/>
      <c r="D386" s="569"/>
    </row>
    <row r="387">
      <c r="A387" s="567"/>
      <c r="B387" s="568"/>
      <c r="C387" s="568"/>
      <c r="D387" s="569"/>
    </row>
    <row r="388">
      <c r="A388" s="567"/>
      <c r="B388" s="568"/>
      <c r="C388" s="568"/>
      <c r="D388" s="569"/>
    </row>
    <row r="389">
      <c r="A389" s="567"/>
      <c r="B389" s="568"/>
      <c r="C389" s="568"/>
      <c r="D389" s="569"/>
    </row>
    <row r="390">
      <c r="A390" s="567"/>
      <c r="B390" s="568"/>
      <c r="C390" s="568"/>
      <c r="D390" s="569"/>
    </row>
    <row r="391">
      <c r="A391" s="567"/>
      <c r="B391" s="568"/>
      <c r="C391" s="568"/>
      <c r="D391" s="569"/>
    </row>
    <row r="392">
      <c r="A392" s="567"/>
      <c r="B392" s="568"/>
      <c r="C392" s="568"/>
      <c r="D392" s="569"/>
    </row>
    <row r="393">
      <c r="A393" s="567"/>
      <c r="B393" s="568"/>
      <c r="C393" s="568"/>
      <c r="D393" s="569"/>
    </row>
    <row r="394">
      <c r="A394" s="567"/>
      <c r="B394" s="568"/>
      <c r="C394" s="568"/>
      <c r="D394" s="569"/>
    </row>
    <row r="395">
      <c r="A395" s="567"/>
      <c r="B395" s="568"/>
      <c r="C395" s="568"/>
      <c r="D395" s="569"/>
    </row>
    <row r="396">
      <c r="A396" s="567"/>
      <c r="B396" s="568"/>
      <c r="C396" s="568"/>
      <c r="D396" s="569"/>
    </row>
    <row r="397">
      <c r="A397" s="567"/>
      <c r="B397" s="568"/>
      <c r="C397" s="568"/>
      <c r="D397" s="569"/>
    </row>
    <row r="398">
      <c r="A398" s="567"/>
      <c r="B398" s="568"/>
      <c r="C398" s="568"/>
      <c r="D398" s="569"/>
    </row>
    <row r="399">
      <c r="A399" s="567"/>
      <c r="B399" s="568"/>
      <c r="C399" s="568"/>
      <c r="D399" s="569"/>
    </row>
    <row r="400">
      <c r="A400" s="567"/>
      <c r="B400" s="568"/>
      <c r="C400" s="568"/>
      <c r="D400" s="569"/>
    </row>
    <row r="401">
      <c r="A401" s="567"/>
      <c r="B401" s="568"/>
      <c r="C401" s="568"/>
      <c r="D401" s="569"/>
    </row>
    <row r="402">
      <c r="A402" s="567"/>
      <c r="B402" s="568"/>
      <c r="C402" s="568"/>
      <c r="D402" s="569"/>
    </row>
    <row r="403">
      <c r="A403" s="567"/>
      <c r="B403" s="568"/>
      <c r="C403" s="568"/>
      <c r="D403" s="569"/>
    </row>
    <row r="404">
      <c r="A404" s="567"/>
      <c r="B404" s="568"/>
      <c r="C404" s="568"/>
      <c r="D404" s="569"/>
    </row>
    <row r="405">
      <c r="A405" s="567"/>
      <c r="B405" s="568"/>
      <c r="C405" s="568"/>
      <c r="D405" s="569"/>
    </row>
    <row r="406">
      <c r="A406" s="567"/>
      <c r="B406" s="568"/>
      <c r="C406" s="568"/>
      <c r="D406" s="569"/>
    </row>
    <row r="407">
      <c r="A407" s="567"/>
      <c r="B407" s="568"/>
      <c r="C407" s="568"/>
      <c r="D407" s="569"/>
    </row>
    <row r="408">
      <c r="A408" s="567"/>
      <c r="B408" s="568"/>
      <c r="C408" s="568"/>
      <c r="D408" s="569"/>
    </row>
    <row r="409">
      <c r="A409" s="567"/>
      <c r="B409" s="568"/>
      <c r="C409" s="568"/>
      <c r="D409" s="569"/>
    </row>
    <row r="410">
      <c r="A410" s="567"/>
      <c r="B410" s="568"/>
      <c r="C410" s="568"/>
      <c r="D410" s="569"/>
    </row>
    <row r="411">
      <c r="A411" s="567"/>
      <c r="B411" s="568"/>
      <c r="C411" s="568"/>
      <c r="D411" s="569"/>
    </row>
    <row r="412">
      <c r="A412" s="567"/>
      <c r="B412" s="568"/>
      <c r="C412" s="568"/>
      <c r="D412" s="569"/>
    </row>
    <row r="413">
      <c r="A413" s="567"/>
      <c r="B413" s="568"/>
      <c r="C413" s="568"/>
      <c r="D413" s="569"/>
    </row>
    <row r="414">
      <c r="A414" s="567"/>
      <c r="B414" s="568"/>
      <c r="C414" s="568"/>
      <c r="D414" s="569"/>
    </row>
    <row r="415">
      <c r="A415" s="567"/>
      <c r="B415" s="568"/>
      <c r="C415" s="568"/>
      <c r="D415" s="569"/>
    </row>
    <row r="416">
      <c r="A416" s="567"/>
      <c r="B416" s="568"/>
      <c r="C416" s="568"/>
      <c r="D416" s="569"/>
    </row>
    <row r="417">
      <c r="A417" s="567"/>
      <c r="B417" s="568"/>
      <c r="C417" s="568"/>
      <c r="D417" s="569"/>
    </row>
    <row r="418">
      <c r="A418" s="567"/>
      <c r="B418" s="568"/>
      <c r="C418" s="568"/>
      <c r="D418" s="569"/>
    </row>
    <row r="419">
      <c r="A419" s="567"/>
      <c r="B419" s="568"/>
      <c r="C419" s="568"/>
      <c r="D419" s="569"/>
    </row>
    <row r="420">
      <c r="A420" s="567"/>
      <c r="B420" s="568"/>
      <c r="C420" s="568"/>
      <c r="D420" s="569"/>
    </row>
    <row r="421">
      <c r="A421" s="567"/>
      <c r="B421" s="568"/>
      <c r="C421" s="568"/>
      <c r="D421" s="569"/>
    </row>
    <row r="422">
      <c r="A422" s="567"/>
      <c r="B422" s="568"/>
      <c r="C422" s="568"/>
      <c r="D422" s="569"/>
    </row>
    <row r="423">
      <c r="A423" s="567"/>
      <c r="B423" s="568"/>
      <c r="C423" s="568"/>
      <c r="D423" s="569"/>
    </row>
    <row r="424">
      <c r="A424" s="567"/>
      <c r="B424" s="568"/>
      <c r="C424" s="568"/>
      <c r="D424" s="569"/>
    </row>
    <row r="425">
      <c r="A425" s="567"/>
      <c r="B425" s="568"/>
      <c r="C425" s="568"/>
      <c r="D425" s="569"/>
    </row>
    <row r="426">
      <c r="A426" s="567"/>
      <c r="B426" s="568"/>
      <c r="C426" s="568"/>
      <c r="D426" s="569"/>
    </row>
    <row r="427">
      <c r="A427" s="567"/>
      <c r="B427" s="568"/>
      <c r="C427" s="568"/>
      <c r="D427" s="569"/>
    </row>
    <row r="428">
      <c r="A428" s="567"/>
      <c r="B428" s="568"/>
      <c r="C428" s="568"/>
      <c r="D428" s="569"/>
    </row>
    <row r="429">
      <c r="A429" s="567"/>
      <c r="B429" s="568"/>
      <c r="C429" s="568"/>
      <c r="D429" s="569"/>
    </row>
    <row r="430">
      <c r="A430" s="567"/>
      <c r="B430" s="568"/>
      <c r="C430" s="568"/>
      <c r="D430" s="569"/>
    </row>
    <row r="431">
      <c r="A431" s="567"/>
      <c r="B431" s="568"/>
      <c r="C431" s="568"/>
      <c r="D431" s="569"/>
    </row>
    <row r="432">
      <c r="A432" s="567"/>
      <c r="B432" s="568"/>
      <c r="C432" s="568"/>
      <c r="D432" s="569"/>
    </row>
    <row r="433">
      <c r="A433" s="567"/>
      <c r="B433" s="568"/>
      <c r="C433" s="568"/>
      <c r="D433" s="569"/>
    </row>
    <row r="434">
      <c r="A434" s="567"/>
      <c r="B434" s="568"/>
      <c r="C434" s="568"/>
      <c r="D434" s="569"/>
    </row>
    <row r="435">
      <c r="A435" s="567"/>
      <c r="B435" s="568"/>
      <c r="C435" s="568"/>
      <c r="D435" s="569"/>
    </row>
    <row r="436">
      <c r="A436" s="567"/>
      <c r="B436" s="568"/>
      <c r="C436" s="568"/>
      <c r="D436" s="569"/>
    </row>
    <row r="437">
      <c r="A437" s="567"/>
      <c r="B437" s="568"/>
      <c r="C437" s="568"/>
      <c r="D437" s="569"/>
    </row>
    <row r="438">
      <c r="A438" s="567"/>
      <c r="B438" s="568"/>
      <c r="C438" s="568"/>
      <c r="D438" s="569"/>
    </row>
    <row r="439">
      <c r="A439" s="567"/>
      <c r="B439" s="568"/>
      <c r="C439" s="568"/>
      <c r="D439" s="569"/>
    </row>
    <row r="440">
      <c r="A440" s="567"/>
      <c r="B440" s="568"/>
      <c r="C440" s="568"/>
      <c r="D440" s="569"/>
    </row>
    <row r="441">
      <c r="A441" s="567"/>
      <c r="B441" s="568"/>
      <c r="C441" s="568"/>
      <c r="D441" s="569"/>
    </row>
    <row r="442">
      <c r="A442" s="567"/>
      <c r="B442" s="568"/>
      <c r="C442" s="568"/>
      <c r="D442" s="569"/>
    </row>
    <row r="443">
      <c r="A443" s="567"/>
      <c r="B443" s="568"/>
      <c r="C443" s="568"/>
      <c r="D443" s="569"/>
    </row>
    <row r="444">
      <c r="A444" s="567"/>
      <c r="B444" s="568"/>
      <c r="C444" s="568"/>
      <c r="D444" s="569"/>
    </row>
    <row r="445">
      <c r="A445" s="567"/>
      <c r="B445" s="568"/>
      <c r="C445" s="568"/>
      <c r="D445" s="569"/>
    </row>
    <row r="446">
      <c r="A446" s="567"/>
      <c r="B446" s="568"/>
      <c r="C446" s="568"/>
      <c r="D446" s="569"/>
    </row>
    <row r="447">
      <c r="A447" s="567"/>
      <c r="B447" s="568"/>
      <c r="C447" s="568"/>
      <c r="D447" s="569"/>
    </row>
    <row r="448">
      <c r="A448" s="567"/>
      <c r="B448" s="568"/>
      <c r="C448" s="568"/>
      <c r="D448" s="569"/>
    </row>
    <row r="449">
      <c r="A449" s="567"/>
      <c r="B449" s="568"/>
      <c r="C449" s="568"/>
      <c r="D449" s="569"/>
    </row>
    <row r="450">
      <c r="A450" s="567"/>
      <c r="B450" s="568"/>
      <c r="C450" s="568"/>
      <c r="D450" s="569"/>
    </row>
    <row r="451">
      <c r="A451" s="567"/>
      <c r="B451" s="568"/>
      <c r="C451" s="568"/>
      <c r="D451" s="569"/>
    </row>
    <row r="452">
      <c r="A452" s="567"/>
      <c r="B452" s="568"/>
      <c r="C452" s="568"/>
      <c r="D452" s="569"/>
    </row>
    <row r="453">
      <c r="A453" s="567"/>
      <c r="B453" s="568"/>
      <c r="C453" s="568"/>
      <c r="D453" s="569"/>
    </row>
    <row r="454">
      <c r="A454" s="567"/>
      <c r="B454" s="568"/>
      <c r="C454" s="568"/>
      <c r="D454" s="569"/>
    </row>
    <row r="455">
      <c r="A455" s="567"/>
      <c r="B455" s="568"/>
      <c r="C455" s="568"/>
      <c r="D455" s="569"/>
    </row>
    <row r="456">
      <c r="A456" s="567"/>
      <c r="B456" s="568"/>
      <c r="C456" s="568"/>
      <c r="D456" s="569"/>
    </row>
    <row r="457">
      <c r="A457" s="567"/>
      <c r="B457" s="568"/>
      <c r="C457" s="568"/>
      <c r="D457" s="569"/>
    </row>
    <row r="458">
      <c r="A458" s="567"/>
      <c r="B458" s="568"/>
      <c r="C458" s="568"/>
      <c r="D458" s="569"/>
    </row>
    <row r="459">
      <c r="A459" s="567"/>
      <c r="B459" s="568"/>
      <c r="C459" s="568"/>
      <c r="D459" s="569"/>
    </row>
    <row r="460">
      <c r="A460" s="567"/>
      <c r="B460" s="568"/>
      <c r="C460" s="568"/>
      <c r="D460" s="569"/>
    </row>
    <row r="461">
      <c r="A461" s="567"/>
      <c r="B461" s="568"/>
      <c r="C461" s="568"/>
      <c r="D461" s="569"/>
    </row>
    <row r="462">
      <c r="A462" s="567"/>
      <c r="B462" s="568"/>
      <c r="C462" s="568"/>
      <c r="D462" s="569"/>
    </row>
    <row r="463">
      <c r="A463" s="567"/>
      <c r="B463" s="568"/>
      <c r="C463" s="568"/>
      <c r="D463" s="569"/>
    </row>
    <row r="464">
      <c r="A464" s="567"/>
      <c r="B464" s="568"/>
      <c r="C464" s="568"/>
      <c r="D464" s="569"/>
    </row>
    <row r="465">
      <c r="A465" s="567"/>
      <c r="B465" s="568"/>
      <c r="C465" s="568"/>
      <c r="D465" s="569"/>
    </row>
    <row r="466">
      <c r="A466" s="567"/>
      <c r="B466" s="568"/>
      <c r="C466" s="568"/>
      <c r="D466" s="569"/>
    </row>
    <row r="467">
      <c r="A467" s="567"/>
      <c r="B467" s="568"/>
      <c r="C467" s="568"/>
      <c r="D467" s="569"/>
    </row>
    <row r="468">
      <c r="A468" s="567"/>
      <c r="B468" s="568"/>
      <c r="C468" s="568"/>
      <c r="D468" s="569"/>
    </row>
    <row r="469">
      <c r="A469" s="567"/>
      <c r="B469" s="568"/>
      <c r="C469" s="568"/>
      <c r="D469" s="569"/>
    </row>
    <row r="470">
      <c r="A470" s="567"/>
      <c r="B470" s="568"/>
      <c r="C470" s="568"/>
      <c r="D470" s="569"/>
    </row>
    <row r="471">
      <c r="A471" s="567"/>
      <c r="B471" s="568"/>
      <c r="C471" s="568"/>
      <c r="D471" s="569"/>
    </row>
    <row r="472">
      <c r="A472" s="567"/>
      <c r="B472" s="568"/>
      <c r="C472" s="568"/>
      <c r="D472" s="569"/>
    </row>
    <row r="473">
      <c r="A473" s="567"/>
      <c r="B473" s="568"/>
      <c r="C473" s="568"/>
      <c r="D473" s="569"/>
    </row>
    <row r="474">
      <c r="A474" s="567"/>
      <c r="B474" s="568"/>
      <c r="C474" s="568"/>
      <c r="D474" s="569"/>
    </row>
    <row r="475">
      <c r="A475" s="567"/>
      <c r="B475" s="568"/>
      <c r="C475" s="568"/>
      <c r="D475" s="569"/>
    </row>
    <row r="476">
      <c r="A476" s="567"/>
      <c r="B476" s="568"/>
      <c r="C476" s="568"/>
      <c r="D476" s="569"/>
    </row>
    <row r="477">
      <c r="A477" s="567"/>
      <c r="B477" s="568"/>
      <c r="C477" s="568"/>
      <c r="D477" s="569"/>
    </row>
    <row r="478">
      <c r="A478" s="567"/>
      <c r="B478" s="568"/>
      <c r="C478" s="568"/>
      <c r="D478" s="569"/>
    </row>
    <row r="479">
      <c r="A479" s="567"/>
      <c r="B479" s="568"/>
      <c r="C479" s="568"/>
      <c r="D479" s="569"/>
    </row>
    <row r="480">
      <c r="A480" s="567"/>
      <c r="B480" s="568"/>
      <c r="C480" s="568"/>
      <c r="D480" s="569"/>
    </row>
    <row r="481">
      <c r="A481" s="567"/>
      <c r="B481" s="568"/>
      <c r="C481" s="568"/>
      <c r="D481" s="569"/>
    </row>
    <row r="482">
      <c r="A482" s="567"/>
      <c r="B482" s="568"/>
      <c r="C482" s="568"/>
      <c r="D482" s="569"/>
    </row>
    <row r="483">
      <c r="A483" s="567"/>
      <c r="B483" s="568"/>
      <c r="C483" s="568"/>
      <c r="D483" s="569"/>
    </row>
    <row r="484">
      <c r="A484" s="567"/>
      <c r="B484" s="568"/>
      <c r="C484" s="568"/>
      <c r="D484" s="569"/>
    </row>
    <row r="485">
      <c r="A485" s="567"/>
      <c r="B485" s="568"/>
      <c r="C485" s="568"/>
      <c r="D485" s="569"/>
    </row>
    <row r="486">
      <c r="A486" s="567"/>
      <c r="B486" s="568"/>
      <c r="C486" s="568"/>
      <c r="D486" s="569"/>
    </row>
    <row r="487">
      <c r="A487" s="567"/>
      <c r="B487" s="568"/>
      <c r="C487" s="568"/>
      <c r="D487" s="569"/>
    </row>
    <row r="488">
      <c r="A488" s="567"/>
      <c r="B488" s="568"/>
      <c r="C488" s="568"/>
      <c r="D488" s="569"/>
    </row>
    <row r="489">
      <c r="A489" s="567"/>
      <c r="B489" s="568"/>
      <c r="C489" s="568"/>
      <c r="D489" s="569"/>
    </row>
    <row r="490">
      <c r="A490" s="567"/>
      <c r="B490" s="568"/>
      <c r="C490" s="568"/>
      <c r="D490" s="569"/>
    </row>
    <row r="491">
      <c r="A491" s="567"/>
      <c r="B491" s="568"/>
      <c r="C491" s="568"/>
      <c r="D491" s="569"/>
    </row>
    <row r="492">
      <c r="A492" s="567"/>
      <c r="B492" s="568"/>
      <c r="C492" s="568"/>
      <c r="D492" s="569"/>
    </row>
    <row r="493">
      <c r="A493" s="567"/>
      <c r="B493" s="568"/>
      <c r="C493" s="568"/>
      <c r="D493" s="569"/>
    </row>
    <row r="494">
      <c r="A494" s="567"/>
      <c r="B494" s="568"/>
      <c r="C494" s="568"/>
      <c r="D494" s="569"/>
    </row>
    <row r="495">
      <c r="A495" s="567"/>
      <c r="B495" s="568"/>
      <c r="C495" s="568"/>
      <c r="D495" s="569"/>
    </row>
    <row r="496">
      <c r="A496" s="567"/>
      <c r="B496" s="568"/>
      <c r="C496" s="568"/>
      <c r="D496" s="569"/>
    </row>
    <row r="497">
      <c r="A497" s="567"/>
      <c r="B497" s="568"/>
      <c r="C497" s="568"/>
      <c r="D497" s="569"/>
    </row>
    <row r="498">
      <c r="A498" s="567"/>
      <c r="B498" s="568"/>
      <c r="C498" s="568"/>
      <c r="D498" s="569"/>
    </row>
    <row r="499">
      <c r="A499" s="567"/>
      <c r="B499" s="568"/>
      <c r="C499" s="568"/>
      <c r="D499" s="569"/>
    </row>
    <row r="500">
      <c r="A500" s="567"/>
      <c r="B500" s="568"/>
      <c r="C500" s="568"/>
      <c r="D500" s="569"/>
    </row>
    <row r="501">
      <c r="A501" s="567"/>
      <c r="B501" s="568"/>
      <c r="C501" s="568"/>
      <c r="D501" s="569"/>
    </row>
    <row r="502">
      <c r="A502" s="567"/>
      <c r="B502" s="568"/>
      <c r="C502" s="568"/>
      <c r="D502" s="569"/>
    </row>
    <row r="503">
      <c r="A503" s="567"/>
      <c r="B503" s="568"/>
      <c r="C503" s="568"/>
      <c r="D503" s="569"/>
    </row>
    <row r="504">
      <c r="A504" s="567"/>
      <c r="B504" s="568"/>
      <c r="C504" s="568"/>
      <c r="D504" s="569"/>
    </row>
    <row r="505">
      <c r="A505" s="567"/>
      <c r="B505" s="568"/>
      <c r="C505" s="568"/>
      <c r="D505" s="569"/>
    </row>
    <row r="506">
      <c r="A506" s="567"/>
      <c r="B506" s="568"/>
      <c r="C506" s="568"/>
      <c r="D506" s="569"/>
    </row>
    <row r="507">
      <c r="A507" s="567"/>
      <c r="B507" s="568"/>
      <c r="C507" s="568"/>
      <c r="D507" s="569"/>
    </row>
    <row r="508">
      <c r="A508" s="567"/>
      <c r="B508" s="568"/>
      <c r="C508" s="568"/>
      <c r="D508" s="569"/>
    </row>
    <row r="509">
      <c r="A509" s="567"/>
      <c r="B509" s="568"/>
      <c r="C509" s="568"/>
      <c r="D509" s="569"/>
    </row>
    <row r="510">
      <c r="A510" s="567"/>
      <c r="B510" s="568"/>
      <c r="C510" s="568"/>
      <c r="D510" s="569"/>
    </row>
    <row r="511">
      <c r="A511" s="567"/>
      <c r="B511" s="568"/>
      <c r="C511" s="568"/>
      <c r="D511" s="569"/>
    </row>
    <row r="512">
      <c r="A512" s="567"/>
      <c r="B512" s="568"/>
      <c r="C512" s="568"/>
      <c r="D512" s="569"/>
    </row>
    <row r="513">
      <c r="A513" s="567"/>
      <c r="B513" s="568"/>
      <c r="C513" s="568"/>
      <c r="D513" s="569"/>
    </row>
    <row r="514">
      <c r="A514" s="567"/>
      <c r="B514" s="568"/>
      <c r="C514" s="568"/>
      <c r="D514" s="569"/>
    </row>
    <row r="515">
      <c r="A515" s="567"/>
      <c r="B515" s="568"/>
      <c r="C515" s="568"/>
      <c r="D515" s="569"/>
    </row>
    <row r="516">
      <c r="A516" s="567"/>
      <c r="B516" s="568"/>
      <c r="C516" s="568"/>
      <c r="D516" s="569"/>
    </row>
    <row r="517">
      <c r="A517" s="567"/>
      <c r="B517" s="568"/>
      <c r="C517" s="568"/>
      <c r="D517" s="569"/>
    </row>
    <row r="518">
      <c r="A518" s="567"/>
      <c r="B518" s="568"/>
      <c r="C518" s="568"/>
      <c r="D518" s="569"/>
    </row>
    <row r="519">
      <c r="A519" s="567"/>
      <c r="B519" s="568"/>
      <c r="C519" s="568"/>
      <c r="D519" s="569"/>
    </row>
    <row r="520">
      <c r="A520" s="567"/>
      <c r="B520" s="568"/>
      <c r="C520" s="568"/>
      <c r="D520" s="569"/>
    </row>
    <row r="521">
      <c r="A521" s="567"/>
      <c r="B521" s="568"/>
      <c r="C521" s="568"/>
      <c r="D521" s="569"/>
    </row>
    <row r="522">
      <c r="A522" s="567"/>
      <c r="B522" s="568"/>
      <c r="C522" s="568"/>
      <c r="D522" s="569"/>
    </row>
    <row r="523">
      <c r="A523" s="567"/>
      <c r="B523" s="568"/>
      <c r="C523" s="568"/>
      <c r="D523" s="569"/>
    </row>
    <row r="524">
      <c r="A524" s="567"/>
      <c r="B524" s="568"/>
      <c r="C524" s="568"/>
      <c r="D524" s="569"/>
    </row>
    <row r="525">
      <c r="A525" s="567"/>
      <c r="B525" s="568"/>
      <c r="C525" s="568"/>
      <c r="D525" s="569"/>
    </row>
    <row r="526">
      <c r="A526" s="567"/>
      <c r="B526" s="568"/>
      <c r="C526" s="568"/>
      <c r="D526" s="569"/>
    </row>
    <row r="527">
      <c r="A527" s="567"/>
      <c r="B527" s="568"/>
      <c r="C527" s="568"/>
      <c r="D527" s="569"/>
    </row>
    <row r="528">
      <c r="A528" s="567"/>
      <c r="B528" s="568"/>
      <c r="C528" s="568"/>
      <c r="D528" s="569"/>
    </row>
    <row r="529">
      <c r="A529" s="567"/>
      <c r="B529" s="568"/>
      <c r="C529" s="568"/>
      <c r="D529" s="569"/>
    </row>
    <row r="530">
      <c r="A530" s="567"/>
      <c r="B530" s="568"/>
      <c r="C530" s="568"/>
      <c r="D530" s="569"/>
    </row>
    <row r="531">
      <c r="A531" s="567"/>
      <c r="B531" s="568"/>
      <c r="C531" s="568"/>
      <c r="D531" s="569"/>
    </row>
    <row r="532">
      <c r="A532" s="567"/>
      <c r="B532" s="568"/>
      <c r="C532" s="568"/>
      <c r="D532" s="569"/>
    </row>
    <row r="533">
      <c r="A533" s="567"/>
      <c r="B533" s="568"/>
      <c r="C533" s="568"/>
      <c r="D533" s="569"/>
    </row>
    <row r="534">
      <c r="A534" s="567"/>
      <c r="B534" s="568"/>
      <c r="C534" s="568"/>
      <c r="D534" s="569"/>
    </row>
    <row r="535">
      <c r="A535" s="567"/>
      <c r="B535" s="568"/>
      <c r="C535" s="568"/>
      <c r="D535" s="569"/>
    </row>
    <row r="536">
      <c r="A536" s="567"/>
      <c r="B536" s="568"/>
      <c r="C536" s="568"/>
      <c r="D536" s="569"/>
    </row>
    <row r="537">
      <c r="A537" s="567"/>
      <c r="B537" s="568"/>
      <c r="C537" s="568"/>
      <c r="D537" s="569"/>
    </row>
    <row r="538">
      <c r="A538" s="567"/>
      <c r="B538" s="568"/>
      <c r="C538" s="568"/>
      <c r="D538" s="569"/>
    </row>
    <row r="539">
      <c r="A539" s="567"/>
      <c r="B539" s="568"/>
      <c r="C539" s="568"/>
      <c r="D539" s="569"/>
    </row>
    <row r="540">
      <c r="A540" s="567"/>
      <c r="B540" s="568"/>
      <c r="C540" s="568"/>
      <c r="D540" s="569"/>
    </row>
    <row r="541">
      <c r="A541" s="567"/>
      <c r="B541" s="568"/>
      <c r="C541" s="568"/>
      <c r="D541" s="569"/>
    </row>
    <row r="542">
      <c r="A542" s="567"/>
      <c r="B542" s="568"/>
      <c r="C542" s="568"/>
      <c r="D542" s="569"/>
    </row>
    <row r="543">
      <c r="A543" s="567"/>
      <c r="B543" s="568"/>
      <c r="C543" s="568"/>
      <c r="D543" s="569"/>
    </row>
    <row r="544">
      <c r="A544" s="567"/>
      <c r="B544" s="568"/>
      <c r="C544" s="568"/>
      <c r="D544" s="569"/>
    </row>
    <row r="545">
      <c r="A545" s="567"/>
      <c r="B545" s="568"/>
      <c r="C545" s="568"/>
      <c r="D545" s="569"/>
    </row>
    <row r="546">
      <c r="A546" s="567"/>
      <c r="B546" s="568"/>
      <c r="C546" s="568"/>
      <c r="D546" s="569"/>
    </row>
    <row r="547">
      <c r="A547" s="567"/>
      <c r="B547" s="568"/>
      <c r="C547" s="568"/>
      <c r="D547" s="569"/>
    </row>
    <row r="548">
      <c r="A548" s="567"/>
      <c r="B548" s="568"/>
      <c r="C548" s="568"/>
      <c r="D548" s="569"/>
    </row>
    <row r="549">
      <c r="A549" s="567"/>
      <c r="B549" s="568"/>
      <c r="C549" s="568"/>
      <c r="D549" s="569"/>
    </row>
    <row r="550">
      <c r="A550" s="567"/>
      <c r="B550" s="568"/>
      <c r="C550" s="568"/>
      <c r="D550" s="569"/>
    </row>
    <row r="551">
      <c r="A551" s="567"/>
      <c r="B551" s="568"/>
      <c r="C551" s="568"/>
      <c r="D551" s="569"/>
    </row>
    <row r="552">
      <c r="A552" s="567"/>
      <c r="B552" s="568"/>
      <c r="C552" s="568"/>
      <c r="D552" s="569"/>
    </row>
    <row r="553">
      <c r="A553" s="567"/>
      <c r="B553" s="568"/>
      <c r="C553" s="568"/>
      <c r="D553" s="569"/>
    </row>
    <row r="554">
      <c r="A554" s="567"/>
      <c r="B554" s="568"/>
      <c r="C554" s="568"/>
      <c r="D554" s="569"/>
    </row>
    <row r="555">
      <c r="A555" s="567"/>
      <c r="B555" s="568"/>
      <c r="C555" s="568"/>
      <c r="D555" s="569"/>
    </row>
    <row r="556">
      <c r="A556" s="567"/>
      <c r="B556" s="568"/>
      <c r="C556" s="568"/>
      <c r="D556" s="569"/>
    </row>
    <row r="557">
      <c r="A557" s="567"/>
      <c r="B557" s="568"/>
      <c r="C557" s="568"/>
      <c r="D557" s="569"/>
    </row>
    <row r="558">
      <c r="A558" s="567"/>
      <c r="B558" s="568"/>
      <c r="C558" s="568"/>
      <c r="D558" s="569"/>
    </row>
    <row r="559">
      <c r="A559" s="567"/>
      <c r="B559" s="568"/>
      <c r="C559" s="568"/>
      <c r="D559" s="569"/>
    </row>
    <row r="560">
      <c r="A560" s="567"/>
      <c r="B560" s="568"/>
      <c r="C560" s="568"/>
      <c r="D560" s="569"/>
    </row>
    <row r="561">
      <c r="A561" s="567"/>
      <c r="B561" s="568"/>
      <c r="C561" s="568"/>
      <c r="D561" s="569"/>
    </row>
    <row r="562">
      <c r="A562" s="567"/>
      <c r="B562" s="568"/>
      <c r="C562" s="568"/>
      <c r="D562" s="569"/>
    </row>
    <row r="563">
      <c r="A563" s="567"/>
      <c r="B563" s="568"/>
      <c r="C563" s="568"/>
      <c r="D563" s="569"/>
    </row>
    <row r="564">
      <c r="A564" s="567"/>
      <c r="B564" s="568"/>
      <c r="C564" s="568"/>
      <c r="D564" s="569"/>
    </row>
    <row r="565">
      <c r="A565" s="567"/>
      <c r="B565" s="568"/>
      <c r="C565" s="568"/>
      <c r="D565" s="569"/>
    </row>
    <row r="566">
      <c r="A566" s="567"/>
      <c r="B566" s="568"/>
      <c r="C566" s="568"/>
      <c r="D566" s="569"/>
    </row>
    <row r="567">
      <c r="A567" s="567"/>
      <c r="B567" s="568"/>
      <c r="C567" s="568"/>
      <c r="D567" s="569"/>
    </row>
    <row r="568">
      <c r="A568" s="567"/>
      <c r="B568" s="568"/>
      <c r="C568" s="568"/>
      <c r="D568" s="569"/>
    </row>
    <row r="569">
      <c r="A569" s="567"/>
      <c r="B569" s="568"/>
      <c r="C569" s="568"/>
      <c r="D569" s="569"/>
    </row>
    <row r="570">
      <c r="A570" s="567"/>
      <c r="B570" s="568"/>
      <c r="C570" s="568"/>
      <c r="D570" s="569"/>
    </row>
    <row r="571">
      <c r="A571" s="567"/>
      <c r="B571" s="568"/>
      <c r="C571" s="568"/>
      <c r="D571" s="569"/>
    </row>
    <row r="572">
      <c r="A572" s="567"/>
      <c r="B572" s="568"/>
      <c r="C572" s="568"/>
      <c r="D572" s="569"/>
    </row>
    <row r="573">
      <c r="A573" s="567"/>
      <c r="B573" s="568"/>
      <c r="C573" s="568"/>
      <c r="D573" s="569"/>
    </row>
    <row r="574">
      <c r="A574" s="567"/>
      <c r="B574" s="568"/>
      <c r="C574" s="568"/>
      <c r="D574" s="569"/>
    </row>
    <row r="575">
      <c r="A575" s="567"/>
      <c r="B575" s="568"/>
      <c r="C575" s="568"/>
      <c r="D575" s="569"/>
    </row>
    <row r="576">
      <c r="A576" s="567"/>
      <c r="B576" s="568"/>
      <c r="C576" s="568"/>
      <c r="D576" s="569"/>
    </row>
    <row r="577">
      <c r="A577" s="567"/>
      <c r="B577" s="568"/>
      <c r="C577" s="568"/>
      <c r="D577" s="569"/>
    </row>
    <row r="578">
      <c r="A578" s="567"/>
      <c r="B578" s="568"/>
      <c r="C578" s="568"/>
      <c r="D578" s="569"/>
    </row>
    <row r="579">
      <c r="A579" s="567"/>
      <c r="B579" s="568"/>
      <c r="C579" s="568"/>
      <c r="D579" s="569"/>
    </row>
    <row r="580">
      <c r="A580" s="567"/>
      <c r="B580" s="568"/>
      <c r="C580" s="568"/>
      <c r="D580" s="569"/>
    </row>
    <row r="581">
      <c r="A581" s="567"/>
      <c r="B581" s="568"/>
      <c r="C581" s="568"/>
      <c r="D581" s="569"/>
    </row>
    <row r="582">
      <c r="A582" s="567"/>
      <c r="B582" s="568"/>
      <c r="C582" s="568"/>
      <c r="D582" s="569"/>
    </row>
    <row r="583">
      <c r="A583" s="567"/>
      <c r="B583" s="568"/>
      <c r="C583" s="568"/>
      <c r="D583" s="569"/>
    </row>
    <row r="584">
      <c r="A584" s="567"/>
      <c r="B584" s="568"/>
      <c r="C584" s="568"/>
      <c r="D584" s="569"/>
    </row>
    <row r="585">
      <c r="A585" s="567"/>
      <c r="B585" s="568"/>
      <c r="C585" s="568"/>
      <c r="D585" s="569"/>
    </row>
    <row r="586">
      <c r="A586" s="567"/>
      <c r="B586" s="568"/>
      <c r="C586" s="568"/>
      <c r="D586" s="569"/>
    </row>
    <row r="587">
      <c r="A587" s="567"/>
      <c r="B587" s="568"/>
      <c r="C587" s="568"/>
      <c r="D587" s="569"/>
    </row>
    <row r="588">
      <c r="A588" s="567"/>
      <c r="B588" s="568"/>
      <c r="C588" s="568"/>
      <c r="D588" s="569"/>
    </row>
    <row r="589">
      <c r="A589" s="567"/>
      <c r="B589" s="568"/>
      <c r="C589" s="568"/>
      <c r="D589" s="569"/>
    </row>
    <row r="590">
      <c r="A590" s="567"/>
      <c r="B590" s="568"/>
      <c r="C590" s="568"/>
      <c r="D590" s="569"/>
    </row>
    <row r="591">
      <c r="A591" s="567"/>
      <c r="B591" s="568"/>
      <c r="C591" s="568"/>
      <c r="D591" s="569"/>
    </row>
    <row r="592">
      <c r="A592" s="567"/>
      <c r="B592" s="568"/>
      <c r="C592" s="568"/>
      <c r="D592" s="569"/>
    </row>
    <row r="593">
      <c r="A593" s="567"/>
      <c r="B593" s="568"/>
      <c r="C593" s="568"/>
      <c r="D593" s="569"/>
    </row>
    <row r="594">
      <c r="A594" s="567"/>
      <c r="B594" s="568"/>
      <c r="C594" s="568"/>
      <c r="D594" s="569"/>
    </row>
    <row r="595">
      <c r="A595" s="567"/>
      <c r="B595" s="568"/>
      <c r="C595" s="568"/>
      <c r="D595" s="569"/>
    </row>
    <row r="596">
      <c r="A596" s="567"/>
      <c r="B596" s="568"/>
      <c r="C596" s="568"/>
      <c r="D596" s="569"/>
    </row>
    <row r="597">
      <c r="A597" s="567"/>
      <c r="B597" s="568"/>
      <c r="C597" s="568"/>
      <c r="D597" s="569"/>
    </row>
    <row r="598">
      <c r="A598" s="567"/>
      <c r="B598" s="568"/>
      <c r="C598" s="568"/>
      <c r="D598" s="569"/>
    </row>
    <row r="599">
      <c r="A599" s="567"/>
      <c r="B599" s="568"/>
      <c r="C599" s="568"/>
      <c r="D599" s="569"/>
    </row>
    <row r="600">
      <c r="A600" s="567"/>
      <c r="B600" s="568"/>
      <c r="C600" s="568"/>
      <c r="D600" s="569"/>
    </row>
    <row r="601">
      <c r="A601" s="567"/>
      <c r="B601" s="568"/>
      <c r="C601" s="568"/>
      <c r="D601" s="569"/>
    </row>
    <row r="602">
      <c r="A602" s="567"/>
      <c r="B602" s="568"/>
      <c r="C602" s="568"/>
      <c r="D602" s="569"/>
    </row>
    <row r="603">
      <c r="A603" s="567"/>
      <c r="B603" s="568"/>
      <c r="C603" s="568"/>
      <c r="D603" s="569"/>
    </row>
    <row r="604">
      <c r="A604" s="567"/>
      <c r="B604" s="568"/>
      <c r="C604" s="568"/>
      <c r="D604" s="569"/>
    </row>
    <row r="605">
      <c r="A605" s="567"/>
      <c r="B605" s="568"/>
      <c r="C605" s="568"/>
      <c r="D605" s="569"/>
    </row>
    <row r="606">
      <c r="A606" s="567"/>
      <c r="B606" s="568"/>
      <c r="C606" s="568"/>
      <c r="D606" s="569"/>
    </row>
    <row r="607">
      <c r="A607" s="567"/>
      <c r="B607" s="568"/>
      <c r="C607" s="568"/>
      <c r="D607" s="569"/>
    </row>
    <row r="608">
      <c r="A608" s="567"/>
      <c r="B608" s="568"/>
      <c r="C608" s="568"/>
      <c r="D608" s="569"/>
    </row>
    <row r="609">
      <c r="A609" s="567"/>
      <c r="B609" s="568"/>
      <c r="C609" s="568"/>
      <c r="D609" s="569"/>
    </row>
    <row r="610">
      <c r="A610" s="567"/>
      <c r="B610" s="568"/>
      <c r="C610" s="568"/>
      <c r="D610" s="569"/>
    </row>
    <row r="611">
      <c r="A611" s="567"/>
      <c r="B611" s="568"/>
      <c r="C611" s="568"/>
      <c r="D611" s="569"/>
    </row>
    <row r="612">
      <c r="A612" s="567"/>
      <c r="B612" s="568"/>
      <c r="C612" s="568"/>
      <c r="D612" s="569"/>
    </row>
    <row r="613">
      <c r="A613" s="567"/>
      <c r="B613" s="568"/>
      <c r="C613" s="568"/>
      <c r="D613" s="569"/>
    </row>
    <row r="614">
      <c r="A614" s="567"/>
      <c r="B614" s="568"/>
      <c r="C614" s="568"/>
      <c r="D614" s="569"/>
    </row>
    <row r="615">
      <c r="A615" s="567"/>
      <c r="B615" s="568"/>
      <c r="C615" s="568"/>
      <c r="D615" s="569"/>
    </row>
    <row r="616">
      <c r="A616" s="567"/>
      <c r="B616" s="568"/>
      <c r="C616" s="568"/>
      <c r="D616" s="569"/>
    </row>
    <row r="617">
      <c r="A617" s="567"/>
      <c r="B617" s="568"/>
      <c r="C617" s="568"/>
      <c r="D617" s="569"/>
    </row>
    <row r="618">
      <c r="A618" s="567"/>
      <c r="B618" s="568"/>
      <c r="C618" s="568"/>
      <c r="D618" s="569"/>
    </row>
    <row r="619">
      <c r="A619" s="567"/>
      <c r="B619" s="568"/>
      <c r="C619" s="568"/>
      <c r="D619" s="569"/>
    </row>
    <row r="620">
      <c r="A620" s="567"/>
      <c r="B620" s="568"/>
      <c r="C620" s="568"/>
      <c r="D620" s="569"/>
    </row>
    <row r="621">
      <c r="A621" s="567"/>
      <c r="B621" s="568"/>
      <c r="C621" s="568"/>
      <c r="D621" s="569"/>
    </row>
    <row r="622">
      <c r="A622" s="567"/>
      <c r="B622" s="568"/>
      <c r="C622" s="568"/>
      <c r="D622" s="569"/>
    </row>
    <row r="623">
      <c r="A623" s="567"/>
      <c r="B623" s="568"/>
      <c r="C623" s="568"/>
      <c r="D623" s="569"/>
    </row>
    <row r="624">
      <c r="A624" s="567"/>
      <c r="B624" s="568"/>
      <c r="C624" s="568"/>
      <c r="D624" s="569"/>
    </row>
    <row r="625">
      <c r="A625" s="567"/>
      <c r="B625" s="568"/>
      <c r="C625" s="568"/>
      <c r="D625" s="569"/>
    </row>
    <row r="626">
      <c r="A626" s="567"/>
      <c r="B626" s="568"/>
      <c r="C626" s="568"/>
      <c r="D626" s="569"/>
    </row>
    <row r="627">
      <c r="A627" s="567"/>
      <c r="B627" s="568"/>
      <c r="C627" s="568"/>
      <c r="D627" s="569"/>
    </row>
    <row r="628">
      <c r="A628" s="567"/>
      <c r="B628" s="568"/>
      <c r="C628" s="568"/>
      <c r="D628" s="569"/>
    </row>
    <row r="629">
      <c r="A629" s="567"/>
      <c r="B629" s="568"/>
      <c r="C629" s="568"/>
      <c r="D629" s="569"/>
    </row>
    <row r="630">
      <c r="A630" s="567"/>
      <c r="B630" s="568"/>
      <c r="C630" s="568"/>
      <c r="D630" s="569"/>
    </row>
    <row r="631">
      <c r="A631" s="567"/>
      <c r="B631" s="568"/>
      <c r="C631" s="568"/>
      <c r="D631" s="569"/>
    </row>
    <row r="632">
      <c r="A632" s="567"/>
      <c r="B632" s="568"/>
      <c r="C632" s="568"/>
      <c r="D632" s="569"/>
    </row>
    <row r="633">
      <c r="A633" s="567"/>
      <c r="B633" s="568"/>
      <c r="C633" s="568"/>
      <c r="D633" s="569"/>
    </row>
    <row r="634">
      <c r="A634" s="567"/>
      <c r="B634" s="568"/>
      <c r="C634" s="568"/>
      <c r="D634" s="569"/>
    </row>
    <row r="635">
      <c r="A635" s="567"/>
      <c r="B635" s="568"/>
      <c r="C635" s="568"/>
      <c r="D635" s="569"/>
    </row>
    <row r="636">
      <c r="A636" s="567"/>
      <c r="B636" s="568"/>
      <c r="C636" s="568"/>
      <c r="D636" s="569"/>
    </row>
    <row r="637">
      <c r="A637" s="567"/>
      <c r="B637" s="568"/>
      <c r="C637" s="568"/>
      <c r="D637" s="569"/>
    </row>
    <row r="638">
      <c r="A638" s="567"/>
      <c r="B638" s="568"/>
      <c r="C638" s="568"/>
      <c r="D638" s="569"/>
    </row>
    <row r="639">
      <c r="A639" s="567"/>
      <c r="B639" s="568"/>
      <c r="C639" s="568"/>
      <c r="D639" s="569"/>
    </row>
    <row r="640">
      <c r="A640" s="567"/>
      <c r="B640" s="568"/>
      <c r="C640" s="568"/>
      <c r="D640" s="569"/>
    </row>
    <row r="641">
      <c r="A641" s="567"/>
      <c r="B641" s="568"/>
      <c r="C641" s="568"/>
      <c r="D641" s="569"/>
    </row>
    <row r="642">
      <c r="A642" s="567"/>
      <c r="B642" s="568"/>
      <c r="C642" s="568"/>
      <c r="D642" s="569"/>
    </row>
    <row r="643">
      <c r="A643" s="567"/>
      <c r="B643" s="568"/>
      <c r="C643" s="568"/>
      <c r="D643" s="569"/>
    </row>
    <row r="644">
      <c r="A644" s="567"/>
      <c r="B644" s="568"/>
      <c r="C644" s="568"/>
      <c r="D644" s="569"/>
    </row>
    <row r="645">
      <c r="A645" s="567"/>
      <c r="B645" s="568"/>
      <c r="C645" s="568"/>
      <c r="D645" s="569"/>
    </row>
    <row r="646">
      <c r="A646" s="567"/>
      <c r="B646" s="568"/>
      <c r="C646" s="568"/>
      <c r="D646" s="569"/>
    </row>
    <row r="647">
      <c r="A647" s="567"/>
      <c r="B647" s="568"/>
      <c r="C647" s="568"/>
      <c r="D647" s="569"/>
    </row>
    <row r="648">
      <c r="A648" s="567"/>
      <c r="B648" s="568"/>
      <c r="C648" s="568"/>
      <c r="D648" s="569"/>
    </row>
    <row r="649">
      <c r="A649" s="567"/>
      <c r="B649" s="568"/>
      <c r="C649" s="568"/>
      <c r="D649" s="569"/>
    </row>
    <row r="650">
      <c r="A650" s="567"/>
      <c r="B650" s="568"/>
      <c r="C650" s="568"/>
      <c r="D650" s="569"/>
    </row>
    <row r="651">
      <c r="A651" s="567"/>
      <c r="B651" s="568"/>
      <c r="C651" s="568"/>
      <c r="D651" s="569"/>
    </row>
    <row r="652">
      <c r="A652" s="567"/>
      <c r="B652" s="568"/>
      <c r="C652" s="568"/>
      <c r="D652" s="569"/>
    </row>
    <row r="653">
      <c r="A653" s="567"/>
      <c r="B653" s="568"/>
      <c r="C653" s="568"/>
      <c r="D653" s="569"/>
    </row>
    <row r="654">
      <c r="A654" s="567"/>
      <c r="B654" s="568"/>
      <c r="C654" s="568"/>
      <c r="D654" s="569"/>
    </row>
    <row r="655">
      <c r="A655" s="567"/>
      <c r="B655" s="568"/>
      <c r="C655" s="568"/>
      <c r="D655" s="569"/>
    </row>
    <row r="656">
      <c r="A656" s="567"/>
      <c r="B656" s="568"/>
      <c r="C656" s="568"/>
      <c r="D656" s="569"/>
    </row>
    <row r="657">
      <c r="A657" s="567"/>
      <c r="B657" s="568"/>
      <c r="C657" s="568"/>
      <c r="D657" s="569"/>
    </row>
    <row r="658">
      <c r="A658" s="567"/>
      <c r="B658" s="568"/>
      <c r="C658" s="568"/>
      <c r="D658" s="569"/>
    </row>
    <row r="659">
      <c r="A659" s="567"/>
      <c r="B659" s="568"/>
      <c r="C659" s="568"/>
      <c r="D659" s="569"/>
    </row>
    <row r="660">
      <c r="A660" s="567"/>
      <c r="B660" s="568"/>
      <c r="C660" s="568"/>
      <c r="D660" s="569"/>
    </row>
    <row r="661">
      <c r="A661" s="567"/>
      <c r="B661" s="568"/>
      <c r="C661" s="568"/>
      <c r="D661" s="569"/>
    </row>
    <row r="662">
      <c r="A662" s="567"/>
      <c r="B662" s="568"/>
      <c r="C662" s="568"/>
      <c r="D662" s="569"/>
    </row>
    <row r="663">
      <c r="A663" s="567"/>
      <c r="B663" s="568"/>
      <c r="C663" s="568"/>
      <c r="D663" s="569"/>
    </row>
    <row r="664">
      <c r="A664" s="567"/>
      <c r="B664" s="568"/>
      <c r="C664" s="568"/>
      <c r="D664" s="569"/>
    </row>
    <row r="665">
      <c r="A665" s="567"/>
      <c r="B665" s="568"/>
      <c r="C665" s="568"/>
      <c r="D665" s="569"/>
    </row>
    <row r="666">
      <c r="A666" s="567"/>
      <c r="B666" s="568"/>
      <c r="C666" s="568"/>
      <c r="D666" s="569"/>
    </row>
    <row r="667">
      <c r="A667" s="567"/>
      <c r="B667" s="568"/>
      <c r="C667" s="568"/>
      <c r="D667" s="569"/>
    </row>
    <row r="668">
      <c r="A668" s="567"/>
      <c r="B668" s="568"/>
      <c r="C668" s="568"/>
      <c r="D668" s="569"/>
    </row>
    <row r="669">
      <c r="A669" s="567"/>
      <c r="B669" s="568"/>
      <c r="C669" s="568"/>
      <c r="D669" s="569"/>
    </row>
    <row r="670">
      <c r="A670" s="567"/>
      <c r="B670" s="568"/>
      <c r="C670" s="568"/>
      <c r="D670" s="569"/>
    </row>
    <row r="671">
      <c r="A671" s="567"/>
      <c r="B671" s="568"/>
      <c r="C671" s="568"/>
      <c r="D671" s="569"/>
    </row>
    <row r="672">
      <c r="A672" s="567"/>
      <c r="B672" s="568"/>
      <c r="C672" s="568"/>
      <c r="D672" s="569"/>
    </row>
    <row r="673">
      <c r="A673" s="567"/>
      <c r="B673" s="568"/>
      <c r="C673" s="568"/>
      <c r="D673" s="569"/>
    </row>
    <row r="674">
      <c r="A674" s="567"/>
      <c r="B674" s="568"/>
      <c r="C674" s="568"/>
      <c r="D674" s="569"/>
    </row>
    <row r="675">
      <c r="A675" s="567"/>
      <c r="B675" s="568"/>
      <c r="C675" s="568"/>
      <c r="D675" s="569"/>
    </row>
    <row r="676">
      <c r="A676" s="567"/>
      <c r="B676" s="568"/>
      <c r="C676" s="568"/>
      <c r="D676" s="569"/>
    </row>
    <row r="677">
      <c r="A677" s="567"/>
      <c r="B677" s="568"/>
      <c r="C677" s="568"/>
      <c r="D677" s="569"/>
    </row>
    <row r="678">
      <c r="A678" s="567"/>
      <c r="B678" s="568"/>
      <c r="C678" s="568"/>
      <c r="D678" s="569"/>
    </row>
    <row r="679">
      <c r="A679" s="567"/>
      <c r="B679" s="568"/>
      <c r="C679" s="568"/>
      <c r="D679" s="569"/>
    </row>
    <row r="680">
      <c r="A680" s="567"/>
      <c r="B680" s="568"/>
      <c r="C680" s="568"/>
      <c r="D680" s="569"/>
    </row>
    <row r="681">
      <c r="A681" s="567"/>
      <c r="B681" s="568"/>
      <c r="C681" s="568"/>
      <c r="D681" s="569"/>
    </row>
    <row r="682">
      <c r="A682" s="567"/>
      <c r="B682" s="568"/>
      <c r="C682" s="568"/>
      <c r="D682" s="569"/>
    </row>
    <row r="683">
      <c r="A683" s="567"/>
      <c r="B683" s="568"/>
      <c r="C683" s="568"/>
      <c r="D683" s="569"/>
    </row>
    <row r="684">
      <c r="A684" s="567"/>
      <c r="B684" s="568"/>
      <c r="C684" s="568"/>
      <c r="D684" s="569"/>
    </row>
    <row r="685">
      <c r="A685" s="567"/>
      <c r="B685" s="568"/>
      <c r="C685" s="568"/>
      <c r="D685" s="569"/>
    </row>
    <row r="686">
      <c r="A686" s="567"/>
      <c r="B686" s="568"/>
      <c r="C686" s="568"/>
      <c r="D686" s="569"/>
    </row>
    <row r="687">
      <c r="A687" s="567"/>
      <c r="B687" s="568"/>
      <c r="C687" s="568"/>
      <c r="D687" s="569"/>
    </row>
    <row r="688">
      <c r="A688" s="567"/>
      <c r="B688" s="568"/>
      <c r="C688" s="568"/>
      <c r="D688" s="569"/>
    </row>
    <row r="689">
      <c r="A689" s="567"/>
      <c r="B689" s="568"/>
      <c r="C689" s="568"/>
      <c r="D689" s="569"/>
    </row>
    <row r="690">
      <c r="A690" s="567"/>
      <c r="B690" s="568"/>
      <c r="C690" s="568"/>
      <c r="D690" s="569"/>
    </row>
    <row r="691">
      <c r="A691" s="567"/>
      <c r="B691" s="568"/>
      <c r="C691" s="568"/>
      <c r="D691" s="569"/>
    </row>
    <row r="692">
      <c r="A692" s="567"/>
      <c r="B692" s="568"/>
      <c r="C692" s="568"/>
      <c r="D692" s="569"/>
    </row>
    <row r="693">
      <c r="A693" s="567"/>
      <c r="B693" s="568"/>
      <c r="C693" s="568"/>
      <c r="D693" s="569"/>
    </row>
    <row r="694">
      <c r="A694" s="567"/>
      <c r="B694" s="568"/>
      <c r="C694" s="568"/>
      <c r="D694" s="569"/>
    </row>
    <row r="695">
      <c r="A695" s="567"/>
      <c r="B695" s="568"/>
      <c r="C695" s="568"/>
      <c r="D695" s="569"/>
    </row>
    <row r="696">
      <c r="A696" s="567"/>
      <c r="B696" s="568"/>
      <c r="C696" s="568"/>
      <c r="D696" s="569"/>
    </row>
    <row r="697">
      <c r="A697" s="567"/>
      <c r="B697" s="568"/>
      <c r="C697" s="568"/>
      <c r="D697" s="569"/>
    </row>
    <row r="698">
      <c r="A698" s="567"/>
      <c r="B698" s="568"/>
      <c r="C698" s="568"/>
      <c r="D698" s="569"/>
    </row>
    <row r="699">
      <c r="A699" s="567"/>
      <c r="B699" s="568"/>
      <c r="C699" s="568"/>
      <c r="D699" s="569"/>
    </row>
    <row r="700">
      <c r="A700" s="567"/>
      <c r="B700" s="568"/>
      <c r="C700" s="568"/>
      <c r="D700" s="569"/>
    </row>
    <row r="701">
      <c r="A701" s="567"/>
      <c r="B701" s="568"/>
      <c r="C701" s="568"/>
      <c r="D701" s="569"/>
    </row>
    <row r="702">
      <c r="A702" s="567"/>
      <c r="B702" s="568"/>
      <c r="C702" s="568"/>
      <c r="D702" s="569"/>
    </row>
    <row r="703">
      <c r="A703" s="567"/>
      <c r="B703" s="568"/>
      <c r="C703" s="568"/>
      <c r="D703" s="569"/>
    </row>
    <row r="704">
      <c r="A704" s="567"/>
      <c r="B704" s="568"/>
      <c r="C704" s="568"/>
      <c r="D704" s="569"/>
    </row>
    <row r="705">
      <c r="A705" s="567"/>
      <c r="B705" s="568"/>
      <c r="C705" s="568"/>
      <c r="D705" s="569"/>
    </row>
    <row r="706">
      <c r="A706" s="567"/>
      <c r="B706" s="568"/>
      <c r="C706" s="568"/>
      <c r="D706" s="569"/>
    </row>
    <row r="707">
      <c r="A707" s="567"/>
      <c r="B707" s="568"/>
      <c r="C707" s="568"/>
      <c r="D707" s="569"/>
    </row>
    <row r="708">
      <c r="A708" s="567"/>
      <c r="B708" s="568"/>
      <c r="C708" s="568"/>
      <c r="D708" s="569"/>
    </row>
    <row r="709">
      <c r="A709" s="567"/>
      <c r="B709" s="568"/>
      <c r="C709" s="568"/>
      <c r="D709" s="569"/>
    </row>
    <row r="710">
      <c r="A710" s="567"/>
      <c r="B710" s="568"/>
      <c r="C710" s="568"/>
      <c r="D710" s="569"/>
    </row>
    <row r="711">
      <c r="A711" s="567"/>
      <c r="B711" s="568"/>
      <c r="C711" s="568"/>
      <c r="D711" s="569"/>
    </row>
    <row r="712">
      <c r="A712" s="567"/>
      <c r="B712" s="568"/>
      <c r="C712" s="568"/>
      <c r="D712" s="569"/>
    </row>
    <row r="713">
      <c r="A713" s="567"/>
      <c r="B713" s="568"/>
      <c r="C713" s="568"/>
      <c r="D713" s="569"/>
    </row>
    <row r="714">
      <c r="A714" s="567"/>
      <c r="B714" s="568"/>
      <c r="C714" s="568"/>
      <c r="D714" s="569"/>
    </row>
    <row r="715">
      <c r="A715" s="567"/>
      <c r="B715" s="568"/>
      <c r="C715" s="568"/>
      <c r="D715" s="569"/>
    </row>
    <row r="716">
      <c r="A716" s="567"/>
      <c r="B716" s="568"/>
      <c r="C716" s="568"/>
      <c r="D716" s="569"/>
    </row>
    <row r="717">
      <c r="A717" s="567"/>
      <c r="B717" s="568"/>
      <c r="C717" s="568"/>
      <c r="D717" s="569"/>
    </row>
    <row r="718">
      <c r="A718" s="567"/>
      <c r="B718" s="568"/>
      <c r="C718" s="568"/>
      <c r="D718" s="569"/>
    </row>
    <row r="719">
      <c r="A719" s="567"/>
      <c r="B719" s="568"/>
      <c r="C719" s="568"/>
      <c r="D719" s="569"/>
    </row>
    <row r="720">
      <c r="A720" s="567"/>
      <c r="B720" s="568"/>
      <c r="C720" s="568"/>
      <c r="D720" s="569"/>
    </row>
    <row r="721">
      <c r="A721" s="567"/>
      <c r="B721" s="568"/>
      <c r="C721" s="568"/>
      <c r="D721" s="569"/>
    </row>
    <row r="722">
      <c r="A722" s="567"/>
      <c r="B722" s="568"/>
      <c r="C722" s="568"/>
      <c r="D722" s="569"/>
    </row>
    <row r="723">
      <c r="A723" s="567"/>
      <c r="B723" s="568"/>
      <c r="C723" s="568"/>
      <c r="D723" s="569"/>
    </row>
    <row r="724">
      <c r="A724" s="567"/>
      <c r="B724" s="568"/>
      <c r="C724" s="568"/>
      <c r="D724" s="569"/>
    </row>
    <row r="725">
      <c r="A725" s="567"/>
      <c r="B725" s="568"/>
      <c r="C725" s="568"/>
      <c r="D725" s="569"/>
    </row>
    <row r="726">
      <c r="A726" s="567"/>
      <c r="B726" s="568"/>
      <c r="C726" s="568"/>
      <c r="D726" s="569"/>
    </row>
    <row r="727">
      <c r="A727" s="567"/>
      <c r="B727" s="568"/>
      <c r="C727" s="568"/>
      <c r="D727" s="569"/>
    </row>
    <row r="728">
      <c r="A728" s="567"/>
      <c r="B728" s="568"/>
      <c r="C728" s="568"/>
      <c r="D728" s="569"/>
    </row>
    <row r="729">
      <c r="A729" s="567"/>
      <c r="B729" s="568"/>
      <c r="C729" s="568"/>
      <c r="D729" s="569"/>
    </row>
    <row r="730">
      <c r="A730" s="567"/>
      <c r="B730" s="568"/>
      <c r="C730" s="568"/>
      <c r="D730" s="569"/>
    </row>
    <row r="731">
      <c r="A731" s="567"/>
      <c r="B731" s="568"/>
      <c r="C731" s="568"/>
      <c r="D731" s="569"/>
    </row>
    <row r="732">
      <c r="A732" s="567"/>
      <c r="B732" s="568"/>
      <c r="C732" s="568"/>
      <c r="D732" s="569"/>
    </row>
    <row r="733">
      <c r="A733" s="567"/>
      <c r="B733" s="568"/>
      <c r="C733" s="568"/>
      <c r="D733" s="569"/>
    </row>
    <row r="734">
      <c r="A734" s="567"/>
      <c r="B734" s="568"/>
      <c r="C734" s="568"/>
      <c r="D734" s="569"/>
    </row>
    <row r="735">
      <c r="A735" s="567"/>
      <c r="B735" s="568"/>
      <c r="C735" s="568"/>
      <c r="D735" s="569"/>
    </row>
    <row r="736">
      <c r="A736" s="567"/>
      <c r="B736" s="568"/>
      <c r="C736" s="568"/>
      <c r="D736" s="569"/>
    </row>
    <row r="737">
      <c r="A737" s="567"/>
      <c r="B737" s="568"/>
      <c r="C737" s="568"/>
      <c r="D737" s="569"/>
    </row>
    <row r="738">
      <c r="A738" s="567"/>
      <c r="B738" s="568"/>
      <c r="C738" s="568"/>
      <c r="D738" s="569"/>
    </row>
    <row r="739">
      <c r="A739" s="567"/>
      <c r="B739" s="568"/>
      <c r="C739" s="568"/>
      <c r="D739" s="569"/>
    </row>
    <row r="740">
      <c r="A740" s="567"/>
      <c r="B740" s="568"/>
      <c r="C740" s="568"/>
      <c r="D740" s="569"/>
    </row>
    <row r="741">
      <c r="A741" s="567"/>
      <c r="B741" s="568"/>
      <c r="C741" s="568"/>
      <c r="D741" s="569"/>
    </row>
    <row r="742">
      <c r="A742" s="567"/>
      <c r="B742" s="568"/>
      <c r="C742" s="568"/>
      <c r="D742" s="569"/>
    </row>
    <row r="743">
      <c r="A743" s="567"/>
      <c r="B743" s="568"/>
      <c r="C743" s="568"/>
      <c r="D743" s="569"/>
    </row>
    <row r="744">
      <c r="A744" s="567"/>
      <c r="B744" s="568"/>
      <c r="C744" s="568"/>
      <c r="D744" s="569"/>
    </row>
    <row r="745">
      <c r="A745" s="567"/>
      <c r="B745" s="568"/>
      <c r="C745" s="568"/>
      <c r="D745" s="569"/>
    </row>
    <row r="746">
      <c r="A746" s="567"/>
      <c r="B746" s="568"/>
      <c r="C746" s="568"/>
      <c r="D746" s="569"/>
    </row>
    <row r="747">
      <c r="A747" s="567"/>
      <c r="B747" s="568"/>
      <c r="C747" s="568"/>
      <c r="D747" s="569"/>
    </row>
    <row r="748">
      <c r="A748" s="567"/>
      <c r="B748" s="568"/>
      <c r="C748" s="568"/>
      <c r="D748" s="569"/>
    </row>
    <row r="749">
      <c r="A749" s="567"/>
      <c r="B749" s="568"/>
      <c r="C749" s="568"/>
      <c r="D749" s="569"/>
    </row>
    <row r="750">
      <c r="A750" s="567"/>
      <c r="B750" s="568"/>
      <c r="C750" s="568"/>
      <c r="D750" s="569"/>
    </row>
    <row r="751">
      <c r="A751" s="567"/>
      <c r="B751" s="568"/>
      <c r="C751" s="568"/>
      <c r="D751" s="569"/>
    </row>
    <row r="752">
      <c r="A752" s="567"/>
      <c r="B752" s="568"/>
      <c r="C752" s="568"/>
      <c r="D752" s="569"/>
    </row>
    <row r="753">
      <c r="A753" s="567"/>
      <c r="B753" s="568"/>
      <c r="C753" s="568"/>
      <c r="D753" s="569"/>
    </row>
    <row r="754">
      <c r="A754" s="567"/>
      <c r="B754" s="568"/>
      <c r="C754" s="568"/>
      <c r="D754" s="569"/>
    </row>
    <row r="755">
      <c r="A755" s="567"/>
      <c r="B755" s="568"/>
      <c r="C755" s="568"/>
      <c r="D755" s="569"/>
    </row>
    <row r="756">
      <c r="A756" s="567"/>
      <c r="B756" s="568"/>
      <c r="C756" s="568"/>
      <c r="D756" s="569"/>
    </row>
    <row r="757">
      <c r="A757" s="567"/>
      <c r="B757" s="568"/>
      <c r="C757" s="568"/>
      <c r="D757" s="569"/>
    </row>
    <row r="758">
      <c r="A758" s="567"/>
      <c r="B758" s="568"/>
      <c r="C758" s="568"/>
      <c r="D758" s="569"/>
    </row>
    <row r="759">
      <c r="A759" s="567"/>
      <c r="B759" s="568"/>
      <c r="C759" s="568"/>
      <c r="D759" s="569"/>
    </row>
    <row r="760">
      <c r="A760" s="567"/>
      <c r="B760" s="568"/>
      <c r="C760" s="568"/>
      <c r="D760" s="569"/>
    </row>
    <row r="761">
      <c r="A761" s="567"/>
      <c r="B761" s="568"/>
      <c r="C761" s="568"/>
      <c r="D761" s="569"/>
    </row>
    <row r="762">
      <c r="A762" s="567"/>
      <c r="B762" s="568"/>
      <c r="C762" s="568"/>
      <c r="D762" s="569"/>
    </row>
    <row r="763">
      <c r="A763" s="567"/>
      <c r="B763" s="568"/>
      <c r="C763" s="568"/>
      <c r="D763" s="569"/>
    </row>
    <row r="764">
      <c r="A764" s="567"/>
      <c r="B764" s="568"/>
      <c r="C764" s="568"/>
      <c r="D764" s="569"/>
    </row>
    <row r="765">
      <c r="A765" s="567"/>
      <c r="B765" s="568"/>
      <c r="C765" s="568"/>
      <c r="D765" s="569"/>
    </row>
    <row r="766">
      <c r="A766" s="567"/>
      <c r="B766" s="568"/>
      <c r="C766" s="568"/>
      <c r="D766" s="569"/>
    </row>
    <row r="767">
      <c r="A767" s="567"/>
      <c r="B767" s="568"/>
      <c r="C767" s="568"/>
      <c r="D767" s="569"/>
    </row>
    <row r="768">
      <c r="A768" s="567"/>
      <c r="B768" s="568"/>
      <c r="C768" s="568"/>
      <c r="D768" s="569"/>
    </row>
    <row r="769">
      <c r="A769" s="567"/>
      <c r="B769" s="568"/>
      <c r="C769" s="568"/>
      <c r="D769" s="569"/>
    </row>
    <row r="770">
      <c r="A770" s="567"/>
      <c r="B770" s="568"/>
      <c r="C770" s="568"/>
      <c r="D770" s="569"/>
    </row>
    <row r="771">
      <c r="A771" s="567"/>
      <c r="B771" s="568"/>
      <c r="C771" s="568"/>
      <c r="D771" s="569"/>
    </row>
    <row r="772">
      <c r="A772" s="567"/>
      <c r="B772" s="568"/>
      <c r="C772" s="568"/>
      <c r="D772" s="569"/>
    </row>
    <row r="773">
      <c r="A773" s="567"/>
      <c r="B773" s="568"/>
      <c r="C773" s="568"/>
      <c r="D773" s="569"/>
    </row>
    <row r="774">
      <c r="A774" s="567"/>
      <c r="B774" s="568"/>
      <c r="C774" s="568"/>
      <c r="D774" s="569"/>
    </row>
    <row r="775">
      <c r="A775" s="567"/>
      <c r="B775" s="568"/>
      <c r="C775" s="568"/>
      <c r="D775" s="569"/>
    </row>
    <row r="776">
      <c r="A776" s="567"/>
      <c r="B776" s="568"/>
      <c r="C776" s="568"/>
      <c r="D776" s="569"/>
    </row>
    <row r="777">
      <c r="A777" s="567"/>
      <c r="B777" s="568"/>
      <c r="C777" s="568"/>
      <c r="D777" s="569"/>
    </row>
    <row r="778">
      <c r="A778" s="567"/>
      <c r="B778" s="568"/>
      <c r="C778" s="568"/>
      <c r="D778" s="569"/>
    </row>
    <row r="779">
      <c r="A779" s="567"/>
      <c r="B779" s="568"/>
      <c r="C779" s="568"/>
      <c r="D779" s="569"/>
    </row>
    <row r="780">
      <c r="A780" s="567"/>
      <c r="B780" s="568"/>
      <c r="C780" s="568"/>
      <c r="D780" s="569"/>
    </row>
    <row r="781">
      <c r="A781" s="567"/>
      <c r="B781" s="568"/>
      <c r="C781" s="568"/>
      <c r="D781" s="569"/>
    </row>
    <row r="782">
      <c r="A782" s="567"/>
      <c r="B782" s="568"/>
      <c r="C782" s="568"/>
      <c r="D782" s="569"/>
    </row>
    <row r="783">
      <c r="A783" s="567"/>
      <c r="B783" s="568"/>
      <c r="C783" s="568"/>
      <c r="D783" s="569"/>
    </row>
    <row r="784">
      <c r="A784" s="567"/>
      <c r="B784" s="568"/>
      <c r="C784" s="568"/>
      <c r="D784" s="569"/>
    </row>
    <row r="785">
      <c r="A785" s="567"/>
      <c r="B785" s="568"/>
      <c r="C785" s="568"/>
      <c r="D785" s="569"/>
    </row>
    <row r="786">
      <c r="A786" s="567"/>
      <c r="B786" s="568"/>
      <c r="C786" s="568"/>
      <c r="D786" s="569"/>
    </row>
    <row r="787">
      <c r="A787" s="567"/>
      <c r="B787" s="568"/>
      <c r="C787" s="568"/>
      <c r="D787" s="569"/>
    </row>
    <row r="788">
      <c r="A788" s="567"/>
      <c r="B788" s="568"/>
      <c r="C788" s="568"/>
      <c r="D788" s="569"/>
    </row>
    <row r="789">
      <c r="A789" s="567"/>
      <c r="B789" s="568"/>
      <c r="C789" s="568"/>
      <c r="D789" s="569"/>
    </row>
    <row r="790">
      <c r="A790" s="567"/>
      <c r="B790" s="568"/>
      <c r="C790" s="568"/>
      <c r="D790" s="569"/>
    </row>
    <row r="791">
      <c r="A791" s="567"/>
      <c r="B791" s="568"/>
      <c r="C791" s="568"/>
      <c r="D791" s="569"/>
    </row>
    <row r="792">
      <c r="A792" s="567"/>
      <c r="B792" s="568"/>
      <c r="C792" s="568"/>
      <c r="D792" s="569"/>
    </row>
    <row r="793">
      <c r="A793" s="567"/>
      <c r="B793" s="568"/>
      <c r="C793" s="568"/>
      <c r="D793" s="569"/>
    </row>
    <row r="794">
      <c r="A794" s="567"/>
      <c r="B794" s="568"/>
      <c r="C794" s="568"/>
      <c r="D794" s="569"/>
    </row>
    <row r="795">
      <c r="A795" s="567"/>
      <c r="B795" s="568"/>
      <c r="C795" s="568"/>
      <c r="D795" s="569"/>
    </row>
    <row r="796">
      <c r="A796" s="567"/>
      <c r="B796" s="568"/>
      <c r="C796" s="568"/>
      <c r="D796" s="569"/>
    </row>
    <row r="797">
      <c r="A797" s="567"/>
      <c r="B797" s="568"/>
      <c r="C797" s="568"/>
      <c r="D797" s="569"/>
    </row>
    <row r="798">
      <c r="A798" s="567"/>
      <c r="B798" s="568"/>
      <c r="C798" s="568"/>
      <c r="D798" s="569"/>
    </row>
    <row r="799">
      <c r="A799" s="567"/>
      <c r="B799" s="568"/>
      <c r="C799" s="568"/>
      <c r="D799" s="569"/>
    </row>
    <row r="800">
      <c r="A800" s="567"/>
      <c r="B800" s="568"/>
      <c r="C800" s="568"/>
      <c r="D800" s="569"/>
    </row>
    <row r="801">
      <c r="A801" s="567"/>
      <c r="B801" s="568"/>
      <c r="C801" s="568"/>
      <c r="D801" s="569"/>
    </row>
    <row r="802">
      <c r="A802" s="567"/>
      <c r="B802" s="568"/>
      <c r="C802" s="568"/>
      <c r="D802" s="569"/>
    </row>
    <row r="803">
      <c r="A803" s="567"/>
      <c r="B803" s="568"/>
      <c r="C803" s="568"/>
      <c r="D803" s="569"/>
    </row>
    <row r="804">
      <c r="A804" s="567"/>
      <c r="B804" s="568"/>
      <c r="C804" s="568"/>
      <c r="D804" s="569"/>
    </row>
    <row r="805">
      <c r="A805" s="567"/>
      <c r="B805" s="568"/>
      <c r="C805" s="568"/>
      <c r="D805" s="569"/>
    </row>
    <row r="806">
      <c r="A806" s="567"/>
      <c r="B806" s="568"/>
      <c r="C806" s="568"/>
      <c r="D806" s="569"/>
    </row>
    <row r="807">
      <c r="A807" s="567"/>
      <c r="B807" s="568"/>
      <c r="C807" s="568"/>
      <c r="D807" s="569"/>
    </row>
    <row r="808">
      <c r="A808" s="567"/>
      <c r="B808" s="568"/>
      <c r="C808" s="568"/>
      <c r="D808" s="569"/>
    </row>
    <row r="809">
      <c r="A809" s="567"/>
      <c r="B809" s="568"/>
      <c r="C809" s="568"/>
      <c r="D809" s="569"/>
    </row>
    <row r="810">
      <c r="A810" s="567"/>
      <c r="B810" s="568"/>
      <c r="C810" s="568"/>
      <c r="D810" s="569"/>
    </row>
    <row r="811">
      <c r="A811" s="567"/>
      <c r="B811" s="568"/>
      <c r="C811" s="568"/>
      <c r="D811" s="569"/>
    </row>
    <row r="812">
      <c r="A812" s="567"/>
      <c r="B812" s="568"/>
      <c r="C812" s="568"/>
      <c r="D812" s="569"/>
    </row>
    <row r="813">
      <c r="A813" s="567"/>
      <c r="B813" s="568"/>
      <c r="C813" s="568"/>
      <c r="D813" s="569"/>
    </row>
    <row r="814">
      <c r="A814" s="567"/>
      <c r="B814" s="568"/>
      <c r="C814" s="568"/>
      <c r="D814" s="569"/>
    </row>
    <row r="815">
      <c r="A815" s="567"/>
      <c r="B815" s="568"/>
      <c r="C815" s="568"/>
      <c r="D815" s="569"/>
    </row>
    <row r="816">
      <c r="A816" s="567"/>
      <c r="B816" s="568"/>
      <c r="C816" s="568"/>
      <c r="D816" s="569"/>
    </row>
    <row r="817">
      <c r="A817" s="567"/>
      <c r="B817" s="568"/>
      <c r="C817" s="568"/>
      <c r="D817" s="569"/>
    </row>
    <row r="818">
      <c r="A818" s="567"/>
      <c r="B818" s="568"/>
      <c r="C818" s="568"/>
      <c r="D818" s="569"/>
    </row>
    <row r="819">
      <c r="A819" s="567"/>
      <c r="B819" s="568"/>
      <c r="C819" s="568"/>
      <c r="D819" s="569"/>
    </row>
    <row r="820">
      <c r="A820" s="567"/>
      <c r="B820" s="568"/>
      <c r="C820" s="568"/>
      <c r="D820" s="569"/>
    </row>
    <row r="821">
      <c r="A821" s="567"/>
      <c r="B821" s="568"/>
      <c r="C821" s="568"/>
      <c r="D821" s="569"/>
    </row>
    <row r="822">
      <c r="A822" s="567"/>
      <c r="B822" s="568"/>
      <c r="C822" s="568"/>
      <c r="D822" s="569"/>
    </row>
    <row r="823">
      <c r="A823" s="567"/>
      <c r="B823" s="568"/>
      <c r="C823" s="568"/>
      <c r="D823" s="569"/>
    </row>
    <row r="824">
      <c r="A824" s="567"/>
      <c r="B824" s="568"/>
      <c r="C824" s="568"/>
      <c r="D824" s="569"/>
    </row>
    <row r="825">
      <c r="A825" s="567"/>
      <c r="B825" s="568"/>
      <c r="C825" s="568"/>
      <c r="D825" s="569"/>
    </row>
    <row r="826">
      <c r="A826" s="567"/>
      <c r="B826" s="568"/>
      <c r="C826" s="568"/>
      <c r="D826" s="569"/>
    </row>
    <row r="827">
      <c r="A827" s="567"/>
      <c r="B827" s="568"/>
      <c r="C827" s="568"/>
      <c r="D827" s="569"/>
    </row>
    <row r="828">
      <c r="A828" s="567"/>
      <c r="B828" s="568"/>
      <c r="C828" s="568"/>
      <c r="D828" s="569"/>
    </row>
    <row r="829">
      <c r="A829" s="567"/>
      <c r="B829" s="568"/>
      <c r="C829" s="568"/>
      <c r="D829" s="569"/>
    </row>
    <row r="830">
      <c r="A830" s="567"/>
      <c r="B830" s="568"/>
      <c r="C830" s="568"/>
      <c r="D830" s="569"/>
    </row>
    <row r="831">
      <c r="A831" s="567"/>
      <c r="B831" s="568"/>
      <c r="C831" s="568"/>
      <c r="D831" s="569"/>
    </row>
    <row r="832">
      <c r="A832" s="567"/>
      <c r="B832" s="568"/>
      <c r="C832" s="568"/>
      <c r="D832" s="569"/>
    </row>
    <row r="833">
      <c r="A833" s="567"/>
      <c r="B833" s="568"/>
      <c r="C833" s="568"/>
      <c r="D833" s="569"/>
    </row>
    <row r="834">
      <c r="A834" s="567"/>
      <c r="B834" s="568"/>
      <c r="C834" s="568"/>
      <c r="D834" s="569"/>
    </row>
    <row r="835">
      <c r="A835" s="567"/>
      <c r="B835" s="568"/>
      <c r="C835" s="568"/>
      <c r="D835" s="569"/>
    </row>
    <row r="836">
      <c r="A836" s="567"/>
      <c r="B836" s="568"/>
      <c r="C836" s="568"/>
      <c r="D836" s="569"/>
    </row>
    <row r="837">
      <c r="A837" s="567"/>
      <c r="B837" s="568"/>
      <c r="C837" s="568"/>
      <c r="D837" s="569"/>
    </row>
    <row r="838">
      <c r="A838" s="567"/>
      <c r="B838" s="568"/>
      <c r="C838" s="568"/>
      <c r="D838" s="569"/>
    </row>
    <row r="839">
      <c r="A839" s="567"/>
      <c r="B839" s="568"/>
      <c r="C839" s="568"/>
      <c r="D839" s="569"/>
    </row>
    <row r="840">
      <c r="A840" s="567"/>
      <c r="B840" s="568"/>
      <c r="C840" s="568"/>
      <c r="D840" s="569"/>
    </row>
    <row r="841">
      <c r="A841" s="567"/>
      <c r="B841" s="568"/>
      <c r="C841" s="568"/>
      <c r="D841" s="569"/>
    </row>
    <row r="842">
      <c r="A842" s="567"/>
      <c r="B842" s="568"/>
      <c r="C842" s="568"/>
      <c r="D842" s="569"/>
    </row>
    <row r="843">
      <c r="A843" s="567"/>
      <c r="B843" s="568"/>
      <c r="C843" s="568"/>
      <c r="D843" s="569"/>
    </row>
    <row r="844">
      <c r="A844" s="567"/>
      <c r="B844" s="568"/>
      <c r="C844" s="568"/>
      <c r="D844" s="569"/>
    </row>
    <row r="845">
      <c r="A845" s="567"/>
      <c r="B845" s="568"/>
      <c r="C845" s="568"/>
      <c r="D845" s="569"/>
    </row>
    <row r="846">
      <c r="A846" s="567"/>
      <c r="B846" s="568"/>
      <c r="C846" s="568"/>
      <c r="D846" s="569"/>
    </row>
    <row r="847">
      <c r="A847" s="567"/>
      <c r="B847" s="568"/>
      <c r="C847" s="568"/>
      <c r="D847" s="569"/>
    </row>
    <row r="848">
      <c r="A848" s="567"/>
      <c r="B848" s="568"/>
      <c r="C848" s="568"/>
      <c r="D848" s="569"/>
    </row>
    <row r="849">
      <c r="A849" s="567"/>
      <c r="B849" s="568"/>
      <c r="C849" s="568"/>
      <c r="D849" s="569"/>
    </row>
    <row r="850">
      <c r="A850" s="567"/>
      <c r="B850" s="568"/>
      <c r="C850" s="568"/>
      <c r="D850" s="569"/>
    </row>
    <row r="851">
      <c r="A851" s="567"/>
      <c r="B851" s="568"/>
      <c r="C851" s="568"/>
      <c r="D851" s="569"/>
    </row>
    <row r="852">
      <c r="A852" s="567"/>
      <c r="B852" s="568"/>
      <c r="C852" s="568"/>
      <c r="D852" s="569"/>
    </row>
    <row r="853">
      <c r="A853" s="567"/>
      <c r="B853" s="568"/>
      <c r="C853" s="568"/>
      <c r="D853" s="569"/>
    </row>
    <row r="854">
      <c r="A854" s="567"/>
      <c r="B854" s="568"/>
      <c r="C854" s="568"/>
      <c r="D854" s="569"/>
    </row>
    <row r="855">
      <c r="A855" s="567"/>
      <c r="B855" s="568"/>
      <c r="C855" s="568"/>
      <c r="D855" s="569"/>
    </row>
    <row r="856">
      <c r="A856" s="567"/>
      <c r="B856" s="568"/>
      <c r="C856" s="568"/>
      <c r="D856" s="569"/>
    </row>
    <row r="857">
      <c r="A857" s="567"/>
      <c r="B857" s="568"/>
      <c r="C857" s="568"/>
      <c r="D857" s="569"/>
    </row>
    <row r="858">
      <c r="A858" s="567"/>
      <c r="B858" s="568"/>
      <c r="C858" s="568"/>
      <c r="D858" s="569"/>
    </row>
    <row r="859">
      <c r="A859" s="567"/>
      <c r="B859" s="568"/>
      <c r="C859" s="568"/>
      <c r="D859" s="569"/>
    </row>
    <row r="860">
      <c r="A860" s="567"/>
      <c r="B860" s="568"/>
      <c r="C860" s="568"/>
      <c r="D860" s="569"/>
    </row>
    <row r="861">
      <c r="A861" s="567"/>
      <c r="B861" s="568"/>
      <c r="C861" s="568"/>
      <c r="D861" s="569"/>
    </row>
    <row r="862">
      <c r="A862" s="567"/>
      <c r="B862" s="568"/>
      <c r="C862" s="568"/>
      <c r="D862" s="569"/>
    </row>
    <row r="863">
      <c r="A863" s="567"/>
      <c r="B863" s="568"/>
      <c r="C863" s="568"/>
      <c r="D863" s="569"/>
    </row>
    <row r="864">
      <c r="A864" s="567"/>
      <c r="B864" s="568"/>
      <c r="C864" s="568"/>
      <c r="D864" s="569"/>
    </row>
    <row r="865">
      <c r="A865" s="567"/>
      <c r="B865" s="568"/>
      <c r="C865" s="568"/>
      <c r="D865" s="569"/>
    </row>
    <row r="866">
      <c r="A866" s="567"/>
      <c r="B866" s="568"/>
      <c r="C866" s="568"/>
      <c r="D866" s="569"/>
    </row>
    <row r="867">
      <c r="A867" s="567"/>
      <c r="B867" s="568"/>
      <c r="C867" s="568"/>
      <c r="D867" s="569"/>
    </row>
    <row r="868">
      <c r="A868" s="567"/>
      <c r="B868" s="568"/>
      <c r="C868" s="568"/>
      <c r="D868" s="569"/>
    </row>
    <row r="869">
      <c r="A869" s="567"/>
      <c r="B869" s="568"/>
      <c r="C869" s="568"/>
      <c r="D869" s="569"/>
    </row>
    <row r="870">
      <c r="A870" s="567"/>
      <c r="B870" s="568"/>
      <c r="C870" s="568"/>
      <c r="D870" s="569"/>
    </row>
    <row r="871">
      <c r="A871" s="567"/>
      <c r="B871" s="568"/>
      <c r="C871" s="568"/>
      <c r="D871" s="569"/>
    </row>
    <row r="872">
      <c r="A872" s="567"/>
      <c r="B872" s="568"/>
      <c r="C872" s="568"/>
      <c r="D872" s="569"/>
    </row>
    <row r="873">
      <c r="A873" s="567"/>
      <c r="B873" s="568"/>
      <c r="C873" s="568"/>
      <c r="D873" s="569"/>
    </row>
    <row r="874">
      <c r="A874" s="567"/>
      <c r="B874" s="568"/>
      <c r="C874" s="568"/>
      <c r="D874" s="569"/>
    </row>
    <row r="875">
      <c r="A875" s="567"/>
      <c r="B875" s="568"/>
      <c r="C875" s="568"/>
      <c r="D875" s="569"/>
    </row>
    <row r="876">
      <c r="A876" s="567"/>
      <c r="B876" s="568"/>
      <c r="C876" s="568"/>
      <c r="D876" s="569"/>
    </row>
    <row r="877">
      <c r="A877" s="567"/>
      <c r="B877" s="568"/>
      <c r="C877" s="568"/>
      <c r="D877" s="569"/>
    </row>
    <row r="878">
      <c r="A878" s="567"/>
      <c r="B878" s="568"/>
      <c r="C878" s="568"/>
      <c r="D878" s="569"/>
    </row>
    <row r="879">
      <c r="A879" s="567"/>
      <c r="B879" s="568"/>
      <c r="C879" s="568"/>
      <c r="D879" s="569"/>
    </row>
    <row r="880">
      <c r="A880" s="567"/>
      <c r="B880" s="568"/>
      <c r="C880" s="568"/>
      <c r="D880" s="569"/>
    </row>
    <row r="881">
      <c r="A881" s="567"/>
      <c r="B881" s="568"/>
      <c r="C881" s="568"/>
      <c r="D881" s="569"/>
    </row>
    <row r="882">
      <c r="A882" s="567"/>
      <c r="B882" s="568"/>
      <c r="C882" s="568"/>
      <c r="D882" s="569"/>
    </row>
    <row r="883">
      <c r="A883" s="567"/>
      <c r="B883" s="568"/>
      <c r="C883" s="568"/>
      <c r="D883" s="569"/>
    </row>
    <row r="884">
      <c r="A884" s="567"/>
      <c r="B884" s="568"/>
      <c r="C884" s="568"/>
      <c r="D884" s="569"/>
    </row>
    <row r="885">
      <c r="A885" s="567"/>
      <c r="B885" s="568"/>
      <c r="C885" s="568"/>
      <c r="D885" s="569"/>
    </row>
    <row r="886">
      <c r="A886" s="567"/>
      <c r="B886" s="568"/>
      <c r="C886" s="568"/>
      <c r="D886" s="569"/>
    </row>
    <row r="887">
      <c r="A887" s="567"/>
      <c r="B887" s="568"/>
      <c r="C887" s="568"/>
      <c r="D887" s="569"/>
    </row>
    <row r="888">
      <c r="A888" s="567"/>
      <c r="B888" s="568"/>
      <c r="C888" s="568"/>
      <c r="D888" s="569"/>
    </row>
    <row r="889">
      <c r="A889" s="567"/>
      <c r="B889" s="568"/>
      <c r="C889" s="568"/>
      <c r="D889" s="569"/>
    </row>
    <row r="890">
      <c r="A890" s="567"/>
      <c r="B890" s="568"/>
      <c r="C890" s="568"/>
      <c r="D890" s="569"/>
    </row>
    <row r="891">
      <c r="A891" s="567"/>
      <c r="B891" s="568"/>
      <c r="C891" s="568"/>
      <c r="D891" s="569"/>
    </row>
    <row r="892">
      <c r="A892" s="567"/>
      <c r="B892" s="568"/>
      <c r="C892" s="568"/>
      <c r="D892" s="569"/>
    </row>
    <row r="893">
      <c r="A893" s="567"/>
      <c r="B893" s="568"/>
      <c r="C893" s="568"/>
      <c r="D893" s="569"/>
    </row>
    <row r="894">
      <c r="A894" s="567"/>
      <c r="B894" s="568"/>
      <c r="C894" s="568"/>
      <c r="D894" s="569"/>
    </row>
    <row r="895">
      <c r="A895" s="567"/>
      <c r="B895" s="568"/>
      <c r="C895" s="568"/>
      <c r="D895" s="569"/>
    </row>
    <row r="896">
      <c r="A896" s="567"/>
      <c r="B896" s="568"/>
      <c r="C896" s="568"/>
      <c r="D896" s="569"/>
    </row>
    <row r="897">
      <c r="A897" s="567"/>
      <c r="B897" s="568"/>
      <c r="C897" s="568"/>
      <c r="D897" s="569"/>
    </row>
    <row r="898">
      <c r="A898" s="567"/>
      <c r="B898" s="568"/>
      <c r="C898" s="568"/>
      <c r="D898" s="569"/>
    </row>
    <row r="899">
      <c r="A899" s="567"/>
      <c r="B899" s="568"/>
      <c r="C899" s="568"/>
      <c r="D899" s="569"/>
    </row>
    <row r="900">
      <c r="A900" s="567"/>
      <c r="B900" s="568"/>
      <c r="C900" s="568"/>
      <c r="D900" s="569"/>
    </row>
    <row r="901">
      <c r="A901" s="567"/>
      <c r="B901" s="568"/>
      <c r="C901" s="568"/>
      <c r="D901" s="569"/>
    </row>
    <row r="902">
      <c r="A902" s="567"/>
      <c r="B902" s="568"/>
      <c r="C902" s="568"/>
      <c r="D902" s="569"/>
    </row>
    <row r="903">
      <c r="A903" s="567"/>
      <c r="B903" s="568"/>
      <c r="C903" s="568"/>
      <c r="D903" s="569"/>
    </row>
    <row r="904">
      <c r="A904" s="567"/>
      <c r="B904" s="568"/>
      <c r="C904" s="568"/>
      <c r="D904" s="569"/>
    </row>
    <row r="905">
      <c r="A905" s="567"/>
      <c r="B905" s="568"/>
      <c r="C905" s="568"/>
      <c r="D905" s="569"/>
    </row>
    <row r="906">
      <c r="A906" s="567"/>
      <c r="B906" s="568"/>
      <c r="C906" s="568"/>
      <c r="D906" s="569"/>
    </row>
    <row r="907">
      <c r="A907" s="567"/>
      <c r="B907" s="568"/>
      <c r="C907" s="568"/>
      <c r="D907" s="569"/>
    </row>
    <row r="908">
      <c r="A908" s="567"/>
      <c r="B908" s="568"/>
      <c r="C908" s="568"/>
      <c r="D908" s="569"/>
    </row>
    <row r="909">
      <c r="A909" s="567"/>
      <c r="B909" s="568"/>
      <c r="C909" s="568"/>
      <c r="D909" s="569"/>
    </row>
    <row r="910">
      <c r="A910" s="567"/>
      <c r="B910" s="568"/>
      <c r="C910" s="568"/>
      <c r="D910" s="569"/>
    </row>
    <row r="911">
      <c r="A911" s="567"/>
      <c r="B911" s="568"/>
      <c r="C911" s="568"/>
      <c r="D911" s="569"/>
    </row>
    <row r="912">
      <c r="A912" s="567"/>
      <c r="B912" s="568"/>
      <c r="C912" s="568"/>
      <c r="D912" s="569"/>
    </row>
    <row r="913">
      <c r="A913" s="567"/>
      <c r="B913" s="568"/>
      <c r="C913" s="568"/>
      <c r="D913" s="569"/>
    </row>
    <row r="914">
      <c r="A914" s="567"/>
      <c r="B914" s="568"/>
      <c r="C914" s="568"/>
      <c r="D914" s="569"/>
    </row>
    <row r="915">
      <c r="A915" s="567"/>
      <c r="B915" s="568"/>
      <c r="C915" s="568"/>
      <c r="D915" s="569"/>
    </row>
    <row r="916">
      <c r="A916" s="567"/>
      <c r="B916" s="568"/>
      <c r="C916" s="568"/>
      <c r="D916" s="569"/>
    </row>
    <row r="917">
      <c r="A917" s="567"/>
      <c r="B917" s="568"/>
      <c r="C917" s="568"/>
      <c r="D917" s="569"/>
    </row>
    <row r="918">
      <c r="A918" s="567"/>
      <c r="B918" s="568"/>
      <c r="C918" s="568"/>
      <c r="D918" s="569"/>
    </row>
    <row r="919">
      <c r="A919" s="567"/>
      <c r="B919" s="568"/>
      <c r="C919" s="568"/>
      <c r="D919" s="569"/>
    </row>
    <row r="920">
      <c r="A920" s="567"/>
      <c r="B920" s="568"/>
      <c r="C920" s="568"/>
      <c r="D920" s="569"/>
    </row>
    <row r="921">
      <c r="A921" s="567"/>
      <c r="B921" s="568"/>
      <c r="C921" s="568"/>
      <c r="D921" s="569"/>
    </row>
    <row r="922">
      <c r="A922" s="567"/>
      <c r="B922" s="568"/>
      <c r="C922" s="568"/>
      <c r="D922" s="569"/>
    </row>
    <row r="923">
      <c r="A923" s="567"/>
      <c r="B923" s="568"/>
      <c r="C923" s="568"/>
      <c r="D923" s="569"/>
    </row>
    <row r="924">
      <c r="A924" s="567"/>
      <c r="B924" s="568"/>
      <c r="C924" s="568"/>
      <c r="D924" s="569"/>
    </row>
    <row r="925">
      <c r="A925" s="567"/>
      <c r="B925" s="568"/>
      <c r="C925" s="568"/>
      <c r="D925" s="569"/>
    </row>
    <row r="926">
      <c r="A926" s="567"/>
      <c r="B926" s="568"/>
      <c r="C926" s="568"/>
      <c r="D926" s="569"/>
    </row>
    <row r="927">
      <c r="A927" s="567"/>
      <c r="B927" s="568"/>
      <c r="C927" s="568"/>
      <c r="D927" s="569"/>
    </row>
    <row r="928">
      <c r="A928" s="567"/>
      <c r="B928" s="568"/>
      <c r="C928" s="568"/>
      <c r="D928" s="569"/>
    </row>
    <row r="929">
      <c r="A929" s="567"/>
      <c r="B929" s="568"/>
      <c r="C929" s="568"/>
      <c r="D929" s="569"/>
    </row>
    <row r="930">
      <c r="A930" s="567"/>
      <c r="B930" s="568"/>
      <c r="C930" s="568"/>
      <c r="D930" s="569"/>
    </row>
    <row r="931">
      <c r="A931" s="567"/>
      <c r="B931" s="568"/>
      <c r="C931" s="568"/>
      <c r="D931" s="569"/>
    </row>
    <row r="932">
      <c r="A932" s="567"/>
      <c r="B932" s="568"/>
      <c r="C932" s="568"/>
      <c r="D932" s="569"/>
    </row>
    <row r="933">
      <c r="A933" s="567"/>
      <c r="B933" s="568"/>
      <c r="C933" s="568"/>
      <c r="D933" s="569"/>
    </row>
    <row r="934">
      <c r="A934" s="567"/>
      <c r="B934" s="568"/>
      <c r="C934" s="568"/>
      <c r="D934" s="569"/>
    </row>
    <row r="935">
      <c r="A935" s="567"/>
      <c r="B935" s="568"/>
      <c r="C935" s="568"/>
      <c r="D935" s="569"/>
    </row>
    <row r="936">
      <c r="A936" s="567"/>
      <c r="B936" s="568"/>
      <c r="C936" s="568"/>
      <c r="D936" s="569"/>
    </row>
    <row r="937">
      <c r="A937" s="567"/>
      <c r="B937" s="568"/>
      <c r="C937" s="568"/>
      <c r="D937" s="569"/>
    </row>
    <row r="938">
      <c r="A938" s="567"/>
      <c r="B938" s="568"/>
      <c r="C938" s="568"/>
      <c r="D938" s="569"/>
    </row>
    <row r="939">
      <c r="A939" s="567"/>
      <c r="B939" s="568"/>
      <c r="C939" s="568"/>
      <c r="D939" s="569"/>
    </row>
    <row r="940">
      <c r="A940" s="567"/>
      <c r="B940" s="568"/>
      <c r="C940" s="568"/>
      <c r="D940" s="569"/>
    </row>
    <row r="941">
      <c r="A941" s="567"/>
      <c r="B941" s="568"/>
      <c r="C941" s="568"/>
      <c r="D941" s="569"/>
    </row>
    <row r="942">
      <c r="A942" s="567"/>
      <c r="B942" s="568"/>
      <c r="C942" s="568"/>
      <c r="D942" s="569"/>
    </row>
    <row r="943">
      <c r="A943" s="567"/>
      <c r="B943" s="568"/>
      <c r="C943" s="568"/>
      <c r="D943" s="569"/>
    </row>
    <row r="944">
      <c r="A944" s="567"/>
      <c r="B944" s="568"/>
      <c r="C944" s="568"/>
      <c r="D944" s="569"/>
    </row>
    <row r="945">
      <c r="A945" s="567"/>
      <c r="B945" s="568"/>
      <c r="C945" s="568"/>
      <c r="D945" s="569"/>
    </row>
    <row r="946">
      <c r="A946" s="567"/>
      <c r="B946" s="568"/>
      <c r="C946" s="568"/>
      <c r="D946" s="569"/>
    </row>
    <row r="947">
      <c r="A947" s="567"/>
      <c r="B947" s="568"/>
      <c r="C947" s="568"/>
      <c r="D947" s="569"/>
    </row>
    <row r="948">
      <c r="A948" s="567"/>
      <c r="B948" s="568"/>
      <c r="C948" s="568"/>
      <c r="D948" s="569"/>
    </row>
    <row r="949">
      <c r="A949" s="567"/>
      <c r="B949" s="568"/>
      <c r="C949" s="568"/>
      <c r="D949" s="569"/>
    </row>
    <row r="950">
      <c r="A950" s="567"/>
      <c r="B950" s="568"/>
      <c r="C950" s="568"/>
      <c r="D950" s="569"/>
    </row>
    <row r="951">
      <c r="A951" s="567"/>
      <c r="B951" s="568"/>
      <c r="C951" s="568"/>
      <c r="D951" s="569"/>
    </row>
    <row r="952">
      <c r="A952" s="567"/>
      <c r="B952" s="568"/>
      <c r="C952" s="568"/>
      <c r="D952" s="569"/>
    </row>
    <row r="953">
      <c r="A953" s="567"/>
      <c r="B953" s="568"/>
      <c r="C953" s="568"/>
      <c r="D953" s="569"/>
    </row>
    <row r="954">
      <c r="A954" s="567"/>
      <c r="B954" s="568"/>
      <c r="C954" s="568"/>
      <c r="D954" s="569"/>
    </row>
    <row r="955">
      <c r="A955" s="567"/>
      <c r="B955" s="568"/>
      <c r="C955" s="568"/>
      <c r="D955" s="569"/>
    </row>
    <row r="956">
      <c r="A956" s="567"/>
      <c r="B956" s="568"/>
      <c r="C956" s="568"/>
      <c r="D956" s="569"/>
    </row>
    <row r="957">
      <c r="A957" s="567"/>
      <c r="B957" s="568"/>
      <c r="C957" s="568"/>
      <c r="D957" s="569"/>
    </row>
    <row r="958">
      <c r="A958" s="567"/>
      <c r="B958" s="568"/>
      <c r="C958" s="568"/>
      <c r="D958" s="569"/>
    </row>
    <row r="959">
      <c r="A959" s="567"/>
      <c r="B959" s="568"/>
      <c r="C959" s="568"/>
      <c r="D959" s="569"/>
    </row>
    <row r="960">
      <c r="A960" s="567"/>
      <c r="B960" s="568"/>
      <c r="C960" s="568"/>
      <c r="D960" s="569"/>
    </row>
    <row r="961">
      <c r="A961" s="567"/>
      <c r="B961" s="568"/>
      <c r="C961" s="568"/>
      <c r="D961" s="569"/>
    </row>
    <row r="962">
      <c r="A962" s="567"/>
      <c r="B962" s="568"/>
      <c r="C962" s="568"/>
      <c r="D962" s="569"/>
    </row>
    <row r="963">
      <c r="A963" s="567"/>
      <c r="B963" s="568"/>
      <c r="C963" s="568"/>
      <c r="D963" s="569"/>
    </row>
    <row r="964">
      <c r="A964" s="567"/>
      <c r="B964" s="568"/>
      <c r="C964" s="568"/>
      <c r="D964" s="569"/>
    </row>
    <row r="965">
      <c r="A965" s="567"/>
      <c r="B965" s="568"/>
      <c r="C965" s="568"/>
      <c r="D965" s="569"/>
    </row>
    <row r="966">
      <c r="A966" s="567"/>
      <c r="B966" s="568"/>
      <c r="C966" s="568"/>
      <c r="D966" s="569"/>
    </row>
    <row r="967">
      <c r="A967" s="567"/>
      <c r="B967" s="568"/>
      <c r="C967" s="568"/>
      <c r="D967" s="569"/>
    </row>
    <row r="968">
      <c r="A968" s="567"/>
      <c r="B968" s="568"/>
      <c r="C968" s="568"/>
      <c r="D968" s="569"/>
    </row>
    <row r="969">
      <c r="A969" s="567"/>
      <c r="B969" s="568"/>
      <c r="C969" s="568"/>
      <c r="D969" s="569"/>
    </row>
    <row r="970">
      <c r="A970" s="567"/>
      <c r="B970" s="568"/>
      <c r="C970" s="568"/>
      <c r="D970" s="569"/>
    </row>
    <row r="971">
      <c r="A971" s="567"/>
      <c r="B971" s="568"/>
      <c r="C971" s="568"/>
      <c r="D971" s="569"/>
    </row>
    <row r="972">
      <c r="A972" s="567"/>
      <c r="B972" s="568"/>
      <c r="C972" s="568"/>
      <c r="D972" s="569"/>
    </row>
    <row r="973">
      <c r="A973" s="567"/>
      <c r="B973" s="568"/>
      <c r="C973" s="568"/>
      <c r="D973" s="569"/>
    </row>
    <row r="974">
      <c r="A974" s="567"/>
      <c r="B974" s="568"/>
      <c r="C974" s="568"/>
      <c r="D974" s="569"/>
    </row>
    <row r="975">
      <c r="A975" s="567"/>
      <c r="B975" s="568"/>
      <c r="C975" s="568"/>
      <c r="D975" s="569"/>
    </row>
    <row r="976">
      <c r="A976" s="567"/>
      <c r="B976" s="568"/>
      <c r="C976" s="568"/>
      <c r="D976" s="569"/>
    </row>
    <row r="977">
      <c r="A977" s="567"/>
      <c r="B977" s="568"/>
      <c r="C977" s="568"/>
      <c r="D977" s="569"/>
    </row>
    <row r="978">
      <c r="A978" s="567"/>
      <c r="B978" s="568"/>
      <c r="C978" s="568"/>
      <c r="D978" s="569"/>
    </row>
    <row r="979">
      <c r="A979" s="567"/>
      <c r="B979" s="568"/>
      <c r="C979" s="568"/>
      <c r="D979" s="569"/>
    </row>
    <row r="980">
      <c r="A980" s="567"/>
      <c r="B980" s="568"/>
      <c r="C980" s="568"/>
      <c r="D980" s="569"/>
    </row>
    <row r="981">
      <c r="A981" s="567"/>
      <c r="B981" s="568"/>
      <c r="C981" s="568"/>
      <c r="D981" s="569"/>
    </row>
    <row r="982">
      <c r="A982" s="567"/>
      <c r="B982" s="568"/>
      <c r="C982" s="568"/>
      <c r="D982" s="569"/>
    </row>
    <row r="983">
      <c r="A983" s="567"/>
      <c r="B983" s="568"/>
      <c r="C983" s="568"/>
      <c r="D983" s="569"/>
    </row>
    <row r="984">
      <c r="A984" s="567"/>
      <c r="B984" s="568"/>
      <c r="C984" s="568"/>
      <c r="D984" s="569"/>
    </row>
    <row r="985">
      <c r="A985" s="567"/>
      <c r="B985" s="568"/>
      <c r="C985" s="568"/>
      <c r="D985" s="569"/>
    </row>
    <row r="986">
      <c r="A986" s="567"/>
      <c r="B986" s="568"/>
      <c r="C986" s="568"/>
      <c r="D986" s="569"/>
    </row>
    <row r="987">
      <c r="A987" s="567"/>
      <c r="B987" s="568"/>
      <c r="C987" s="568"/>
      <c r="D987" s="569"/>
    </row>
    <row r="988">
      <c r="A988" s="567"/>
      <c r="B988" s="568"/>
      <c r="C988" s="568"/>
      <c r="D988" s="569"/>
    </row>
    <row r="989">
      <c r="A989" s="567"/>
      <c r="B989" s="568"/>
      <c r="C989" s="568"/>
      <c r="D989" s="569"/>
    </row>
    <row r="990">
      <c r="A990" s="567"/>
      <c r="B990" s="568"/>
      <c r="C990" s="568"/>
      <c r="D990" s="569"/>
    </row>
    <row r="991">
      <c r="A991" s="567"/>
      <c r="B991" s="568"/>
      <c r="C991" s="568"/>
      <c r="D991" s="569"/>
    </row>
    <row r="992">
      <c r="A992" s="567"/>
      <c r="B992" s="568"/>
      <c r="C992" s="568"/>
      <c r="D992" s="569"/>
    </row>
    <row r="993">
      <c r="A993" s="567"/>
      <c r="B993" s="568"/>
      <c r="C993" s="568"/>
      <c r="D993" s="569"/>
    </row>
    <row r="994">
      <c r="A994" s="567"/>
      <c r="B994" s="568"/>
      <c r="C994" s="568"/>
      <c r="D994" s="569"/>
    </row>
    <row r="995">
      <c r="A995" s="567"/>
      <c r="B995" s="568"/>
      <c r="C995" s="568"/>
      <c r="D995" s="569"/>
    </row>
    <row r="996">
      <c r="A996" s="567"/>
      <c r="B996" s="568"/>
      <c r="C996" s="568"/>
      <c r="D996" s="569"/>
    </row>
    <row r="997">
      <c r="A997" s="567"/>
      <c r="B997" s="568"/>
      <c r="C997" s="568"/>
      <c r="D997" s="569"/>
    </row>
    <row r="998">
      <c r="A998" s="567"/>
      <c r="B998" s="568"/>
      <c r="C998" s="568"/>
      <c r="D998" s="569"/>
    </row>
    <row r="999">
      <c r="A999" s="567"/>
      <c r="B999" s="568"/>
      <c r="C999" s="568"/>
      <c r="D999" s="569"/>
    </row>
    <row r="1000">
      <c r="A1000" s="567"/>
      <c r="B1000" s="568"/>
      <c r="C1000" s="568"/>
      <c r="D1000" s="569"/>
    </row>
    <row r="1001">
      <c r="A1001" s="567"/>
      <c r="B1001" s="568"/>
      <c r="C1001" s="568"/>
      <c r="D1001" s="569"/>
    </row>
    <row r="1002">
      <c r="A1002" s="567"/>
      <c r="B1002" s="568"/>
      <c r="C1002" s="568"/>
      <c r="D1002" s="569"/>
    </row>
    <row r="1003">
      <c r="A1003" s="567"/>
      <c r="B1003" s="568"/>
      <c r="C1003" s="568"/>
      <c r="D1003" s="569"/>
    </row>
    <row r="1004">
      <c r="A1004" s="567"/>
      <c r="B1004" s="568"/>
      <c r="C1004" s="568"/>
      <c r="D1004" s="569"/>
    </row>
    <row r="1005">
      <c r="A1005" s="567"/>
      <c r="B1005" s="568"/>
      <c r="C1005" s="568"/>
      <c r="D1005" s="569"/>
    </row>
    <row r="1006">
      <c r="A1006" s="567"/>
      <c r="B1006" s="568"/>
      <c r="C1006" s="568"/>
      <c r="D1006" s="569"/>
    </row>
    <row r="1007">
      <c r="A1007" s="567"/>
      <c r="B1007" s="568"/>
      <c r="C1007" s="568"/>
      <c r="D1007" s="569"/>
    </row>
    <row r="1008">
      <c r="A1008" s="567"/>
      <c r="B1008" s="568"/>
      <c r="C1008" s="568"/>
      <c r="D1008" s="569"/>
    </row>
    <row r="1009">
      <c r="A1009" s="567"/>
      <c r="B1009" s="568"/>
      <c r="C1009" s="568"/>
      <c r="D1009" s="569"/>
    </row>
    <row r="1010">
      <c r="A1010" s="567"/>
      <c r="B1010" s="568"/>
      <c r="C1010" s="568"/>
      <c r="D1010" s="569"/>
    </row>
    <row r="1011">
      <c r="A1011" s="567"/>
      <c r="B1011" s="568"/>
      <c r="C1011" s="568"/>
      <c r="D1011" s="569"/>
    </row>
    <row r="1012">
      <c r="A1012" s="567"/>
      <c r="B1012" s="568"/>
      <c r="C1012" s="568"/>
      <c r="D1012" s="569"/>
    </row>
    <row r="1013">
      <c r="A1013" s="567"/>
      <c r="B1013" s="568"/>
      <c r="C1013" s="568"/>
      <c r="D1013" s="569"/>
    </row>
    <row r="1014">
      <c r="A1014" s="567"/>
      <c r="B1014" s="568"/>
      <c r="C1014" s="568"/>
      <c r="D1014" s="569"/>
    </row>
    <row r="1015">
      <c r="A1015" s="567"/>
      <c r="B1015" s="568"/>
      <c r="C1015" s="568"/>
      <c r="D1015" s="569"/>
    </row>
    <row r="1016">
      <c r="A1016" s="567"/>
      <c r="B1016" s="568"/>
      <c r="C1016" s="568"/>
      <c r="D1016" s="569"/>
    </row>
    <row r="1017">
      <c r="A1017" s="567"/>
      <c r="B1017" s="568"/>
      <c r="C1017" s="568"/>
      <c r="D1017" s="569"/>
    </row>
    <row r="1018">
      <c r="A1018" s="567"/>
      <c r="B1018" s="568"/>
      <c r="C1018" s="568"/>
      <c r="D1018" s="569"/>
    </row>
    <row r="1019">
      <c r="A1019" s="567"/>
      <c r="B1019" s="568"/>
      <c r="C1019" s="568"/>
      <c r="D1019" s="569"/>
    </row>
    <row r="1020">
      <c r="A1020" s="567"/>
      <c r="B1020" s="568"/>
      <c r="C1020" s="568"/>
      <c r="D1020" s="569"/>
    </row>
    <row r="1021">
      <c r="A1021" s="567"/>
      <c r="B1021" s="568"/>
      <c r="C1021" s="568"/>
      <c r="D1021" s="569"/>
    </row>
    <row r="1022">
      <c r="A1022" s="567"/>
      <c r="B1022" s="568"/>
      <c r="C1022" s="568"/>
      <c r="D1022" s="569"/>
    </row>
    <row r="1023">
      <c r="A1023" s="567"/>
      <c r="B1023" s="568"/>
      <c r="C1023" s="568"/>
      <c r="D1023" s="569"/>
    </row>
    <row r="1024">
      <c r="A1024" s="567"/>
      <c r="B1024" s="568"/>
      <c r="C1024" s="568"/>
      <c r="D1024" s="569"/>
    </row>
    <row r="1025">
      <c r="A1025" s="567"/>
      <c r="B1025" s="568"/>
      <c r="C1025" s="568"/>
      <c r="D1025" s="569"/>
    </row>
    <row r="1026">
      <c r="A1026" s="567"/>
      <c r="B1026" s="568"/>
      <c r="C1026" s="568"/>
      <c r="D1026" s="569"/>
    </row>
    <row r="1027">
      <c r="A1027" s="567"/>
      <c r="B1027" s="568"/>
      <c r="C1027" s="568"/>
      <c r="D1027" s="569"/>
    </row>
    <row r="1028">
      <c r="A1028" s="567"/>
      <c r="B1028" s="568"/>
      <c r="C1028" s="568"/>
      <c r="D1028" s="569"/>
    </row>
    <row r="1029">
      <c r="A1029" s="567"/>
      <c r="B1029" s="568"/>
      <c r="C1029" s="568"/>
      <c r="D1029" s="569"/>
    </row>
    <row r="1030">
      <c r="A1030" s="567"/>
      <c r="B1030" s="568"/>
      <c r="C1030" s="568"/>
      <c r="D1030" s="569"/>
    </row>
    <row r="1031">
      <c r="A1031" s="567"/>
      <c r="B1031" s="568"/>
      <c r="C1031" s="568"/>
      <c r="D1031" s="569"/>
    </row>
    <row r="1032">
      <c r="A1032" s="567"/>
      <c r="B1032" s="568"/>
      <c r="C1032" s="568"/>
      <c r="D1032" s="569"/>
    </row>
    <row r="1033">
      <c r="A1033" s="567"/>
      <c r="B1033" s="568"/>
      <c r="C1033" s="568"/>
      <c r="D1033" s="569"/>
    </row>
    <row r="1034">
      <c r="A1034" s="567"/>
      <c r="B1034" s="568"/>
      <c r="C1034" s="568"/>
      <c r="D1034" s="569"/>
    </row>
    <row r="1035">
      <c r="A1035" s="567"/>
      <c r="B1035" s="568"/>
      <c r="C1035" s="568"/>
      <c r="D1035" s="569"/>
    </row>
    <row r="1036">
      <c r="A1036" s="567"/>
      <c r="B1036" s="568"/>
      <c r="C1036" s="568"/>
      <c r="D1036" s="569"/>
    </row>
    <row r="1037">
      <c r="A1037" s="567"/>
      <c r="B1037" s="568"/>
      <c r="C1037" s="568"/>
      <c r="D1037" s="569"/>
    </row>
    <row r="1038">
      <c r="A1038" s="567"/>
      <c r="B1038" s="568"/>
      <c r="C1038" s="568"/>
      <c r="D1038" s="569"/>
    </row>
    <row r="1039">
      <c r="A1039" s="567"/>
      <c r="B1039" s="568"/>
      <c r="C1039" s="568"/>
      <c r="D1039" s="569"/>
    </row>
    <row r="1040">
      <c r="A1040" s="567"/>
      <c r="B1040" s="568"/>
      <c r="C1040" s="568"/>
      <c r="D1040" s="569"/>
    </row>
    <row r="1041">
      <c r="A1041" s="567"/>
      <c r="B1041" s="568"/>
      <c r="C1041" s="568"/>
      <c r="D1041" s="569"/>
    </row>
    <row r="1042">
      <c r="A1042" s="567"/>
      <c r="B1042" s="568"/>
      <c r="C1042" s="568"/>
      <c r="D1042" s="569"/>
    </row>
    <row r="1043">
      <c r="A1043" s="567"/>
      <c r="B1043" s="568"/>
      <c r="C1043" s="568"/>
      <c r="D1043" s="569"/>
    </row>
    <row r="1044">
      <c r="A1044" s="567"/>
      <c r="B1044" s="568"/>
      <c r="C1044" s="568"/>
      <c r="D1044" s="569"/>
    </row>
    <row r="1045">
      <c r="A1045" s="567"/>
      <c r="B1045" s="568"/>
      <c r="C1045" s="568"/>
      <c r="D1045" s="569"/>
    </row>
    <row r="1046">
      <c r="A1046" s="567"/>
      <c r="B1046" s="568"/>
      <c r="C1046" s="568"/>
      <c r="D1046" s="569"/>
    </row>
    <row r="1047">
      <c r="A1047" s="567"/>
      <c r="B1047" s="568"/>
      <c r="C1047" s="568"/>
      <c r="D1047" s="569"/>
    </row>
    <row r="1048">
      <c r="A1048" s="567"/>
      <c r="B1048" s="568"/>
      <c r="C1048" s="568"/>
      <c r="D1048" s="569"/>
    </row>
    <row r="1049">
      <c r="A1049" s="567"/>
      <c r="B1049" s="568"/>
      <c r="C1049" s="568"/>
      <c r="D1049" s="569"/>
    </row>
    <row r="1050">
      <c r="A1050" s="567"/>
      <c r="B1050" s="568"/>
      <c r="C1050" s="568"/>
      <c r="D1050" s="569"/>
    </row>
    <row r="1051">
      <c r="A1051" s="567"/>
      <c r="B1051" s="568"/>
      <c r="C1051" s="568"/>
      <c r="D1051" s="569"/>
    </row>
    <row r="1052">
      <c r="A1052" s="567"/>
      <c r="B1052" s="568"/>
      <c r="C1052" s="568"/>
      <c r="D1052" s="569"/>
    </row>
    <row r="1053">
      <c r="A1053" s="567"/>
      <c r="B1053" s="568"/>
      <c r="C1053" s="568"/>
      <c r="D1053" s="569"/>
    </row>
    <row r="1054">
      <c r="A1054" s="567"/>
      <c r="B1054" s="568"/>
      <c r="C1054" s="568"/>
      <c r="D1054" s="569"/>
    </row>
    <row r="1055">
      <c r="A1055" s="567"/>
      <c r="B1055" s="568"/>
      <c r="C1055" s="568"/>
      <c r="D1055" s="569"/>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41B47"/>
    <outlinePr summaryBelow="0" summaryRight="0"/>
  </sheetPr>
  <sheetViews>
    <sheetView workbookViewId="0"/>
  </sheetViews>
  <sheetFormatPr customHeight="1" defaultColWidth="11.22" defaultRowHeight="12.75"/>
  <cols>
    <col customWidth="1" min="1" max="1" width="11.44"/>
    <col customWidth="1" min="2" max="2" width="15.78"/>
    <col customWidth="1" min="3" max="3" width="16.33"/>
    <col customWidth="1" min="4" max="4" width="73.33"/>
    <col customWidth="1" min="5" max="5" width="12.11"/>
    <col customWidth="1" min="6" max="6" width="16.33"/>
    <col customWidth="1" min="7" max="7" width="20.11"/>
    <col customWidth="1" min="8" max="8" width="14.67"/>
    <col customWidth="1" min="9" max="9" width="9.0"/>
  </cols>
  <sheetData>
    <row r="1">
      <c r="A1" s="551" t="s">
        <v>818</v>
      </c>
      <c r="B1" s="552"/>
      <c r="C1" s="552"/>
      <c r="D1" s="552"/>
      <c r="E1" s="553"/>
      <c r="F1" s="553"/>
      <c r="G1" s="553"/>
      <c r="H1" s="553"/>
      <c r="I1" s="553"/>
      <c r="J1" s="554"/>
    </row>
    <row r="2">
      <c r="A2" s="555" t="s">
        <v>819</v>
      </c>
      <c r="B2" s="556"/>
      <c r="C2" s="556"/>
      <c r="D2" s="556"/>
      <c r="E2" s="557"/>
      <c r="F2" s="557"/>
      <c r="G2" s="557"/>
      <c r="H2" s="554"/>
      <c r="I2" s="558"/>
      <c r="J2" s="554"/>
    </row>
    <row r="3">
      <c r="A3" s="559" t="s">
        <v>820</v>
      </c>
      <c r="B3" s="559" t="s">
        <v>821</v>
      </c>
      <c r="C3" s="559" t="s">
        <v>822</v>
      </c>
      <c r="D3" s="559" t="s">
        <v>823</v>
      </c>
      <c r="E3" s="560" t="s">
        <v>824</v>
      </c>
      <c r="F3" s="560" t="s">
        <v>825</v>
      </c>
      <c r="G3" s="560" t="s">
        <v>826</v>
      </c>
      <c r="H3" s="560" t="s">
        <v>827</v>
      </c>
      <c r="I3" s="560" t="s">
        <v>828</v>
      </c>
      <c r="J3" s="560" t="s">
        <v>829</v>
      </c>
      <c r="K3" s="561"/>
      <c r="L3" s="561"/>
      <c r="M3" s="561"/>
      <c r="N3" s="561"/>
      <c r="O3" s="561"/>
      <c r="P3" s="561"/>
      <c r="Q3" s="561"/>
      <c r="R3" s="561"/>
      <c r="S3" s="561"/>
      <c r="T3" s="561"/>
      <c r="U3" s="561"/>
      <c r="V3" s="561"/>
      <c r="W3" s="561"/>
      <c r="X3" s="561"/>
      <c r="Y3" s="561"/>
      <c r="Z3" s="561"/>
      <c r="AA3" s="561"/>
      <c r="AB3" s="561"/>
      <c r="AC3" s="561"/>
    </row>
    <row r="4">
      <c r="A4" s="562"/>
      <c r="B4" s="562"/>
      <c r="C4" s="562"/>
      <c r="D4" s="562"/>
      <c r="E4" s="562"/>
      <c r="F4" s="562"/>
      <c r="G4" s="562"/>
      <c r="H4" s="562"/>
      <c r="I4" s="62"/>
      <c r="J4" s="62"/>
    </row>
    <row r="5">
      <c r="A5" s="566" t="s">
        <v>830</v>
      </c>
      <c r="B5" s="566" t="s">
        <v>831</v>
      </c>
      <c r="C5" s="566" t="s">
        <v>832</v>
      </c>
      <c r="D5" s="566" t="s">
        <v>833</v>
      </c>
      <c r="E5" s="566" t="s">
        <v>834</v>
      </c>
      <c r="F5" s="566" t="s">
        <v>835</v>
      </c>
      <c r="G5" s="566" t="s">
        <v>836</v>
      </c>
      <c r="H5" s="566" t="s">
        <v>837</v>
      </c>
      <c r="I5" s="566" t="s">
        <v>838</v>
      </c>
      <c r="J5" s="566" t="s">
        <v>839</v>
      </c>
    </row>
    <row r="6">
      <c r="A6" s="562"/>
      <c r="B6" s="562"/>
      <c r="C6" s="562"/>
      <c r="D6" s="562"/>
      <c r="E6" s="562"/>
      <c r="F6" s="562"/>
      <c r="G6" s="562"/>
      <c r="H6" s="562"/>
      <c r="I6" s="562"/>
      <c r="J6" s="562"/>
    </row>
    <row r="7">
      <c r="A7" s="566" t="s">
        <v>840</v>
      </c>
      <c r="B7" s="566" t="s">
        <v>841</v>
      </c>
      <c r="C7" s="566" t="s">
        <v>842</v>
      </c>
      <c r="D7" s="566" t="s">
        <v>843</v>
      </c>
      <c r="E7" s="566" t="s">
        <v>834</v>
      </c>
      <c r="F7" s="566" t="s">
        <v>834</v>
      </c>
      <c r="G7" s="566" t="s">
        <v>844</v>
      </c>
      <c r="H7" s="566" t="s">
        <v>845</v>
      </c>
      <c r="I7" s="566" t="s">
        <v>846</v>
      </c>
      <c r="J7" s="566" t="s">
        <v>847</v>
      </c>
    </row>
    <row r="8">
      <c r="A8" s="562"/>
      <c r="B8" s="562"/>
      <c r="C8" s="562"/>
      <c r="D8" s="62"/>
      <c r="E8" s="562"/>
      <c r="F8" s="562"/>
      <c r="G8" s="562"/>
      <c r="H8" s="562"/>
      <c r="I8" s="562"/>
      <c r="J8" s="562"/>
    </row>
    <row r="9">
      <c r="A9" s="566" t="s">
        <v>848</v>
      </c>
      <c r="B9" s="566" t="s">
        <v>849</v>
      </c>
      <c r="C9" s="566" t="s">
        <v>850</v>
      </c>
      <c r="D9" s="570" t="s">
        <v>851</v>
      </c>
      <c r="E9" s="566" t="s">
        <v>852</v>
      </c>
      <c r="F9" s="566" t="s">
        <v>834</v>
      </c>
      <c r="G9" s="566" t="s">
        <v>853</v>
      </c>
      <c r="H9" s="566" t="s">
        <v>854</v>
      </c>
      <c r="I9" s="566" t="s">
        <v>855</v>
      </c>
      <c r="J9" s="566" t="s">
        <v>839</v>
      </c>
    </row>
    <row r="10">
      <c r="A10" s="562"/>
      <c r="B10" s="562"/>
      <c r="C10" s="562"/>
      <c r="D10" s="562"/>
      <c r="E10" s="562"/>
      <c r="F10" s="562"/>
      <c r="G10" s="562"/>
      <c r="H10" s="562"/>
      <c r="I10" s="562"/>
      <c r="J10" s="562"/>
    </row>
    <row r="11">
      <c r="A11" s="571"/>
      <c r="B11" s="571"/>
      <c r="C11" s="571"/>
      <c r="D11" s="571"/>
      <c r="E11" s="571"/>
      <c r="F11" s="571"/>
      <c r="G11" s="571"/>
      <c r="H11" s="571"/>
      <c r="I11" s="571"/>
      <c r="J11" s="571"/>
    </row>
    <row r="12">
      <c r="A12" s="562"/>
      <c r="B12" s="562"/>
      <c r="C12" s="562"/>
      <c r="D12" s="562"/>
      <c r="E12" s="562"/>
      <c r="F12" s="562"/>
      <c r="G12" s="562"/>
      <c r="H12" s="562"/>
      <c r="I12" s="562"/>
      <c r="J12" s="562"/>
    </row>
    <row r="13">
      <c r="A13" s="571"/>
      <c r="B13" s="571"/>
      <c r="C13" s="571"/>
      <c r="D13" s="571"/>
      <c r="E13" s="571"/>
      <c r="F13" s="571"/>
      <c r="G13" s="571"/>
      <c r="H13" s="571"/>
      <c r="I13" s="571"/>
      <c r="J13" s="571"/>
    </row>
    <row r="14">
      <c r="A14" s="562"/>
      <c r="B14" s="562"/>
      <c r="C14" s="562"/>
      <c r="D14" s="562"/>
      <c r="E14" s="562"/>
      <c r="F14" s="562"/>
      <c r="G14" s="562"/>
      <c r="H14" s="562"/>
      <c r="I14" s="562"/>
      <c r="J14" s="562"/>
    </row>
    <row r="15">
      <c r="A15" s="571"/>
      <c r="B15" s="571"/>
      <c r="C15" s="571"/>
      <c r="D15" s="571"/>
      <c r="E15" s="571"/>
      <c r="F15" s="571"/>
      <c r="G15" s="571"/>
      <c r="H15" s="571"/>
      <c r="I15" s="571"/>
      <c r="J15" s="571"/>
    </row>
    <row r="16">
      <c r="A16" s="562"/>
      <c r="B16" s="562"/>
      <c r="C16" s="562"/>
      <c r="D16" s="562"/>
      <c r="E16" s="562"/>
      <c r="F16" s="562"/>
      <c r="G16" s="562"/>
      <c r="H16" s="562"/>
      <c r="I16" s="562"/>
      <c r="J16" s="562"/>
    </row>
    <row r="17">
      <c r="A17" s="571"/>
      <c r="B17" s="571"/>
      <c r="C17" s="571"/>
      <c r="D17" s="571"/>
      <c r="E17" s="571"/>
      <c r="F17" s="571"/>
      <c r="G17" s="571"/>
      <c r="H17" s="571"/>
      <c r="I17" s="571"/>
      <c r="J17" s="571"/>
    </row>
    <row r="18">
      <c r="A18" s="562"/>
      <c r="B18" s="562"/>
      <c r="C18" s="562"/>
      <c r="D18" s="562"/>
      <c r="E18" s="562"/>
      <c r="F18" s="562"/>
      <c r="G18" s="562"/>
      <c r="H18" s="562"/>
      <c r="I18" s="562"/>
      <c r="J18" s="562"/>
    </row>
    <row r="19">
      <c r="A19" s="571"/>
      <c r="B19" s="571"/>
      <c r="C19" s="571"/>
      <c r="D19" s="571"/>
      <c r="E19" s="571"/>
      <c r="F19" s="571"/>
      <c r="G19" s="571"/>
      <c r="H19" s="571"/>
      <c r="I19" s="571"/>
      <c r="J19" s="571"/>
    </row>
    <row r="20">
      <c r="A20" s="562"/>
      <c r="B20" s="562"/>
      <c r="C20" s="562"/>
      <c r="D20" s="562"/>
      <c r="E20" s="562"/>
      <c r="F20" s="562"/>
      <c r="G20" s="562"/>
      <c r="H20" s="562"/>
      <c r="I20" s="562"/>
      <c r="J20" s="562"/>
    </row>
    <row r="21">
      <c r="A21" s="571"/>
      <c r="B21" s="571"/>
      <c r="C21" s="571"/>
      <c r="D21" s="571"/>
      <c r="E21" s="571"/>
      <c r="F21" s="571"/>
      <c r="G21" s="571"/>
      <c r="H21" s="571"/>
      <c r="I21" s="571"/>
      <c r="J21" s="571"/>
    </row>
    <row r="22">
      <c r="A22" s="562"/>
      <c r="B22" s="562"/>
      <c r="C22" s="562"/>
      <c r="D22" s="562"/>
      <c r="E22" s="562"/>
      <c r="F22" s="562"/>
      <c r="G22" s="562"/>
      <c r="H22" s="562"/>
      <c r="I22" s="562"/>
      <c r="J22" s="562"/>
    </row>
    <row r="23">
      <c r="A23" s="571"/>
      <c r="B23" s="571"/>
      <c r="C23" s="571"/>
      <c r="D23" s="571"/>
      <c r="E23" s="571"/>
      <c r="F23" s="571"/>
      <c r="G23" s="571"/>
      <c r="H23" s="571"/>
      <c r="I23" s="571"/>
      <c r="J23" s="571"/>
    </row>
    <row r="24">
      <c r="A24" s="562"/>
      <c r="B24" s="562"/>
      <c r="C24" s="562"/>
      <c r="D24" s="562"/>
      <c r="E24" s="562"/>
      <c r="F24" s="562"/>
      <c r="G24" s="562"/>
      <c r="H24" s="562"/>
      <c r="I24" s="562"/>
      <c r="J24" s="562"/>
    </row>
    <row r="25">
      <c r="A25" s="571"/>
      <c r="B25" s="571"/>
      <c r="C25" s="571"/>
      <c r="D25" s="571"/>
      <c r="E25" s="571"/>
      <c r="F25" s="571"/>
      <c r="G25" s="571"/>
      <c r="H25" s="571"/>
      <c r="I25" s="571"/>
      <c r="J25" s="571"/>
    </row>
    <row r="26">
      <c r="A26" s="562"/>
      <c r="B26" s="562"/>
      <c r="C26" s="562"/>
      <c r="D26" s="562"/>
      <c r="E26" s="562"/>
      <c r="F26" s="562"/>
      <c r="G26" s="562"/>
      <c r="H26" s="562"/>
      <c r="I26" s="562"/>
      <c r="J26" s="562"/>
    </row>
    <row r="27">
      <c r="A27" s="571"/>
      <c r="B27" s="571"/>
      <c r="C27" s="571"/>
      <c r="D27" s="571"/>
      <c r="E27" s="571"/>
      <c r="F27" s="571"/>
      <c r="G27" s="571"/>
      <c r="H27" s="571"/>
      <c r="I27" s="571"/>
      <c r="J27" s="571"/>
    </row>
    <row r="28">
      <c r="A28" s="562"/>
      <c r="B28" s="562"/>
      <c r="C28" s="562"/>
      <c r="D28" s="562"/>
      <c r="E28" s="562"/>
      <c r="F28" s="562"/>
      <c r="G28" s="562"/>
      <c r="H28" s="562"/>
      <c r="I28" s="562"/>
      <c r="J28" s="562"/>
    </row>
    <row r="29">
      <c r="A29" s="571"/>
      <c r="B29" s="571"/>
      <c r="C29" s="571"/>
      <c r="D29" s="571"/>
      <c r="E29" s="571"/>
      <c r="F29" s="571"/>
      <c r="G29" s="571"/>
      <c r="H29" s="571"/>
      <c r="I29" s="571"/>
      <c r="J29" s="571"/>
    </row>
    <row r="30">
      <c r="A30" s="562"/>
      <c r="B30" s="562"/>
      <c r="C30" s="562"/>
      <c r="D30" s="562"/>
      <c r="E30" s="562"/>
      <c r="F30" s="562"/>
      <c r="G30" s="562"/>
      <c r="H30" s="562"/>
      <c r="I30" s="562"/>
      <c r="J30" s="562"/>
    </row>
    <row r="31">
      <c r="A31" s="571"/>
      <c r="B31" s="571"/>
      <c r="C31" s="571"/>
      <c r="D31" s="571"/>
      <c r="E31" s="571"/>
      <c r="F31" s="571"/>
      <c r="G31" s="571"/>
      <c r="H31" s="571"/>
      <c r="I31" s="571"/>
      <c r="J31" s="571"/>
    </row>
    <row r="32">
      <c r="A32" s="562"/>
      <c r="B32" s="562"/>
      <c r="C32" s="562"/>
      <c r="D32" s="562"/>
      <c r="E32" s="562"/>
      <c r="F32" s="562"/>
      <c r="G32" s="562"/>
      <c r="H32" s="562"/>
      <c r="I32" s="562"/>
      <c r="J32" s="562"/>
    </row>
    <row r="33">
      <c r="A33" s="571"/>
      <c r="B33" s="571"/>
      <c r="C33" s="571"/>
      <c r="D33" s="571"/>
      <c r="E33" s="571"/>
      <c r="F33" s="571"/>
      <c r="G33" s="571"/>
      <c r="H33" s="571"/>
      <c r="I33" s="571"/>
      <c r="J33" s="571"/>
    </row>
    <row r="34">
      <c r="A34" s="562"/>
      <c r="B34" s="562"/>
      <c r="C34" s="562"/>
      <c r="D34" s="562"/>
      <c r="E34" s="562"/>
      <c r="F34" s="562"/>
      <c r="G34" s="562"/>
      <c r="H34" s="562"/>
      <c r="I34" s="562"/>
      <c r="J34" s="562"/>
    </row>
    <row r="35">
      <c r="A35" s="571"/>
      <c r="B35" s="571"/>
      <c r="C35" s="571"/>
      <c r="D35" s="571"/>
      <c r="E35" s="571"/>
      <c r="F35" s="571"/>
      <c r="G35" s="571"/>
      <c r="H35" s="571"/>
      <c r="I35" s="571"/>
      <c r="J35" s="571"/>
    </row>
    <row r="36">
      <c r="A36" s="562"/>
      <c r="B36" s="562"/>
      <c r="C36" s="562"/>
      <c r="D36" s="562"/>
      <c r="E36" s="562"/>
      <c r="F36" s="562"/>
      <c r="G36" s="562"/>
      <c r="H36" s="562"/>
      <c r="I36" s="562"/>
      <c r="J36" s="562"/>
    </row>
    <row r="37">
      <c r="A37" s="571"/>
      <c r="B37" s="571"/>
      <c r="C37" s="571"/>
      <c r="D37" s="571"/>
      <c r="E37" s="571"/>
      <c r="F37" s="571"/>
      <c r="G37" s="571"/>
      <c r="H37" s="571"/>
      <c r="I37" s="571"/>
      <c r="J37" s="571"/>
    </row>
    <row r="38">
      <c r="A38" s="562"/>
      <c r="B38" s="562"/>
      <c r="C38" s="562"/>
      <c r="D38" s="562"/>
      <c r="E38" s="562"/>
      <c r="F38" s="562"/>
      <c r="G38" s="562"/>
      <c r="H38" s="562"/>
      <c r="I38" s="562"/>
      <c r="J38" s="562"/>
    </row>
    <row r="39">
      <c r="A39" s="571"/>
      <c r="B39" s="571"/>
      <c r="C39" s="571"/>
      <c r="D39" s="571"/>
      <c r="E39" s="571"/>
      <c r="F39" s="571"/>
      <c r="G39" s="571"/>
      <c r="H39" s="571"/>
      <c r="I39" s="571"/>
      <c r="J39" s="571"/>
    </row>
    <row r="40">
      <c r="A40" s="562"/>
      <c r="B40" s="562"/>
      <c r="C40" s="562"/>
      <c r="D40" s="562"/>
      <c r="E40" s="562"/>
      <c r="F40" s="562"/>
      <c r="G40" s="562"/>
      <c r="H40" s="562"/>
      <c r="I40" s="562"/>
      <c r="J40" s="562"/>
    </row>
    <row r="41">
      <c r="A41" s="571"/>
      <c r="B41" s="571"/>
      <c r="C41" s="571"/>
      <c r="D41" s="571"/>
      <c r="E41" s="571"/>
      <c r="F41" s="571"/>
      <c r="G41" s="571"/>
      <c r="H41" s="571"/>
      <c r="I41" s="571"/>
      <c r="J41" s="571"/>
    </row>
    <row r="42">
      <c r="A42" s="562"/>
      <c r="B42" s="562"/>
      <c r="C42" s="562"/>
      <c r="D42" s="562"/>
      <c r="E42" s="562"/>
      <c r="F42" s="562"/>
      <c r="G42" s="562"/>
      <c r="H42" s="562"/>
      <c r="I42" s="562"/>
      <c r="J42" s="562"/>
    </row>
    <row r="43">
      <c r="A43" s="571"/>
      <c r="B43" s="571"/>
      <c r="C43" s="571"/>
      <c r="D43" s="571"/>
      <c r="E43" s="571"/>
      <c r="F43" s="571"/>
      <c r="G43" s="571"/>
      <c r="H43" s="571"/>
      <c r="I43" s="571"/>
      <c r="J43" s="571"/>
    </row>
    <row r="44">
      <c r="A44" s="562"/>
      <c r="B44" s="562"/>
      <c r="C44" s="562"/>
      <c r="D44" s="562"/>
      <c r="E44" s="562"/>
      <c r="F44" s="562"/>
      <c r="G44" s="562"/>
      <c r="H44" s="562"/>
      <c r="I44" s="562"/>
      <c r="J44" s="562"/>
    </row>
    <row r="45">
      <c r="A45" s="571"/>
      <c r="B45" s="571"/>
      <c r="C45" s="571"/>
      <c r="D45" s="571"/>
      <c r="E45" s="571"/>
      <c r="F45" s="571"/>
      <c r="G45" s="571"/>
      <c r="H45" s="571"/>
      <c r="I45" s="571"/>
      <c r="J45" s="571"/>
    </row>
    <row r="46">
      <c r="A46" s="562"/>
      <c r="B46" s="562"/>
      <c r="C46" s="562"/>
      <c r="D46" s="562"/>
      <c r="E46" s="562"/>
      <c r="F46" s="562"/>
      <c r="G46" s="562"/>
      <c r="H46" s="562"/>
      <c r="I46" s="562"/>
      <c r="J46" s="562"/>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sheetPr>
  <sheetViews>
    <sheetView workbookViewId="0"/>
  </sheetViews>
  <sheetFormatPr customHeight="1" defaultColWidth="11.22" defaultRowHeight="12.75"/>
  <cols>
    <col customWidth="1" min="1" max="1" width="9.56"/>
    <col customWidth="1" min="2" max="2" width="31.0"/>
    <col customWidth="1" min="3" max="3" width="12.33"/>
    <col customWidth="1" min="4" max="4" width="12.11"/>
    <col customWidth="1" min="5" max="6" width="11.11"/>
    <col customWidth="1" min="7" max="7" width="9.67"/>
    <col customWidth="1" min="8" max="8" width="12.11"/>
    <col customWidth="1" min="9" max="9" width="10.56"/>
    <col customWidth="1" min="10" max="10" width="1.44"/>
    <col customWidth="1" min="11" max="11" width="14.67"/>
    <col customWidth="1" min="14" max="14" width="1.22"/>
    <col customWidth="1" min="16" max="16" width="95.67"/>
  </cols>
  <sheetData>
    <row r="1">
      <c r="A1" s="578"/>
      <c r="B1" s="578" t="s">
        <v>856</v>
      </c>
      <c r="C1" s="578" t="s">
        <v>857</v>
      </c>
      <c r="D1" s="578" t="s">
        <v>858</v>
      </c>
      <c r="E1" s="578" t="s">
        <v>859</v>
      </c>
      <c r="F1" s="578" t="s">
        <v>860</v>
      </c>
      <c r="G1" s="578" t="s">
        <v>861</v>
      </c>
      <c r="H1" s="578" t="s">
        <v>862</v>
      </c>
      <c r="I1" s="578" t="s">
        <v>863</v>
      </c>
      <c r="J1" s="579"/>
      <c r="K1" s="580" t="s">
        <v>864</v>
      </c>
      <c r="L1" s="580" t="s">
        <v>865</v>
      </c>
      <c r="M1" s="580" t="s">
        <v>866</v>
      </c>
      <c r="N1" s="581"/>
      <c r="O1" s="582" t="s">
        <v>867</v>
      </c>
      <c r="P1" s="582" t="s">
        <v>868</v>
      </c>
    </row>
    <row r="2">
      <c r="J2" s="581"/>
      <c r="K2" s="583">
        <f t="shared" ref="K2:K19" si="1">C2-D2</f>
        <v>0</v>
      </c>
      <c r="L2" s="583">
        <f t="shared" ref="L2:L19" si="2">F2-G2</f>
        <v>0</v>
      </c>
      <c r="M2" s="583">
        <f t="shared" ref="M2:M19" si="3">H2-I2</f>
        <v>0</v>
      </c>
      <c r="N2" s="581"/>
      <c r="O2" s="584">
        <f t="shared" ref="O2:O19" si="4">sum(K2:M2)</f>
        <v>0</v>
      </c>
    </row>
    <row r="3" hidden="1">
      <c r="A3" s="244" t="s">
        <v>869</v>
      </c>
      <c r="B3" s="244" t="s">
        <v>870</v>
      </c>
      <c r="J3" s="581"/>
      <c r="K3" s="583">
        <f t="shared" si="1"/>
        <v>0</v>
      </c>
      <c r="L3" s="583">
        <f t="shared" si="2"/>
        <v>0</v>
      </c>
      <c r="M3" s="583">
        <f t="shared" si="3"/>
        <v>0</v>
      </c>
      <c r="N3" s="581"/>
      <c r="O3" s="584">
        <f t="shared" si="4"/>
        <v>0</v>
      </c>
    </row>
    <row r="4" hidden="1">
      <c r="J4" s="581"/>
      <c r="K4" s="583">
        <f t="shared" si="1"/>
        <v>0</v>
      </c>
      <c r="L4" s="583">
        <f t="shared" si="2"/>
        <v>0</v>
      </c>
      <c r="M4" s="583">
        <f t="shared" si="3"/>
        <v>0</v>
      </c>
      <c r="N4" s="581"/>
      <c r="O4" s="584">
        <f t="shared" si="4"/>
        <v>0</v>
      </c>
    </row>
    <row r="5" hidden="1">
      <c r="A5" s="244" t="s">
        <v>871</v>
      </c>
      <c r="B5" s="244" t="s">
        <v>872</v>
      </c>
      <c r="J5" s="581"/>
      <c r="K5" s="583">
        <f t="shared" si="1"/>
        <v>0</v>
      </c>
      <c r="L5" s="583">
        <f t="shared" si="2"/>
        <v>0</v>
      </c>
      <c r="M5" s="583">
        <f t="shared" si="3"/>
        <v>0</v>
      </c>
      <c r="N5" s="581"/>
      <c r="O5" s="584">
        <f t="shared" si="4"/>
        <v>0</v>
      </c>
    </row>
    <row r="6" hidden="1">
      <c r="J6" s="581"/>
      <c r="K6" s="583">
        <f t="shared" si="1"/>
        <v>0</v>
      </c>
      <c r="L6" s="583">
        <f t="shared" si="2"/>
        <v>0</v>
      </c>
      <c r="M6" s="583">
        <f t="shared" si="3"/>
        <v>0</v>
      </c>
      <c r="N6" s="581"/>
      <c r="O6" s="584">
        <f t="shared" si="4"/>
        <v>0</v>
      </c>
    </row>
    <row r="7" hidden="1">
      <c r="A7" s="244" t="s">
        <v>873</v>
      </c>
      <c r="B7" s="244" t="s">
        <v>874</v>
      </c>
      <c r="J7" s="581"/>
      <c r="K7" s="583">
        <f t="shared" si="1"/>
        <v>0</v>
      </c>
      <c r="L7" s="583">
        <f t="shared" si="2"/>
        <v>0</v>
      </c>
      <c r="M7" s="583">
        <f t="shared" si="3"/>
        <v>0</v>
      </c>
      <c r="N7" s="581"/>
      <c r="O7" s="584">
        <f t="shared" si="4"/>
        <v>0</v>
      </c>
      <c r="P7" s="244" t="s">
        <v>875</v>
      </c>
    </row>
    <row r="8" hidden="1">
      <c r="J8" s="581"/>
      <c r="K8" s="583">
        <f t="shared" si="1"/>
        <v>0</v>
      </c>
      <c r="L8" s="583">
        <f t="shared" si="2"/>
        <v>0</v>
      </c>
      <c r="M8" s="583">
        <f t="shared" si="3"/>
        <v>0</v>
      </c>
      <c r="N8" s="581"/>
      <c r="O8" s="584">
        <f t="shared" si="4"/>
        <v>0</v>
      </c>
    </row>
    <row r="9" hidden="1">
      <c r="A9" s="244" t="s">
        <v>876</v>
      </c>
      <c r="B9" s="244" t="s">
        <v>877</v>
      </c>
      <c r="J9" s="581"/>
      <c r="K9" s="583">
        <f t="shared" si="1"/>
        <v>0</v>
      </c>
      <c r="L9" s="583">
        <f t="shared" si="2"/>
        <v>0</v>
      </c>
      <c r="M9" s="583">
        <f t="shared" si="3"/>
        <v>0</v>
      </c>
      <c r="N9" s="581"/>
      <c r="O9" s="584">
        <f t="shared" si="4"/>
        <v>0</v>
      </c>
      <c r="P9" s="244" t="s">
        <v>878</v>
      </c>
    </row>
    <row r="10" hidden="1">
      <c r="J10" s="581"/>
      <c r="K10" s="583">
        <f t="shared" si="1"/>
        <v>0</v>
      </c>
      <c r="L10" s="583">
        <f t="shared" si="2"/>
        <v>0</v>
      </c>
      <c r="M10" s="583">
        <f t="shared" si="3"/>
        <v>0</v>
      </c>
      <c r="N10" s="581"/>
      <c r="O10" s="584">
        <f t="shared" si="4"/>
        <v>0</v>
      </c>
    </row>
    <row r="11" hidden="1">
      <c r="A11" s="585">
        <v>44836.0</v>
      </c>
      <c r="B11" s="244" t="s">
        <v>879</v>
      </c>
      <c r="J11" s="581"/>
      <c r="K11" s="583">
        <f t="shared" si="1"/>
        <v>0</v>
      </c>
      <c r="L11" s="583">
        <f t="shared" si="2"/>
        <v>0</v>
      </c>
      <c r="M11" s="583">
        <f t="shared" si="3"/>
        <v>0</v>
      </c>
      <c r="N11" s="581"/>
      <c r="O11" s="584">
        <f t="shared" si="4"/>
        <v>0</v>
      </c>
    </row>
    <row r="12" hidden="1">
      <c r="J12" s="581"/>
      <c r="K12" s="583">
        <f t="shared" si="1"/>
        <v>0</v>
      </c>
      <c r="L12" s="583">
        <f t="shared" si="2"/>
        <v>0</v>
      </c>
      <c r="M12" s="583">
        <f t="shared" si="3"/>
        <v>0</v>
      </c>
      <c r="N12" s="581"/>
      <c r="O12" s="584">
        <f t="shared" si="4"/>
        <v>0</v>
      </c>
    </row>
    <row r="13" hidden="1">
      <c r="A13" s="244" t="s">
        <v>880</v>
      </c>
      <c r="B13" s="244" t="s">
        <v>881</v>
      </c>
      <c r="J13" s="581"/>
      <c r="K13" s="583">
        <f t="shared" si="1"/>
        <v>0</v>
      </c>
      <c r="L13" s="583">
        <f t="shared" si="2"/>
        <v>0</v>
      </c>
      <c r="M13" s="583">
        <f t="shared" si="3"/>
        <v>0</v>
      </c>
      <c r="N13" s="581"/>
      <c r="O13" s="584">
        <f t="shared" si="4"/>
        <v>0</v>
      </c>
      <c r="P13" s="244" t="s">
        <v>882</v>
      </c>
    </row>
    <row r="14" hidden="1">
      <c r="J14" s="581"/>
      <c r="K14" s="583">
        <f t="shared" si="1"/>
        <v>0</v>
      </c>
      <c r="L14" s="583">
        <f t="shared" si="2"/>
        <v>0</v>
      </c>
      <c r="M14" s="583">
        <f t="shared" si="3"/>
        <v>0</v>
      </c>
      <c r="N14" s="581"/>
      <c r="O14" s="584">
        <f t="shared" si="4"/>
        <v>0</v>
      </c>
    </row>
    <row r="15" hidden="1">
      <c r="A15" s="244" t="s">
        <v>883</v>
      </c>
      <c r="B15" s="244" t="s">
        <v>884</v>
      </c>
      <c r="C15" s="244"/>
      <c r="J15" s="581"/>
      <c r="K15" s="583">
        <f t="shared" si="1"/>
        <v>0</v>
      </c>
      <c r="L15" s="583">
        <f t="shared" si="2"/>
        <v>0</v>
      </c>
      <c r="M15" s="583">
        <f t="shared" si="3"/>
        <v>0</v>
      </c>
      <c r="N15" s="581"/>
      <c r="O15" s="584">
        <f t="shared" si="4"/>
        <v>0</v>
      </c>
      <c r="P15" s="244" t="s">
        <v>885</v>
      </c>
    </row>
    <row r="16" hidden="1">
      <c r="J16" s="581"/>
      <c r="K16" s="583">
        <f t="shared" si="1"/>
        <v>0</v>
      </c>
      <c r="L16" s="583">
        <f t="shared" si="2"/>
        <v>0</v>
      </c>
      <c r="M16" s="583">
        <f t="shared" si="3"/>
        <v>0</v>
      </c>
      <c r="N16" s="581"/>
      <c r="O16" s="584">
        <f t="shared" si="4"/>
        <v>0</v>
      </c>
    </row>
    <row r="17" hidden="1">
      <c r="A17" s="244" t="s">
        <v>886</v>
      </c>
      <c r="B17" s="244" t="s">
        <v>887</v>
      </c>
      <c r="C17" s="586">
        <v>53.99</v>
      </c>
      <c r="D17" s="587">
        <v>54.0</v>
      </c>
      <c r="J17" s="581"/>
      <c r="K17" s="588">
        <f t="shared" si="1"/>
        <v>-0.01</v>
      </c>
      <c r="L17" s="583">
        <f t="shared" si="2"/>
        <v>0</v>
      </c>
      <c r="M17" s="583">
        <f t="shared" si="3"/>
        <v>0</v>
      </c>
      <c r="N17" s="581"/>
      <c r="O17" s="589">
        <f t="shared" si="4"/>
        <v>-0.01</v>
      </c>
      <c r="P17" s="244" t="s">
        <v>888</v>
      </c>
    </row>
    <row r="18" hidden="1">
      <c r="J18" s="581"/>
      <c r="K18" s="583">
        <f t="shared" si="1"/>
        <v>0</v>
      </c>
      <c r="L18" s="583">
        <f t="shared" si="2"/>
        <v>0</v>
      </c>
      <c r="M18" s="583">
        <f t="shared" si="3"/>
        <v>0</v>
      </c>
      <c r="N18" s="581"/>
      <c r="O18" s="584">
        <f t="shared" si="4"/>
        <v>0</v>
      </c>
    </row>
    <row r="19" hidden="1">
      <c r="A19" s="244" t="s">
        <v>889</v>
      </c>
      <c r="B19" s="244" t="s">
        <v>890</v>
      </c>
      <c r="H19" s="587">
        <v>20.0</v>
      </c>
      <c r="J19" s="581"/>
      <c r="K19" s="583">
        <f t="shared" si="1"/>
        <v>0</v>
      </c>
      <c r="L19" s="583">
        <f t="shared" si="2"/>
        <v>0</v>
      </c>
      <c r="M19" s="590">
        <f t="shared" si="3"/>
        <v>20</v>
      </c>
      <c r="N19" s="581"/>
      <c r="O19" s="584">
        <f t="shared" si="4"/>
        <v>20</v>
      </c>
      <c r="P19" s="244" t="s">
        <v>891</v>
      </c>
    </row>
    <row r="20">
      <c r="J20" s="581"/>
      <c r="K20" s="583"/>
      <c r="L20" s="583"/>
      <c r="M20" s="583"/>
      <c r="N20" s="581"/>
    </row>
    <row r="21">
      <c r="A21" s="591">
        <v>2023.0</v>
      </c>
      <c r="B21" s="592"/>
      <c r="C21" s="592"/>
      <c r="D21" s="592"/>
      <c r="E21" s="592"/>
      <c r="F21" s="592"/>
      <c r="G21" s="592"/>
      <c r="H21" s="592"/>
      <c r="I21" s="592"/>
      <c r="J21" s="592"/>
      <c r="K21" s="592"/>
      <c r="L21" s="592"/>
      <c r="M21" s="592"/>
      <c r="N21" s="592"/>
      <c r="O21" s="592"/>
      <c r="P21" s="592"/>
    </row>
    <row r="22">
      <c r="J22" s="581"/>
      <c r="K22" s="583">
        <f>C22-D22</f>
        <v>0</v>
      </c>
      <c r="L22" s="583">
        <f>F22-G22</f>
        <v>0</v>
      </c>
      <c r="M22" s="583">
        <f>H22-I22</f>
        <v>0</v>
      </c>
      <c r="N22" s="581"/>
      <c r="O22" s="584">
        <f>sum(K22:M22)</f>
        <v>0</v>
      </c>
    </row>
    <row r="23">
      <c r="A23" s="244" t="s">
        <v>892</v>
      </c>
      <c r="B23" s="244" t="s">
        <v>853</v>
      </c>
      <c r="C23" s="586">
        <v>206.95</v>
      </c>
      <c r="D23" s="586">
        <v>209.65</v>
      </c>
      <c r="E23" s="586">
        <v>0.0</v>
      </c>
      <c r="J23" s="581"/>
      <c r="K23" s="583"/>
      <c r="L23" s="583"/>
      <c r="M23" s="583"/>
      <c r="N23" s="581"/>
    </row>
    <row r="24">
      <c r="J24" s="581"/>
      <c r="K24" s="583">
        <f t="shared" ref="K24:K52" si="5">C24-D24</f>
        <v>0</v>
      </c>
      <c r="L24" s="583">
        <f t="shared" ref="L24:L52" si="6">F24-G24</f>
        <v>0</v>
      </c>
      <c r="M24" s="583">
        <f t="shared" ref="M24:M52" si="7">H24-I24</f>
        <v>0</v>
      </c>
      <c r="N24" s="581"/>
      <c r="O24" s="584">
        <f t="shared" ref="O24:O52" si="8">sum(K24:M24)</f>
        <v>0</v>
      </c>
    </row>
    <row r="25">
      <c r="A25" s="244" t="s">
        <v>893</v>
      </c>
      <c r="B25" s="244" t="s">
        <v>853</v>
      </c>
      <c r="C25" s="586">
        <v>330.1</v>
      </c>
      <c r="D25" s="586">
        <v>330.1</v>
      </c>
      <c r="E25" s="586">
        <v>0.0</v>
      </c>
      <c r="J25" s="581"/>
      <c r="K25" s="588">
        <f t="shared" si="5"/>
        <v>0</v>
      </c>
      <c r="L25" s="583">
        <f t="shared" si="6"/>
        <v>0</v>
      </c>
      <c r="M25" s="583">
        <f t="shared" si="7"/>
        <v>0</v>
      </c>
      <c r="N25" s="581"/>
      <c r="O25" s="589">
        <f t="shared" si="8"/>
        <v>0</v>
      </c>
    </row>
    <row r="26">
      <c r="J26" s="581"/>
      <c r="K26" s="583">
        <f t="shared" si="5"/>
        <v>0</v>
      </c>
      <c r="L26" s="583">
        <f t="shared" si="6"/>
        <v>0</v>
      </c>
      <c r="M26" s="583">
        <f t="shared" si="7"/>
        <v>0</v>
      </c>
      <c r="N26" s="581"/>
      <c r="O26" s="584">
        <f t="shared" si="8"/>
        <v>0</v>
      </c>
    </row>
    <row r="27">
      <c r="A27" s="244" t="s">
        <v>895</v>
      </c>
      <c r="B27" s="244" t="s">
        <v>853</v>
      </c>
      <c r="C27" s="586">
        <v>153.7</v>
      </c>
      <c r="D27" s="586">
        <v>153.7</v>
      </c>
      <c r="E27" s="586">
        <v>0.0</v>
      </c>
      <c r="J27" s="581"/>
      <c r="K27" s="588">
        <f t="shared" si="5"/>
        <v>0</v>
      </c>
      <c r="L27" s="583">
        <f t="shared" si="6"/>
        <v>0</v>
      </c>
      <c r="M27" s="583">
        <f t="shared" si="7"/>
        <v>0</v>
      </c>
      <c r="N27" s="581"/>
      <c r="O27" s="589">
        <f t="shared" si="8"/>
        <v>0</v>
      </c>
    </row>
    <row r="28">
      <c r="J28" s="581"/>
      <c r="K28" s="583">
        <f t="shared" si="5"/>
        <v>0</v>
      </c>
      <c r="L28" s="583">
        <f t="shared" si="6"/>
        <v>0</v>
      </c>
      <c r="M28" s="583">
        <f t="shared" si="7"/>
        <v>0</v>
      </c>
      <c r="N28" s="581"/>
      <c r="O28" s="584">
        <f t="shared" si="8"/>
        <v>0</v>
      </c>
    </row>
    <row r="29">
      <c r="A29" s="244" t="s">
        <v>896</v>
      </c>
      <c r="B29" s="244" t="s">
        <v>853</v>
      </c>
      <c r="C29" s="586">
        <v>167.9</v>
      </c>
      <c r="D29" s="586">
        <v>167.9</v>
      </c>
      <c r="E29" s="586">
        <v>0.0</v>
      </c>
      <c r="J29" s="581"/>
      <c r="K29" s="588">
        <f t="shared" si="5"/>
        <v>0</v>
      </c>
      <c r="L29" s="583">
        <f t="shared" si="6"/>
        <v>0</v>
      </c>
      <c r="M29" s="583">
        <f t="shared" si="7"/>
        <v>0</v>
      </c>
      <c r="N29" s="581"/>
      <c r="O29" s="589">
        <f t="shared" si="8"/>
        <v>0</v>
      </c>
    </row>
    <row r="30">
      <c r="J30" s="581"/>
      <c r="K30" s="583">
        <f t="shared" si="5"/>
        <v>0</v>
      </c>
      <c r="L30" s="583">
        <f t="shared" si="6"/>
        <v>0</v>
      </c>
      <c r="M30" s="583">
        <f t="shared" si="7"/>
        <v>0</v>
      </c>
      <c r="N30" s="581"/>
      <c r="O30" s="584">
        <f t="shared" si="8"/>
        <v>0</v>
      </c>
    </row>
    <row r="31">
      <c r="A31" s="244" t="s">
        <v>899</v>
      </c>
      <c r="B31" s="244" t="s">
        <v>853</v>
      </c>
      <c r="C31" s="586">
        <v>79.85</v>
      </c>
      <c r="D31" s="586">
        <v>79.85</v>
      </c>
      <c r="E31" s="586">
        <v>0.0</v>
      </c>
      <c r="J31" s="581"/>
      <c r="K31" s="588">
        <f t="shared" si="5"/>
        <v>0</v>
      </c>
      <c r="L31" s="583">
        <f t="shared" si="6"/>
        <v>0</v>
      </c>
      <c r="M31" s="583">
        <f t="shared" si="7"/>
        <v>0</v>
      </c>
      <c r="N31" s="581"/>
      <c r="O31" s="589">
        <f t="shared" si="8"/>
        <v>0</v>
      </c>
    </row>
    <row r="32">
      <c r="J32" s="581"/>
      <c r="K32" s="583">
        <f t="shared" si="5"/>
        <v>0</v>
      </c>
      <c r="L32" s="583">
        <f t="shared" si="6"/>
        <v>0</v>
      </c>
      <c r="M32" s="583">
        <f t="shared" si="7"/>
        <v>0</v>
      </c>
      <c r="N32" s="581"/>
      <c r="O32" s="584">
        <f t="shared" si="8"/>
        <v>0</v>
      </c>
    </row>
    <row r="33">
      <c r="A33" s="244" t="s">
        <v>901</v>
      </c>
      <c r="B33" s="244" t="s">
        <v>853</v>
      </c>
      <c r="C33" s="586">
        <v>384.3</v>
      </c>
      <c r="D33" s="586">
        <v>384.3</v>
      </c>
      <c r="E33" s="586">
        <v>0.0</v>
      </c>
      <c r="J33" s="581"/>
      <c r="K33" s="588">
        <f t="shared" si="5"/>
        <v>0</v>
      </c>
      <c r="L33" s="583">
        <f t="shared" si="6"/>
        <v>0</v>
      </c>
      <c r="M33" s="583">
        <f t="shared" si="7"/>
        <v>0</v>
      </c>
      <c r="N33" s="581"/>
      <c r="O33" s="589">
        <f t="shared" si="8"/>
        <v>0</v>
      </c>
    </row>
    <row r="34">
      <c r="J34" s="581"/>
      <c r="K34" s="583">
        <f t="shared" si="5"/>
        <v>0</v>
      </c>
      <c r="L34" s="583">
        <f t="shared" si="6"/>
        <v>0</v>
      </c>
      <c r="M34" s="583">
        <f t="shared" si="7"/>
        <v>0</v>
      </c>
      <c r="N34" s="581"/>
      <c r="O34" s="584">
        <f t="shared" si="8"/>
        <v>0</v>
      </c>
    </row>
    <row r="35">
      <c r="A35" s="244" t="s">
        <v>902</v>
      </c>
      <c r="B35" s="244" t="s">
        <v>903</v>
      </c>
      <c r="C35" s="586">
        <v>127.3</v>
      </c>
      <c r="D35" s="587">
        <v>87.0</v>
      </c>
      <c r="E35" s="587">
        <v>0.0</v>
      </c>
      <c r="J35" s="581"/>
      <c r="K35" s="588">
        <f t="shared" si="5"/>
        <v>40.3</v>
      </c>
      <c r="L35" s="583">
        <f t="shared" si="6"/>
        <v>0</v>
      </c>
      <c r="M35" s="583">
        <f t="shared" si="7"/>
        <v>0</v>
      </c>
      <c r="N35" s="581"/>
      <c r="O35" s="589">
        <f t="shared" si="8"/>
        <v>40.3</v>
      </c>
      <c r="P35" s="244" t="s">
        <v>904</v>
      </c>
    </row>
    <row r="36">
      <c r="J36" s="581"/>
      <c r="K36" s="583">
        <f t="shared" si="5"/>
        <v>0</v>
      </c>
      <c r="L36" s="583">
        <f t="shared" si="6"/>
        <v>0</v>
      </c>
      <c r="M36" s="583">
        <f t="shared" si="7"/>
        <v>0</v>
      </c>
      <c r="N36" s="581"/>
      <c r="O36" s="584">
        <f t="shared" si="8"/>
        <v>0</v>
      </c>
    </row>
    <row r="37">
      <c r="A37" s="244" t="s">
        <v>905</v>
      </c>
      <c r="B37" s="244" t="s">
        <v>906</v>
      </c>
      <c r="C37" s="586">
        <v>221.25</v>
      </c>
      <c r="D37" s="586">
        <v>221.25</v>
      </c>
      <c r="E37" s="587">
        <v>0.0</v>
      </c>
      <c r="J37" s="581"/>
      <c r="K37" s="588">
        <f t="shared" si="5"/>
        <v>0</v>
      </c>
      <c r="L37" s="583">
        <f t="shared" si="6"/>
        <v>0</v>
      </c>
      <c r="M37" s="583">
        <f t="shared" si="7"/>
        <v>0</v>
      </c>
      <c r="N37" s="581"/>
      <c r="O37" s="589">
        <f t="shared" si="8"/>
        <v>0</v>
      </c>
    </row>
    <row r="38">
      <c r="J38" s="581"/>
      <c r="K38" s="583">
        <f t="shared" si="5"/>
        <v>0</v>
      </c>
      <c r="L38" s="583">
        <f t="shared" si="6"/>
        <v>0</v>
      </c>
      <c r="M38" s="583">
        <f t="shared" si="7"/>
        <v>0</v>
      </c>
      <c r="N38" s="581"/>
      <c r="O38" s="584">
        <f t="shared" si="8"/>
        <v>0</v>
      </c>
    </row>
    <row r="39">
      <c r="A39" s="244" t="s">
        <v>907</v>
      </c>
      <c r="J39" s="581"/>
      <c r="K39" s="583">
        <f t="shared" si="5"/>
        <v>0</v>
      </c>
      <c r="L39" s="583">
        <f t="shared" si="6"/>
        <v>0</v>
      </c>
      <c r="M39" s="583">
        <f t="shared" si="7"/>
        <v>0</v>
      </c>
      <c r="N39" s="581"/>
      <c r="O39" s="584">
        <f t="shared" si="8"/>
        <v>0</v>
      </c>
    </row>
    <row r="40">
      <c r="J40" s="581"/>
      <c r="K40" s="583">
        <f t="shared" si="5"/>
        <v>0</v>
      </c>
      <c r="L40" s="583">
        <f t="shared" si="6"/>
        <v>0</v>
      </c>
      <c r="M40" s="583">
        <f t="shared" si="7"/>
        <v>0</v>
      </c>
      <c r="N40" s="581"/>
      <c r="O40" s="584">
        <f t="shared" si="8"/>
        <v>0</v>
      </c>
    </row>
    <row r="41">
      <c r="J41" s="581"/>
      <c r="K41" s="583">
        <f t="shared" si="5"/>
        <v>0</v>
      </c>
      <c r="L41" s="583">
        <f t="shared" si="6"/>
        <v>0</v>
      </c>
      <c r="M41" s="583">
        <f t="shared" si="7"/>
        <v>0</v>
      </c>
      <c r="N41" s="581"/>
      <c r="O41" s="584">
        <f t="shared" si="8"/>
        <v>0</v>
      </c>
    </row>
    <row r="42">
      <c r="J42" s="581"/>
      <c r="K42" s="583">
        <f t="shared" si="5"/>
        <v>0</v>
      </c>
      <c r="L42" s="583">
        <f t="shared" si="6"/>
        <v>0</v>
      </c>
      <c r="M42" s="583">
        <f t="shared" si="7"/>
        <v>0</v>
      </c>
      <c r="N42" s="581"/>
      <c r="O42" s="584">
        <f t="shared" si="8"/>
        <v>0</v>
      </c>
    </row>
    <row r="43">
      <c r="J43" s="581"/>
      <c r="K43" s="583">
        <f t="shared" si="5"/>
        <v>0</v>
      </c>
      <c r="L43" s="583">
        <f t="shared" si="6"/>
        <v>0</v>
      </c>
      <c r="M43" s="583">
        <f t="shared" si="7"/>
        <v>0</v>
      </c>
      <c r="N43" s="581"/>
      <c r="O43" s="584">
        <f t="shared" si="8"/>
        <v>0</v>
      </c>
    </row>
    <row r="44">
      <c r="J44" s="581"/>
      <c r="K44" s="583">
        <f t="shared" si="5"/>
        <v>0</v>
      </c>
      <c r="L44" s="583">
        <f t="shared" si="6"/>
        <v>0</v>
      </c>
      <c r="M44" s="583">
        <f t="shared" si="7"/>
        <v>0</v>
      </c>
      <c r="N44" s="581"/>
      <c r="O44" s="584">
        <f t="shared" si="8"/>
        <v>0</v>
      </c>
    </row>
    <row r="45">
      <c r="J45" s="581"/>
      <c r="K45" s="583">
        <f t="shared" si="5"/>
        <v>0</v>
      </c>
      <c r="L45" s="583">
        <f t="shared" si="6"/>
        <v>0</v>
      </c>
      <c r="M45" s="583">
        <f t="shared" si="7"/>
        <v>0</v>
      </c>
      <c r="N45" s="581"/>
      <c r="O45" s="584">
        <f t="shared" si="8"/>
        <v>0</v>
      </c>
    </row>
    <row r="46">
      <c r="J46" s="581"/>
      <c r="K46" s="583">
        <f t="shared" si="5"/>
        <v>0</v>
      </c>
      <c r="L46" s="583">
        <f t="shared" si="6"/>
        <v>0</v>
      </c>
      <c r="M46" s="583">
        <f t="shared" si="7"/>
        <v>0</v>
      </c>
      <c r="N46" s="581"/>
      <c r="O46" s="584">
        <f t="shared" si="8"/>
        <v>0</v>
      </c>
    </row>
    <row r="47">
      <c r="J47" s="581"/>
      <c r="K47" s="583">
        <f t="shared" si="5"/>
        <v>0</v>
      </c>
      <c r="L47" s="583">
        <f t="shared" si="6"/>
        <v>0</v>
      </c>
      <c r="M47" s="583">
        <f t="shared" si="7"/>
        <v>0</v>
      </c>
      <c r="N47" s="581"/>
      <c r="O47" s="584">
        <f t="shared" si="8"/>
        <v>0</v>
      </c>
    </row>
    <row r="48">
      <c r="J48" s="581"/>
      <c r="K48" s="583">
        <f t="shared" si="5"/>
        <v>0</v>
      </c>
      <c r="L48" s="583">
        <f t="shared" si="6"/>
        <v>0</v>
      </c>
      <c r="M48" s="583">
        <f t="shared" si="7"/>
        <v>0</v>
      </c>
      <c r="N48" s="581"/>
      <c r="O48" s="584">
        <f t="shared" si="8"/>
        <v>0</v>
      </c>
    </row>
    <row r="49">
      <c r="J49" s="581"/>
      <c r="K49" s="583">
        <f t="shared" si="5"/>
        <v>0</v>
      </c>
      <c r="L49" s="583">
        <f t="shared" si="6"/>
        <v>0</v>
      </c>
      <c r="M49" s="583">
        <f t="shared" si="7"/>
        <v>0</v>
      </c>
      <c r="N49" s="581"/>
      <c r="O49" s="584">
        <f t="shared" si="8"/>
        <v>0</v>
      </c>
    </row>
    <row r="50">
      <c r="J50" s="581"/>
      <c r="K50" s="583">
        <f t="shared" si="5"/>
        <v>0</v>
      </c>
      <c r="L50" s="583">
        <f t="shared" si="6"/>
        <v>0</v>
      </c>
      <c r="M50" s="583">
        <f t="shared" si="7"/>
        <v>0</v>
      </c>
      <c r="N50" s="581"/>
      <c r="O50" s="584">
        <f t="shared" si="8"/>
        <v>0</v>
      </c>
    </row>
    <row r="51">
      <c r="J51" s="581"/>
      <c r="K51" s="583">
        <f t="shared" si="5"/>
        <v>0</v>
      </c>
      <c r="L51" s="583">
        <f t="shared" si="6"/>
        <v>0</v>
      </c>
      <c r="M51" s="583">
        <f t="shared" si="7"/>
        <v>0</v>
      </c>
      <c r="N51" s="581"/>
      <c r="O51" s="584">
        <f t="shared" si="8"/>
        <v>0</v>
      </c>
    </row>
    <row r="52">
      <c r="J52" s="581"/>
      <c r="K52" s="583">
        <f t="shared" si="5"/>
        <v>0</v>
      </c>
      <c r="L52" s="583">
        <f t="shared" si="6"/>
        <v>0</v>
      </c>
      <c r="M52" s="583">
        <f t="shared" si="7"/>
        <v>0</v>
      </c>
      <c r="N52" s="581"/>
      <c r="O52" s="584">
        <f t="shared" si="8"/>
        <v>0</v>
      </c>
    </row>
    <row r="53">
      <c r="J53" s="581"/>
      <c r="K53" s="583"/>
      <c r="L53" s="583"/>
      <c r="M53" s="583"/>
      <c r="N53" s="581"/>
    </row>
    <row r="54">
      <c r="J54" s="581"/>
      <c r="K54" s="583"/>
      <c r="L54" s="583"/>
      <c r="M54" s="583"/>
      <c r="N54" s="581"/>
    </row>
    <row r="55">
      <c r="J55" s="581"/>
      <c r="K55" s="583"/>
      <c r="L55" s="583"/>
      <c r="M55" s="583"/>
      <c r="N55" s="581"/>
    </row>
    <row r="56">
      <c r="J56" s="581"/>
      <c r="K56" s="583"/>
      <c r="L56" s="583"/>
      <c r="M56" s="583"/>
      <c r="N56" s="581"/>
    </row>
    <row r="57">
      <c r="J57" s="581"/>
      <c r="K57" s="583"/>
      <c r="L57" s="583"/>
      <c r="M57" s="583"/>
      <c r="N57" s="581"/>
    </row>
    <row r="58">
      <c r="J58" s="581"/>
      <c r="K58" s="583"/>
      <c r="L58" s="583"/>
      <c r="M58" s="583"/>
      <c r="N58" s="581"/>
    </row>
    <row r="59">
      <c r="J59" s="581"/>
      <c r="K59" s="583"/>
      <c r="L59" s="583"/>
      <c r="M59" s="583"/>
      <c r="N59" s="581"/>
    </row>
    <row r="60">
      <c r="J60" s="581"/>
      <c r="K60" s="583"/>
      <c r="L60" s="583"/>
      <c r="M60" s="583"/>
      <c r="N60" s="581"/>
    </row>
    <row r="61">
      <c r="J61" s="581"/>
      <c r="K61" s="583"/>
      <c r="L61" s="583"/>
      <c r="M61" s="583"/>
      <c r="N61" s="581"/>
    </row>
    <row r="62">
      <c r="J62" s="581"/>
      <c r="K62" s="583"/>
      <c r="L62" s="583"/>
      <c r="M62" s="583"/>
      <c r="N62" s="581"/>
    </row>
    <row r="63">
      <c r="J63" s="581"/>
      <c r="K63" s="583"/>
      <c r="L63" s="583"/>
      <c r="M63" s="583"/>
      <c r="N63" s="581"/>
    </row>
    <row r="64">
      <c r="J64" s="581"/>
      <c r="K64" s="583"/>
      <c r="L64" s="583"/>
      <c r="M64" s="583"/>
      <c r="N64" s="581"/>
    </row>
    <row r="65">
      <c r="J65" s="581"/>
      <c r="K65" s="583"/>
      <c r="L65" s="583"/>
      <c r="M65" s="583"/>
      <c r="N65" s="581"/>
    </row>
    <row r="66">
      <c r="J66" s="581"/>
      <c r="K66" s="583"/>
      <c r="L66" s="583"/>
      <c r="M66" s="583"/>
      <c r="N66" s="581"/>
    </row>
    <row r="67">
      <c r="J67" s="581"/>
      <c r="K67" s="583"/>
      <c r="L67" s="583"/>
      <c r="M67" s="583"/>
      <c r="N67" s="581"/>
    </row>
    <row r="68">
      <c r="J68" s="581"/>
      <c r="K68" s="583"/>
      <c r="L68" s="583"/>
      <c r="M68" s="583"/>
      <c r="N68" s="581"/>
    </row>
    <row r="69">
      <c r="J69" s="581"/>
      <c r="K69" s="583"/>
      <c r="L69" s="583"/>
      <c r="M69" s="583"/>
      <c r="N69" s="581"/>
    </row>
    <row r="70">
      <c r="J70" s="581"/>
      <c r="K70" s="583"/>
      <c r="L70" s="583"/>
      <c r="M70" s="583"/>
      <c r="N70" s="581"/>
    </row>
    <row r="71">
      <c r="J71" s="581"/>
      <c r="K71" s="583"/>
      <c r="L71" s="583"/>
      <c r="M71" s="583"/>
      <c r="N71" s="581"/>
    </row>
    <row r="72">
      <c r="J72" s="581"/>
      <c r="K72" s="583"/>
      <c r="L72" s="583"/>
      <c r="M72" s="583"/>
      <c r="N72" s="581"/>
    </row>
    <row r="73">
      <c r="J73" s="581"/>
      <c r="K73" s="583"/>
      <c r="L73" s="583"/>
      <c r="M73" s="583"/>
      <c r="N73" s="581"/>
    </row>
    <row r="74">
      <c r="J74" s="581"/>
      <c r="K74" s="583"/>
      <c r="L74" s="583"/>
      <c r="M74" s="583"/>
      <c r="N74" s="581"/>
    </row>
    <row r="75">
      <c r="J75" s="581"/>
      <c r="K75" s="583"/>
      <c r="L75" s="583"/>
      <c r="M75" s="583"/>
      <c r="N75" s="581"/>
    </row>
    <row r="76">
      <c r="J76" s="581"/>
      <c r="K76" s="583"/>
      <c r="L76" s="583"/>
      <c r="M76" s="583"/>
      <c r="N76" s="581"/>
    </row>
    <row r="77">
      <c r="J77" s="581"/>
      <c r="K77" s="583"/>
      <c r="L77" s="583"/>
      <c r="M77" s="583"/>
      <c r="N77" s="581"/>
    </row>
    <row r="78">
      <c r="J78" s="581"/>
      <c r="K78" s="583"/>
      <c r="L78" s="583"/>
      <c r="M78" s="583"/>
      <c r="N78" s="581"/>
    </row>
    <row r="79">
      <c r="J79" s="581"/>
      <c r="K79" s="583"/>
      <c r="L79" s="583"/>
      <c r="M79" s="583"/>
      <c r="N79" s="581"/>
    </row>
    <row r="80">
      <c r="J80" s="581"/>
      <c r="K80" s="583"/>
      <c r="L80" s="583"/>
      <c r="M80" s="583"/>
      <c r="N80" s="581"/>
    </row>
    <row r="81">
      <c r="J81" s="581"/>
      <c r="K81" s="583"/>
      <c r="L81" s="583"/>
      <c r="M81" s="583"/>
      <c r="N81" s="581"/>
    </row>
    <row r="82">
      <c r="J82" s="581"/>
      <c r="K82" s="583"/>
      <c r="L82" s="583"/>
      <c r="M82" s="583"/>
      <c r="N82" s="581"/>
    </row>
    <row r="83">
      <c r="J83" s="581"/>
      <c r="K83" s="583"/>
      <c r="L83" s="583"/>
      <c r="M83" s="583"/>
      <c r="N83" s="581"/>
    </row>
    <row r="84">
      <c r="J84" s="581"/>
      <c r="K84" s="583"/>
      <c r="L84" s="583"/>
      <c r="M84" s="583"/>
      <c r="N84" s="581"/>
    </row>
    <row r="85">
      <c r="J85" s="581"/>
      <c r="K85" s="583"/>
      <c r="L85" s="583"/>
      <c r="M85" s="583"/>
      <c r="N85" s="581"/>
    </row>
    <row r="86">
      <c r="J86" s="581"/>
      <c r="K86" s="583"/>
      <c r="L86" s="583"/>
      <c r="M86" s="583"/>
      <c r="N86" s="581"/>
    </row>
    <row r="87">
      <c r="J87" s="581"/>
      <c r="K87" s="583"/>
      <c r="L87" s="583"/>
      <c r="M87" s="583"/>
      <c r="N87" s="581"/>
    </row>
    <row r="88">
      <c r="J88" s="581"/>
      <c r="K88" s="583"/>
      <c r="L88" s="583"/>
      <c r="M88" s="583"/>
      <c r="N88" s="581"/>
    </row>
    <row r="89">
      <c r="J89" s="581"/>
      <c r="K89" s="583"/>
      <c r="L89" s="583"/>
      <c r="M89" s="583"/>
      <c r="N89" s="581"/>
    </row>
    <row r="90">
      <c r="J90" s="581"/>
      <c r="K90" s="583"/>
      <c r="L90" s="583"/>
      <c r="M90" s="583"/>
      <c r="N90" s="581"/>
    </row>
    <row r="91">
      <c r="J91" s="581"/>
      <c r="K91" s="583"/>
      <c r="L91" s="583"/>
      <c r="M91" s="583"/>
      <c r="N91" s="581"/>
    </row>
    <row r="92">
      <c r="J92" s="581"/>
      <c r="K92" s="583"/>
      <c r="L92" s="583"/>
      <c r="M92" s="583"/>
      <c r="N92" s="581"/>
    </row>
    <row r="93">
      <c r="J93" s="581"/>
      <c r="K93" s="583"/>
      <c r="L93" s="583"/>
      <c r="M93" s="583"/>
      <c r="N93" s="581"/>
    </row>
    <row r="94">
      <c r="J94" s="581"/>
      <c r="K94" s="583"/>
      <c r="L94" s="583"/>
      <c r="M94" s="583"/>
      <c r="N94" s="581"/>
    </row>
    <row r="95">
      <c r="J95" s="581"/>
      <c r="K95" s="583"/>
      <c r="L95" s="583"/>
      <c r="M95" s="583"/>
      <c r="N95" s="581"/>
    </row>
    <row r="96">
      <c r="J96" s="581"/>
      <c r="K96" s="583"/>
      <c r="L96" s="583"/>
      <c r="M96" s="583"/>
      <c r="N96" s="581"/>
    </row>
    <row r="97">
      <c r="J97" s="581"/>
      <c r="K97" s="583"/>
      <c r="L97" s="583"/>
      <c r="M97" s="583"/>
      <c r="N97" s="581"/>
    </row>
    <row r="98">
      <c r="J98" s="581"/>
      <c r="K98" s="583"/>
      <c r="L98" s="583"/>
      <c r="M98" s="583"/>
      <c r="N98" s="581"/>
    </row>
    <row r="99">
      <c r="J99" s="581"/>
      <c r="K99" s="583"/>
      <c r="L99" s="583"/>
      <c r="M99" s="583"/>
      <c r="N99" s="581"/>
    </row>
    <row r="100">
      <c r="J100" s="581"/>
      <c r="K100" s="583"/>
      <c r="L100" s="583"/>
      <c r="M100" s="583"/>
      <c r="N100" s="581"/>
    </row>
    <row r="101">
      <c r="J101" s="581"/>
      <c r="K101" s="583"/>
      <c r="L101" s="583"/>
      <c r="M101" s="583"/>
      <c r="N101" s="581"/>
    </row>
    <row r="102">
      <c r="J102" s="581"/>
      <c r="K102" s="583"/>
      <c r="L102" s="583"/>
      <c r="M102" s="583"/>
      <c r="N102" s="581"/>
    </row>
    <row r="103">
      <c r="J103" s="581"/>
      <c r="K103" s="583"/>
      <c r="L103" s="583"/>
      <c r="M103" s="583"/>
      <c r="N103" s="581"/>
    </row>
    <row r="104">
      <c r="J104" s="581"/>
      <c r="K104" s="583"/>
      <c r="L104" s="583"/>
      <c r="M104" s="583"/>
      <c r="N104" s="581"/>
    </row>
    <row r="105">
      <c r="J105" s="581"/>
      <c r="K105" s="583"/>
      <c r="L105" s="583"/>
      <c r="M105" s="583"/>
      <c r="N105" s="581"/>
    </row>
    <row r="106">
      <c r="J106" s="581"/>
      <c r="K106" s="583"/>
      <c r="L106" s="583"/>
      <c r="M106" s="583"/>
      <c r="N106" s="581"/>
    </row>
    <row r="107">
      <c r="J107" s="581"/>
      <c r="K107" s="583"/>
      <c r="L107" s="583"/>
      <c r="M107" s="583"/>
      <c r="N107" s="581"/>
    </row>
    <row r="108">
      <c r="J108" s="581"/>
      <c r="K108" s="583"/>
      <c r="L108" s="583"/>
      <c r="M108" s="583"/>
      <c r="N108" s="581"/>
    </row>
    <row r="109">
      <c r="J109" s="581"/>
      <c r="K109" s="583"/>
      <c r="L109" s="583"/>
      <c r="M109" s="583"/>
      <c r="N109" s="581"/>
    </row>
    <row r="110">
      <c r="J110" s="581"/>
      <c r="K110" s="583"/>
      <c r="L110" s="583"/>
      <c r="M110" s="583"/>
      <c r="N110" s="581"/>
    </row>
    <row r="111">
      <c r="J111" s="581"/>
      <c r="K111" s="583"/>
      <c r="L111" s="583"/>
      <c r="M111" s="583"/>
      <c r="N111" s="581"/>
    </row>
    <row r="112">
      <c r="J112" s="581"/>
      <c r="K112" s="583"/>
      <c r="L112" s="583"/>
      <c r="M112" s="583"/>
      <c r="N112" s="581"/>
    </row>
    <row r="113">
      <c r="J113" s="581"/>
      <c r="K113" s="583"/>
      <c r="L113" s="583"/>
      <c r="M113" s="583"/>
      <c r="N113" s="581"/>
    </row>
    <row r="114">
      <c r="J114" s="581"/>
      <c r="K114" s="583"/>
      <c r="L114" s="583"/>
      <c r="M114" s="583"/>
      <c r="N114" s="581"/>
    </row>
    <row r="115">
      <c r="J115" s="581"/>
      <c r="K115" s="583"/>
      <c r="L115" s="583"/>
      <c r="M115" s="583"/>
      <c r="N115" s="581"/>
    </row>
    <row r="116">
      <c r="J116" s="581"/>
      <c r="K116" s="583"/>
      <c r="L116" s="583"/>
      <c r="M116" s="583"/>
      <c r="N116" s="581"/>
    </row>
    <row r="117">
      <c r="J117" s="581"/>
      <c r="K117" s="583"/>
      <c r="L117" s="583"/>
      <c r="M117" s="583"/>
      <c r="N117" s="581"/>
    </row>
    <row r="118">
      <c r="J118" s="581"/>
      <c r="K118" s="583"/>
      <c r="L118" s="583"/>
      <c r="M118" s="583"/>
      <c r="N118" s="581"/>
    </row>
    <row r="119">
      <c r="J119" s="581"/>
      <c r="K119" s="583"/>
      <c r="L119" s="583"/>
      <c r="M119" s="583"/>
      <c r="N119" s="581"/>
    </row>
    <row r="120">
      <c r="J120" s="581"/>
      <c r="K120" s="583"/>
      <c r="L120" s="583"/>
      <c r="M120" s="583"/>
      <c r="N120" s="581"/>
    </row>
    <row r="121">
      <c r="J121" s="581"/>
      <c r="K121" s="583"/>
      <c r="L121" s="583"/>
      <c r="M121" s="583"/>
      <c r="N121" s="581"/>
    </row>
    <row r="122">
      <c r="J122" s="581"/>
      <c r="K122" s="583"/>
      <c r="L122" s="583"/>
      <c r="M122" s="583"/>
      <c r="N122" s="581"/>
    </row>
    <row r="123">
      <c r="J123" s="581"/>
      <c r="K123" s="583"/>
      <c r="L123" s="583"/>
      <c r="M123" s="583"/>
      <c r="N123" s="581"/>
    </row>
    <row r="124">
      <c r="J124" s="581"/>
      <c r="K124" s="583"/>
      <c r="L124" s="583"/>
      <c r="M124" s="583"/>
      <c r="N124" s="581"/>
    </row>
    <row r="125">
      <c r="J125" s="581"/>
      <c r="K125" s="583"/>
      <c r="L125" s="583"/>
      <c r="M125" s="583"/>
      <c r="N125" s="581"/>
    </row>
    <row r="126">
      <c r="J126" s="581"/>
      <c r="K126" s="583"/>
      <c r="L126" s="583"/>
      <c r="M126" s="583"/>
      <c r="N126" s="581"/>
    </row>
    <row r="127">
      <c r="J127" s="581"/>
      <c r="K127" s="583"/>
      <c r="L127" s="583"/>
      <c r="M127" s="583"/>
      <c r="N127" s="581"/>
    </row>
    <row r="128">
      <c r="J128" s="581"/>
      <c r="K128" s="583"/>
      <c r="L128" s="583"/>
      <c r="M128" s="583"/>
      <c r="N128" s="581"/>
    </row>
    <row r="129">
      <c r="J129" s="581"/>
      <c r="K129" s="583"/>
      <c r="L129" s="583"/>
      <c r="M129" s="583"/>
      <c r="N129" s="581"/>
    </row>
    <row r="130">
      <c r="J130" s="581"/>
      <c r="K130" s="583"/>
      <c r="L130" s="583"/>
      <c r="M130" s="583"/>
      <c r="N130" s="581"/>
    </row>
    <row r="131">
      <c r="J131" s="581"/>
      <c r="K131" s="583"/>
      <c r="L131" s="583"/>
      <c r="M131" s="583"/>
      <c r="N131" s="581"/>
    </row>
    <row r="132">
      <c r="J132" s="581"/>
      <c r="K132" s="583"/>
      <c r="L132" s="583"/>
      <c r="M132" s="583"/>
      <c r="N132" s="581"/>
    </row>
    <row r="133">
      <c r="J133" s="581"/>
      <c r="K133" s="583"/>
      <c r="L133" s="583"/>
      <c r="M133" s="583"/>
      <c r="N133" s="581"/>
    </row>
    <row r="134">
      <c r="J134" s="581"/>
      <c r="K134" s="583"/>
      <c r="L134" s="583"/>
      <c r="M134" s="583"/>
      <c r="N134" s="581"/>
    </row>
    <row r="135">
      <c r="J135" s="581"/>
      <c r="K135" s="583"/>
      <c r="L135" s="583"/>
      <c r="M135" s="583"/>
      <c r="N135" s="581"/>
    </row>
    <row r="136">
      <c r="J136" s="581"/>
      <c r="K136" s="583"/>
      <c r="L136" s="583"/>
      <c r="M136" s="583"/>
      <c r="N136" s="581"/>
    </row>
    <row r="137">
      <c r="J137" s="581"/>
      <c r="K137" s="583"/>
      <c r="L137" s="583"/>
      <c r="M137" s="583"/>
      <c r="N137" s="581"/>
    </row>
    <row r="138">
      <c r="J138" s="581"/>
      <c r="K138" s="583"/>
      <c r="L138" s="583"/>
      <c r="M138" s="583"/>
      <c r="N138" s="581"/>
    </row>
    <row r="139">
      <c r="J139" s="581"/>
      <c r="K139" s="583"/>
      <c r="L139" s="583"/>
      <c r="M139" s="583"/>
      <c r="N139" s="581"/>
    </row>
    <row r="140">
      <c r="J140" s="581"/>
      <c r="K140" s="583"/>
      <c r="L140" s="583"/>
      <c r="M140" s="583"/>
      <c r="N140" s="581"/>
    </row>
    <row r="141">
      <c r="J141" s="581"/>
      <c r="K141" s="583"/>
      <c r="L141" s="583"/>
      <c r="M141" s="583"/>
      <c r="N141" s="581"/>
    </row>
    <row r="142">
      <c r="J142" s="581"/>
      <c r="K142" s="583"/>
      <c r="L142" s="583"/>
      <c r="M142" s="583"/>
      <c r="N142" s="581"/>
    </row>
    <row r="143">
      <c r="J143" s="581"/>
      <c r="K143" s="583"/>
      <c r="L143" s="583"/>
      <c r="M143" s="583"/>
      <c r="N143" s="581"/>
    </row>
    <row r="144">
      <c r="J144" s="581"/>
      <c r="K144" s="583"/>
      <c r="L144" s="583"/>
      <c r="M144" s="583"/>
      <c r="N144" s="581"/>
    </row>
    <row r="145">
      <c r="J145" s="581"/>
      <c r="K145" s="583"/>
      <c r="L145" s="583"/>
      <c r="M145" s="583"/>
      <c r="N145" s="581"/>
    </row>
    <row r="146">
      <c r="J146" s="581"/>
      <c r="K146" s="583"/>
      <c r="L146" s="583"/>
      <c r="M146" s="583"/>
      <c r="N146" s="581"/>
    </row>
    <row r="147">
      <c r="J147" s="581"/>
      <c r="K147" s="583"/>
      <c r="L147" s="583"/>
      <c r="M147" s="583"/>
      <c r="N147" s="581"/>
    </row>
    <row r="148">
      <c r="J148" s="581"/>
      <c r="K148" s="583"/>
      <c r="L148" s="583"/>
      <c r="M148" s="583"/>
      <c r="N148" s="581"/>
    </row>
    <row r="149">
      <c r="J149" s="581"/>
      <c r="K149" s="583"/>
      <c r="L149" s="583"/>
      <c r="M149" s="583"/>
      <c r="N149" s="581"/>
    </row>
    <row r="150">
      <c r="J150" s="581"/>
      <c r="K150" s="583"/>
      <c r="L150" s="583"/>
      <c r="M150" s="583"/>
      <c r="N150" s="581"/>
    </row>
    <row r="151">
      <c r="J151" s="581"/>
      <c r="K151" s="583"/>
      <c r="L151" s="583"/>
      <c r="M151" s="583"/>
      <c r="N151" s="581"/>
    </row>
    <row r="152">
      <c r="J152" s="581"/>
      <c r="K152" s="583"/>
      <c r="L152" s="583"/>
      <c r="M152" s="583"/>
      <c r="N152" s="581"/>
    </row>
    <row r="153">
      <c r="J153" s="581"/>
      <c r="K153" s="583"/>
      <c r="L153" s="583"/>
      <c r="M153" s="583"/>
      <c r="N153" s="581"/>
    </row>
    <row r="154">
      <c r="J154" s="581"/>
      <c r="K154" s="583"/>
      <c r="L154" s="583"/>
      <c r="M154" s="583"/>
      <c r="N154" s="581"/>
    </row>
    <row r="155">
      <c r="J155" s="581"/>
      <c r="K155" s="583"/>
      <c r="L155" s="583"/>
      <c r="M155" s="583"/>
      <c r="N155" s="581"/>
    </row>
    <row r="156">
      <c r="J156" s="581"/>
      <c r="K156" s="583"/>
      <c r="L156" s="583"/>
      <c r="M156" s="583"/>
      <c r="N156" s="581"/>
    </row>
    <row r="157">
      <c r="J157" s="581"/>
      <c r="K157" s="583"/>
      <c r="L157" s="583"/>
      <c r="M157" s="583"/>
      <c r="N157" s="581"/>
    </row>
    <row r="158">
      <c r="J158" s="581"/>
      <c r="K158" s="583"/>
      <c r="L158" s="583"/>
      <c r="M158" s="583"/>
      <c r="N158" s="581"/>
    </row>
    <row r="159">
      <c r="J159" s="581"/>
      <c r="K159" s="583"/>
      <c r="L159" s="583"/>
      <c r="M159" s="583"/>
      <c r="N159" s="581"/>
    </row>
    <row r="160">
      <c r="J160" s="581"/>
      <c r="K160" s="583"/>
      <c r="L160" s="583"/>
      <c r="M160" s="583"/>
      <c r="N160" s="581"/>
    </row>
    <row r="161">
      <c r="J161" s="581"/>
      <c r="K161" s="583"/>
      <c r="L161" s="583"/>
      <c r="M161" s="583"/>
      <c r="N161" s="581"/>
    </row>
    <row r="162">
      <c r="J162" s="581"/>
      <c r="K162" s="583"/>
      <c r="L162" s="583"/>
      <c r="M162" s="583"/>
      <c r="N162" s="581"/>
    </row>
    <row r="163">
      <c r="J163" s="581"/>
      <c r="K163" s="583"/>
      <c r="L163" s="583"/>
      <c r="M163" s="583"/>
      <c r="N163" s="581"/>
    </row>
    <row r="164">
      <c r="J164" s="581"/>
      <c r="K164" s="583"/>
      <c r="L164" s="583"/>
      <c r="M164" s="583"/>
      <c r="N164" s="581"/>
    </row>
    <row r="165">
      <c r="J165" s="581"/>
      <c r="K165" s="583"/>
      <c r="L165" s="583"/>
      <c r="M165" s="583"/>
      <c r="N165" s="581"/>
    </row>
    <row r="166">
      <c r="J166" s="581"/>
      <c r="K166" s="583"/>
      <c r="L166" s="583"/>
      <c r="M166" s="583"/>
      <c r="N166" s="581"/>
    </row>
    <row r="167">
      <c r="J167" s="581"/>
      <c r="K167" s="583"/>
      <c r="L167" s="583"/>
      <c r="M167" s="583"/>
      <c r="N167" s="581"/>
    </row>
    <row r="168">
      <c r="J168" s="581"/>
      <c r="K168" s="583"/>
      <c r="L168" s="583"/>
      <c r="M168" s="583"/>
      <c r="N168" s="581"/>
    </row>
    <row r="169">
      <c r="J169" s="581"/>
      <c r="K169" s="583"/>
      <c r="L169" s="583"/>
      <c r="M169" s="583"/>
      <c r="N169" s="581"/>
    </row>
    <row r="170">
      <c r="J170" s="581"/>
      <c r="K170" s="583"/>
      <c r="L170" s="583"/>
      <c r="M170" s="583"/>
      <c r="N170" s="581"/>
    </row>
    <row r="171">
      <c r="J171" s="581"/>
      <c r="K171" s="583"/>
      <c r="L171" s="583"/>
      <c r="M171" s="583"/>
      <c r="N171" s="581"/>
    </row>
    <row r="172">
      <c r="J172" s="581"/>
      <c r="K172" s="583"/>
      <c r="L172" s="583"/>
      <c r="M172" s="583"/>
      <c r="N172" s="581"/>
    </row>
    <row r="173">
      <c r="J173" s="581"/>
      <c r="K173" s="583"/>
      <c r="L173" s="583"/>
      <c r="M173" s="583"/>
      <c r="N173" s="581"/>
    </row>
    <row r="174">
      <c r="J174" s="581"/>
      <c r="K174" s="583"/>
      <c r="L174" s="583"/>
      <c r="M174" s="583"/>
      <c r="N174" s="581"/>
    </row>
    <row r="175">
      <c r="J175" s="581"/>
      <c r="K175" s="583"/>
      <c r="L175" s="583"/>
      <c r="M175" s="583"/>
      <c r="N175" s="581"/>
    </row>
    <row r="176">
      <c r="J176" s="581"/>
      <c r="K176" s="583"/>
      <c r="L176" s="583"/>
      <c r="M176" s="583"/>
      <c r="N176" s="581"/>
    </row>
    <row r="177">
      <c r="J177" s="581"/>
      <c r="K177" s="583"/>
      <c r="L177" s="583"/>
      <c r="M177" s="583"/>
      <c r="N177" s="581"/>
    </row>
    <row r="178">
      <c r="J178" s="581"/>
      <c r="K178" s="583"/>
      <c r="L178" s="583"/>
      <c r="M178" s="583"/>
      <c r="N178" s="581"/>
    </row>
    <row r="179">
      <c r="J179" s="581"/>
      <c r="K179" s="583"/>
      <c r="L179" s="583"/>
      <c r="M179" s="583"/>
      <c r="N179" s="581"/>
    </row>
    <row r="180">
      <c r="J180" s="581"/>
      <c r="K180" s="583"/>
      <c r="L180" s="583"/>
      <c r="M180" s="583"/>
      <c r="N180" s="581"/>
    </row>
    <row r="181">
      <c r="J181" s="581"/>
      <c r="K181" s="583"/>
      <c r="L181" s="583"/>
      <c r="M181" s="583"/>
      <c r="N181" s="581"/>
    </row>
    <row r="182">
      <c r="J182" s="581"/>
      <c r="K182" s="583"/>
      <c r="L182" s="583"/>
      <c r="M182" s="583"/>
      <c r="N182" s="581"/>
    </row>
    <row r="183">
      <c r="J183" s="581"/>
      <c r="K183" s="583"/>
      <c r="L183" s="583"/>
      <c r="M183" s="583"/>
      <c r="N183" s="581"/>
    </row>
    <row r="184">
      <c r="J184" s="581"/>
      <c r="K184" s="583"/>
      <c r="L184" s="583"/>
      <c r="M184" s="583"/>
      <c r="N184" s="581"/>
    </row>
    <row r="185">
      <c r="J185" s="581"/>
      <c r="K185" s="583"/>
      <c r="L185" s="583"/>
      <c r="M185" s="583"/>
      <c r="N185" s="581"/>
    </row>
    <row r="186">
      <c r="J186" s="581"/>
      <c r="K186" s="583"/>
      <c r="L186" s="583"/>
      <c r="M186" s="583"/>
      <c r="N186" s="581"/>
    </row>
    <row r="187">
      <c r="J187" s="581"/>
      <c r="K187" s="583"/>
      <c r="L187" s="583"/>
      <c r="M187" s="583"/>
      <c r="N187" s="581"/>
    </row>
    <row r="188">
      <c r="J188" s="581"/>
      <c r="K188" s="583"/>
      <c r="L188" s="583"/>
      <c r="M188" s="583"/>
      <c r="N188" s="581"/>
    </row>
    <row r="189">
      <c r="J189" s="581"/>
      <c r="K189" s="583"/>
      <c r="L189" s="583"/>
      <c r="M189" s="583"/>
      <c r="N189" s="581"/>
    </row>
    <row r="190">
      <c r="J190" s="581"/>
      <c r="K190" s="583"/>
      <c r="L190" s="583"/>
      <c r="M190" s="583"/>
      <c r="N190" s="581"/>
    </row>
    <row r="191">
      <c r="J191" s="581"/>
      <c r="K191" s="583"/>
      <c r="L191" s="583"/>
      <c r="M191" s="583"/>
      <c r="N191" s="581"/>
    </row>
    <row r="192">
      <c r="J192" s="581"/>
      <c r="K192" s="583"/>
      <c r="L192" s="583"/>
      <c r="M192" s="583"/>
      <c r="N192" s="581"/>
    </row>
    <row r="193">
      <c r="J193" s="581"/>
      <c r="K193" s="583"/>
      <c r="L193" s="583"/>
      <c r="M193" s="583"/>
      <c r="N193" s="581"/>
    </row>
    <row r="194">
      <c r="J194" s="581"/>
      <c r="K194" s="583"/>
      <c r="L194" s="583"/>
      <c r="M194" s="583"/>
      <c r="N194" s="581"/>
    </row>
    <row r="195">
      <c r="J195" s="581"/>
      <c r="K195" s="583"/>
      <c r="L195" s="583"/>
      <c r="M195" s="583"/>
      <c r="N195" s="581"/>
    </row>
    <row r="196">
      <c r="J196" s="581"/>
      <c r="K196" s="583"/>
      <c r="L196" s="583"/>
      <c r="M196" s="583"/>
      <c r="N196" s="581"/>
    </row>
    <row r="197">
      <c r="J197" s="581"/>
      <c r="K197" s="583"/>
      <c r="L197" s="583"/>
      <c r="M197" s="583"/>
      <c r="N197" s="581"/>
    </row>
    <row r="198">
      <c r="J198" s="581"/>
      <c r="K198" s="583"/>
      <c r="L198" s="583"/>
      <c r="M198" s="583"/>
      <c r="N198" s="581"/>
    </row>
    <row r="199">
      <c r="J199" s="581"/>
      <c r="K199" s="583"/>
      <c r="L199" s="583"/>
      <c r="M199" s="583"/>
      <c r="N199" s="581"/>
    </row>
    <row r="200">
      <c r="J200" s="581"/>
      <c r="K200" s="583"/>
      <c r="L200" s="583"/>
      <c r="M200" s="583"/>
      <c r="N200" s="581"/>
    </row>
    <row r="201">
      <c r="J201" s="581"/>
      <c r="K201" s="583"/>
      <c r="L201" s="583"/>
      <c r="M201" s="583"/>
      <c r="N201" s="581"/>
    </row>
    <row r="202">
      <c r="J202" s="581"/>
      <c r="K202" s="583"/>
      <c r="L202" s="583"/>
      <c r="M202" s="583"/>
      <c r="N202" s="581"/>
    </row>
    <row r="203">
      <c r="J203" s="581"/>
      <c r="K203" s="583"/>
      <c r="L203" s="583"/>
      <c r="M203" s="583"/>
      <c r="N203" s="581"/>
    </row>
    <row r="204">
      <c r="J204" s="581"/>
      <c r="K204" s="583"/>
      <c r="L204" s="583"/>
      <c r="M204" s="583"/>
      <c r="N204" s="581"/>
    </row>
    <row r="205">
      <c r="J205" s="581"/>
      <c r="K205" s="583"/>
      <c r="L205" s="583"/>
      <c r="M205" s="583"/>
      <c r="N205" s="581"/>
    </row>
    <row r="206">
      <c r="J206" s="581"/>
      <c r="K206" s="583"/>
      <c r="L206" s="583"/>
      <c r="M206" s="583"/>
      <c r="N206" s="581"/>
    </row>
    <row r="207">
      <c r="J207" s="581"/>
      <c r="K207" s="583"/>
      <c r="L207" s="583"/>
      <c r="M207" s="583"/>
      <c r="N207" s="581"/>
    </row>
    <row r="208">
      <c r="J208" s="581"/>
      <c r="K208" s="583"/>
      <c r="L208" s="583"/>
      <c r="M208" s="583"/>
      <c r="N208" s="581"/>
    </row>
    <row r="209">
      <c r="J209" s="581"/>
      <c r="K209" s="583"/>
      <c r="L209" s="583"/>
      <c r="M209" s="583"/>
      <c r="N209" s="581"/>
    </row>
    <row r="210">
      <c r="J210" s="581"/>
      <c r="K210" s="583"/>
      <c r="L210" s="583"/>
      <c r="M210" s="583"/>
      <c r="N210" s="581"/>
    </row>
    <row r="211">
      <c r="J211" s="581"/>
      <c r="K211" s="583"/>
      <c r="L211" s="583"/>
      <c r="M211" s="583"/>
      <c r="N211" s="581"/>
    </row>
    <row r="212">
      <c r="J212" s="581"/>
      <c r="K212" s="583"/>
      <c r="L212" s="583"/>
      <c r="M212" s="583"/>
      <c r="N212" s="581"/>
    </row>
    <row r="213">
      <c r="J213" s="581"/>
      <c r="K213" s="583"/>
      <c r="L213" s="583"/>
      <c r="M213" s="583"/>
      <c r="N213" s="581"/>
    </row>
    <row r="214">
      <c r="J214" s="581"/>
      <c r="K214" s="583"/>
      <c r="L214" s="583"/>
      <c r="M214" s="583"/>
      <c r="N214" s="581"/>
    </row>
    <row r="215">
      <c r="J215" s="581"/>
      <c r="K215" s="583"/>
      <c r="L215" s="583"/>
      <c r="M215" s="583"/>
      <c r="N215" s="581"/>
    </row>
    <row r="216">
      <c r="J216" s="581"/>
      <c r="K216" s="583"/>
      <c r="L216" s="583"/>
      <c r="M216" s="583"/>
      <c r="N216" s="581"/>
    </row>
    <row r="217">
      <c r="J217" s="581"/>
      <c r="K217" s="583"/>
      <c r="L217" s="583"/>
      <c r="M217" s="583"/>
      <c r="N217" s="581"/>
    </row>
    <row r="218">
      <c r="J218" s="581"/>
      <c r="K218" s="583"/>
      <c r="L218" s="583"/>
      <c r="M218" s="583"/>
      <c r="N218" s="581"/>
    </row>
    <row r="219">
      <c r="J219" s="581"/>
      <c r="K219" s="583"/>
      <c r="L219" s="583"/>
      <c r="M219" s="583"/>
      <c r="N219" s="581"/>
    </row>
    <row r="220">
      <c r="J220" s="581"/>
      <c r="K220" s="583"/>
      <c r="L220" s="583"/>
      <c r="M220" s="583"/>
      <c r="N220" s="581"/>
    </row>
    <row r="221">
      <c r="J221" s="581"/>
      <c r="K221" s="583"/>
      <c r="L221" s="583"/>
      <c r="M221" s="583"/>
      <c r="N221" s="581"/>
    </row>
    <row r="222">
      <c r="J222" s="581"/>
      <c r="K222" s="583"/>
      <c r="L222" s="583"/>
      <c r="M222" s="583"/>
      <c r="N222" s="581"/>
    </row>
    <row r="223">
      <c r="J223" s="581"/>
      <c r="K223" s="583"/>
      <c r="L223" s="583"/>
      <c r="M223" s="583"/>
      <c r="N223" s="581"/>
    </row>
    <row r="224">
      <c r="J224" s="581"/>
      <c r="K224" s="583"/>
      <c r="L224" s="583"/>
      <c r="M224" s="583"/>
      <c r="N224" s="581"/>
    </row>
    <row r="225">
      <c r="J225" s="581"/>
      <c r="K225" s="583"/>
      <c r="L225" s="583"/>
      <c r="M225" s="583"/>
      <c r="N225" s="581"/>
    </row>
    <row r="226">
      <c r="J226" s="581"/>
      <c r="K226" s="583"/>
      <c r="L226" s="583"/>
      <c r="M226" s="583"/>
      <c r="N226" s="581"/>
    </row>
    <row r="227">
      <c r="J227" s="581"/>
      <c r="K227" s="583"/>
      <c r="L227" s="583"/>
      <c r="M227" s="583"/>
      <c r="N227" s="581"/>
    </row>
    <row r="228">
      <c r="J228" s="581"/>
      <c r="K228" s="583"/>
      <c r="L228" s="583"/>
      <c r="M228" s="583"/>
      <c r="N228" s="581"/>
    </row>
    <row r="229">
      <c r="J229" s="581"/>
      <c r="K229" s="583"/>
      <c r="L229" s="583"/>
      <c r="M229" s="583"/>
      <c r="N229" s="581"/>
    </row>
    <row r="230">
      <c r="J230" s="581"/>
      <c r="K230" s="583"/>
      <c r="L230" s="583"/>
      <c r="M230" s="583"/>
      <c r="N230" s="581"/>
    </row>
    <row r="231">
      <c r="J231" s="581"/>
      <c r="K231" s="583"/>
      <c r="L231" s="583"/>
      <c r="M231" s="583"/>
      <c r="N231" s="581"/>
    </row>
    <row r="232">
      <c r="J232" s="581"/>
      <c r="K232" s="583"/>
      <c r="L232" s="583"/>
      <c r="M232" s="583"/>
      <c r="N232" s="581"/>
    </row>
    <row r="233">
      <c r="J233" s="581"/>
      <c r="K233" s="583"/>
      <c r="L233" s="583"/>
      <c r="M233" s="583"/>
      <c r="N233" s="581"/>
    </row>
    <row r="234">
      <c r="J234" s="581"/>
      <c r="K234" s="583"/>
      <c r="L234" s="583"/>
      <c r="M234" s="583"/>
      <c r="N234" s="581"/>
    </row>
    <row r="235">
      <c r="J235" s="581"/>
      <c r="K235" s="583"/>
      <c r="L235" s="583"/>
      <c r="M235" s="583"/>
      <c r="N235" s="581"/>
    </row>
    <row r="236">
      <c r="J236" s="581"/>
      <c r="K236" s="583"/>
      <c r="L236" s="583"/>
      <c r="M236" s="583"/>
      <c r="N236" s="581"/>
    </row>
    <row r="237">
      <c r="J237" s="581"/>
      <c r="K237" s="583"/>
      <c r="L237" s="583"/>
      <c r="M237" s="583"/>
      <c r="N237" s="581"/>
    </row>
    <row r="238">
      <c r="J238" s="581"/>
      <c r="K238" s="583"/>
      <c r="L238" s="583"/>
      <c r="M238" s="583"/>
      <c r="N238" s="581"/>
    </row>
    <row r="239">
      <c r="J239" s="581"/>
      <c r="K239" s="583"/>
      <c r="L239" s="583"/>
      <c r="M239" s="583"/>
      <c r="N239" s="581"/>
    </row>
    <row r="240">
      <c r="J240" s="581"/>
      <c r="K240" s="583"/>
      <c r="L240" s="583"/>
      <c r="M240" s="583"/>
      <c r="N240" s="581"/>
    </row>
    <row r="241">
      <c r="J241" s="581"/>
      <c r="K241" s="583"/>
      <c r="L241" s="583"/>
      <c r="M241" s="583"/>
      <c r="N241" s="581"/>
    </row>
    <row r="242">
      <c r="J242" s="581"/>
      <c r="K242" s="583"/>
      <c r="L242" s="583"/>
      <c r="M242" s="583"/>
      <c r="N242" s="581"/>
    </row>
    <row r="243">
      <c r="J243" s="581"/>
      <c r="K243" s="583"/>
      <c r="L243" s="583"/>
      <c r="M243" s="583"/>
      <c r="N243" s="581"/>
    </row>
    <row r="244">
      <c r="J244" s="581"/>
      <c r="K244" s="583"/>
      <c r="L244" s="583"/>
      <c r="M244" s="583"/>
      <c r="N244" s="581"/>
    </row>
    <row r="245">
      <c r="J245" s="581"/>
      <c r="K245" s="583"/>
      <c r="L245" s="583"/>
      <c r="M245" s="583"/>
      <c r="N245" s="581"/>
    </row>
    <row r="246">
      <c r="J246" s="581"/>
      <c r="K246" s="583"/>
      <c r="L246" s="583"/>
      <c r="M246" s="583"/>
      <c r="N246" s="581"/>
    </row>
    <row r="247">
      <c r="J247" s="581"/>
      <c r="K247" s="583"/>
      <c r="L247" s="583"/>
      <c r="M247" s="583"/>
      <c r="N247" s="581"/>
    </row>
    <row r="248">
      <c r="J248" s="581"/>
      <c r="K248" s="583"/>
      <c r="L248" s="583"/>
      <c r="M248" s="583"/>
      <c r="N248" s="581"/>
    </row>
    <row r="249">
      <c r="J249" s="581"/>
      <c r="K249" s="583"/>
      <c r="L249" s="583"/>
      <c r="M249" s="583"/>
      <c r="N249" s="581"/>
    </row>
    <row r="250">
      <c r="J250" s="581"/>
      <c r="K250" s="583"/>
      <c r="L250" s="583"/>
      <c r="M250" s="583"/>
      <c r="N250" s="581"/>
    </row>
    <row r="251">
      <c r="J251" s="581"/>
      <c r="K251" s="583"/>
      <c r="L251" s="583"/>
      <c r="M251" s="583"/>
      <c r="N251" s="581"/>
    </row>
    <row r="252">
      <c r="J252" s="581"/>
      <c r="K252" s="583"/>
      <c r="L252" s="583"/>
      <c r="M252" s="583"/>
      <c r="N252" s="581"/>
    </row>
    <row r="253">
      <c r="J253" s="581"/>
      <c r="K253" s="583"/>
      <c r="L253" s="583"/>
      <c r="M253" s="583"/>
      <c r="N253" s="581"/>
    </row>
    <row r="254">
      <c r="J254" s="581"/>
      <c r="K254" s="583"/>
      <c r="L254" s="583"/>
      <c r="M254" s="583"/>
      <c r="N254" s="581"/>
    </row>
    <row r="255">
      <c r="J255" s="581"/>
      <c r="K255" s="583"/>
      <c r="L255" s="583"/>
      <c r="M255" s="583"/>
      <c r="N255" s="581"/>
    </row>
    <row r="256">
      <c r="J256" s="581"/>
      <c r="K256" s="583"/>
      <c r="L256" s="583"/>
      <c r="M256" s="583"/>
      <c r="N256" s="581"/>
    </row>
    <row r="257">
      <c r="J257" s="581"/>
      <c r="K257" s="583"/>
      <c r="L257" s="583"/>
      <c r="M257" s="583"/>
      <c r="N257" s="581"/>
    </row>
    <row r="258">
      <c r="J258" s="581"/>
      <c r="K258" s="583"/>
      <c r="L258" s="583"/>
      <c r="M258" s="583"/>
      <c r="N258" s="581"/>
    </row>
    <row r="259">
      <c r="J259" s="581"/>
      <c r="K259" s="583"/>
      <c r="L259" s="583"/>
      <c r="M259" s="583"/>
      <c r="N259" s="581"/>
    </row>
    <row r="260">
      <c r="J260" s="581"/>
      <c r="K260" s="583"/>
      <c r="L260" s="583"/>
      <c r="M260" s="583"/>
      <c r="N260" s="581"/>
    </row>
    <row r="261">
      <c r="J261" s="581"/>
      <c r="K261" s="583"/>
      <c r="L261" s="583"/>
      <c r="M261" s="583"/>
      <c r="N261" s="581"/>
    </row>
    <row r="262">
      <c r="J262" s="581"/>
      <c r="K262" s="583"/>
      <c r="L262" s="583"/>
      <c r="M262" s="583"/>
      <c r="N262" s="581"/>
    </row>
    <row r="263">
      <c r="J263" s="581"/>
      <c r="K263" s="583"/>
      <c r="L263" s="583"/>
      <c r="M263" s="583"/>
      <c r="N263" s="581"/>
    </row>
    <row r="264">
      <c r="J264" s="581"/>
      <c r="K264" s="583"/>
      <c r="L264" s="583"/>
      <c r="M264" s="583"/>
      <c r="N264" s="581"/>
    </row>
    <row r="265">
      <c r="J265" s="581"/>
      <c r="K265" s="583"/>
      <c r="L265" s="583"/>
      <c r="M265" s="583"/>
      <c r="N265" s="581"/>
    </row>
    <row r="266">
      <c r="J266" s="581"/>
      <c r="K266" s="583"/>
      <c r="L266" s="583"/>
      <c r="M266" s="583"/>
      <c r="N266" s="581"/>
    </row>
    <row r="267">
      <c r="J267" s="581"/>
      <c r="K267" s="583"/>
      <c r="L267" s="583"/>
      <c r="M267" s="583"/>
      <c r="N267" s="581"/>
    </row>
    <row r="268">
      <c r="J268" s="581"/>
      <c r="K268" s="583"/>
      <c r="L268" s="583"/>
      <c r="M268" s="583"/>
      <c r="N268" s="581"/>
    </row>
    <row r="269">
      <c r="J269" s="581"/>
      <c r="K269" s="583"/>
      <c r="L269" s="583"/>
      <c r="M269" s="583"/>
      <c r="N269" s="581"/>
    </row>
    <row r="270">
      <c r="J270" s="581"/>
      <c r="K270" s="583"/>
      <c r="L270" s="583"/>
      <c r="M270" s="583"/>
      <c r="N270" s="581"/>
    </row>
    <row r="271">
      <c r="J271" s="581"/>
      <c r="K271" s="583"/>
      <c r="L271" s="583"/>
      <c r="M271" s="583"/>
      <c r="N271" s="581"/>
    </row>
    <row r="272">
      <c r="J272" s="581"/>
      <c r="K272" s="583"/>
      <c r="L272" s="583"/>
      <c r="M272" s="583"/>
      <c r="N272" s="581"/>
    </row>
    <row r="273">
      <c r="J273" s="581"/>
      <c r="K273" s="583"/>
      <c r="L273" s="583"/>
      <c r="M273" s="583"/>
      <c r="N273" s="581"/>
    </row>
    <row r="274">
      <c r="J274" s="581"/>
      <c r="K274" s="583"/>
      <c r="L274" s="583"/>
      <c r="M274" s="583"/>
      <c r="N274" s="581"/>
    </row>
    <row r="275">
      <c r="J275" s="581"/>
      <c r="K275" s="583"/>
      <c r="L275" s="583"/>
      <c r="M275" s="583"/>
      <c r="N275" s="581"/>
    </row>
    <row r="276">
      <c r="J276" s="581"/>
      <c r="K276" s="583"/>
      <c r="L276" s="583"/>
      <c r="M276" s="583"/>
      <c r="N276" s="581"/>
    </row>
    <row r="277">
      <c r="J277" s="581"/>
      <c r="K277" s="583"/>
      <c r="L277" s="583"/>
      <c r="M277" s="583"/>
      <c r="N277" s="581"/>
    </row>
    <row r="278">
      <c r="J278" s="581"/>
      <c r="K278" s="583"/>
      <c r="L278" s="583"/>
      <c r="M278" s="583"/>
      <c r="N278" s="581"/>
    </row>
    <row r="279">
      <c r="J279" s="581"/>
      <c r="K279" s="583"/>
      <c r="L279" s="583"/>
      <c r="M279" s="583"/>
      <c r="N279" s="581"/>
    </row>
    <row r="280">
      <c r="J280" s="581"/>
      <c r="K280" s="583"/>
      <c r="L280" s="583"/>
      <c r="M280" s="583"/>
      <c r="N280" s="581"/>
    </row>
    <row r="281">
      <c r="J281" s="581"/>
      <c r="K281" s="583"/>
      <c r="L281" s="583"/>
      <c r="M281" s="583"/>
      <c r="N281" s="581"/>
    </row>
    <row r="282">
      <c r="J282" s="581"/>
      <c r="K282" s="583"/>
      <c r="L282" s="583"/>
      <c r="M282" s="583"/>
      <c r="N282" s="581"/>
    </row>
    <row r="283">
      <c r="J283" s="581"/>
      <c r="K283" s="583"/>
      <c r="L283" s="583"/>
      <c r="M283" s="583"/>
      <c r="N283" s="581"/>
    </row>
    <row r="284">
      <c r="J284" s="581"/>
      <c r="K284" s="583"/>
      <c r="L284" s="583"/>
      <c r="M284" s="583"/>
      <c r="N284" s="581"/>
    </row>
    <row r="285">
      <c r="J285" s="581"/>
      <c r="K285" s="583"/>
      <c r="L285" s="583"/>
      <c r="M285" s="583"/>
      <c r="N285" s="581"/>
    </row>
    <row r="286">
      <c r="J286" s="581"/>
      <c r="K286" s="583"/>
      <c r="L286" s="583"/>
      <c r="M286" s="583"/>
      <c r="N286" s="581"/>
    </row>
    <row r="287">
      <c r="J287" s="581"/>
      <c r="K287" s="583"/>
      <c r="L287" s="583"/>
      <c r="M287" s="583"/>
      <c r="N287" s="581"/>
    </row>
    <row r="288">
      <c r="J288" s="581"/>
      <c r="K288" s="583"/>
      <c r="L288" s="583"/>
      <c r="M288" s="583"/>
      <c r="N288" s="581"/>
    </row>
    <row r="289">
      <c r="J289" s="581"/>
      <c r="K289" s="583"/>
      <c r="L289" s="583"/>
      <c r="M289" s="583"/>
      <c r="N289" s="581"/>
    </row>
    <row r="290">
      <c r="J290" s="581"/>
      <c r="K290" s="583"/>
      <c r="L290" s="583"/>
      <c r="M290" s="583"/>
      <c r="N290" s="581"/>
    </row>
    <row r="291">
      <c r="J291" s="581"/>
      <c r="K291" s="583"/>
      <c r="L291" s="583"/>
      <c r="M291" s="583"/>
      <c r="N291" s="581"/>
    </row>
    <row r="292">
      <c r="J292" s="581"/>
      <c r="K292" s="583"/>
      <c r="L292" s="583"/>
      <c r="M292" s="583"/>
      <c r="N292" s="581"/>
    </row>
    <row r="293">
      <c r="J293" s="581"/>
      <c r="K293" s="583"/>
      <c r="L293" s="583"/>
      <c r="M293" s="583"/>
      <c r="N293" s="581"/>
    </row>
    <row r="294">
      <c r="J294" s="581"/>
      <c r="K294" s="583"/>
      <c r="L294" s="583"/>
      <c r="M294" s="583"/>
      <c r="N294" s="581"/>
    </row>
    <row r="295">
      <c r="J295" s="581"/>
      <c r="K295" s="583"/>
      <c r="L295" s="583"/>
      <c r="M295" s="583"/>
      <c r="N295" s="581"/>
    </row>
    <row r="296">
      <c r="J296" s="581"/>
      <c r="K296" s="583"/>
      <c r="L296" s="583"/>
      <c r="M296" s="583"/>
      <c r="N296" s="581"/>
    </row>
    <row r="297">
      <c r="J297" s="581"/>
      <c r="K297" s="583"/>
      <c r="L297" s="583"/>
      <c r="M297" s="583"/>
      <c r="N297" s="581"/>
    </row>
    <row r="298">
      <c r="J298" s="581"/>
      <c r="K298" s="583"/>
      <c r="L298" s="583"/>
      <c r="M298" s="583"/>
      <c r="N298" s="581"/>
    </row>
    <row r="299">
      <c r="J299" s="581"/>
      <c r="K299" s="583"/>
      <c r="L299" s="583"/>
      <c r="M299" s="583"/>
      <c r="N299" s="581"/>
    </row>
    <row r="300">
      <c r="J300" s="581"/>
      <c r="K300" s="583"/>
      <c r="L300" s="583"/>
      <c r="M300" s="583"/>
      <c r="N300" s="581"/>
    </row>
    <row r="301">
      <c r="J301" s="581"/>
      <c r="K301" s="583"/>
      <c r="L301" s="583"/>
      <c r="M301" s="583"/>
      <c r="N301" s="581"/>
    </row>
    <row r="302">
      <c r="J302" s="581"/>
      <c r="K302" s="583"/>
      <c r="L302" s="583"/>
      <c r="M302" s="583"/>
      <c r="N302" s="581"/>
    </row>
    <row r="303">
      <c r="J303" s="581"/>
      <c r="K303" s="583"/>
      <c r="L303" s="583"/>
      <c r="M303" s="583"/>
      <c r="N303" s="581"/>
    </row>
    <row r="304">
      <c r="J304" s="581"/>
      <c r="K304" s="583"/>
      <c r="L304" s="583"/>
      <c r="M304" s="583"/>
      <c r="N304" s="581"/>
    </row>
    <row r="305">
      <c r="J305" s="581"/>
      <c r="K305" s="583"/>
      <c r="L305" s="583"/>
      <c r="M305" s="583"/>
      <c r="N305" s="581"/>
    </row>
    <row r="306">
      <c r="J306" s="581"/>
      <c r="K306" s="583"/>
      <c r="L306" s="583"/>
      <c r="M306" s="583"/>
      <c r="N306" s="581"/>
    </row>
    <row r="307">
      <c r="J307" s="581"/>
      <c r="K307" s="583"/>
      <c r="L307" s="583"/>
      <c r="M307" s="583"/>
      <c r="N307" s="581"/>
    </row>
    <row r="308">
      <c r="J308" s="581"/>
      <c r="K308" s="583"/>
      <c r="L308" s="583"/>
      <c r="M308" s="583"/>
      <c r="N308" s="581"/>
    </row>
    <row r="309">
      <c r="J309" s="581"/>
      <c r="K309" s="583"/>
      <c r="L309" s="583"/>
      <c r="M309" s="583"/>
      <c r="N309" s="581"/>
    </row>
    <row r="310">
      <c r="J310" s="581"/>
      <c r="K310" s="583"/>
      <c r="L310" s="583"/>
      <c r="M310" s="583"/>
      <c r="N310" s="581"/>
    </row>
    <row r="311">
      <c r="J311" s="581"/>
      <c r="K311" s="583"/>
      <c r="L311" s="583"/>
      <c r="M311" s="583"/>
      <c r="N311" s="581"/>
    </row>
    <row r="312">
      <c r="J312" s="581"/>
      <c r="K312" s="583"/>
      <c r="L312" s="583"/>
      <c r="M312" s="583"/>
      <c r="N312" s="581"/>
    </row>
    <row r="313">
      <c r="J313" s="581"/>
      <c r="K313" s="583"/>
      <c r="L313" s="583"/>
      <c r="M313" s="583"/>
      <c r="N313" s="581"/>
    </row>
    <row r="314">
      <c r="J314" s="581"/>
      <c r="K314" s="583"/>
      <c r="L314" s="583"/>
      <c r="M314" s="583"/>
      <c r="N314" s="581"/>
    </row>
    <row r="315">
      <c r="J315" s="581"/>
      <c r="K315" s="583"/>
      <c r="L315" s="583"/>
      <c r="M315" s="583"/>
      <c r="N315" s="581"/>
    </row>
    <row r="316">
      <c r="J316" s="581"/>
      <c r="K316" s="583"/>
      <c r="L316" s="583"/>
      <c r="M316" s="583"/>
      <c r="N316" s="581"/>
    </row>
    <row r="317">
      <c r="J317" s="581"/>
      <c r="K317" s="583"/>
      <c r="L317" s="583"/>
      <c r="M317" s="583"/>
      <c r="N317" s="581"/>
    </row>
    <row r="318">
      <c r="J318" s="581"/>
      <c r="K318" s="583"/>
      <c r="L318" s="583"/>
      <c r="M318" s="583"/>
      <c r="N318" s="581"/>
    </row>
    <row r="319">
      <c r="J319" s="581"/>
      <c r="K319" s="583"/>
      <c r="L319" s="583"/>
      <c r="M319" s="583"/>
      <c r="N319" s="581"/>
    </row>
    <row r="320">
      <c r="J320" s="581"/>
      <c r="K320" s="583"/>
      <c r="L320" s="583"/>
      <c r="M320" s="583"/>
      <c r="N320" s="581"/>
    </row>
    <row r="321">
      <c r="J321" s="581"/>
      <c r="K321" s="583"/>
      <c r="L321" s="583"/>
      <c r="M321" s="583"/>
      <c r="N321" s="581"/>
    </row>
    <row r="322">
      <c r="J322" s="581"/>
      <c r="K322" s="583"/>
      <c r="L322" s="583"/>
      <c r="M322" s="583"/>
      <c r="N322" s="581"/>
    </row>
    <row r="323">
      <c r="J323" s="581"/>
      <c r="K323" s="583"/>
      <c r="L323" s="583"/>
      <c r="M323" s="583"/>
      <c r="N323" s="581"/>
    </row>
    <row r="324">
      <c r="J324" s="581"/>
      <c r="K324" s="583"/>
      <c r="L324" s="583"/>
      <c r="M324" s="583"/>
      <c r="N324" s="581"/>
    </row>
    <row r="325">
      <c r="J325" s="581"/>
      <c r="K325" s="583"/>
      <c r="L325" s="583"/>
      <c r="M325" s="583"/>
      <c r="N325" s="581"/>
    </row>
    <row r="326">
      <c r="J326" s="581"/>
      <c r="K326" s="583"/>
      <c r="L326" s="583"/>
      <c r="M326" s="583"/>
      <c r="N326" s="581"/>
    </row>
    <row r="327">
      <c r="J327" s="581"/>
      <c r="K327" s="583"/>
      <c r="L327" s="583"/>
      <c r="M327" s="583"/>
      <c r="N327" s="581"/>
    </row>
    <row r="328">
      <c r="J328" s="581"/>
      <c r="K328" s="583"/>
      <c r="L328" s="583"/>
      <c r="M328" s="583"/>
      <c r="N328" s="581"/>
    </row>
    <row r="329">
      <c r="J329" s="581"/>
      <c r="K329" s="583"/>
      <c r="L329" s="583"/>
      <c r="M329" s="583"/>
      <c r="N329" s="581"/>
    </row>
    <row r="330">
      <c r="J330" s="581"/>
      <c r="K330" s="583"/>
      <c r="L330" s="583"/>
      <c r="M330" s="583"/>
      <c r="N330" s="581"/>
    </row>
    <row r="331">
      <c r="J331" s="581"/>
      <c r="K331" s="583"/>
      <c r="L331" s="583"/>
      <c r="M331" s="583"/>
      <c r="N331" s="581"/>
    </row>
    <row r="332">
      <c r="J332" s="581"/>
      <c r="K332" s="583"/>
      <c r="L332" s="583"/>
      <c r="M332" s="583"/>
      <c r="N332" s="581"/>
    </row>
    <row r="333">
      <c r="J333" s="581"/>
      <c r="K333" s="583"/>
      <c r="L333" s="583"/>
      <c r="M333" s="583"/>
      <c r="N333" s="581"/>
    </row>
    <row r="334">
      <c r="J334" s="581"/>
      <c r="K334" s="583"/>
      <c r="L334" s="583"/>
      <c r="M334" s="583"/>
      <c r="N334" s="581"/>
    </row>
    <row r="335">
      <c r="J335" s="581"/>
      <c r="K335" s="583"/>
      <c r="L335" s="583"/>
      <c r="M335" s="583"/>
      <c r="N335" s="581"/>
    </row>
    <row r="336">
      <c r="J336" s="581"/>
      <c r="K336" s="583"/>
      <c r="L336" s="583"/>
      <c r="M336" s="583"/>
      <c r="N336" s="581"/>
    </row>
    <row r="337">
      <c r="J337" s="581"/>
      <c r="K337" s="583"/>
      <c r="L337" s="583"/>
      <c r="M337" s="583"/>
      <c r="N337" s="581"/>
    </row>
    <row r="338">
      <c r="J338" s="581"/>
      <c r="K338" s="583"/>
      <c r="L338" s="583"/>
      <c r="M338" s="583"/>
      <c r="N338" s="581"/>
    </row>
    <row r="339">
      <c r="J339" s="581"/>
      <c r="K339" s="583"/>
      <c r="L339" s="583"/>
      <c r="M339" s="583"/>
      <c r="N339" s="581"/>
    </row>
    <row r="340">
      <c r="J340" s="581"/>
      <c r="K340" s="583"/>
      <c r="L340" s="583"/>
      <c r="M340" s="583"/>
      <c r="N340" s="581"/>
    </row>
    <row r="341">
      <c r="J341" s="581"/>
      <c r="K341" s="583"/>
      <c r="L341" s="583"/>
      <c r="M341" s="583"/>
      <c r="N341" s="581"/>
    </row>
    <row r="342">
      <c r="J342" s="581"/>
      <c r="K342" s="583"/>
      <c r="L342" s="583"/>
      <c r="M342" s="583"/>
      <c r="N342" s="581"/>
    </row>
    <row r="343">
      <c r="J343" s="581"/>
      <c r="K343" s="583"/>
      <c r="L343" s="583"/>
      <c r="M343" s="583"/>
      <c r="N343" s="581"/>
    </row>
    <row r="344">
      <c r="J344" s="581"/>
      <c r="K344" s="583"/>
      <c r="L344" s="583"/>
      <c r="M344" s="583"/>
      <c r="N344" s="581"/>
    </row>
    <row r="345">
      <c r="J345" s="581"/>
      <c r="K345" s="583"/>
      <c r="L345" s="583"/>
      <c r="M345" s="583"/>
      <c r="N345" s="581"/>
    </row>
    <row r="346">
      <c r="J346" s="581"/>
      <c r="K346" s="583"/>
      <c r="L346" s="583"/>
      <c r="M346" s="583"/>
      <c r="N346" s="581"/>
    </row>
    <row r="347">
      <c r="J347" s="581"/>
      <c r="K347" s="583"/>
      <c r="L347" s="583"/>
      <c r="M347" s="583"/>
      <c r="N347" s="581"/>
    </row>
    <row r="348">
      <c r="J348" s="581"/>
      <c r="K348" s="583"/>
      <c r="L348" s="583"/>
      <c r="M348" s="583"/>
      <c r="N348" s="581"/>
    </row>
    <row r="349">
      <c r="J349" s="581"/>
      <c r="K349" s="583"/>
      <c r="L349" s="583"/>
      <c r="M349" s="583"/>
      <c r="N349" s="581"/>
    </row>
    <row r="350">
      <c r="J350" s="581"/>
      <c r="K350" s="583"/>
      <c r="L350" s="583"/>
      <c r="M350" s="583"/>
      <c r="N350" s="581"/>
    </row>
    <row r="351">
      <c r="J351" s="581"/>
      <c r="K351" s="583"/>
      <c r="L351" s="583"/>
      <c r="M351" s="583"/>
      <c r="N351" s="581"/>
    </row>
    <row r="352">
      <c r="J352" s="581"/>
      <c r="K352" s="583"/>
      <c r="L352" s="583"/>
      <c r="M352" s="583"/>
      <c r="N352" s="581"/>
    </row>
    <row r="353">
      <c r="J353" s="581"/>
      <c r="K353" s="583"/>
      <c r="L353" s="583"/>
      <c r="M353" s="583"/>
      <c r="N353" s="581"/>
    </row>
    <row r="354">
      <c r="J354" s="581"/>
      <c r="K354" s="583"/>
      <c r="L354" s="583"/>
      <c r="M354" s="583"/>
      <c r="N354" s="581"/>
    </row>
    <row r="355">
      <c r="J355" s="581"/>
      <c r="K355" s="583"/>
      <c r="L355" s="583"/>
      <c r="M355" s="583"/>
      <c r="N355" s="581"/>
    </row>
    <row r="356">
      <c r="J356" s="581"/>
      <c r="K356" s="583"/>
      <c r="L356" s="583"/>
      <c r="M356" s="583"/>
      <c r="N356" s="581"/>
    </row>
    <row r="357">
      <c r="J357" s="581"/>
      <c r="K357" s="583"/>
      <c r="L357" s="583"/>
      <c r="M357" s="583"/>
      <c r="N357" s="581"/>
    </row>
    <row r="358">
      <c r="J358" s="581"/>
      <c r="K358" s="583"/>
      <c r="L358" s="583"/>
      <c r="M358" s="583"/>
      <c r="N358" s="581"/>
    </row>
    <row r="359">
      <c r="J359" s="581"/>
      <c r="K359" s="583"/>
      <c r="L359" s="583"/>
      <c r="M359" s="583"/>
      <c r="N359" s="581"/>
    </row>
    <row r="360">
      <c r="J360" s="581"/>
      <c r="K360" s="583"/>
      <c r="L360" s="583"/>
      <c r="M360" s="583"/>
      <c r="N360" s="581"/>
    </row>
    <row r="361">
      <c r="J361" s="581"/>
      <c r="K361" s="583"/>
      <c r="L361" s="583"/>
      <c r="M361" s="583"/>
      <c r="N361" s="581"/>
    </row>
    <row r="362">
      <c r="J362" s="581"/>
      <c r="K362" s="583"/>
      <c r="L362" s="583"/>
      <c r="M362" s="583"/>
      <c r="N362" s="581"/>
    </row>
    <row r="363">
      <c r="J363" s="581"/>
      <c r="K363" s="583"/>
      <c r="L363" s="583"/>
      <c r="M363" s="583"/>
      <c r="N363" s="581"/>
    </row>
    <row r="364">
      <c r="J364" s="581"/>
      <c r="K364" s="583"/>
      <c r="L364" s="583"/>
      <c r="M364" s="583"/>
      <c r="N364" s="581"/>
    </row>
    <row r="365">
      <c r="J365" s="581"/>
      <c r="K365" s="583"/>
      <c r="L365" s="583"/>
      <c r="M365" s="583"/>
      <c r="N365" s="581"/>
    </row>
    <row r="366">
      <c r="J366" s="581"/>
      <c r="K366" s="583"/>
      <c r="L366" s="583"/>
      <c r="M366" s="583"/>
      <c r="N366" s="581"/>
    </row>
    <row r="367">
      <c r="J367" s="581"/>
      <c r="K367" s="583"/>
      <c r="L367" s="583"/>
      <c r="M367" s="583"/>
      <c r="N367" s="581"/>
    </row>
    <row r="368">
      <c r="J368" s="581"/>
      <c r="K368" s="583"/>
      <c r="L368" s="583"/>
      <c r="M368" s="583"/>
      <c r="N368" s="581"/>
    </row>
    <row r="369">
      <c r="J369" s="581"/>
      <c r="K369" s="583"/>
      <c r="L369" s="583"/>
      <c r="M369" s="583"/>
      <c r="N369" s="581"/>
    </row>
    <row r="370">
      <c r="J370" s="581"/>
      <c r="K370" s="583"/>
      <c r="L370" s="583"/>
      <c r="M370" s="583"/>
      <c r="N370" s="581"/>
    </row>
    <row r="371">
      <c r="J371" s="581"/>
      <c r="K371" s="583"/>
      <c r="L371" s="583"/>
      <c r="M371" s="583"/>
      <c r="N371" s="581"/>
    </row>
    <row r="372">
      <c r="J372" s="581"/>
      <c r="K372" s="583"/>
      <c r="L372" s="583"/>
      <c r="M372" s="583"/>
      <c r="N372" s="581"/>
    </row>
    <row r="373">
      <c r="J373" s="581"/>
      <c r="K373" s="583"/>
      <c r="L373" s="583"/>
      <c r="M373" s="583"/>
      <c r="N373" s="581"/>
    </row>
    <row r="374">
      <c r="J374" s="581"/>
      <c r="K374" s="583"/>
      <c r="L374" s="583"/>
      <c r="M374" s="583"/>
      <c r="N374" s="581"/>
    </row>
    <row r="375">
      <c r="J375" s="581"/>
      <c r="K375" s="583"/>
      <c r="L375" s="583"/>
      <c r="M375" s="583"/>
      <c r="N375" s="581"/>
    </row>
    <row r="376">
      <c r="J376" s="581"/>
      <c r="K376" s="583"/>
      <c r="L376" s="583"/>
      <c r="M376" s="583"/>
      <c r="N376" s="581"/>
    </row>
    <row r="377">
      <c r="J377" s="581"/>
      <c r="K377" s="583"/>
      <c r="L377" s="583"/>
      <c r="M377" s="583"/>
      <c r="N377" s="581"/>
    </row>
    <row r="378">
      <c r="J378" s="581"/>
      <c r="K378" s="583"/>
      <c r="L378" s="583"/>
      <c r="M378" s="583"/>
      <c r="N378" s="581"/>
    </row>
    <row r="379">
      <c r="J379" s="581"/>
      <c r="K379" s="583"/>
      <c r="L379" s="583"/>
      <c r="M379" s="583"/>
      <c r="N379" s="581"/>
    </row>
    <row r="380">
      <c r="J380" s="581"/>
      <c r="K380" s="583"/>
      <c r="L380" s="583"/>
      <c r="M380" s="583"/>
      <c r="N380" s="581"/>
    </row>
    <row r="381">
      <c r="J381" s="581"/>
      <c r="K381" s="583"/>
      <c r="L381" s="583"/>
      <c r="M381" s="583"/>
      <c r="N381" s="581"/>
    </row>
    <row r="382">
      <c r="J382" s="581"/>
      <c r="K382" s="583"/>
      <c r="L382" s="583"/>
      <c r="M382" s="583"/>
      <c r="N382" s="581"/>
    </row>
    <row r="383">
      <c r="J383" s="581"/>
      <c r="K383" s="583"/>
      <c r="L383" s="583"/>
      <c r="M383" s="583"/>
      <c r="N383" s="581"/>
    </row>
    <row r="384">
      <c r="J384" s="581"/>
      <c r="K384" s="583"/>
      <c r="L384" s="583"/>
      <c r="M384" s="583"/>
      <c r="N384" s="581"/>
    </row>
    <row r="385">
      <c r="J385" s="581"/>
      <c r="K385" s="583"/>
      <c r="L385" s="583"/>
      <c r="M385" s="583"/>
      <c r="N385" s="581"/>
    </row>
    <row r="386">
      <c r="J386" s="581"/>
      <c r="K386" s="583"/>
      <c r="L386" s="583"/>
      <c r="M386" s="583"/>
      <c r="N386" s="581"/>
    </row>
    <row r="387">
      <c r="J387" s="581"/>
      <c r="K387" s="583"/>
      <c r="L387" s="583"/>
      <c r="M387" s="583"/>
      <c r="N387" s="581"/>
    </row>
    <row r="388">
      <c r="J388" s="581"/>
      <c r="K388" s="583"/>
      <c r="L388" s="583"/>
      <c r="M388" s="583"/>
      <c r="N388" s="581"/>
    </row>
    <row r="389">
      <c r="J389" s="581"/>
      <c r="K389" s="583"/>
      <c r="L389" s="583"/>
      <c r="M389" s="583"/>
      <c r="N389" s="581"/>
    </row>
    <row r="390">
      <c r="J390" s="581"/>
      <c r="K390" s="583"/>
      <c r="L390" s="583"/>
      <c r="M390" s="583"/>
      <c r="N390" s="581"/>
    </row>
    <row r="391">
      <c r="J391" s="581"/>
      <c r="K391" s="583"/>
      <c r="L391" s="583"/>
      <c r="M391" s="583"/>
      <c r="N391" s="581"/>
    </row>
    <row r="392">
      <c r="J392" s="581"/>
      <c r="K392" s="583"/>
      <c r="L392" s="583"/>
      <c r="M392" s="583"/>
      <c r="N392" s="581"/>
    </row>
    <row r="393">
      <c r="J393" s="581"/>
      <c r="K393" s="583"/>
      <c r="L393" s="583"/>
      <c r="M393" s="583"/>
      <c r="N393" s="581"/>
    </row>
    <row r="394">
      <c r="J394" s="581"/>
      <c r="K394" s="583"/>
      <c r="L394" s="583"/>
      <c r="M394" s="583"/>
      <c r="N394" s="581"/>
    </row>
    <row r="395">
      <c r="J395" s="581"/>
      <c r="K395" s="583"/>
      <c r="L395" s="583"/>
      <c r="M395" s="583"/>
      <c r="N395" s="581"/>
    </row>
    <row r="396">
      <c r="J396" s="581"/>
      <c r="K396" s="583"/>
      <c r="L396" s="583"/>
      <c r="M396" s="583"/>
      <c r="N396" s="581"/>
    </row>
    <row r="397">
      <c r="J397" s="581"/>
      <c r="K397" s="583"/>
      <c r="L397" s="583"/>
      <c r="M397" s="583"/>
      <c r="N397" s="581"/>
    </row>
    <row r="398">
      <c r="J398" s="581"/>
      <c r="K398" s="583"/>
      <c r="L398" s="583"/>
      <c r="M398" s="583"/>
      <c r="N398" s="581"/>
    </row>
    <row r="399">
      <c r="J399" s="581"/>
      <c r="K399" s="583"/>
      <c r="L399" s="583"/>
      <c r="M399" s="583"/>
      <c r="N399" s="581"/>
    </row>
    <row r="400">
      <c r="J400" s="581"/>
      <c r="K400" s="583"/>
      <c r="L400" s="583"/>
      <c r="M400" s="583"/>
      <c r="N400" s="581"/>
    </row>
    <row r="401">
      <c r="J401" s="581"/>
      <c r="K401" s="583"/>
      <c r="L401" s="583"/>
      <c r="M401" s="583"/>
      <c r="N401" s="581"/>
    </row>
    <row r="402">
      <c r="J402" s="581"/>
      <c r="K402" s="583"/>
      <c r="L402" s="583"/>
      <c r="M402" s="583"/>
      <c r="N402" s="581"/>
    </row>
    <row r="403">
      <c r="J403" s="581"/>
      <c r="K403" s="583"/>
      <c r="L403" s="583"/>
      <c r="M403" s="583"/>
      <c r="N403" s="581"/>
    </row>
    <row r="404">
      <c r="J404" s="581"/>
      <c r="K404" s="583"/>
      <c r="L404" s="583"/>
      <c r="M404" s="583"/>
      <c r="N404" s="581"/>
    </row>
    <row r="405">
      <c r="J405" s="581"/>
      <c r="K405" s="583"/>
      <c r="L405" s="583"/>
      <c r="M405" s="583"/>
      <c r="N405" s="581"/>
    </row>
    <row r="406">
      <c r="J406" s="581"/>
      <c r="K406" s="583"/>
      <c r="L406" s="583"/>
      <c r="M406" s="583"/>
      <c r="N406" s="581"/>
    </row>
    <row r="407">
      <c r="J407" s="581"/>
      <c r="K407" s="583"/>
      <c r="L407" s="583"/>
      <c r="M407" s="583"/>
      <c r="N407" s="581"/>
    </row>
    <row r="408">
      <c r="J408" s="581"/>
      <c r="K408" s="583"/>
      <c r="L408" s="583"/>
      <c r="M408" s="583"/>
      <c r="N408" s="581"/>
    </row>
    <row r="409">
      <c r="J409" s="581"/>
      <c r="K409" s="583"/>
      <c r="L409" s="583"/>
      <c r="M409" s="583"/>
      <c r="N409" s="581"/>
    </row>
    <row r="410">
      <c r="J410" s="581"/>
      <c r="K410" s="583"/>
      <c r="L410" s="583"/>
      <c r="M410" s="583"/>
      <c r="N410" s="581"/>
    </row>
    <row r="411">
      <c r="J411" s="581"/>
      <c r="K411" s="583"/>
      <c r="L411" s="583"/>
      <c r="M411" s="583"/>
      <c r="N411" s="581"/>
    </row>
    <row r="412">
      <c r="J412" s="581"/>
      <c r="K412" s="583"/>
      <c r="L412" s="583"/>
      <c r="M412" s="583"/>
      <c r="N412" s="581"/>
    </row>
    <row r="413">
      <c r="J413" s="581"/>
      <c r="K413" s="583"/>
      <c r="L413" s="583"/>
      <c r="M413" s="583"/>
      <c r="N413" s="581"/>
    </row>
    <row r="414">
      <c r="J414" s="581"/>
      <c r="K414" s="583"/>
      <c r="L414" s="583"/>
      <c r="M414" s="583"/>
      <c r="N414" s="581"/>
    </row>
    <row r="415">
      <c r="J415" s="581"/>
      <c r="K415" s="583"/>
      <c r="L415" s="583"/>
      <c r="M415" s="583"/>
      <c r="N415" s="581"/>
    </row>
    <row r="416">
      <c r="J416" s="581"/>
      <c r="K416" s="583"/>
      <c r="L416" s="583"/>
      <c r="M416" s="583"/>
      <c r="N416" s="581"/>
    </row>
    <row r="417">
      <c r="J417" s="581"/>
      <c r="K417" s="583"/>
      <c r="L417" s="583"/>
      <c r="M417" s="583"/>
      <c r="N417" s="581"/>
    </row>
    <row r="418">
      <c r="J418" s="581"/>
      <c r="K418" s="583"/>
      <c r="L418" s="583"/>
      <c r="M418" s="583"/>
      <c r="N418" s="581"/>
    </row>
    <row r="419">
      <c r="J419" s="581"/>
      <c r="K419" s="583"/>
      <c r="L419" s="583"/>
      <c r="M419" s="583"/>
      <c r="N419" s="581"/>
    </row>
    <row r="420">
      <c r="J420" s="581"/>
      <c r="K420" s="583"/>
      <c r="L420" s="583"/>
      <c r="M420" s="583"/>
      <c r="N420" s="581"/>
    </row>
    <row r="421">
      <c r="J421" s="581"/>
      <c r="K421" s="583"/>
      <c r="L421" s="583"/>
      <c r="M421" s="583"/>
      <c r="N421" s="581"/>
    </row>
    <row r="422">
      <c r="J422" s="581"/>
      <c r="K422" s="583"/>
      <c r="L422" s="583"/>
      <c r="M422" s="583"/>
      <c r="N422" s="581"/>
    </row>
    <row r="423">
      <c r="J423" s="581"/>
      <c r="K423" s="583"/>
      <c r="L423" s="583"/>
      <c r="M423" s="583"/>
      <c r="N423" s="581"/>
    </row>
    <row r="424">
      <c r="J424" s="581"/>
      <c r="K424" s="583"/>
      <c r="L424" s="583"/>
      <c r="M424" s="583"/>
      <c r="N424" s="581"/>
    </row>
    <row r="425">
      <c r="J425" s="581"/>
      <c r="K425" s="583"/>
      <c r="L425" s="583"/>
      <c r="M425" s="583"/>
      <c r="N425" s="581"/>
    </row>
    <row r="426">
      <c r="J426" s="581"/>
      <c r="K426" s="583"/>
      <c r="L426" s="583"/>
      <c r="M426" s="583"/>
      <c r="N426" s="581"/>
    </row>
    <row r="427">
      <c r="J427" s="581"/>
      <c r="K427" s="583"/>
      <c r="L427" s="583"/>
      <c r="M427" s="583"/>
      <c r="N427" s="581"/>
    </row>
    <row r="428">
      <c r="J428" s="581"/>
      <c r="K428" s="583"/>
      <c r="L428" s="583"/>
      <c r="M428" s="583"/>
      <c r="N428" s="581"/>
    </row>
    <row r="429">
      <c r="J429" s="581"/>
      <c r="K429" s="583"/>
      <c r="L429" s="583"/>
      <c r="M429" s="583"/>
      <c r="N429" s="581"/>
    </row>
    <row r="430">
      <c r="J430" s="581"/>
      <c r="K430" s="583"/>
      <c r="L430" s="583"/>
      <c r="M430" s="583"/>
      <c r="N430" s="581"/>
    </row>
    <row r="431">
      <c r="J431" s="581"/>
      <c r="K431" s="583"/>
      <c r="L431" s="583"/>
      <c r="M431" s="583"/>
      <c r="N431" s="581"/>
    </row>
    <row r="432">
      <c r="J432" s="581"/>
      <c r="K432" s="583"/>
      <c r="L432" s="583"/>
      <c r="M432" s="583"/>
      <c r="N432" s="581"/>
    </row>
    <row r="433">
      <c r="J433" s="581"/>
      <c r="K433" s="583"/>
      <c r="L433" s="583"/>
      <c r="M433" s="583"/>
      <c r="N433" s="581"/>
    </row>
    <row r="434">
      <c r="J434" s="581"/>
      <c r="K434" s="583"/>
      <c r="L434" s="583"/>
      <c r="M434" s="583"/>
      <c r="N434" s="581"/>
    </row>
    <row r="435">
      <c r="J435" s="581"/>
      <c r="K435" s="583"/>
      <c r="L435" s="583"/>
      <c r="M435" s="583"/>
      <c r="N435" s="581"/>
    </row>
    <row r="436">
      <c r="J436" s="581"/>
      <c r="K436" s="583"/>
      <c r="L436" s="583"/>
      <c r="M436" s="583"/>
      <c r="N436" s="581"/>
    </row>
    <row r="437">
      <c r="J437" s="581"/>
      <c r="K437" s="583"/>
      <c r="L437" s="583"/>
      <c r="M437" s="583"/>
      <c r="N437" s="581"/>
    </row>
    <row r="438">
      <c r="J438" s="581"/>
      <c r="K438" s="583"/>
      <c r="L438" s="583"/>
      <c r="M438" s="583"/>
      <c r="N438" s="581"/>
    </row>
    <row r="439">
      <c r="J439" s="581"/>
      <c r="K439" s="583"/>
      <c r="L439" s="583"/>
      <c r="M439" s="583"/>
      <c r="N439" s="581"/>
    </row>
    <row r="440">
      <c r="J440" s="581"/>
      <c r="K440" s="583"/>
      <c r="L440" s="583"/>
      <c r="M440" s="583"/>
      <c r="N440" s="581"/>
    </row>
    <row r="441">
      <c r="J441" s="581"/>
      <c r="K441" s="583"/>
      <c r="L441" s="583"/>
      <c r="M441" s="583"/>
      <c r="N441" s="581"/>
    </row>
    <row r="442">
      <c r="J442" s="581"/>
      <c r="K442" s="583"/>
      <c r="L442" s="583"/>
      <c r="M442" s="583"/>
      <c r="N442" s="581"/>
    </row>
    <row r="443">
      <c r="J443" s="581"/>
      <c r="K443" s="583"/>
      <c r="L443" s="583"/>
      <c r="M443" s="583"/>
      <c r="N443" s="581"/>
    </row>
    <row r="444">
      <c r="J444" s="581"/>
      <c r="K444" s="583"/>
      <c r="L444" s="583"/>
      <c r="M444" s="583"/>
      <c r="N444" s="581"/>
    </row>
    <row r="445">
      <c r="J445" s="581"/>
      <c r="K445" s="583"/>
      <c r="L445" s="583"/>
      <c r="M445" s="583"/>
      <c r="N445" s="581"/>
    </row>
    <row r="446">
      <c r="J446" s="581"/>
      <c r="K446" s="583"/>
      <c r="L446" s="583"/>
      <c r="M446" s="583"/>
      <c r="N446" s="581"/>
    </row>
    <row r="447">
      <c r="J447" s="581"/>
      <c r="K447" s="583"/>
      <c r="L447" s="583"/>
      <c r="M447" s="583"/>
      <c r="N447" s="581"/>
    </row>
    <row r="448">
      <c r="J448" s="581"/>
      <c r="K448" s="583"/>
      <c r="L448" s="583"/>
      <c r="M448" s="583"/>
      <c r="N448" s="581"/>
    </row>
    <row r="449">
      <c r="J449" s="581"/>
      <c r="K449" s="583"/>
      <c r="L449" s="583"/>
      <c r="M449" s="583"/>
      <c r="N449" s="581"/>
    </row>
    <row r="450">
      <c r="J450" s="581"/>
      <c r="K450" s="583"/>
      <c r="L450" s="583"/>
      <c r="M450" s="583"/>
      <c r="N450" s="581"/>
    </row>
    <row r="451">
      <c r="J451" s="581"/>
      <c r="K451" s="583"/>
      <c r="L451" s="583"/>
      <c r="M451" s="583"/>
      <c r="N451" s="581"/>
    </row>
    <row r="452">
      <c r="J452" s="581"/>
      <c r="K452" s="583"/>
      <c r="L452" s="583"/>
      <c r="M452" s="583"/>
      <c r="N452" s="581"/>
    </row>
    <row r="453">
      <c r="J453" s="581"/>
      <c r="K453" s="583"/>
      <c r="L453" s="583"/>
      <c r="M453" s="583"/>
      <c r="N453" s="581"/>
    </row>
    <row r="454">
      <c r="J454" s="581"/>
      <c r="K454" s="583"/>
      <c r="L454" s="583"/>
      <c r="M454" s="583"/>
      <c r="N454" s="581"/>
    </row>
    <row r="455">
      <c r="J455" s="581"/>
      <c r="K455" s="583"/>
      <c r="L455" s="583"/>
      <c r="M455" s="583"/>
      <c r="N455" s="581"/>
    </row>
    <row r="456">
      <c r="J456" s="581"/>
      <c r="K456" s="583"/>
      <c r="L456" s="583"/>
      <c r="M456" s="583"/>
      <c r="N456" s="581"/>
    </row>
    <row r="457">
      <c r="J457" s="581"/>
      <c r="K457" s="583"/>
      <c r="L457" s="583"/>
      <c r="M457" s="583"/>
      <c r="N457" s="581"/>
    </row>
    <row r="458">
      <c r="J458" s="581"/>
      <c r="K458" s="583"/>
      <c r="L458" s="583"/>
      <c r="M458" s="583"/>
      <c r="N458" s="581"/>
    </row>
    <row r="459">
      <c r="J459" s="581"/>
      <c r="K459" s="583"/>
      <c r="L459" s="583"/>
      <c r="M459" s="583"/>
      <c r="N459" s="581"/>
    </row>
    <row r="460">
      <c r="J460" s="581"/>
      <c r="K460" s="583"/>
      <c r="L460" s="583"/>
      <c r="M460" s="583"/>
      <c r="N460" s="581"/>
    </row>
    <row r="461">
      <c r="J461" s="581"/>
      <c r="K461" s="583"/>
      <c r="L461" s="583"/>
      <c r="M461" s="583"/>
      <c r="N461" s="581"/>
    </row>
    <row r="462">
      <c r="J462" s="581"/>
      <c r="K462" s="583"/>
      <c r="L462" s="583"/>
      <c r="M462" s="583"/>
      <c r="N462" s="581"/>
    </row>
    <row r="463">
      <c r="J463" s="581"/>
      <c r="K463" s="583"/>
      <c r="L463" s="583"/>
      <c r="M463" s="583"/>
      <c r="N463" s="581"/>
    </row>
    <row r="464">
      <c r="J464" s="581"/>
      <c r="K464" s="583"/>
      <c r="L464" s="583"/>
      <c r="M464" s="583"/>
      <c r="N464" s="581"/>
    </row>
    <row r="465">
      <c r="J465" s="581"/>
      <c r="K465" s="583"/>
      <c r="L465" s="583"/>
      <c r="M465" s="583"/>
      <c r="N465" s="581"/>
    </row>
    <row r="466">
      <c r="J466" s="581"/>
      <c r="K466" s="583"/>
      <c r="L466" s="583"/>
      <c r="M466" s="583"/>
      <c r="N466" s="581"/>
    </row>
    <row r="467">
      <c r="J467" s="581"/>
      <c r="K467" s="583"/>
      <c r="L467" s="583"/>
      <c r="M467" s="583"/>
      <c r="N467" s="581"/>
    </row>
    <row r="468">
      <c r="J468" s="581"/>
      <c r="K468" s="583"/>
      <c r="L468" s="583"/>
      <c r="M468" s="583"/>
      <c r="N468" s="581"/>
    </row>
    <row r="469">
      <c r="J469" s="581"/>
      <c r="K469" s="583"/>
      <c r="L469" s="583"/>
      <c r="M469" s="583"/>
      <c r="N469" s="581"/>
    </row>
    <row r="470">
      <c r="J470" s="581"/>
      <c r="K470" s="583"/>
      <c r="L470" s="583"/>
      <c r="M470" s="583"/>
      <c r="N470" s="581"/>
    </row>
    <row r="471">
      <c r="J471" s="581"/>
      <c r="K471" s="583"/>
      <c r="L471" s="583"/>
      <c r="M471" s="583"/>
      <c r="N471" s="581"/>
    </row>
    <row r="472">
      <c r="J472" s="581"/>
      <c r="K472" s="583"/>
      <c r="L472" s="583"/>
      <c r="M472" s="583"/>
      <c r="N472" s="581"/>
    </row>
    <row r="473">
      <c r="J473" s="581"/>
      <c r="K473" s="583"/>
      <c r="L473" s="583"/>
      <c r="M473" s="583"/>
      <c r="N473" s="581"/>
    </row>
    <row r="474">
      <c r="J474" s="581"/>
      <c r="K474" s="583"/>
      <c r="L474" s="583"/>
      <c r="M474" s="583"/>
      <c r="N474" s="581"/>
    </row>
    <row r="475">
      <c r="J475" s="581"/>
      <c r="K475" s="583"/>
      <c r="L475" s="583"/>
      <c r="M475" s="583"/>
      <c r="N475" s="581"/>
    </row>
    <row r="476">
      <c r="J476" s="581"/>
      <c r="K476" s="583"/>
      <c r="L476" s="583"/>
      <c r="M476" s="583"/>
      <c r="N476" s="581"/>
    </row>
    <row r="477">
      <c r="J477" s="581"/>
      <c r="K477" s="583"/>
      <c r="L477" s="583"/>
      <c r="M477" s="583"/>
      <c r="N477" s="581"/>
    </row>
    <row r="478">
      <c r="J478" s="581"/>
      <c r="K478" s="583"/>
      <c r="L478" s="583"/>
      <c r="M478" s="583"/>
      <c r="N478" s="581"/>
    </row>
    <row r="479">
      <c r="J479" s="581"/>
      <c r="K479" s="583"/>
      <c r="L479" s="583"/>
      <c r="M479" s="583"/>
      <c r="N479" s="581"/>
    </row>
    <row r="480">
      <c r="J480" s="581"/>
      <c r="K480" s="583"/>
      <c r="L480" s="583"/>
      <c r="M480" s="583"/>
      <c r="N480" s="581"/>
    </row>
    <row r="481">
      <c r="J481" s="581"/>
      <c r="K481" s="583"/>
      <c r="L481" s="583"/>
      <c r="M481" s="583"/>
      <c r="N481" s="581"/>
    </row>
    <row r="482">
      <c r="J482" s="581"/>
      <c r="K482" s="583"/>
      <c r="L482" s="583"/>
      <c r="M482" s="583"/>
      <c r="N482" s="581"/>
    </row>
    <row r="483">
      <c r="J483" s="581"/>
      <c r="K483" s="583"/>
      <c r="L483" s="583"/>
      <c r="M483" s="583"/>
      <c r="N483" s="581"/>
    </row>
    <row r="484">
      <c r="J484" s="581"/>
      <c r="K484" s="583"/>
      <c r="L484" s="583"/>
      <c r="M484" s="583"/>
      <c r="N484" s="581"/>
    </row>
    <row r="485">
      <c r="J485" s="581"/>
      <c r="K485" s="583"/>
      <c r="L485" s="583"/>
      <c r="M485" s="583"/>
      <c r="N485" s="581"/>
    </row>
    <row r="486">
      <c r="J486" s="581"/>
      <c r="K486" s="583"/>
      <c r="L486" s="583"/>
      <c r="M486" s="583"/>
      <c r="N486" s="581"/>
    </row>
    <row r="487">
      <c r="J487" s="581"/>
      <c r="K487" s="583"/>
      <c r="L487" s="583"/>
      <c r="M487" s="583"/>
      <c r="N487" s="581"/>
    </row>
    <row r="488">
      <c r="J488" s="581"/>
      <c r="K488" s="583"/>
      <c r="L488" s="583"/>
      <c r="M488" s="583"/>
      <c r="N488" s="581"/>
    </row>
    <row r="489">
      <c r="J489" s="581"/>
      <c r="K489" s="583"/>
      <c r="L489" s="583"/>
      <c r="M489" s="583"/>
      <c r="N489" s="581"/>
    </row>
    <row r="490">
      <c r="J490" s="581"/>
      <c r="K490" s="583"/>
      <c r="L490" s="583"/>
      <c r="M490" s="583"/>
      <c r="N490" s="581"/>
    </row>
    <row r="491">
      <c r="J491" s="581"/>
      <c r="K491" s="583"/>
      <c r="L491" s="583"/>
      <c r="M491" s="583"/>
      <c r="N491" s="581"/>
    </row>
    <row r="492">
      <c r="J492" s="581"/>
      <c r="K492" s="583"/>
      <c r="L492" s="583"/>
      <c r="M492" s="583"/>
      <c r="N492" s="581"/>
    </row>
    <row r="493">
      <c r="J493" s="581"/>
      <c r="K493" s="583"/>
      <c r="L493" s="583"/>
      <c r="M493" s="583"/>
      <c r="N493" s="581"/>
    </row>
    <row r="494">
      <c r="J494" s="581"/>
      <c r="K494" s="583"/>
      <c r="L494" s="583"/>
      <c r="M494" s="583"/>
      <c r="N494" s="581"/>
    </row>
    <row r="495">
      <c r="J495" s="581"/>
      <c r="K495" s="583"/>
      <c r="L495" s="583"/>
      <c r="M495" s="583"/>
      <c r="N495" s="581"/>
    </row>
    <row r="496">
      <c r="J496" s="581"/>
      <c r="K496" s="583"/>
      <c r="L496" s="583"/>
      <c r="M496" s="583"/>
      <c r="N496" s="581"/>
    </row>
    <row r="497">
      <c r="J497" s="581"/>
      <c r="K497" s="583"/>
      <c r="L497" s="583"/>
      <c r="M497" s="583"/>
      <c r="N497" s="581"/>
    </row>
    <row r="498">
      <c r="J498" s="581"/>
      <c r="K498" s="583"/>
      <c r="L498" s="583"/>
      <c r="M498" s="583"/>
      <c r="N498" s="581"/>
    </row>
    <row r="499">
      <c r="J499" s="581"/>
      <c r="K499" s="583"/>
      <c r="L499" s="583"/>
      <c r="M499" s="583"/>
      <c r="N499" s="581"/>
    </row>
    <row r="500">
      <c r="J500" s="581"/>
      <c r="K500" s="583"/>
      <c r="L500" s="583"/>
      <c r="M500" s="583"/>
      <c r="N500" s="581"/>
    </row>
    <row r="501">
      <c r="J501" s="581"/>
      <c r="K501" s="583"/>
      <c r="L501" s="583"/>
      <c r="M501" s="583"/>
      <c r="N501" s="581"/>
    </row>
    <row r="502">
      <c r="J502" s="581"/>
      <c r="K502" s="583"/>
      <c r="L502" s="583"/>
      <c r="M502" s="583"/>
      <c r="N502" s="581"/>
    </row>
    <row r="503">
      <c r="J503" s="581"/>
      <c r="K503" s="583"/>
      <c r="L503" s="583"/>
      <c r="M503" s="583"/>
      <c r="N503" s="581"/>
    </row>
    <row r="504">
      <c r="J504" s="581"/>
      <c r="K504" s="583"/>
      <c r="L504" s="583"/>
      <c r="M504" s="583"/>
      <c r="N504" s="581"/>
    </row>
    <row r="505">
      <c r="J505" s="581"/>
      <c r="K505" s="583"/>
      <c r="L505" s="583"/>
      <c r="M505" s="583"/>
      <c r="N505" s="581"/>
    </row>
    <row r="506">
      <c r="J506" s="581"/>
      <c r="K506" s="583"/>
      <c r="L506" s="583"/>
      <c r="M506" s="583"/>
      <c r="N506" s="581"/>
    </row>
    <row r="507">
      <c r="J507" s="581"/>
      <c r="K507" s="583"/>
      <c r="L507" s="583"/>
      <c r="M507" s="583"/>
      <c r="N507" s="581"/>
    </row>
    <row r="508">
      <c r="J508" s="581"/>
      <c r="K508" s="583"/>
      <c r="L508" s="583"/>
      <c r="M508" s="583"/>
      <c r="N508" s="581"/>
    </row>
    <row r="509">
      <c r="J509" s="581"/>
      <c r="K509" s="583"/>
      <c r="L509" s="583"/>
      <c r="M509" s="583"/>
      <c r="N509" s="581"/>
    </row>
    <row r="510">
      <c r="J510" s="581"/>
      <c r="K510" s="583"/>
      <c r="L510" s="583"/>
      <c r="M510" s="583"/>
      <c r="N510" s="581"/>
    </row>
    <row r="511">
      <c r="J511" s="581"/>
      <c r="K511" s="583"/>
      <c r="L511" s="583"/>
      <c r="M511" s="583"/>
      <c r="N511" s="581"/>
    </row>
    <row r="512">
      <c r="J512" s="581"/>
      <c r="K512" s="583"/>
      <c r="L512" s="583"/>
      <c r="M512" s="583"/>
      <c r="N512" s="581"/>
    </row>
    <row r="513">
      <c r="J513" s="581"/>
      <c r="K513" s="583"/>
      <c r="L513" s="583"/>
      <c r="M513" s="583"/>
      <c r="N513" s="581"/>
    </row>
    <row r="514">
      <c r="J514" s="581"/>
      <c r="K514" s="583"/>
      <c r="L514" s="583"/>
      <c r="M514" s="583"/>
      <c r="N514" s="581"/>
    </row>
    <row r="515">
      <c r="J515" s="581"/>
      <c r="K515" s="583"/>
      <c r="L515" s="583"/>
      <c r="M515" s="583"/>
      <c r="N515" s="581"/>
    </row>
    <row r="516">
      <c r="J516" s="581"/>
      <c r="K516" s="583"/>
      <c r="L516" s="583"/>
      <c r="M516" s="583"/>
      <c r="N516" s="581"/>
    </row>
    <row r="517">
      <c r="J517" s="581"/>
      <c r="K517" s="583"/>
      <c r="L517" s="583"/>
      <c r="M517" s="583"/>
      <c r="N517" s="581"/>
    </row>
    <row r="518">
      <c r="J518" s="581"/>
      <c r="K518" s="583"/>
      <c r="L518" s="583"/>
      <c r="M518" s="583"/>
      <c r="N518" s="581"/>
    </row>
    <row r="519">
      <c r="J519" s="581"/>
      <c r="K519" s="583"/>
      <c r="L519" s="583"/>
      <c r="M519" s="583"/>
      <c r="N519" s="581"/>
    </row>
    <row r="520">
      <c r="J520" s="581"/>
      <c r="K520" s="583"/>
      <c r="L520" s="583"/>
      <c r="M520" s="583"/>
      <c r="N520" s="581"/>
    </row>
    <row r="521">
      <c r="J521" s="581"/>
      <c r="K521" s="583"/>
      <c r="L521" s="583"/>
      <c r="M521" s="583"/>
      <c r="N521" s="581"/>
    </row>
    <row r="522">
      <c r="J522" s="581"/>
      <c r="K522" s="583"/>
      <c r="L522" s="583"/>
      <c r="M522" s="583"/>
      <c r="N522" s="581"/>
    </row>
    <row r="523">
      <c r="J523" s="581"/>
      <c r="K523" s="583"/>
      <c r="L523" s="583"/>
      <c r="M523" s="583"/>
      <c r="N523" s="581"/>
    </row>
    <row r="524">
      <c r="J524" s="581"/>
      <c r="K524" s="583"/>
      <c r="L524" s="583"/>
      <c r="M524" s="583"/>
      <c r="N524" s="581"/>
    </row>
    <row r="525">
      <c r="J525" s="581"/>
      <c r="K525" s="583"/>
      <c r="L525" s="583"/>
      <c r="M525" s="583"/>
      <c r="N525" s="581"/>
    </row>
    <row r="526">
      <c r="J526" s="581"/>
      <c r="K526" s="583"/>
      <c r="L526" s="583"/>
      <c r="M526" s="583"/>
      <c r="N526" s="581"/>
    </row>
    <row r="527">
      <c r="J527" s="581"/>
      <c r="K527" s="583"/>
      <c r="L527" s="583"/>
      <c r="M527" s="583"/>
      <c r="N527" s="581"/>
    </row>
    <row r="528">
      <c r="J528" s="581"/>
      <c r="K528" s="583"/>
      <c r="L528" s="583"/>
      <c r="M528" s="583"/>
      <c r="N528" s="581"/>
    </row>
    <row r="529">
      <c r="J529" s="581"/>
      <c r="K529" s="583"/>
      <c r="L529" s="583"/>
      <c r="M529" s="583"/>
      <c r="N529" s="581"/>
    </row>
    <row r="530">
      <c r="J530" s="581"/>
      <c r="K530" s="583"/>
      <c r="L530" s="583"/>
      <c r="M530" s="583"/>
      <c r="N530" s="581"/>
    </row>
    <row r="531">
      <c r="J531" s="581"/>
      <c r="K531" s="583"/>
      <c r="L531" s="583"/>
      <c r="M531" s="583"/>
      <c r="N531" s="581"/>
    </row>
    <row r="532">
      <c r="J532" s="581"/>
      <c r="K532" s="583"/>
      <c r="L532" s="583"/>
      <c r="M532" s="583"/>
      <c r="N532" s="581"/>
    </row>
    <row r="533">
      <c r="J533" s="581"/>
      <c r="K533" s="583"/>
      <c r="L533" s="583"/>
      <c r="M533" s="583"/>
      <c r="N533" s="581"/>
    </row>
    <row r="534">
      <c r="J534" s="581"/>
      <c r="K534" s="583"/>
      <c r="L534" s="583"/>
      <c r="M534" s="583"/>
      <c r="N534" s="581"/>
    </row>
    <row r="535">
      <c r="J535" s="581"/>
      <c r="K535" s="583"/>
      <c r="L535" s="583"/>
      <c r="M535" s="583"/>
      <c r="N535" s="581"/>
    </row>
    <row r="536">
      <c r="J536" s="581"/>
      <c r="K536" s="583"/>
      <c r="L536" s="583"/>
      <c r="M536" s="583"/>
      <c r="N536" s="581"/>
    </row>
    <row r="537">
      <c r="J537" s="581"/>
      <c r="K537" s="583"/>
      <c r="L537" s="583"/>
      <c r="M537" s="583"/>
      <c r="N537" s="581"/>
    </row>
    <row r="538">
      <c r="J538" s="581"/>
      <c r="K538" s="583"/>
      <c r="L538" s="583"/>
      <c r="M538" s="583"/>
      <c r="N538" s="581"/>
    </row>
    <row r="539">
      <c r="J539" s="581"/>
      <c r="K539" s="583"/>
      <c r="L539" s="583"/>
      <c r="M539" s="583"/>
      <c r="N539" s="581"/>
    </row>
    <row r="540">
      <c r="J540" s="581"/>
      <c r="K540" s="583"/>
      <c r="L540" s="583"/>
      <c r="M540" s="583"/>
      <c r="N540" s="581"/>
    </row>
    <row r="541">
      <c r="J541" s="581"/>
      <c r="K541" s="583"/>
      <c r="L541" s="583"/>
      <c r="M541" s="583"/>
      <c r="N541" s="581"/>
    </row>
    <row r="542">
      <c r="J542" s="581"/>
      <c r="K542" s="583"/>
      <c r="L542" s="583"/>
      <c r="M542" s="583"/>
      <c r="N542" s="581"/>
    </row>
    <row r="543">
      <c r="J543" s="581"/>
      <c r="K543" s="583"/>
      <c r="L543" s="583"/>
      <c r="M543" s="583"/>
      <c r="N543" s="581"/>
    </row>
    <row r="544">
      <c r="J544" s="581"/>
      <c r="K544" s="583"/>
      <c r="L544" s="583"/>
      <c r="M544" s="583"/>
      <c r="N544" s="581"/>
    </row>
    <row r="545">
      <c r="J545" s="581"/>
      <c r="K545" s="583"/>
      <c r="L545" s="583"/>
      <c r="M545" s="583"/>
      <c r="N545" s="581"/>
    </row>
    <row r="546">
      <c r="J546" s="581"/>
      <c r="K546" s="583"/>
      <c r="L546" s="583"/>
      <c r="M546" s="583"/>
      <c r="N546" s="581"/>
    </row>
    <row r="547">
      <c r="J547" s="581"/>
      <c r="K547" s="583"/>
      <c r="L547" s="583"/>
      <c r="M547" s="583"/>
      <c r="N547" s="581"/>
    </row>
    <row r="548">
      <c r="J548" s="581"/>
      <c r="K548" s="583"/>
      <c r="L548" s="583"/>
      <c r="M548" s="583"/>
      <c r="N548" s="581"/>
    </row>
    <row r="549">
      <c r="J549" s="581"/>
      <c r="K549" s="583"/>
      <c r="L549" s="583"/>
      <c r="M549" s="583"/>
      <c r="N549" s="581"/>
    </row>
    <row r="550">
      <c r="J550" s="581"/>
      <c r="K550" s="583"/>
      <c r="L550" s="583"/>
      <c r="M550" s="583"/>
      <c r="N550" s="581"/>
    </row>
    <row r="551">
      <c r="J551" s="581"/>
      <c r="K551" s="583"/>
      <c r="L551" s="583"/>
      <c r="M551" s="583"/>
      <c r="N551" s="581"/>
    </row>
    <row r="552">
      <c r="J552" s="581"/>
      <c r="K552" s="583"/>
      <c r="L552" s="583"/>
      <c r="M552" s="583"/>
      <c r="N552" s="581"/>
    </row>
    <row r="553">
      <c r="J553" s="581"/>
      <c r="K553" s="583"/>
      <c r="L553" s="583"/>
      <c r="M553" s="583"/>
      <c r="N553" s="581"/>
    </row>
    <row r="554">
      <c r="J554" s="581"/>
      <c r="K554" s="583"/>
      <c r="L554" s="583"/>
      <c r="M554" s="583"/>
      <c r="N554" s="581"/>
    </row>
    <row r="555">
      <c r="J555" s="581"/>
      <c r="K555" s="583"/>
      <c r="L555" s="583"/>
      <c r="M555" s="583"/>
      <c r="N555" s="581"/>
    </row>
    <row r="556">
      <c r="J556" s="581"/>
      <c r="K556" s="583"/>
      <c r="L556" s="583"/>
      <c r="M556" s="583"/>
      <c r="N556" s="581"/>
    </row>
    <row r="557">
      <c r="J557" s="581"/>
      <c r="K557" s="583"/>
      <c r="L557" s="583"/>
      <c r="M557" s="583"/>
      <c r="N557" s="581"/>
    </row>
    <row r="558">
      <c r="J558" s="581"/>
      <c r="K558" s="583"/>
      <c r="L558" s="583"/>
      <c r="M558" s="583"/>
      <c r="N558" s="581"/>
    </row>
    <row r="559">
      <c r="J559" s="581"/>
      <c r="K559" s="583"/>
      <c r="L559" s="583"/>
      <c r="M559" s="583"/>
      <c r="N559" s="581"/>
    </row>
    <row r="560">
      <c r="J560" s="581"/>
      <c r="K560" s="583"/>
      <c r="L560" s="583"/>
      <c r="M560" s="583"/>
      <c r="N560" s="581"/>
    </row>
    <row r="561">
      <c r="J561" s="581"/>
      <c r="K561" s="583"/>
      <c r="L561" s="583"/>
      <c r="M561" s="583"/>
      <c r="N561" s="581"/>
    </row>
    <row r="562">
      <c r="J562" s="581"/>
      <c r="K562" s="583"/>
      <c r="L562" s="583"/>
      <c r="M562" s="583"/>
      <c r="N562" s="581"/>
    </row>
    <row r="563">
      <c r="J563" s="581"/>
      <c r="K563" s="583"/>
      <c r="L563" s="583"/>
      <c r="M563" s="583"/>
      <c r="N563" s="581"/>
    </row>
    <row r="564">
      <c r="J564" s="581"/>
      <c r="K564" s="583"/>
      <c r="L564" s="583"/>
      <c r="M564" s="583"/>
      <c r="N564" s="581"/>
    </row>
    <row r="565">
      <c r="J565" s="581"/>
      <c r="K565" s="583"/>
      <c r="L565" s="583"/>
      <c r="M565" s="583"/>
      <c r="N565" s="581"/>
    </row>
    <row r="566">
      <c r="J566" s="581"/>
      <c r="K566" s="583"/>
      <c r="L566" s="583"/>
      <c r="M566" s="583"/>
      <c r="N566" s="581"/>
    </row>
    <row r="567">
      <c r="J567" s="581"/>
      <c r="K567" s="583"/>
      <c r="L567" s="583"/>
      <c r="M567" s="583"/>
      <c r="N567" s="581"/>
    </row>
    <row r="568">
      <c r="J568" s="581"/>
      <c r="K568" s="583"/>
      <c r="L568" s="583"/>
      <c r="M568" s="583"/>
      <c r="N568" s="581"/>
    </row>
    <row r="569">
      <c r="J569" s="581"/>
      <c r="K569" s="583"/>
      <c r="L569" s="583"/>
      <c r="M569" s="583"/>
      <c r="N569" s="581"/>
    </row>
    <row r="570">
      <c r="J570" s="581"/>
      <c r="K570" s="583"/>
      <c r="L570" s="583"/>
      <c r="M570" s="583"/>
      <c r="N570" s="581"/>
    </row>
    <row r="571">
      <c r="J571" s="581"/>
      <c r="K571" s="583"/>
      <c r="L571" s="583"/>
      <c r="M571" s="583"/>
      <c r="N571" s="581"/>
    </row>
    <row r="572">
      <c r="J572" s="581"/>
      <c r="K572" s="583"/>
      <c r="L572" s="583"/>
      <c r="M572" s="583"/>
      <c r="N572" s="581"/>
    </row>
    <row r="573">
      <c r="J573" s="581"/>
      <c r="K573" s="583"/>
      <c r="L573" s="583"/>
      <c r="M573" s="583"/>
      <c r="N573" s="581"/>
    </row>
    <row r="574">
      <c r="J574" s="581"/>
      <c r="K574" s="583"/>
      <c r="L574" s="583"/>
      <c r="M574" s="583"/>
      <c r="N574" s="581"/>
    </row>
    <row r="575">
      <c r="J575" s="581"/>
      <c r="K575" s="583"/>
      <c r="L575" s="583"/>
      <c r="M575" s="583"/>
      <c r="N575" s="581"/>
    </row>
    <row r="576">
      <c r="J576" s="581"/>
      <c r="K576" s="583"/>
      <c r="L576" s="583"/>
      <c r="M576" s="583"/>
      <c r="N576" s="581"/>
    </row>
    <row r="577">
      <c r="J577" s="581"/>
      <c r="K577" s="583"/>
      <c r="L577" s="583"/>
      <c r="M577" s="583"/>
      <c r="N577" s="581"/>
    </row>
    <row r="578">
      <c r="J578" s="581"/>
      <c r="K578" s="583"/>
      <c r="L578" s="583"/>
      <c r="M578" s="583"/>
      <c r="N578" s="581"/>
    </row>
    <row r="579">
      <c r="J579" s="581"/>
      <c r="K579" s="583"/>
      <c r="L579" s="583"/>
      <c r="M579" s="583"/>
      <c r="N579" s="581"/>
    </row>
    <row r="580">
      <c r="J580" s="581"/>
      <c r="K580" s="583"/>
      <c r="L580" s="583"/>
      <c r="M580" s="583"/>
      <c r="N580" s="581"/>
    </row>
    <row r="581">
      <c r="J581" s="581"/>
      <c r="K581" s="583"/>
      <c r="L581" s="583"/>
      <c r="M581" s="583"/>
      <c r="N581" s="581"/>
    </row>
    <row r="582">
      <c r="J582" s="581"/>
      <c r="K582" s="583"/>
      <c r="L582" s="583"/>
      <c r="M582" s="583"/>
      <c r="N582" s="581"/>
    </row>
    <row r="583">
      <c r="J583" s="581"/>
      <c r="K583" s="583"/>
      <c r="L583" s="583"/>
      <c r="M583" s="583"/>
      <c r="N583" s="581"/>
    </row>
    <row r="584">
      <c r="J584" s="581"/>
      <c r="K584" s="583"/>
      <c r="L584" s="583"/>
      <c r="M584" s="583"/>
      <c r="N584" s="581"/>
    </row>
    <row r="585">
      <c r="J585" s="581"/>
      <c r="K585" s="583"/>
      <c r="L585" s="583"/>
      <c r="M585" s="583"/>
      <c r="N585" s="581"/>
    </row>
    <row r="586">
      <c r="J586" s="581"/>
      <c r="K586" s="583"/>
      <c r="L586" s="583"/>
      <c r="M586" s="583"/>
      <c r="N586" s="581"/>
    </row>
    <row r="587">
      <c r="J587" s="581"/>
      <c r="K587" s="583"/>
      <c r="L587" s="583"/>
      <c r="M587" s="583"/>
      <c r="N587" s="581"/>
    </row>
    <row r="588">
      <c r="J588" s="581"/>
      <c r="K588" s="583"/>
      <c r="L588" s="583"/>
      <c r="M588" s="583"/>
      <c r="N588" s="581"/>
    </row>
    <row r="589">
      <c r="J589" s="581"/>
      <c r="K589" s="583"/>
      <c r="L589" s="583"/>
      <c r="M589" s="583"/>
      <c r="N589" s="581"/>
    </row>
    <row r="590">
      <c r="J590" s="581"/>
      <c r="K590" s="583"/>
      <c r="L590" s="583"/>
      <c r="M590" s="583"/>
      <c r="N590" s="581"/>
    </row>
    <row r="591">
      <c r="J591" s="581"/>
      <c r="K591" s="583"/>
      <c r="L591" s="583"/>
      <c r="M591" s="583"/>
      <c r="N591" s="581"/>
    </row>
    <row r="592">
      <c r="J592" s="581"/>
      <c r="K592" s="583"/>
      <c r="L592" s="583"/>
      <c r="M592" s="583"/>
      <c r="N592" s="581"/>
    </row>
    <row r="593">
      <c r="J593" s="581"/>
      <c r="K593" s="583"/>
      <c r="L593" s="583"/>
      <c r="M593" s="583"/>
      <c r="N593" s="581"/>
    </row>
    <row r="594">
      <c r="J594" s="581"/>
      <c r="K594" s="583"/>
      <c r="L594" s="583"/>
      <c r="M594" s="583"/>
      <c r="N594" s="581"/>
    </row>
    <row r="595">
      <c r="J595" s="581"/>
      <c r="K595" s="583"/>
      <c r="L595" s="583"/>
      <c r="M595" s="583"/>
      <c r="N595" s="581"/>
    </row>
    <row r="596">
      <c r="J596" s="581"/>
      <c r="K596" s="583"/>
      <c r="L596" s="583"/>
      <c r="M596" s="583"/>
      <c r="N596" s="581"/>
    </row>
    <row r="597">
      <c r="J597" s="581"/>
      <c r="K597" s="583"/>
      <c r="L597" s="583"/>
      <c r="M597" s="583"/>
      <c r="N597" s="581"/>
    </row>
    <row r="598">
      <c r="J598" s="581"/>
      <c r="K598" s="583"/>
      <c r="L598" s="583"/>
      <c r="M598" s="583"/>
      <c r="N598" s="581"/>
    </row>
    <row r="599">
      <c r="J599" s="581"/>
      <c r="K599" s="583"/>
      <c r="L599" s="583"/>
      <c r="M599" s="583"/>
      <c r="N599" s="581"/>
    </row>
    <row r="600">
      <c r="J600" s="581"/>
      <c r="K600" s="583"/>
      <c r="L600" s="583"/>
      <c r="M600" s="583"/>
      <c r="N600" s="581"/>
    </row>
    <row r="601">
      <c r="J601" s="581"/>
      <c r="K601" s="583"/>
      <c r="L601" s="583"/>
      <c r="M601" s="583"/>
      <c r="N601" s="581"/>
    </row>
    <row r="602">
      <c r="J602" s="581"/>
      <c r="K602" s="583"/>
      <c r="L602" s="583"/>
      <c r="M602" s="583"/>
      <c r="N602" s="581"/>
    </row>
    <row r="603">
      <c r="J603" s="581"/>
      <c r="K603" s="583"/>
      <c r="L603" s="583"/>
      <c r="M603" s="583"/>
      <c r="N603" s="581"/>
    </row>
    <row r="604">
      <c r="J604" s="581"/>
      <c r="K604" s="583"/>
      <c r="L604" s="583"/>
      <c r="M604" s="583"/>
      <c r="N604" s="581"/>
    </row>
    <row r="605">
      <c r="J605" s="581"/>
      <c r="K605" s="583"/>
      <c r="L605" s="583"/>
      <c r="M605" s="583"/>
      <c r="N605" s="581"/>
    </row>
    <row r="606">
      <c r="J606" s="581"/>
      <c r="K606" s="583"/>
      <c r="L606" s="583"/>
      <c r="M606" s="583"/>
      <c r="N606" s="581"/>
    </row>
    <row r="607">
      <c r="J607" s="581"/>
      <c r="K607" s="583"/>
      <c r="L607" s="583"/>
      <c r="M607" s="583"/>
      <c r="N607" s="581"/>
    </row>
    <row r="608">
      <c r="J608" s="581"/>
      <c r="K608" s="583"/>
      <c r="L608" s="583"/>
      <c r="M608" s="583"/>
      <c r="N608" s="581"/>
    </row>
    <row r="609">
      <c r="J609" s="581"/>
      <c r="K609" s="583"/>
      <c r="L609" s="583"/>
      <c r="M609" s="583"/>
      <c r="N609" s="581"/>
    </row>
    <row r="610">
      <c r="J610" s="581"/>
      <c r="K610" s="583"/>
      <c r="L610" s="583"/>
      <c r="M610" s="583"/>
      <c r="N610" s="581"/>
    </row>
    <row r="611">
      <c r="J611" s="581"/>
      <c r="K611" s="583"/>
      <c r="L611" s="583"/>
      <c r="M611" s="583"/>
      <c r="N611" s="581"/>
    </row>
    <row r="612">
      <c r="J612" s="581"/>
      <c r="K612" s="583"/>
      <c r="L612" s="583"/>
      <c r="M612" s="583"/>
      <c r="N612" s="581"/>
    </row>
    <row r="613">
      <c r="J613" s="581"/>
      <c r="K613" s="583"/>
      <c r="L613" s="583"/>
      <c r="M613" s="583"/>
      <c r="N613" s="581"/>
    </row>
    <row r="614">
      <c r="J614" s="581"/>
      <c r="K614" s="583"/>
      <c r="L614" s="583"/>
      <c r="M614" s="583"/>
      <c r="N614" s="581"/>
    </row>
    <row r="615">
      <c r="J615" s="581"/>
      <c r="K615" s="583"/>
      <c r="L615" s="583"/>
      <c r="M615" s="583"/>
      <c r="N615" s="581"/>
    </row>
    <row r="616">
      <c r="J616" s="581"/>
      <c r="K616" s="583"/>
      <c r="L616" s="583"/>
      <c r="M616" s="583"/>
      <c r="N616" s="581"/>
    </row>
    <row r="617">
      <c r="J617" s="581"/>
      <c r="K617" s="583"/>
      <c r="L617" s="583"/>
      <c r="M617" s="583"/>
      <c r="N617" s="581"/>
    </row>
    <row r="618">
      <c r="J618" s="581"/>
      <c r="K618" s="583"/>
      <c r="L618" s="583"/>
      <c r="M618" s="583"/>
      <c r="N618" s="581"/>
    </row>
    <row r="619">
      <c r="J619" s="581"/>
      <c r="K619" s="583"/>
      <c r="L619" s="583"/>
      <c r="M619" s="583"/>
      <c r="N619" s="581"/>
    </row>
    <row r="620">
      <c r="J620" s="581"/>
      <c r="K620" s="583"/>
      <c r="L620" s="583"/>
      <c r="M620" s="583"/>
      <c r="N620" s="581"/>
    </row>
    <row r="621">
      <c r="J621" s="581"/>
      <c r="K621" s="583"/>
      <c r="L621" s="583"/>
      <c r="M621" s="583"/>
      <c r="N621" s="581"/>
    </row>
    <row r="622">
      <c r="J622" s="581"/>
      <c r="K622" s="583"/>
      <c r="L622" s="583"/>
      <c r="M622" s="583"/>
      <c r="N622" s="581"/>
    </row>
    <row r="623">
      <c r="J623" s="581"/>
      <c r="K623" s="583"/>
      <c r="L623" s="583"/>
      <c r="M623" s="583"/>
      <c r="N623" s="581"/>
    </row>
    <row r="624">
      <c r="J624" s="581"/>
      <c r="K624" s="583"/>
      <c r="L624" s="583"/>
      <c r="M624" s="583"/>
      <c r="N624" s="581"/>
    </row>
    <row r="625">
      <c r="J625" s="581"/>
      <c r="K625" s="583"/>
      <c r="L625" s="583"/>
      <c r="M625" s="583"/>
      <c r="N625" s="581"/>
    </row>
    <row r="626">
      <c r="J626" s="581"/>
      <c r="K626" s="583"/>
      <c r="L626" s="583"/>
      <c r="M626" s="583"/>
      <c r="N626" s="581"/>
    </row>
    <row r="627">
      <c r="J627" s="581"/>
      <c r="K627" s="583"/>
      <c r="L627" s="583"/>
      <c r="M627" s="583"/>
      <c r="N627" s="581"/>
    </row>
    <row r="628">
      <c r="J628" s="581"/>
      <c r="K628" s="583"/>
      <c r="L628" s="583"/>
      <c r="M628" s="583"/>
      <c r="N628" s="581"/>
    </row>
    <row r="629">
      <c r="J629" s="581"/>
      <c r="K629" s="583"/>
      <c r="L629" s="583"/>
      <c r="M629" s="583"/>
      <c r="N629" s="581"/>
    </row>
    <row r="630">
      <c r="J630" s="581"/>
      <c r="K630" s="583"/>
      <c r="L630" s="583"/>
      <c r="M630" s="583"/>
      <c r="N630" s="581"/>
    </row>
    <row r="631">
      <c r="J631" s="581"/>
      <c r="K631" s="583"/>
      <c r="L631" s="583"/>
      <c r="M631" s="583"/>
      <c r="N631" s="581"/>
    </row>
    <row r="632">
      <c r="J632" s="581"/>
      <c r="K632" s="583"/>
      <c r="L632" s="583"/>
      <c r="M632" s="583"/>
      <c r="N632" s="581"/>
    </row>
    <row r="633">
      <c r="J633" s="581"/>
      <c r="K633" s="583"/>
      <c r="L633" s="583"/>
      <c r="M633" s="583"/>
      <c r="N633" s="581"/>
    </row>
    <row r="634">
      <c r="J634" s="581"/>
      <c r="K634" s="583"/>
      <c r="L634" s="583"/>
      <c r="M634" s="583"/>
      <c r="N634" s="581"/>
    </row>
    <row r="635">
      <c r="J635" s="581"/>
      <c r="K635" s="583"/>
      <c r="L635" s="583"/>
      <c r="M635" s="583"/>
      <c r="N635" s="581"/>
    </row>
    <row r="636">
      <c r="J636" s="581"/>
      <c r="K636" s="583"/>
      <c r="L636" s="583"/>
      <c r="M636" s="583"/>
      <c r="N636" s="581"/>
    </row>
    <row r="637">
      <c r="J637" s="581"/>
      <c r="K637" s="583"/>
      <c r="L637" s="583"/>
      <c r="M637" s="583"/>
      <c r="N637" s="581"/>
    </row>
    <row r="638">
      <c r="J638" s="581"/>
      <c r="K638" s="583"/>
      <c r="L638" s="583"/>
      <c r="M638" s="583"/>
      <c r="N638" s="581"/>
    </row>
    <row r="639">
      <c r="J639" s="581"/>
      <c r="K639" s="583"/>
      <c r="L639" s="583"/>
      <c r="M639" s="583"/>
      <c r="N639" s="581"/>
    </row>
    <row r="640">
      <c r="J640" s="581"/>
      <c r="K640" s="583"/>
      <c r="L640" s="583"/>
      <c r="M640" s="583"/>
      <c r="N640" s="581"/>
    </row>
    <row r="641">
      <c r="J641" s="581"/>
      <c r="K641" s="583"/>
      <c r="L641" s="583"/>
      <c r="M641" s="583"/>
      <c r="N641" s="581"/>
    </row>
    <row r="642">
      <c r="J642" s="581"/>
      <c r="K642" s="583"/>
      <c r="L642" s="583"/>
      <c r="M642" s="583"/>
      <c r="N642" s="581"/>
    </row>
    <row r="643">
      <c r="J643" s="581"/>
      <c r="K643" s="583"/>
      <c r="L643" s="583"/>
      <c r="M643" s="583"/>
      <c r="N643" s="581"/>
    </row>
    <row r="644">
      <c r="J644" s="581"/>
      <c r="K644" s="583"/>
      <c r="L644" s="583"/>
      <c r="M644" s="583"/>
      <c r="N644" s="581"/>
    </row>
    <row r="645">
      <c r="J645" s="581"/>
      <c r="K645" s="583"/>
      <c r="L645" s="583"/>
      <c r="M645" s="583"/>
      <c r="N645" s="581"/>
    </row>
    <row r="646">
      <c r="J646" s="581"/>
      <c r="K646" s="583"/>
      <c r="L646" s="583"/>
      <c r="M646" s="583"/>
      <c r="N646" s="581"/>
    </row>
    <row r="647">
      <c r="J647" s="581"/>
      <c r="K647" s="583"/>
      <c r="L647" s="583"/>
      <c r="M647" s="583"/>
      <c r="N647" s="581"/>
    </row>
    <row r="648">
      <c r="J648" s="581"/>
      <c r="K648" s="583"/>
      <c r="L648" s="583"/>
      <c r="M648" s="583"/>
      <c r="N648" s="581"/>
    </row>
    <row r="649">
      <c r="J649" s="581"/>
      <c r="K649" s="583"/>
      <c r="L649" s="583"/>
      <c r="M649" s="583"/>
      <c r="N649" s="581"/>
    </row>
    <row r="650">
      <c r="J650" s="581"/>
      <c r="K650" s="583"/>
      <c r="L650" s="583"/>
      <c r="M650" s="583"/>
      <c r="N650" s="581"/>
    </row>
    <row r="651">
      <c r="J651" s="581"/>
      <c r="K651" s="583"/>
      <c r="L651" s="583"/>
      <c r="M651" s="583"/>
      <c r="N651" s="581"/>
    </row>
    <row r="652">
      <c r="J652" s="581"/>
      <c r="K652" s="583"/>
      <c r="L652" s="583"/>
      <c r="M652" s="583"/>
      <c r="N652" s="581"/>
    </row>
    <row r="653">
      <c r="J653" s="581"/>
      <c r="K653" s="583"/>
      <c r="L653" s="583"/>
      <c r="M653" s="583"/>
      <c r="N653" s="581"/>
    </row>
    <row r="654">
      <c r="J654" s="581"/>
      <c r="K654" s="583"/>
      <c r="L654" s="583"/>
      <c r="M654" s="583"/>
      <c r="N654" s="581"/>
    </row>
    <row r="655">
      <c r="J655" s="581"/>
      <c r="K655" s="583"/>
      <c r="L655" s="583"/>
      <c r="M655" s="583"/>
      <c r="N655" s="581"/>
    </row>
    <row r="656">
      <c r="J656" s="581"/>
      <c r="K656" s="583"/>
      <c r="L656" s="583"/>
      <c r="M656" s="583"/>
      <c r="N656" s="581"/>
    </row>
    <row r="657">
      <c r="J657" s="581"/>
      <c r="K657" s="583"/>
      <c r="L657" s="583"/>
      <c r="M657" s="583"/>
      <c r="N657" s="581"/>
    </row>
    <row r="658">
      <c r="J658" s="581"/>
      <c r="K658" s="583"/>
      <c r="L658" s="583"/>
      <c r="M658" s="583"/>
      <c r="N658" s="581"/>
    </row>
    <row r="659">
      <c r="J659" s="581"/>
      <c r="K659" s="583"/>
      <c r="L659" s="583"/>
      <c r="M659" s="583"/>
      <c r="N659" s="581"/>
    </row>
    <row r="660">
      <c r="J660" s="581"/>
      <c r="K660" s="583"/>
      <c r="L660" s="583"/>
      <c r="M660" s="583"/>
      <c r="N660" s="581"/>
    </row>
    <row r="661">
      <c r="J661" s="581"/>
      <c r="K661" s="583"/>
      <c r="L661" s="583"/>
      <c r="M661" s="583"/>
      <c r="N661" s="581"/>
    </row>
    <row r="662">
      <c r="J662" s="581"/>
      <c r="K662" s="583"/>
      <c r="L662" s="583"/>
      <c r="M662" s="583"/>
      <c r="N662" s="581"/>
    </row>
    <row r="663">
      <c r="J663" s="581"/>
      <c r="K663" s="583"/>
      <c r="L663" s="583"/>
      <c r="M663" s="583"/>
      <c r="N663" s="581"/>
    </row>
    <row r="664">
      <c r="J664" s="581"/>
      <c r="K664" s="583"/>
      <c r="L664" s="583"/>
      <c r="M664" s="583"/>
      <c r="N664" s="581"/>
    </row>
    <row r="665">
      <c r="J665" s="581"/>
      <c r="K665" s="583"/>
      <c r="L665" s="583"/>
      <c r="M665" s="583"/>
      <c r="N665" s="581"/>
    </row>
    <row r="666">
      <c r="J666" s="581"/>
      <c r="K666" s="583"/>
      <c r="L666" s="583"/>
      <c r="M666" s="583"/>
      <c r="N666" s="581"/>
    </row>
    <row r="667">
      <c r="J667" s="581"/>
      <c r="K667" s="583"/>
      <c r="L667" s="583"/>
      <c r="M667" s="583"/>
      <c r="N667" s="581"/>
    </row>
    <row r="668">
      <c r="J668" s="581"/>
      <c r="K668" s="583"/>
      <c r="L668" s="583"/>
      <c r="M668" s="583"/>
      <c r="N668" s="581"/>
    </row>
    <row r="669">
      <c r="J669" s="581"/>
      <c r="K669" s="583"/>
      <c r="L669" s="583"/>
      <c r="M669" s="583"/>
      <c r="N669" s="581"/>
    </row>
    <row r="670">
      <c r="J670" s="581"/>
      <c r="K670" s="583"/>
      <c r="L670" s="583"/>
      <c r="M670" s="583"/>
      <c r="N670" s="581"/>
    </row>
    <row r="671">
      <c r="J671" s="581"/>
      <c r="K671" s="583"/>
      <c r="L671" s="583"/>
      <c r="M671" s="583"/>
      <c r="N671" s="581"/>
    </row>
    <row r="672">
      <c r="J672" s="581"/>
      <c r="K672" s="583"/>
      <c r="L672" s="583"/>
      <c r="M672" s="583"/>
      <c r="N672" s="581"/>
    </row>
    <row r="673">
      <c r="J673" s="581"/>
      <c r="K673" s="583"/>
      <c r="L673" s="583"/>
      <c r="M673" s="583"/>
      <c r="N673" s="581"/>
    </row>
    <row r="674">
      <c r="J674" s="581"/>
      <c r="K674" s="583"/>
      <c r="L674" s="583"/>
      <c r="M674" s="583"/>
      <c r="N674" s="581"/>
    </row>
    <row r="675">
      <c r="J675" s="581"/>
      <c r="K675" s="583"/>
      <c r="L675" s="583"/>
      <c r="M675" s="583"/>
      <c r="N675" s="581"/>
    </row>
    <row r="676">
      <c r="J676" s="581"/>
      <c r="K676" s="583"/>
      <c r="L676" s="583"/>
      <c r="M676" s="583"/>
      <c r="N676" s="581"/>
    </row>
    <row r="677">
      <c r="J677" s="581"/>
      <c r="K677" s="583"/>
      <c r="L677" s="583"/>
      <c r="M677" s="583"/>
      <c r="N677" s="581"/>
    </row>
    <row r="678">
      <c r="J678" s="581"/>
      <c r="K678" s="583"/>
      <c r="L678" s="583"/>
      <c r="M678" s="583"/>
      <c r="N678" s="581"/>
    </row>
    <row r="679">
      <c r="J679" s="581"/>
      <c r="K679" s="583"/>
      <c r="L679" s="583"/>
      <c r="M679" s="583"/>
      <c r="N679" s="581"/>
    </row>
    <row r="680">
      <c r="J680" s="581"/>
      <c r="K680" s="583"/>
      <c r="L680" s="583"/>
      <c r="M680" s="583"/>
      <c r="N680" s="581"/>
    </row>
    <row r="681">
      <c r="J681" s="581"/>
      <c r="K681" s="583"/>
      <c r="L681" s="583"/>
      <c r="M681" s="583"/>
      <c r="N681" s="581"/>
    </row>
    <row r="682">
      <c r="J682" s="581"/>
      <c r="K682" s="583"/>
      <c r="L682" s="583"/>
      <c r="M682" s="583"/>
      <c r="N682" s="581"/>
    </row>
    <row r="683">
      <c r="J683" s="581"/>
      <c r="K683" s="583"/>
      <c r="L683" s="583"/>
      <c r="M683" s="583"/>
      <c r="N683" s="581"/>
    </row>
    <row r="684">
      <c r="J684" s="581"/>
      <c r="K684" s="583"/>
      <c r="L684" s="583"/>
      <c r="M684" s="583"/>
      <c r="N684" s="581"/>
    </row>
    <row r="685">
      <c r="J685" s="581"/>
      <c r="K685" s="583"/>
      <c r="L685" s="583"/>
      <c r="M685" s="583"/>
      <c r="N685" s="581"/>
    </row>
    <row r="686">
      <c r="J686" s="581"/>
      <c r="K686" s="583"/>
      <c r="L686" s="583"/>
      <c r="M686" s="583"/>
      <c r="N686" s="581"/>
    </row>
    <row r="687">
      <c r="J687" s="581"/>
      <c r="K687" s="583"/>
      <c r="L687" s="583"/>
      <c r="M687" s="583"/>
      <c r="N687" s="581"/>
    </row>
    <row r="688">
      <c r="J688" s="581"/>
      <c r="K688" s="583"/>
      <c r="L688" s="583"/>
      <c r="M688" s="583"/>
      <c r="N688" s="581"/>
    </row>
    <row r="689">
      <c r="J689" s="581"/>
      <c r="K689" s="583"/>
      <c r="L689" s="583"/>
      <c r="M689" s="583"/>
      <c r="N689" s="581"/>
    </row>
    <row r="690">
      <c r="J690" s="581"/>
      <c r="K690" s="583"/>
      <c r="L690" s="583"/>
      <c r="M690" s="583"/>
      <c r="N690" s="581"/>
    </row>
    <row r="691">
      <c r="J691" s="581"/>
      <c r="K691" s="583"/>
      <c r="L691" s="583"/>
      <c r="M691" s="583"/>
      <c r="N691" s="581"/>
    </row>
    <row r="692">
      <c r="J692" s="581"/>
      <c r="K692" s="583"/>
      <c r="L692" s="583"/>
      <c r="M692" s="583"/>
      <c r="N692" s="581"/>
    </row>
    <row r="693">
      <c r="J693" s="581"/>
      <c r="K693" s="583"/>
      <c r="L693" s="583"/>
      <c r="M693" s="583"/>
      <c r="N693" s="581"/>
    </row>
    <row r="694">
      <c r="J694" s="581"/>
      <c r="K694" s="583"/>
      <c r="L694" s="583"/>
      <c r="M694" s="583"/>
      <c r="N694" s="581"/>
    </row>
    <row r="695">
      <c r="J695" s="581"/>
      <c r="K695" s="583"/>
      <c r="L695" s="583"/>
      <c r="M695" s="583"/>
      <c r="N695" s="581"/>
    </row>
    <row r="696">
      <c r="J696" s="581"/>
      <c r="K696" s="583"/>
      <c r="L696" s="583"/>
      <c r="M696" s="583"/>
      <c r="N696" s="581"/>
    </row>
    <row r="697">
      <c r="J697" s="581"/>
      <c r="K697" s="583"/>
      <c r="L697" s="583"/>
      <c r="M697" s="583"/>
      <c r="N697" s="581"/>
    </row>
    <row r="698">
      <c r="J698" s="581"/>
      <c r="K698" s="583"/>
      <c r="L698" s="583"/>
      <c r="M698" s="583"/>
      <c r="N698" s="581"/>
    </row>
    <row r="699">
      <c r="J699" s="581"/>
      <c r="K699" s="583"/>
      <c r="L699" s="583"/>
      <c r="M699" s="583"/>
      <c r="N699" s="581"/>
    </row>
    <row r="700">
      <c r="J700" s="581"/>
      <c r="K700" s="583"/>
      <c r="L700" s="583"/>
      <c r="M700" s="583"/>
      <c r="N700" s="581"/>
    </row>
    <row r="701">
      <c r="J701" s="581"/>
      <c r="K701" s="583"/>
      <c r="L701" s="583"/>
      <c r="M701" s="583"/>
      <c r="N701" s="581"/>
    </row>
    <row r="702">
      <c r="J702" s="581"/>
      <c r="K702" s="583"/>
      <c r="L702" s="583"/>
      <c r="M702" s="583"/>
      <c r="N702" s="581"/>
    </row>
    <row r="703">
      <c r="J703" s="581"/>
      <c r="K703" s="583"/>
      <c r="L703" s="583"/>
      <c r="M703" s="583"/>
      <c r="N703" s="581"/>
    </row>
    <row r="704">
      <c r="J704" s="581"/>
      <c r="K704" s="583"/>
      <c r="L704" s="583"/>
      <c r="M704" s="583"/>
      <c r="N704" s="581"/>
    </row>
    <row r="705">
      <c r="J705" s="581"/>
      <c r="K705" s="583"/>
      <c r="L705" s="583"/>
      <c r="M705" s="583"/>
      <c r="N705" s="581"/>
    </row>
    <row r="706">
      <c r="J706" s="581"/>
      <c r="K706" s="583"/>
      <c r="L706" s="583"/>
      <c r="M706" s="583"/>
      <c r="N706" s="581"/>
    </row>
    <row r="707">
      <c r="J707" s="581"/>
      <c r="K707" s="583"/>
      <c r="L707" s="583"/>
      <c r="M707" s="583"/>
      <c r="N707" s="581"/>
    </row>
    <row r="708">
      <c r="J708" s="581"/>
      <c r="K708" s="583"/>
      <c r="L708" s="583"/>
      <c r="M708" s="583"/>
      <c r="N708" s="581"/>
    </row>
    <row r="709">
      <c r="J709" s="581"/>
      <c r="K709" s="583"/>
      <c r="L709" s="583"/>
      <c r="M709" s="583"/>
      <c r="N709" s="581"/>
    </row>
    <row r="710">
      <c r="J710" s="581"/>
      <c r="K710" s="583"/>
      <c r="L710" s="583"/>
      <c r="M710" s="583"/>
      <c r="N710" s="581"/>
    </row>
    <row r="711">
      <c r="J711" s="581"/>
      <c r="K711" s="583"/>
      <c r="L711" s="583"/>
      <c r="M711" s="583"/>
      <c r="N711" s="581"/>
    </row>
    <row r="712">
      <c r="J712" s="581"/>
      <c r="K712" s="583"/>
      <c r="L712" s="583"/>
      <c r="M712" s="583"/>
      <c r="N712" s="581"/>
    </row>
    <row r="713">
      <c r="J713" s="581"/>
      <c r="K713" s="583"/>
      <c r="L713" s="583"/>
      <c r="M713" s="583"/>
      <c r="N713" s="581"/>
    </row>
    <row r="714">
      <c r="J714" s="581"/>
      <c r="K714" s="583"/>
      <c r="L714" s="583"/>
      <c r="M714" s="583"/>
      <c r="N714" s="581"/>
    </row>
    <row r="715">
      <c r="J715" s="581"/>
      <c r="K715" s="583"/>
      <c r="L715" s="583"/>
      <c r="M715" s="583"/>
      <c r="N715" s="581"/>
    </row>
    <row r="716">
      <c r="J716" s="581"/>
      <c r="K716" s="583"/>
      <c r="L716" s="583"/>
      <c r="M716" s="583"/>
      <c r="N716" s="581"/>
    </row>
    <row r="717">
      <c r="J717" s="581"/>
      <c r="K717" s="583"/>
      <c r="L717" s="583"/>
      <c r="M717" s="583"/>
      <c r="N717" s="581"/>
    </row>
    <row r="718">
      <c r="J718" s="581"/>
      <c r="K718" s="583"/>
      <c r="L718" s="583"/>
      <c r="M718" s="583"/>
      <c r="N718" s="581"/>
    </row>
    <row r="719">
      <c r="J719" s="581"/>
      <c r="K719" s="583"/>
      <c r="L719" s="583"/>
      <c r="M719" s="583"/>
      <c r="N719" s="581"/>
    </row>
    <row r="720">
      <c r="J720" s="581"/>
      <c r="K720" s="583"/>
      <c r="L720" s="583"/>
      <c r="M720" s="583"/>
      <c r="N720" s="581"/>
    </row>
    <row r="721">
      <c r="J721" s="581"/>
      <c r="K721" s="583"/>
      <c r="L721" s="583"/>
      <c r="M721" s="583"/>
      <c r="N721" s="581"/>
    </row>
    <row r="722">
      <c r="J722" s="581"/>
      <c r="K722" s="583"/>
      <c r="L722" s="583"/>
      <c r="M722" s="583"/>
      <c r="N722" s="581"/>
    </row>
    <row r="723">
      <c r="J723" s="581"/>
      <c r="K723" s="583"/>
      <c r="L723" s="583"/>
      <c r="M723" s="583"/>
      <c r="N723" s="581"/>
    </row>
    <row r="724">
      <c r="J724" s="581"/>
      <c r="K724" s="583"/>
      <c r="L724" s="583"/>
      <c r="M724" s="583"/>
      <c r="N724" s="581"/>
    </row>
    <row r="725">
      <c r="J725" s="581"/>
      <c r="K725" s="583"/>
      <c r="L725" s="583"/>
      <c r="M725" s="583"/>
      <c r="N725" s="581"/>
    </row>
    <row r="726">
      <c r="J726" s="581"/>
      <c r="K726" s="583"/>
      <c r="L726" s="583"/>
      <c r="M726" s="583"/>
      <c r="N726" s="581"/>
    </row>
    <row r="727">
      <c r="J727" s="581"/>
      <c r="K727" s="583"/>
      <c r="L727" s="583"/>
      <c r="M727" s="583"/>
      <c r="N727" s="581"/>
    </row>
    <row r="728">
      <c r="J728" s="581"/>
      <c r="K728" s="583"/>
      <c r="L728" s="583"/>
      <c r="M728" s="583"/>
      <c r="N728" s="581"/>
    </row>
    <row r="729">
      <c r="J729" s="581"/>
      <c r="K729" s="583"/>
      <c r="L729" s="583"/>
      <c r="M729" s="583"/>
      <c r="N729" s="581"/>
    </row>
    <row r="730">
      <c r="J730" s="581"/>
      <c r="K730" s="583"/>
      <c r="L730" s="583"/>
      <c r="M730" s="583"/>
      <c r="N730" s="581"/>
    </row>
    <row r="731">
      <c r="J731" s="581"/>
      <c r="K731" s="583"/>
      <c r="L731" s="583"/>
      <c r="M731" s="583"/>
      <c r="N731" s="581"/>
    </row>
    <row r="732">
      <c r="J732" s="581"/>
      <c r="K732" s="583"/>
      <c r="L732" s="583"/>
      <c r="M732" s="583"/>
      <c r="N732" s="581"/>
    </row>
    <row r="733">
      <c r="J733" s="581"/>
      <c r="K733" s="583"/>
      <c r="L733" s="583"/>
      <c r="M733" s="583"/>
      <c r="N733" s="581"/>
    </row>
    <row r="734">
      <c r="J734" s="581"/>
      <c r="K734" s="583"/>
      <c r="L734" s="583"/>
      <c r="M734" s="583"/>
      <c r="N734" s="581"/>
    </row>
    <row r="735">
      <c r="J735" s="581"/>
      <c r="K735" s="583"/>
      <c r="L735" s="583"/>
      <c r="M735" s="583"/>
      <c r="N735" s="581"/>
    </row>
    <row r="736">
      <c r="J736" s="581"/>
      <c r="K736" s="583"/>
      <c r="L736" s="583"/>
      <c r="M736" s="583"/>
      <c r="N736" s="581"/>
    </row>
    <row r="737">
      <c r="J737" s="581"/>
      <c r="K737" s="583"/>
      <c r="L737" s="583"/>
      <c r="M737" s="583"/>
      <c r="N737" s="581"/>
    </row>
    <row r="738">
      <c r="J738" s="581"/>
      <c r="K738" s="583"/>
      <c r="L738" s="583"/>
      <c r="M738" s="583"/>
      <c r="N738" s="581"/>
    </row>
    <row r="739">
      <c r="J739" s="581"/>
      <c r="K739" s="583"/>
      <c r="L739" s="583"/>
      <c r="M739" s="583"/>
      <c r="N739" s="581"/>
    </row>
    <row r="740">
      <c r="J740" s="581"/>
      <c r="K740" s="583"/>
      <c r="L740" s="583"/>
      <c r="M740" s="583"/>
      <c r="N740" s="581"/>
    </row>
    <row r="741">
      <c r="J741" s="581"/>
      <c r="K741" s="583"/>
      <c r="L741" s="583"/>
      <c r="M741" s="583"/>
      <c r="N741" s="581"/>
    </row>
    <row r="742">
      <c r="J742" s="581"/>
      <c r="K742" s="583"/>
      <c r="L742" s="583"/>
      <c r="M742" s="583"/>
      <c r="N742" s="581"/>
    </row>
    <row r="743">
      <c r="J743" s="581"/>
      <c r="K743" s="583"/>
      <c r="L743" s="583"/>
      <c r="M743" s="583"/>
      <c r="N743" s="581"/>
    </row>
    <row r="744">
      <c r="J744" s="581"/>
      <c r="K744" s="583"/>
      <c r="L744" s="583"/>
      <c r="M744" s="583"/>
      <c r="N744" s="581"/>
    </row>
    <row r="745">
      <c r="J745" s="581"/>
      <c r="K745" s="583"/>
      <c r="L745" s="583"/>
      <c r="M745" s="583"/>
      <c r="N745" s="581"/>
    </row>
    <row r="746">
      <c r="J746" s="581"/>
      <c r="K746" s="583"/>
      <c r="L746" s="583"/>
      <c r="M746" s="583"/>
      <c r="N746" s="581"/>
    </row>
    <row r="747">
      <c r="J747" s="581"/>
      <c r="K747" s="583"/>
      <c r="L747" s="583"/>
      <c r="M747" s="583"/>
      <c r="N747" s="581"/>
    </row>
    <row r="748">
      <c r="J748" s="581"/>
      <c r="K748" s="583"/>
      <c r="L748" s="583"/>
      <c r="M748" s="583"/>
      <c r="N748" s="581"/>
    </row>
    <row r="749">
      <c r="J749" s="581"/>
      <c r="K749" s="583"/>
      <c r="L749" s="583"/>
      <c r="M749" s="583"/>
      <c r="N749" s="581"/>
    </row>
    <row r="750">
      <c r="J750" s="581"/>
      <c r="K750" s="583"/>
      <c r="L750" s="583"/>
      <c r="M750" s="583"/>
      <c r="N750" s="581"/>
    </row>
    <row r="751">
      <c r="J751" s="581"/>
      <c r="K751" s="583"/>
      <c r="L751" s="583"/>
      <c r="M751" s="583"/>
      <c r="N751" s="581"/>
    </row>
    <row r="752">
      <c r="J752" s="581"/>
      <c r="K752" s="583"/>
      <c r="L752" s="583"/>
      <c r="M752" s="583"/>
      <c r="N752" s="581"/>
    </row>
    <row r="753">
      <c r="J753" s="581"/>
      <c r="K753" s="583"/>
      <c r="L753" s="583"/>
      <c r="M753" s="583"/>
      <c r="N753" s="581"/>
    </row>
    <row r="754">
      <c r="J754" s="581"/>
      <c r="K754" s="583"/>
      <c r="L754" s="583"/>
      <c r="M754" s="583"/>
      <c r="N754" s="581"/>
    </row>
    <row r="755">
      <c r="J755" s="581"/>
      <c r="K755" s="583"/>
      <c r="L755" s="583"/>
      <c r="M755" s="583"/>
      <c r="N755" s="581"/>
    </row>
    <row r="756">
      <c r="J756" s="581"/>
      <c r="K756" s="583"/>
      <c r="L756" s="583"/>
      <c r="M756" s="583"/>
      <c r="N756" s="581"/>
    </row>
    <row r="757">
      <c r="J757" s="581"/>
      <c r="K757" s="583"/>
      <c r="L757" s="583"/>
      <c r="M757" s="583"/>
      <c r="N757" s="581"/>
    </row>
    <row r="758">
      <c r="J758" s="581"/>
      <c r="K758" s="583"/>
      <c r="L758" s="583"/>
      <c r="M758" s="583"/>
      <c r="N758" s="581"/>
    </row>
    <row r="759">
      <c r="J759" s="581"/>
      <c r="K759" s="583"/>
      <c r="L759" s="583"/>
      <c r="M759" s="583"/>
      <c r="N759" s="581"/>
    </row>
    <row r="760">
      <c r="J760" s="581"/>
      <c r="K760" s="583"/>
      <c r="L760" s="583"/>
      <c r="M760" s="583"/>
      <c r="N760" s="581"/>
    </row>
    <row r="761">
      <c r="J761" s="581"/>
      <c r="K761" s="583"/>
      <c r="L761" s="583"/>
      <c r="M761" s="583"/>
      <c r="N761" s="581"/>
    </row>
    <row r="762">
      <c r="J762" s="581"/>
      <c r="K762" s="583"/>
      <c r="L762" s="583"/>
      <c r="M762" s="583"/>
      <c r="N762" s="581"/>
    </row>
    <row r="763">
      <c r="J763" s="581"/>
      <c r="K763" s="583"/>
      <c r="L763" s="583"/>
      <c r="M763" s="583"/>
      <c r="N763" s="581"/>
    </row>
    <row r="764">
      <c r="J764" s="581"/>
      <c r="K764" s="583"/>
      <c r="L764" s="583"/>
      <c r="M764" s="583"/>
      <c r="N764" s="581"/>
    </row>
    <row r="765">
      <c r="J765" s="581"/>
      <c r="K765" s="583"/>
      <c r="L765" s="583"/>
      <c r="M765" s="583"/>
      <c r="N765" s="581"/>
    </row>
    <row r="766">
      <c r="J766" s="581"/>
      <c r="K766" s="583"/>
      <c r="L766" s="583"/>
      <c r="M766" s="583"/>
      <c r="N766" s="581"/>
    </row>
    <row r="767">
      <c r="J767" s="581"/>
      <c r="K767" s="583"/>
      <c r="L767" s="583"/>
      <c r="M767" s="583"/>
      <c r="N767" s="581"/>
    </row>
    <row r="768">
      <c r="J768" s="581"/>
      <c r="K768" s="583"/>
      <c r="L768" s="583"/>
      <c r="M768" s="583"/>
      <c r="N768" s="581"/>
    </row>
    <row r="769">
      <c r="J769" s="581"/>
      <c r="K769" s="583"/>
      <c r="L769" s="583"/>
      <c r="M769" s="583"/>
      <c r="N769" s="581"/>
    </row>
    <row r="770">
      <c r="J770" s="581"/>
      <c r="K770" s="583"/>
      <c r="L770" s="583"/>
      <c r="M770" s="583"/>
      <c r="N770" s="581"/>
    </row>
    <row r="771">
      <c r="J771" s="581"/>
      <c r="K771" s="583"/>
      <c r="L771" s="583"/>
      <c r="M771" s="583"/>
      <c r="N771" s="581"/>
    </row>
    <row r="772">
      <c r="J772" s="581"/>
      <c r="K772" s="583"/>
      <c r="L772" s="583"/>
      <c r="M772" s="583"/>
      <c r="N772" s="581"/>
    </row>
    <row r="773">
      <c r="J773" s="581"/>
      <c r="K773" s="583"/>
      <c r="L773" s="583"/>
      <c r="M773" s="583"/>
      <c r="N773" s="581"/>
    </row>
    <row r="774">
      <c r="J774" s="581"/>
      <c r="K774" s="583"/>
      <c r="L774" s="583"/>
      <c r="M774" s="583"/>
      <c r="N774" s="581"/>
    </row>
    <row r="775">
      <c r="J775" s="581"/>
      <c r="K775" s="583"/>
      <c r="L775" s="583"/>
      <c r="M775" s="583"/>
      <c r="N775" s="581"/>
    </row>
    <row r="776">
      <c r="J776" s="581"/>
      <c r="K776" s="583"/>
      <c r="L776" s="583"/>
      <c r="M776" s="583"/>
      <c r="N776" s="581"/>
    </row>
    <row r="777">
      <c r="J777" s="581"/>
      <c r="K777" s="583"/>
      <c r="L777" s="583"/>
      <c r="M777" s="583"/>
      <c r="N777" s="581"/>
    </row>
    <row r="778">
      <c r="J778" s="581"/>
      <c r="K778" s="583"/>
      <c r="L778" s="583"/>
      <c r="M778" s="583"/>
      <c r="N778" s="581"/>
    </row>
    <row r="779">
      <c r="J779" s="581"/>
      <c r="K779" s="583"/>
      <c r="L779" s="583"/>
      <c r="M779" s="583"/>
      <c r="N779" s="581"/>
    </row>
    <row r="780">
      <c r="J780" s="581"/>
      <c r="K780" s="583"/>
      <c r="L780" s="583"/>
      <c r="M780" s="583"/>
      <c r="N780" s="581"/>
    </row>
    <row r="781">
      <c r="J781" s="581"/>
      <c r="K781" s="583"/>
      <c r="L781" s="583"/>
      <c r="M781" s="583"/>
      <c r="N781" s="581"/>
    </row>
    <row r="782">
      <c r="J782" s="581"/>
      <c r="K782" s="583"/>
      <c r="L782" s="583"/>
      <c r="M782" s="583"/>
      <c r="N782" s="581"/>
    </row>
    <row r="783">
      <c r="J783" s="581"/>
      <c r="K783" s="583"/>
      <c r="L783" s="583"/>
      <c r="M783" s="583"/>
      <c r="N783" s="581"/>
    </row>
    <row r="784">
      <c r="J784" s="581"/>
      <c r="K784" s="583"/>
      <c r="L784" s="583"/>
      <c r="M784" s="583"/>
      <c r="N784" s="581"/>
    </row>
    <row r="785">
      <c r="J785" s="581"/>
      <c r="K785" s="583"/>
      <c r="L785" s="583"/>
      <c r="M785" s="583"/>
      <c r="N785" s="581"/>
    </row>
    <row r="786">
      <c r="J786" s="581"/>
      <c r="K786" s="583"/>
      <c r="L786" s="583"/>
      <c r="M786" s="583"/>
      <c r="N786" s="581"/>
    </row>
    <row r="787">
      <c r="J787" s="581"/>
      <c r="K787" s="583"/>
      <c r="L787" s="583"/>
      <c r="M787" s="583"/>
      <c r="N787" s="581"/>
    </row>
    <row r="788">
      <c r="J788" s="581"/>
      <c r="K788" s="583"/>
      <c r="L788" s="583"/>
      <c r="M788" s="583"/>
      <c r="N788" s="581"/>
    </row>
    <row r="789">
      <c r="J789" s="581"/>
      <c r="K789" s="583"/>
      <c r="L789" s="583"/>
      <c r="M789" s="583"/>
      <c r="N789" s="581"/>
    </row>
    <row r="790">
      <c r="J790" s="581"/>
      <c r="K790" s="583"/>
      <c r="L790" s="583"/>
      <c r="M790" s="583"/>
      <c r="N790" s="581"/>
    </row>
    <row r="791">
      <c r="J791" s="581"/>
      <c r="K791" s="583"/>
      <c r="L791" s="583"/>
      <c r="M791" s="583"/>
      <c r="N791" s="581"/>
    </row>
    <row r="792">
      <c r="J792" s="581"/>
      <c r="K792" s="583"/>
      <c r="L792" s="583"/>
      <c r="M792" s="583"/>
      <c r="N792" s="581"/>
    </row>
    <row r="793">
      <c r="J793" s="581"/>
      <c r="K793" s="583"/>
      <c r="L793" s="583"/>
      <c r="M793" s="583"/>
      <c r="N793" s="581"/>
    </row>
    <row r="794">
      <c r="J794" s="581"/>
      <c r="K794" s="583"/>
      <c r="L794" s="583"/>
      <c r="M794" s="583"/>
      <c r="N794" s="581"/>
    </row>
    <row r="795">
      <c r="J795" s="581"/>
      <c r="K795" s="583"/>
      <c r="L795" s="583"/>
      <c r="M795" s="583"/>
      <c r="N795" s="581"/>
    </row>
    <row r="796">
      <c r="J796" s="581"/>
      <c r="K796" s="583"/>
      <c r="L796" s="583"/>
      <c r="M796" s="583"/>
      <c r="N796" s="581"/>
    </row>
    <row r="797">
      <c r="J797" s="581"/>
      <c r="K797" s="583"/>
      <c r="L797" s="583"/>
      <c r="M797" s="583"/>
      <c r="N797" s="581"/>
    </row>
    <row r="798">
      <c r="J798" s="581"/>
      <c r="K798" s="583"/>
      <c r="L798" s="583"/>
      <c r="M798" s="583"/>
      <c r="N798" s="581"/>
    </row>
    <row r="799">
      <c r="J799" s="581"/>
      <c r="K799" s="583"/>
      <c r="L799" s="583"/>
      <c r="M799" s="583"/>
      <c r="N799" s="581"/>
    </row>
    <row r="800">
      <c r="J800" s="581"/>
      <c r="K800" s="583"/>
      <c r="L800" s="583"/>
      <c r="M800" s="583"/>
      <c r="N800" s="581"/>
    </row>
    <row r="801">
      <c r="J801" s="581"/>
      <c r="K801" s="583"/>
      <c r="L801" s="583"/>
      <c r="M801" s="583"/>
      <c r="N801" s="581"/>
    </row>
    <row r="802">
      <c r="J802" s="581"/>
      <c r="K802" s="583"/>
      <c r="L802" s="583"/>
      <c r="M802" s="583"/>
      <c r="N802" s="581"/>
    </row>
    <row r="803">
      <c r="J803" s="581"/>
      <c r="K803" s="583"/>
      <c r="L803" s="583"/>
      <c r="M803" s="583"/>
      <c r="N803" s="581"/>
    </row>
    <row r="804">
      <c r="J804" s="581"/>
      <c r="K804" s="583"/>
      <c r="L804" s="583"/>
      <c r="M804" s="583"/>
      <c r="N804" s="581"/>
    </row>
    <row r="805">
      <c r="J805" s="581"/>
      <c r="K805" s="583"/>
      <c r="L805" s="583"/>
      <c r="M805" s="583"/>
      <c r="N805" s="581"/>
    </row>
    <row r="806">
      <c r="J806" s="581"/>
      <c r="K806" s="583"/>
      <c r="L806" s="583"/>
      <c r="M806" s="583"/>
      <c r="N806" s="581"/>
    </row>
    <row r="807">
      <c r="J807" s="581"/>
      <c r="K807" s="583"/>
      <c r="L807" s="583"/>
      <c r="M807" s="583"/>
      <c r="N807" s="581"/>
    </row>
    <row r="808">
      <c r="J808" s="581"/>
      <c r="K808" s="583"/>
      <c r="L808" s="583"/>
      <c r="M808" s="583"/>
      <c r="N808" s="581"/>
    </row>
    <row r="809">
      <c r="J809" s="581"/>
      <c r="K809" s="583"/>
      <c r="L809" s="583"/>
      <c r="M809" s="583"/>
      <c r="N809" s="581"/>
    </row>
    <row r="810">
      <c r="J810" s="581"/>
      <c r="K810" s="583"/>
      <c r="L810" s="583"/>
      <c r="M810" s="583"/>
      <c r="N810" s="581"/>
    </row>
    <row r="811">
      <c r="J811" s="581"/>
      <c r="K811" s="583"/>
      <c r="L811" s="583"/>
      <c r="M811" s="583"/>
      <c r="N811" s="581"/>
    </row>
    <row r="812">
      <c r="J812" s="581"/>
      <c r="K812" s="583"/>
      <c r="L812" s="583"/>
      <c r="M812" s="583"/>
      <c r="N812" s="581"/>
    </row>
    <row r="813">
      <c r="J813" s="581"/>
      <c r="K813" s="583"/>
      <c r="L813" s="583"/>
      <c r="M813" s="583"/>
      <c r="N813" s="581"/>
    </row>
    <row r="814">
      <c r="J814" s="581"/>
      <c r="K814" s="583"/>
      <c r="L814" s="583"/>
      <c r="M814" s="583"/>
      <c r="N814" s="581"/>
    </row>
    <row r="815">
      <c r="J815" s="581"/>
      <c r="K815" s="583"/>
      <c r="L815" s="583"/>
      <c r="M815" s="583"/>
      <c r="N815" s="581"/>
    </row>
    <row r="816">
      <c r="J816" s="581"/>
      <c r="K816" s="583"/>
      <c r="L816" s="583"/>
      <c r="M816" s="583"/>
      <c r="N816" s="581"/>
    </row>
    <row r="817">
      <c r="J817" s="581"/>
      <c r="K817" s="583"/>
      <c r="L817" s="583"/>
      <c r="M817" s="583"/>
      <c r="N817" s="581"/>
    </row>
    <row r="818">
      <c r="J818" s="581"/>
      <c r="K818" s="583"/>
      <c r="L818" s="583"/>
      <c r="M818" s="583"/>
      <c r="N818" s="581"/>
    </row>
    <row r="819">
      <c r="J819" s="581"/>
      <c r="K819" s="583"/>
      <c r="L819" s="583"/>
      <c r="M819" s="583"/>
      <c r="N819" s="581"/>
    </row>
    <row r="820">
      <c r="J820" s="581"/>
      <c r="K820" s="583"/>
      <c r="L820" s="583"/>
      <c r="M820" s="583"/>
      <c r="N820" s="581"/>
    </row>
    <row r="821">
      <c r="J821" s="581"/>
      <c r="K821" s="583"/>
      <c r="L821" s="583"/>
      <c r="M821" s="583"/>
      <c r="N821" s="581"/>
    </row>
    <row r="822">
      <c r="J822" s="581"/>
      <c r="K822" s="583"/>
      <c r="L822" s="583"/>
      <c r="M822" s="583"/>
      <c r="N822" s="581"/>
    </row>
    <row r="823">
      <c r="J823" s="581"/>
      <c r="K823" s="583"/>
      <c r="L823" s="583"/>
      <c r="M823" s="583"/>
      <c r="N823" s="581"/>
    </row>
    <row r="824">
      <c r="J824" s="581"/>
      <c r="K824" s="583"/>
      <c r="L824" s="583"/>
      <c r="M824" s="583"/>
      <c r="N824" s="581"/>
    </row>
    <row r="825">
      <c r="J825" s="581"/>
      <c r="K825" s="583"/>
      <c r="L825" s="583"/>
      <c r="M825" s="583"/>
      <c r="N825" s="581"/>
    </row>
    <row r="826">
      <c r="J826" s="581"/>
      <c r="K826" s="583"/>
      <c r="L826" s="583"/>
      <c r="M826" s="583"/>
      <c r="N826" s="581"/>
    </row>
    <row r="827">
      <c r="J827" s="581"/>
      <c r="K827" s="583"/>
      <c r="L827" s="583"/>
      <c r="M827" s="583"/>
      <c r="N827" s="581"/>
    </row>
    <row r="828">
      <c r="J828" s="581"/>
      <c r="K828" s="583"/>
      <c r="L828" s="583"/>
      <c r="M828" s="583"/>
      <c r="N828" s="581"/>
    </row>
    <row r="829">
      <c r="J829" s="581"/>
      <c r="K829" s="583"/>
      <c r="L829" s="583"/>
      <c r="M829" s="583"/>
      <c r="N829" s="581"/>
    </row>
    <row r="830">
      <c r="J830" s="581"/>
      <c r="K830" s="583"/>
      <c r="L830" s="583"/>
      <c r="M830" s="583"/>
      <c r="N830" s="581"/>
    </row>
    <row r="831">
      <c r="J831" s="581"/>
      <c r="K831" s="583"/>
      <c r="L831" s="583"/>
      <c r="M831" s="583"/>
      <c r="N831" s="581"/>
    </row>
    <row r="832">
      <c r="J832" s="581"/>
      <c r="K832" s="583"/>
      <c r="L832" s="583"/>
      <c r="M832" s="583"/>
      <c r="N832" s="581"/>
    </row>
    <row r="833">
      <c r="J833" s="581"/>
      <c r="K833" s="583"/>
      <c r="L833" s="583"/>
      <c r="M833" s="583"/>
      <c r="N833" s="581"/>
    </row>
    <row r="834">
      <c r="J834" s="581"/>
      <c r="K834" s="583"/>
      <c r="L834" s="583"/>
      <c r="M834" s="583"/>
      <c r="N834" s="581"/>
    </row>
    <row r="835">
      <c r="J835" s="581"/>
      <c r="K835" s="583"/>
      <c r="L835" s="583"/>
      <c r="M835" s="583"/>
      <c r="N835" s="581"/>
    </row>
    <row r="836">
      <c r="J836" s="581"/>
      <c r="K836" s="583"/>
      <c r="L836" s="583"/>
      <c r="M836" s="583"/>
      <c r="N836" s="581"/>
    </row>
    <row r="837">
      <c r="J837" s="581"/>
      <c r="K837" s="583"/>
      <c r="L837" s="583"/>
      <c r="M837" s="583"/>
      <c r="N837" s="581"/>
    </row>
    <row r="838">
      <c r="J838" s="581"/>
      <c r="K838" s="583"/>
      <c r="L838" s="583"/>
      <c r="M838" s="583"/>
      <c r="N838" s="581"/>
    </row>
    <row r="839">
      <c r="J839" s="581"/>
      <c r="K839" s="583"/>
      <c r="L839" s="583"/>
      <c r="M839" s="583"/>
      <c r="N839" s="581"/>
    </row>
    <row r="840">
      <c r="J840" s="581"/>
      <c r="K840" s="583"/>
      <c r="L840" s="583"/>
      <c r="M840" s="583"/>
      <c r="N840" s="581"/>
    </row>
    <row r="841">
      <c r="J841" s="581"/>
      <c r="K841" s="583"/>
      <c r="L841" s="583"/>
      <c r="M841" s="583"/>
      <c r="N841" s="581"/>
    </row>
    <row r="842">
      <c r="J842" s="581"/>
      <c r="K842" s="583"/>
      <c r="L842" s="583"/>
      <c r="M842" s="583"/>
      <c r="N842" s="581"/>
    </row>
    <row r="843">
      <c r="J843" s="581"/>
      <c r="K843" s="583"/>
      <c r="L843" s="583"/>
      <c r="M843" s="583"/>
      <c r="N843" s="581"/>
    </row>
    <row r="844">
      <c r="J844" s="581"/>
      <c r="K844" s="583"/>
      <c r="L844" s="583"/>
      <c r="M844" s="583"/>
      <c r="N844" s="581"/>
    </row>
    <row r="845">
      <c r="J845" s="581"/>
      <c r="K845" s="583"/>
      <c r="L845" s="583"/>
      <c r="M845" s="583"/>
      <c r="N845" s="581"/>
    </row>
    <row r="846">
      <c r="J846" s="581"/>
      <c r="K846" s="583"/>
      <c r="L846" s="583"/>
      <c r="M846" s="583"/>
      <c r="N846" s="581"/>
    </row>
    <row r="847">
      <c r="J847" s="581"/>
      <c r="K847" s="583"/>
      <c r="L847" s="583"/>
      <c r="M847" s="583"/>
      <c r="N847" s="581"/>
    </row>
    <row r="848">
      <c r="J848" s="581"/>
      <c r="K848" s="583"/>
      <c r="L848" s="583"/>
      <c r="M848" s="583"/>
      <c r="N848" s="581"/>
    </row>
    <row r="849">
      <c r="J849" s="581"/>
      <c r="K849" s="583"/>
      <c r="L849" s="583"/>
      <c r="M849" s="583"/>
      <c r="N849" s="581"/>
    </row>
    <row r="850">
      <c r="J850" s="581"/>
      <c r="K850" s="583"/>
      <c r="L850" s="583"/>
      <c r="M850" s="583"/>
      <c r="N850" s="581"/>
    </row>
    <row r="851">
      <c r="J851" s="581"/>
      <c r="K851" s="583"/>
      <c r="L851" s="583"/>
      <c r="M851" s="583"/>
      <c r="N851" s="581"/>
    </row>
    <row r="852">
      <c r="J852" s="581"/>
      <c r="K852" s="583"/>
      <c r="L852" s="583"/>
      <c r="M852" s="583"/>
      <c r="N852" s="581"/>
    </row>
    <row r="853">
      <c r="J853" s="581"/>
      <c r="K853" s="583"/>
      <c r="L853" s="583"/>
      <c r="M853" s="583"/>
      <c r="N853" s="581"/>
    </row>
    <row r="854">
      <c r="J854" s="581"/>
      <c r="K854" s="583"/>
      <c r="L854" s="583"/>
      <c r="M854" s="583"/>
      <c r="N854" s="581"/>
    </row>
    <row r="855">
      <c r="J855" s="581"/>
      <c r="K855" s="583"/>
      <c r="L855" s="583"/>
      <c r="M855" s="583"/>
      <c r="N855" s="581"/>
    </row>
    <row r="856">
      <c r="J856" s="581"/>
      <c r="K856" s="583"/>
      <c r="L856" s="583"/>
      <c r="M856" s="583"/>
      <c r="N856" s="581"/>
    </row>
    <row r="857">
      <c r="J857" s="581"/>
      <c r="K857" s="583"/>
      <c r="L857" s="583"/>
      <c r="M857" s="583"/>
      <c r="N857" s="581"/>
    </row>
    <row r="858">
      <c r="J858" s="581"/>
      <c r="K858" s="583"/>
      <c r="L858" s="583"/>
      <c r="M858" s="583"/>
      <c r="N858" s="581"/>
    </row>
    <row r="859">
      <c r="J859" s="581"/>
      <c r="K859" s="583"/>
      <c r="L859" s="583"/>
      <c r="M859" s="583"/>
      <c r="N859" s="581"/>
    </row>
    <row r="860">
      <c r="J860" s="581"/>
      <c r="K860" s="583"/>
      <c r="L860" s="583"/>
      <c r="M860" s="583"/>
      <c r="N860" s="581"/>
    </row>
    <row r="861">
      <c r="J861" s="581"/>
      <c r="K861" s="583"/>
      <c r="L861" s="583"/>
      <c r="M861" s="583"/>
      <c r="N861" s="581"/>
    </row>
    <row r="862">
      <c r="J862" s="581"/>
      <c r="K862" s="583"/>
      <c r="L862" s="583"/>
      <c r="M862" s="583"/>
      <c r="N862" s="581"/>
    </row>
    <row r="863">
      <c r="J863" s="581"/>
      <c r="K863" s="583"/>
      <c r="L863" s="583"/>
      <c r="M863" s="583"/>
      <c r="N863" s="581"/>
    </row>
    <row r="864">
      <c r="J864" s="581"/>
      <c r="K864" s="583"/>
      <c r="L864" s="583"/>
      <c r="M864" s="583"/>
      <c r="N864" s="581"/>
    </row>
    <row r="865">
      <c r="J865" s="581"/>
      <c r="K865" s="583"/>
      <c r="L865" s="583"/>
      <c r="M865" s="583"/>
      <c r="N865" s="581"/>
    </row>
    <row r="866">
      <c r="J866" s="581"/>
      <c r="K866" s="583"/>
      <c r="L866" s="583"/>
      <c r="M866" s="583"/>
      <c r="N866" s="581"/>
    </row>
    <row r="867">
      <c r="J867" s="581"/>
      <c r="K867" s="583"/>
      <c r="L867" s="583"/>
      <c r="M867" s="583"/>
      <c r="N867" s="581"/>
    </row>
    <row r="868">
      <c r="J868" s="581"/>
      <c r="K868" s="583"/>
      <c r="L868" s="583"/>
      <c r="M868" s="583"/>
      <c r="N868" s="581"/>
    </row>
    <row r="869">
      <c r="J869" s="581"/>
      <c r="K869" s="583"/>
      <c r="L869" s="583"/>
      <c r="M869" s="583"/>
      <c r="N869" s="581"/>
    </row>
    <row r="870">
      <c r="J870" s="581"/>
      <c r="K870" s="583"/>
      <c r="L870" s="583"/>
      <c r="M870" s="583"/>
      <c r="N870" s="581"/>
    </row>
    <row r="871">
      <c r="J871" s="581"/>
      <c r="K871" s="583"/>
      <c r="L871" s="583"/>
      <c r="M871" s="583"/>
      <c r="N871" s="581"/>
    </row>
    <row r="872">
      <c r="J872" s="581"/>
      <c r="K872" s="583"/>
      <c r="L872" s="583"/>
      <c r="M872" s="583"/>
      <c r="N872" s="581"/>
    </row>
    <row r="873">
      <c r="J873" s="581"/>
      <c r="K873" s="583"/>
      <c r="L873" s="583"/>
      <c r="M873" s="583"/>
      <c r="N873" s="581"/>
    </row>
    <row r="874">
      <c r="J874" s="581"/>
      <c r="K874" s="583"/>
      <c r="L874" s="583"/>
      <c r="M874" s="583"/>
      <c r="N874" s="581"/>
    </row>
    <row r="875">
      <c r="J875" s="581"/>
      <c r="K875" s="583"/>
      <c r="L875" s="583"/>
      <c r="M875" s="583"/>
      <c r="N875" s="581"/>
    </row>
    <row r="876">
      <c r="J876" s="581"/>
      <c r="K876" s="583"/>
      <c r="L876" s="583"/>
      <c r="M876" s="583"/>
      <c r="N876" s="581"/>
    </row>
    <row r="877">
      <c r="J877" s="581"/>
      <c r="K877" s="583"/>
      <c r="L877" s="583"/>
      <c r="M877" s="583"/>
      <c r="N877" s="581"/>
    </row>
    <row r="878">
      <c r="J878" s="581"/>
      <c r="K878" s="583"/>
      <c r="L878" s="583"/>
      <c r="M878" s="583"/>
      <c r="N878" s="581"/>
    </row>
    <row r="879">
      <c r="J879" s="581"/>
      <c r="K879" s="583"/>
      <c r="L879" s="583"/>
      <c r="M879" s="583"/>
      <c r="N879" s="581"/>
    </row>
    <row r="880">
      <c r="J880" s="581"/>
      <c r="K880" s="583"/>
      <c r="L880" s="583"/>
      <c r="M880" s="583"/>
      <c r="N880" s="581"/>
    </row>
    <row r="881">
      <c r="J881" s="581"/>
      <c r="K881" s="583"/>
      <c r="L881" s="583"/>
      <c r="M881" s="583"/>
      <c r="N881" s="581"/>
    </row>
    <row r="882">
      <c r="J882" s="581"/>
      <c r="K882" s="583"/>
      <c r="L882" s="583"/>
      <c r="M882" s="583"/>
      <c r="N882" s="581"/>
    </row>
    <row r="883">
      <c r="J883" s="581"/>
      <c r="K883" s="583"/>
      <c r="L883" s="583"/>
      <c r="M883" s="583"/>
      <c r="N883" s="581"/>
    </row>
    <row r="884">
      <c r="J884" s="581"/>
      <c r="K884" s="583"/>
      <c r="L884" s="583"/>
      <c r="M884" s="583"/>
      <c r="N884" s="581"/>
    </row>
    <row r="885">
      <c r="J885" s="581"/>
      <c r="K885" s="583"/>
      <c r="L885" s="583"/>
      <c r="M885" s="583"/>
      <c r="N885" s="581"/>
    </row>
    <row r="886">
      <c r="J886" s="581"/>
      <c r="K886" s="583"/>
      <c r="L886" s="583"/>
      <c r="M886" s="583"/>
      <c r="N886" s="581"/>
    </row>
    <row r="887">
      <c r="J887" s="581"/>
      <c r="K887" s="583"/>
      <c r="L887" s="583"/>
      <c r="M887" s="583"/>
      <c r="N887" s="581"/>
    </row>
    <row r="888">
      <c r="J888" s="581"/>
      <c r="K888" s="583"/>
      <c r="L888" s="583"/>
      <c r="M888" s="583"/>
      <c r="N888" s="581"/>
    </row>
    <row r="889">
      <c r="J889" s="581"/>
      <c r="K889" s="583"/>
      <c r="L889" s="583"/>
      <c r="M889" s="583"/>
      <c r="N889" s="581"/>
    </row>
    <row r="890">
      <c r="J890" s="581"/>
      <c r="K890" s="583"/>
      <c r="L890" s="583"/>
      <c r="M890" s="583"/>
      <c r="N890" s="581"/>
    </row>
    <row r="891">
      <c r="J891" s="581"/>
      <c r="K891" s="583"/>
      <c r="L891" s="583"/>
      <c r="M891" s="583"/>
      <c r="N891" s="581"/>
    </row>
    <row r="892">
      <c r="J892" s="581"/>
      <c r="K892" s="583"/>
      <c r="L892" s="583"/>
      <c r="M892" s="583"/>
      <c r="N892" s="581"/>
    </row>
    <row r="893">
      <c r="J893" s="581"/>
      <c r="K893" s="583"/>
      <c r="L893" s="583"/>
      <c r="M893" s="583"/>
      <c r="N893" s="581"/>
    </row>
    <row r="894">
      <c r="J894" s="581"/>
      <c r="K894" s="583"/>
      <c r="L894" s="583"/>
      <c r="M894" s="583"/>
      <c r="N894" s="581"/>
    </row>
    <row r="895">
      <c r="J895" s="581"/>
      <c r="K895" s="583"/>
      <c r="L895" s="583"/>
      <c r="M895" s="583"/>
      <c r="N895" s="581"/>
    </row>
    <row r="896">
      <c r="J896" s="581"/>
      <c r="K896" s="583"/>
      <c r="L896" s="583"/>
      <c r="M896" s="583"/>
      <c r="N896" s="581"/>
    </row>
    <row r="897">
      <c r="J897" s="581"/>
      <c r="K897" s="583"/>
      <c r="L897" s="583"/>
      <c r="M897" s="583"/>
      <c r="N897" s="581"/>
    </row>
    <row r="898">
      <c r="J898" s="581"/>
      <c r="K898" s="583"/>
      <c r="L898" s="583"/>
      <c r="M898" s="583"/>
      <c r="N898" s="581"/>
    </row>
    <row r="899">
      <c r="J899" s="581"/>
      <c r="K899" s="583"/>
      <c r="L899" s="583"/>
      <c r="M899" s="583"/>
      <c r="N899" s="581"/>
    </row>
    <row r="900">
      <c r="J900" s="581"/>
      <c r="K900" s="583"/>
      <c r="L900" s="583"/>
      <c r="M900" s="583"/>
      <c r="N900" s="581"/>
    </row>
    <row r="901">
      <c r="J901" s="581"/>
      <c r="K901" s="583"/>
      <c r="L901" s="583"/>
      <c r="M901" s="583"/>
      <c r="N901" s="581"/>
    </row>
    <row r="902">
      <c r="J902" s="581"/>
      <c r="K902" s="583"/>
      <c r="L902" s="583"/>
      <c r="M902" s="583"/>
      <c r="N902" s="581"/>
    </row>
    <row r="903">
      <c r="J903" s="581"/>
      <c r="K903" s="583"/>
      <c r="L903" s="583"/>
      <c r="M903" s="583"/>
      <c r="N903" s="581"/>
    </row>
    <row r="904">
      <c r="J904" s="581"/>
      <c r="K904" s="583"/>
      <c r="L904" s="583"/>
      <c r="M904" s="583"/>
      <c r="N904" s="581"/>
    </row>
    <row r="905">
      <c r="J905" s="581"/>
      <c r="K905" s="583"/>
      <c r="L905" s="583"/>
      <c r="M905" s="583"/>
      <c r="N905" s="581"/>
    </row>
    <row r="906">
      <c r="J906" s="581"/>
      <c r="K906" s="583"/>
      <c r="L906" s="583"/>
      <c r="M906" s="583"/>
      <c r="N906" s="581"/>
    </row>
    <row r="907">
      <c r="J907" s="581"/>
      <c r="K907" s="583"/>
      <c r="L907" s="583"/>
      <c r="M907" s="583"/>
      <c r="N907" s="581"/>
    </row>
    <row r="908">
      <c r="J908" s="581"/>
      <c r="K908" s="583"/>
      <c r="L908" s="583"/>
      <c r="M908" s="583"/>
      <c r="N908" s="581"/>
    </row>
    <row r="909">
      <c r="J909" s="581"/>
      <c r="K909" s="583"/>
      <c r="L909" s="583"/>
      <c r="M909" s="583"/>
      <c r="N909" s="581"/>
    </row>
    <row r="910">
      <c r="J910" s="581"/>
      <c r="K910" s="583"/>
      <c r="L910" s="583"/>
      <c r="M910" s="583"/>
      <c r="N910" s="581"/>
    </row>
    <row r="911">
      <c r="J911" s="581"/>
      <c r="K911" s="583"/>
      <c r="L911" s="583"/>
      <c r="M911" s="583"/>
      <c r="N911" s="581"/>
    </row>
    <row r="912">
      <c r="J912" s="581"/>
      <c r="K912" s="583"/>
      <c r="L912" s="583"/>
      <c r="M912" s="583"/>
      <c r="N912" s="581"/>
    </row>
    <row r="913">
      <c r="J913" s="581"/>
      <c r="K913" s="583"/>
      <c r="L913" s="583"/>
      <c r="M913" s="583"/>
      <c r="N913" s="581"/>
    </row>
    <row r="914">
      <c r="J914" s="581"/>
      <c r="K914" s="583"/>
      <c r="L914" s="583"/>
      <c r="M914" s="583"/>
      <c r="N914" s="581"/>
    </row>
    <row r="915">
      <c r="J915" s="581"/>
      <c r="K915" s="583"/>
      <c r="L915" s="583"/>
      <c r="M915" s="583"/>
      <c r="N915" s="581"/>
    </row>
    <row r="916">
      <c r="J916" s="581"/>
      <c r="K916" s="583"/>
      <c r="L916" s="583"/>
      <c r="M916" s="583"/>
      <c r="N916" s="581"/>
    </row>
    <row r="917">
      <c r="J917" s="581"/>
      <c r="K917" s="583"/>
      <c r="L917" s="583"/>
      <c r="M917" s="583"/>
      <c r="N917" s="581"/>
    </row>
    <row r="918">
      <c r="J918" s="581"/>
      <c r="K918" s="583"/>
      <c r="L918" s="583"/>
      <c r="M918" s="583"/>
      <c r="N918" s="581"/>
    </row>
    <row r="919">
      <c r="J919" s="581"/>
      <c r="K919" s="583"/>
      <c r="L919" s="583"/>
      <c r="M919" s="583"/>
      <c r="N919" s="581"/>
    </row>
    <row r="920">
      <c r="J920" s="581"/>
      <c r="K920" s="583"/>
      <c r="L920" s="583"/>
      <c r="M920" s="583"/>
      <c r="N920" s="581"/>
    </row>
    <row r="921">
      <c r="J921" s="581"/>
      <c r="K921" s="583"/>
      <c r="L921" s="583"/>
      <c r="M921" s="583"/>
      <c r="N921" s="581"/>
    </row>
    <row r="922">
      <c r="J922" s="581"/>
      <c r="K922" s="583"/>
      <c r="L922" s="583"/>
      <c r="M922" s="583"/>
      <c r="N922" s="581"/>
    </row>
    <row r="923">
      <c r="J923" s="581"/>
      <c r="K923" s="583"/>
      <c r="L923" s="583"/>
      <c r="M923" s="583"/>
      <c r="N923" s="581"/>
    </row>
    <row r="924">
      <c r="J924" s="581"/>
      <c r="K924" s="583"/>
      <c r="L924" s="583"/>
      <c r="M924" s="583"/>
      <c r="N924" s="581"/>
    </row>
    <row r="925">
      <c r="J925" s="581"/>
      <c r="K925" s="583"/>
      <c r="L925" s="583"/>
      <c r="M925" s="583"/>
      <c r="N925" s="581"/>
    </row>
    <row r="926">
      <c r="J926" s="581"/>
      <c r="K926" s="583"/>
      <c r="L926" s="583"/>
      <c r="M926" s="583"/>
      <c r="N926" s="581"/>
    </row>
    <row r="927">
      <c r="J927" s="581"/>
      <c r="K927" s="583"/>
      <c r="L927" s="583"/>
      <c r="M927" s="583"/>
      <c r="N927" s="581"/>
    </row>
    <row r="928">
      <c r="J928" s="581"/>
      <c r="K928" s="583"/>
      <c r="L928" s="583"/>
      <c r="M928" s="583"/>
      <c r="N928" s="581"/>
    </row>
    <row r="929">
      <c r="J929" s="581"/>
      <c r="K929" s="583"/>
      <c r="L929" s="583"/>
      <c r="M929" s="583"/>
      <c r="N929" s="581"/>
    </row>
    <row r="930">
      <c r="J930" s="581"/>
      <c r="K930" s="583"/>
      <c r="L930" s="583"/>
      <c r="M930" s="583"/>
      <c r="N930" s="581"/>
    </row>
    <row r="931">
      <c r="J931" s="581"/>
      <c r="K931" s="583"/>
      <c r="L931" s="583"/>
      <c r="M931" s="583"/>
      <c r="N931" s="581"/>
    </row>
    <row r="932">
      <c r="J932" s="581"/>
      <c r="K932" s="583"/>
      <c r="L932" s="583"/>
      <c r="M932" s="583"/>
      <c r="N932" s="581"/>
    </row>
    <row r="933">
      <c r="J933" s="581"/>
      <c r="K933" s="583"/>
      <c r="L933" s="583"/>
      <c r="M933" s="583"/>
      <c r="N933" s="581"/>
    </row>
    <row r="934">
      <c r="J934" s="581"/>
      <c r="K934" s="583"/>
      <c r="L934" s="583"/>
      <c r="M934" s="583"/>
      <c r="N934" s="581"/>
    </row>
    <row r="935">
      <c r="J935" s="581"/>
      <c r="K935" s="583"/>
      <c r="L935" s="583"/>
      <c r="M935" s="583"/>
      <c r="N935" s="581"/>
    </row>
    <row r="936">
      <c r="J936" s="581"/>
      <c r="K936" s="583"/>
      <c r="L936" s="583"/>
      <c r="M936" s="583"/>
      <c r="N936" s="581"/>
    </row>
    <row r="937">
      <c r="J937" s="581"/>
      <c r="K937" s="583"/>
      <c r="L937" s="583"/>
      <c r="M937" s="583"/>
      <c r="N937" s="581"/>
    </row>
    <row r="938">
      <c r="J938" s="581"/>
      <c r="K938" s="583"/>
      <c r="L938" s="583"/>
      <c r="M938" s="583"/>
      <c r="N938" s="581"/>
    </row>
    <row r="939">
      <c r="J939" s="581"/>
      <c r="K939" s="583"/>
      <c r="L939" s="583"/>
      <c r="M939" s="583"/>
      <c r="N939" s="581"/>
    </row>
    <row r="940">
      <c r="J940" s="581"/>
      <c r="K940" s="583"/>
      <c r="L940" s="583"/>
      <c r="M940" s="583"/>
      <c r="N940" s="581"/>
    </row>
    <row r="941">
      <c r="J941" s="581"/>
      <c r="K941" s="583"/>
      <c r="L941" s="583"/>
      <c r="M941" s="583"/>
      <c r="N941" s="581"/>
    </row>
    <row r="942">
      <c r="J942" s="581"/>
      <c r="K942" s="583"/>
      <c r="L942" s="583"/>
      <c r="M942" s="583"/>
      <c r="N942" s="581"/>
    </row>
    <row r="943">
      <c r="J943" s="581"/>
      <c r="K943" s="583"/>
      <c r="L943" s="583"/>
      <c r="M943" s="583"/>
      <c r="N943" s="581"/>
    </row>
    <row r="944">
      <c r="J944" s="581"/>
      <c r="K944" s="583"/>
      <c r="L944" s="583"/>
      <c r="M944" s="583"/>
      <c r="N944" s="581"/>
    </row>
    <row r="945">
      <c r="J945" s="581"/>
      <c r="K945" s="583"/>
      <c r="L945" s="583"/>
      <c r="M945" s="583"/>
      <c r="N945" s="581"/>
    </row>
    <row r="946">
      <c r="J946" s="581"/>
      <c r="K946" s="583"/>
      <c r="L946" s="583"/>
      <c r="M946" s="583"/>
      <c r="N946" s="581"/>
    </row>
    <row r="947">
      <c r="J947" s="581"/>
      <c r="K947" s="583"/>
      <c r="L947" s="583"/>
      <c r="M947" s="583"/>
      <c r="N947" s="581"/>
    </row>
    <row r="948">
      <c r="J948" s="581"/>
      <c r="K948" s="583"/>
      <c r="L948" s="583"/>
      <c r="M948" s="583"/>
      <c r="N948" s="581"/>
    </row>
    <row r="949">
      <c r="J949" s="581"/>
      <c r="K949" s="583"/>
      <c r="L949" s="583"/>
      <c r="M949" s="583"/>
      <c r="N949" s="581"/>
    </row>
    <row r="950">
      <c r="J950" s="581"/>
      <c r="K950" s="583"/>
      <c r="L950" s="583"/>
      <c r="M950" s="583"/>
      <c r="N950" s="581"/>
    </row>
    <row r="951">
      <c r="J951" s="581"/>
      <c r="K951" s="583"/>
      <c r="L951" s="583"/>
      <c r="M951" s="583"/>
      <c r="N951" s="581"/>
    </row>
    <row r="952">
      <c r="J952" s="581"/>
      <c r="K952" s="583"/>
      <c r="L952" s="583"/>
      <c r="M952" s="583"/>
      <c r="N952" s="581"/>
    </row>
    <row r="953">
      <c r="J953" s="581"/>
      <c r="K953" s="583"/>
      <c r="L953" s="583"/>
      <c r="M953" s="583"/>
      <c r="N953" s="581"/>
    </row>
    <row r="954">
      <c r="J954" s="581"/>
      <c r="K954" s="583"/>
      <c r="L954" s="583"/>
      <c r="M954" s="583"/>
      <c r="N954" s="581"/>
    </row>
    <row r="955">
      <c r="J955" s="581"/>
      <c r="K955" s="583"/>
      <c r="L955" s="583"/>
      <c r="M955" s="583"/>
      <c r="N955" s="581"/>
    </row>
    <row r="956">
      <c r="J956" s="581"/>
      <c r="K956" s="583"/>
      <c r="L956" s="583"/>
      <c r="M956" s="583"/>
      <c r="N956" s="581"/>
    </row>
    <row r="957">
      <c r="J957" s="581"/>
      <c r="K957" s="583"/>
      <c r="L957" s="583"/>
      <c r="M957" s="583"/>
      <c r="N957" s="581"/>
    </row>
    <row r="958">
      <c r="J958" s="581"/>
      <c r="K958" s="583"/>
      <c r="L958" s="583"/>
      <c r="M958" s="583"/>
      <c r="N958" s="581"/>
    </row>
    <row r="959">
      <c r="J959" s="581"/>
      <c r="K959" s="583"/>
      <c r="L959" s="583"/>
      <c r="M959" s="583"/>
      <c r="N959" s="581"/>
    </row>
    <row r="960">
      <c r="J960" s="581"/>
      <c r="K960" s="583"/>
      <c r="L960" s="583"/>
      <c r="M960" s="583"/>
      <c r="N960" s="581"/>
    </row>
    <row r="961">
      <c r="J961" s="581"/>
      <c r="K961" s="583"/>
      <c r="L961" s="583"/>
      <c r="M961" s="583"/>
      <c r="N961" s="581"/>
    </row>
    <row r="962">
      <c r="J962" s="581"/>
      <c r="K962" s="583"/>
      <c r="L962" s="583"/>
      <c r="M962" s="583"/>
      <c r="N962" s="581"/>
    </row>
    <row r="963">
      <c r="J963" s="581"/>
      <c r="K963" s="583"/>
      <c r="L963" s="583"/>
      <c r="M963" s="583"/>
      <c r="N963" s="581"/>
    </row>
    <row r="964">
      <c r="J964" s="581"/>
      <c r="K964" s="583"/>
      <c r="L964" s="583"/>
      <c r="M964" s="583"/>
      <c r="N964" s="581"/>
    </row>
    <row r="965">
      <c r="J965" s="581"/>
      <c r="K965" s="583"/>
      <c r="L965" s="583"/>
      <c r="M965" s="583"/>
      <c r="N965" s="581"/>
    </row>
    <row r="966">
      <c r="J966" s="581"/>
      <c r="K966" s="583"/>
      <c r="L966" s="583"/>
      <c r="M966" s="583"/>
      <c r="N966" s="581"/>
    </row>
    <row r="967">
      <c r="J967" s="581"/>
      <c r="K967" s="583"/>
      <c r="L967" s="583"/>
      <c r="M967" s="583"/>
      <c r="N967" s="581"/>
    </row>
    <row r="968">
      <c r="J968" s="581"/>
      <c r="K968" s="583"/>
      <c r="L968" s="583"/>
      <c r="M968" s="583"/>
      <c r="N968" s="581"/>
    </row>
    <row r="969">
      <c r="J969" s="581"/>
      <c r="K969" s="583"/>
      <c r="L969" s="583"/>
      <c r="M969" s="583"/>
      <c r="N969" s="581"/>
    </row>
    <row r="970">
      <c r="J970" s="581"/>
      <c r="K970" s="583"/>
      <c r="L970" s="583"/>
      <c r="M970" s="583"/>
      <c r="N970" s="581"/>
    </row>
    <row r="971">
      <c r="J971" s="581"/>
      <c r="K971" s="583"/>
      <c r="L971" s="583"/>
      <c r="M971" s="583"/>
      <c r="N971" s="581"/>
    </row>
    <row r="972">
      <c r="J972" s="581"/>
      <c r="K972" s="583"/>
      <c r="L972" s="583"/>
      <c r="M972" s="583"/>
      <c r="N972" s="581"/>
    </row>
    <row r="973">
      <c r="J973" s="581"/>
      <c r="K973" s="583"/>
      <c r="L973" s="583"/>
      <c r="M973" s="583"/>
      <c r="N973" s="581"/>
    </row>
    <row r="974">
      <c r="J974" s="581"/>
      <c r="K974" s="583"/>
      <c r="L974" s="583"/>
      <c r="M974" s="583"/>
      <c r="N974" s="581"/>
    </row>
    <row r="975">
      <c r="J975" s="581"/>
      <c r="K975" s="583"/>
      <c r="L975" s="583"/>
      <c r="M975" s="583"/>
      <c r="N975" s="581"/>
    </row>
    <row r="976">
      <c r="J976" s="581"/>
      <c r="K976" s="583"/>
      <c r="L976" s="583"/>
      <c r="M976" s="583"/>
      <c r="N976" s="581"/>
    </row>
    <row r="977">
      <c r="J977" s="581"/>
      <c r="K977" s="583"/>
      <c r="L977" s="583"/>
      <c r="M977" s="583"/>
      <c r="N977" s="581"/>
    </row>
    <row r="978">
      <c r="J978" s="581"/>
      <c r="K978" s="583"/>
      <c r="L978" s="583"/>
      <c r="M978" s="583"/>
      <c r="N978" s="581"/>
    </row>
    <row r="979">
      <c r="J979" s="581"/>
      <c r="K979" s="583"/>
      <c r="L979" s="583"/>
      <c r="M979" s="583"/>
      <c r="N979" s="581"/>
    </row>
    <row r="980">
      <c r="J980" s="581"/>
      <c r="K980" s="583"/>
      <c r="L980" s="583"/>
      <c r="M980" s="583"/>
      <c r="N980" s="581"/>
    </row>
    <row r="981">
      <c r="J981" s="581"/>
      <c r="K981" s="583"/>
      <c r="L981" s="583"/>
      <c r="M981" s="583"/>
      <c r="N981" s="581"/>
    </row>
    <row r="982">
      <c r="J982" s="581"/>
      <c r="K982" s="583"/>
      <c r="L982" s="583"/>
      <c r="M982" s="583"/>
      <c r="N982" s="581"/>
    </row>
    <row r="983">
      <c r="J983" s="581"/>
      <c r="K983" s="583"/>
      <c r="L983" s="583"/>
      <c r="M983" s="583"/>
      <c r="N983" s="581"/>
    </row>
    <row r="984">
      <c r="J984" s="581"/>
      <c r="K984" s="583"/>
      <c r="L984" s="583"/>
      <c r="M984" s="583"/>
      <c r="N984" s="581"/>
    </row>
    <row r="985">
      <c r="J985" s="581"/>
      <c r="K985" s="583"/>
      <c r="L985" s="583"/>
      <c r="M985" s="583"/>
      <c r="N985" s="581"/>
    </row>
    <row r="986">
      <c r="J986" s="581"/>
      <c r="K986" s="583"/>
      <c r="L986" s="583"/>
      <c r="M986" s="583"/>
      <c r="N986" s="581"/>
    </row>
    <row r="987">
      <c r="J987" s="581"/>
      <c r="K987" s="583"/>
      <c r="L987" s="583"/>
      <c r="M987" s="583"/>
      <c r="N987" s="581"/>
    </row>
    <row r="988">
      <c r="J988" s="581"/>
      <c r="K988" s="583"/>
      <c r="L988" s="583"/>
      <c r="M988" s="583"/>
      <c r="N988" s="581"/>
    </row>
    <row r="989">
      <c r="J989" s="581"/>
      <c r="K989" s="583"/>
      <c r="L989" s="583"/>
      <c r="M989" s="583"/>
      <c r="N989" s="581"/>
    </row>
    <row r="990">
      <c r="J990" s="581"/>
      <c r="K990" s="583"/>
      <c r="L990" s="583"/>
      <c r="M990" s="583"/>
      <c r="N990" s="581"/>
    </row>
    <row r="991">
      <c r="J991" s="581"/>
      <c r="K991" s="583"/>
      <c r="L991" s="583"/>
      <c r="M991" s="583"/>
      <c r="N991" s="581"/>
    </row>
    <row r="992">
      <c r="J992" s="581"/>
      <c r="K992" s="583"/>
      <c r="L992" s="583"/>
      <c r="M992" s="583"/>
      <c r="N992" s="581"/>
    </row>
    <row r="993">
      <c r="J993" s="581"/>
      <c r="K993" s="583"/>
      <c r="L993" s="583"/>
      <c r="M993" s="583"/>
      <c r="N993" s="581"/>
    </row>
    <row r="994">
      <c r="J994" s="581"/>
      <c r="K994" s="583"/>
      <c r="L994" s="583"/>
      <c r="M994" s="583"/>
      <c r="N994" s="581"/>
    </row>
    <row r="995">
      <c r="J995" s="581"/>
      <c r="K995" s="583"/>
      <c r="L995" s="583"/>
      <c r="M995" s="583"/>
      <c r="N995" s="581"/>
    </row>
    <row r="996">
      <c r="J996" s="581"/>
      <c r="K996" s="583"/>
      <c r="L996" s="583"/>
      <c r="M996" s="583"/>
      <c r="N996" s="581"/>
    </row>
    <row r="997">
      <c r="J997" s="581"/>
      <c r="K997" s="583"/>
      <c r="L997" s="583"/>
      <c r="M997" s="583"/>
      <c r="N997" s="581"/>
    </row>
    <row r="998">
      <c r="J998" s="581"/>
      <c r="K998" s="583"/>
      <c r="L998" s="583"/>
      <c r="M998" s="583"/>
      <c r="N998" s="581"/>
    </row>
    <row r="999">
      <c r="J999" s="581"/>
      <c r="K999" s="583"/>
      <c r="L999" s="583"/>
      <c r="M999" s="583"/>
      <c r="N999" s="581"/>
    </row>
    <row r="1000">
      <c r="J1000" s="581"/>
      <c r="K1000" s="583"/>
      <c r="L1000" s="583"/>
      <c r="M1000" s="583"/>
      <c r="N1000" s="581"/>
    </row>
    <row r="1001">
      <c r="J1001" s="581"/>
      <c r="K1001" s="583"/>
      <c r="L1001" s="583"/>
      <c r="M1001" s="583"/>
      <c r="N1001" s="581"/>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pageSetUpPr fitToPage="1"/>
  </sheetPr>
  <sheetViews>
    <sheetView workbookViewId="0"/>
  </sheetViews>
  <sheetFormatPr customHeight="1" defaultColWidth="11.22" defaultRowHeight="12.75"/>
  <cols>
    <col customWidth="1" min="2" max="2" width="14.89"/>
    <col customWidth="1" min="3" max="3" width="26.33"/>
    <col customWidth="1" min="4" max="4" width="14.33"/>
    <col customWidth="1" min="6" max="6" width="31.22"/>
    <col customWidth="1" min="7" max="8" width="26.11"/>
    <col customWidth="1" min="9" max="9" width="22.67"/>
  </cols>
  <sheetData>
    <row r="1">
      <c r="A1" s="593"/>
      <c r="B1" s="594"/>
      <c r="C1" s="594"/>
      <c r="D1" s="595"/>
      <c r="E1" s="596"/>
      <c r="F1" s="596"/>
      <c r="G1" s="596"/>
      <c r="H1" s="596"/>
      <c r="I1" s="596"/>
      <c r="J1" s="596"/>
      <c r="K1" s="596"/>
      <c r="L1" s="596"/>
      <c r="M1" s="596"/>
      <c r="N1" s="596"/>
      <c r="O1" s="596"/>
      <c r="P1" s="596"/>
      <c r="Q1" s="596"/>
      <c r="R1" s="596"/>
      <c r="S1" s="596"/>
      <c r="T1" s="596"/>
      <c r="U1" s="596"/>
      <c r="V1" s="596"/>
      <c r="W1" s="596"/>
      <c r="X1" s="596"/>
      <c r="Y1" s="596"/>
      <c r="Z1" s="596"/>
    </row>
    <row r="2">
      <c r="A2" s="593"/>
      <c r="B2" s="597" t="s">
        <v>894</v>
      </c>
      <c r="C2" s="598"/>
      <c r="D2" s="599"/>
      <c r="E2" s="600"/>
      <c r="F2" s="601"/>
      <c r="G2" s="596"/>
      <c r="H2" s="596"/>
      <c r="I2" s="596"/>
      <c r="J2" s="596"/>
      <c r="K2" s="596"/>
      <c r="L2" s="596"/>
      <c r="M2" s="596"/>
      <c r="N2" s="596"/>
      <c r="O2" s="596"/>
      <c r="P2" s="596"/>
      <c r="Q2" s="596"/>
      <c r="R2" s="596"/>
      <c r="S2" s="596"/>
      <c r="T2" s="596"/>
      <c r="U2" s="596"/>
      <c r="V2" s="596"/>
      <c r="W2" s="596"/>
      <c r="X2" s="596"/>
      <c r="Y2" s="596"/>
      <c r="Z2" s="596"/>
    </row>
    <row r="3">
      <c r="A3" s="596"/>
      <c r="B3" s="602" t="s">
        <v>897</v>
      </c>
      <c r="C3" s="603" t="s">
        <v>898</v>
      </c>
      <c r="D3" s="604" t="s">
        <v>900</v>
      </c>
      <c r="E3" s="605"/>
      <c r="F3" s="606"/>
      <c r="G3" s="596"/>
      <c r="H3" s="596"/>
      <c r="I3" s="596"/>
      <c r="J3" s="596"/>
      <c r="K3" s="596"/>
      <c r="L3" s="596"/>
      <c r="M3" s="596"/>
      <c r="N3" s="596"/>
      <c r="O3" s="596"/>
      <c r="P3" s="596"/>
      <c r="Q3" s="596"/>
      <c r="R3" s="596"/>
      <c r="S3" s="596"/>
      <c r="T3" s="596"/>
      <c r="U3" s="596"/>
      <c r="V3" s="596"/>
      <c r="W3" s="596"/>
      <c r="X3" s="596"/>
      <c r="Y3" s="596"/>
      <c r="Z3" s="596"/>
    </row>
    <row r="4">
      <c r="A4" s="596"/>
      <c r="B4" s="607">
        <v>100.0</v>
      </c>
      <c r="C4" s="608">
        <v>0.0</v>
      </c>
      <c r="D4" s="609">
        <f t="shared" ref="D4:D5" si="1">(B4*C4)</f>
        <v>0</v>
      </c>
      <c r="E4" s="610"/>
      <c r="F4" s="608"/>
      <c r="G4" s="596"/>
      <c r="H4" s="596"/>
      <c r="I4" s="596"/>
      <c r="J4" s="596"/>
      <c r="K4" s="596"/>
      <c r="L4" s="596"/>
      <c r="M4" s="596"/>
      <c r="N4" s="596"/>
      <c r="O4" s="596"/>
      <c r="P4" s="596"/>
      <c r="Q4" s="596"/>
      <c r="R4" s="596"/>
      <c r="S4" s="596"/>
      <c r="T4" s="596"/>
      <c r="U4" s="596"/>
      <c r="V4" s="596"/>
      <c r="W4" s="596"/>
      <c r="X4" s="596"/>
      <c r="Y4" s="596"/>
      <c r="Z4" s="596"/>
    </row>
    <row r="5">
      <c r="A5" s="596"/>
      <c r="B5" s="611">
        <v>50.0</v>
      </c>
      <c r="C5" s="612">
        <v>0.0</v>
      </c>
      <c r="D5" s="613">
        <f t="shared" si="1"/>
        <v>0</v>
      </c>
      <c r="E5" s="614"/>
      <c r="F5" s="612"/>
      <c r="G5" s="596"/>
      <c r="H5" s="596"/>
      <c r="I5" s="596"/>
      <c r="J5" s="596"/>
      <c r="K5" s="596"/>
      <c r="L5" s="596"/>
      <c r="M5" s="596"/>
      <c r="N5" s="596"/>
      <c r="O5" s="596"/>
      <c r="P5" s="596"/>
      <c r="Q5" s="596"/>
      <c r="R5" s="596"/>
      <c r="S5" s="596"/>
      <c r="T5" s="596"/>
      <c r="U5" s="596"/>
      <c r="V5" s="596"/>
      <c r="W5" s="596"/>
      <c r="X5" s="596"/>
      <c r="Y5" s="596"/>
      <c r="Z5" s="596"/>
    </row>
    <row r="6">
      <c r="A6" s="596"/>
      <c r="B6" s="615">
        <v>20.0</v>
      </c>
      <c r="C6" s="608">
        <v>6.0</v>
      </c>
      <c r="D6" s="609">
        <f t="shared" ref="D6:D7" si="2">(C6*B6)</f>
        <v>120</v>
      </c>
      <c r="E6" s="616"/>
      <c r="F6" s="608"/>
      <c r="G6" s="596"/>
      <c r="H6" s="596"/>
      <c r="I6" s="596"/>
      <c r="J6" s="596"/>
      <c r="K6" s="596"/>
      <c r="L6" s="596"/>
      <c r="M6" s="596"/>
      <c r="N6" s="596"/>
      <c r="O6" s="596"/>
      <c r="P6" s="596"/>
      <c r="Q6" s="596"/>
      <c r="R6" s="596"/>
      <c r="S6" s="596"/>
      <c r="T6" s="596"/>
      <c r="U6" s="596"/>
      <c r="V6" s="596"/>
      <c r="W6" s="596"/>
      <c r="X6" s="596"/>
      <c r="Y6" s="596"/>
      <c r="Z6" s="596"/>
    </row>
    <row r="7">
      <c r="A7" s="596"/>
      <c r="B7" s="602">
        <v>10.0</v>
      </c>
      <c r="C7" s="612">
        <v>16.0</v>
      </c>
      <c r="D7" s="613">
        <f t="shared" si="2"/>
        <v>160</v>
      </c>
      <c r="E7" s="614"/>
      <c r="F7" s="612"/>
      <c r="G7" s="596"/>
      <c r="H7" s="596"/>
      <c r="I7" s="596"/>
      <c r="J7" s="596"/>
      <c r="K7" s="596"/>
      <c r="L7" s="596"/>
      <c r="M7" s="596"/>
      <c r="N7" s="596"/>
      <c r="O7" s="596"/>
      <c r="P7" s="596"/>
      <c r="Q7" s="596"/>
      <c r="R7" s="596"/>
      <c r="S7" s="596"/>
      <c r="T7" s="596"/>
      <c r="U7" s="596"/>
      <c r="V7" s="596"/>
      <c r="W7" s="596"/>
      <c r="X7" s="596"/>
      <c r="Y7" s="596"/>
      <c r="Z7" s="596"/>
    </row>
    <row r="8">
      <c r="A8" s="596"/>
      <c r="B8" s="607">
        <v>5.0</v>
      </c>
      <c r="C8" s="608">
        <v>15.0</v>
      </c>
      <c r="D8" s="609">
        <f t="shared" ref="D8:D10" si="3">(B8*C8)</f>
        <v>75</v>
      </c>
      <c r="E8" s="616"/>
      <c r="F8" s="608"/>
      <c r="G8" s="593"/>
      <c r="H8" s="593"/>
      <c r="I8" s="596"/>
      <c r="J8" s="596"/>
      <c r="K8" s="596"/>
      <c r="L8" s="596"/>
      <c r="M8" s="596"/>
      <c r="N8" s="596"/>
      <c r="O8" s="596"/>
      <c r="P8" s="596"/>
      <c r="Q8" s="596"/>
      <c r="R8" s="596"/>
      <c r="S8" s="596"/>
      <c r="T8" s="596"/>
      <c r="U8" s="596"/>
      <c r="V8" s="596"/>
      <c r="W8" s="596"/>
      <c r="X8" s="596"/>
      <c r="Y8" s="596"/>
      <c r="Z8" s="596"/>
    </row>
    <row r="9">
      <c r="A9" s="596"/>
      <c r="B9" s="602">
        <v>2.0</v>
      </c>
      <c r="C9" s="612">
        <v>33.0</v>
      </c>
      <c r="D9" s="613">
        <f t="shared" si="3"/>
        <v>66</v>
      </c>
      <c r="E9" s="614"/>
      <c r="F9" s="612"/>
      <c r="G9" s="593"/>
      <c r="H9" s="593"/>
      <c r="I9" s="596"/>
      <c r="J9" s="596"/>
      <c r="K9" s="596"/>
      <c r="L9" s="596"/>
      <c r="M9" s="596"/>
      <c r="N9" s="596"/>
      <c r="O9" s="596"/>
      <c r="P9" s="596"/>
      <c r="Q9" s="596"/>
      <c r="R9" s="596"/>
      <c r="S9" s="596"/>
      <c r="T9" s="596"/>
      <c r="U9" s="596"/>
      <c r="V9" s="596"/>
      <c r="W9" s="596"/>
      <c r="X9" s="596"/>
      <c r="Y9" s="596"/>
      <c r="Z9" s="596"/>
    </row>
    <row r="10">
      <c r="A10" s="596"/>
      <c r="B10" s="607">
        <v>1.0</v>
      </c>
      <c r="C10" s="608">
        <v>31.0</v>
      </c>
      <c r="D10" s="609">
        <f t="shared" si="3"/>
        <v>31</v>
      </c>
      <c r="E10" s="616"/>
      <c r="F10" s="608"/>
      <c r="G10" s="596"/>
      <c r="H10" s="596"/>
      <c r="I10" s="596"/>
      <c r="J10" s="596"/>
      <c r="K10" s="596"/>
      <c r="L10" s="596"/>
      <c r="M10" s="596"/>
      <c r="N10" s="596"/>
      <c r="O10" s="596"/>
      <c r="P10" s="596"/>
      <c r="Q10" s="596"/>
      <c r="R10" s="596"/>
      <c r="S10" s="596"/>
      <c r="T10" s="596"/>
      <c r="U10" s="596"/>
      <c r="V10" s="596"/>
      <c r="W10" s="596"/>
      <c r="X10" s="596"/>
      <c r="Y10" s="596"/>
      <c r="Z10" s="596"/>
    </row>
    <row r="11">
      <c r="A11" s="596"/>
      <c r="B11" s="604" t="s">
        <v>908</v>
      </c>
      <c r="C11" s="612">
        <v>5.0</v>
      </c>
      <c r="D11" s="613">
        <f>C11*0.5</f>
        <v>2.5</v>
      </c>
      <c r="E11" s="614"/>
      <c r="F11" s="612"/>
      <c r="G11" s="596"/>
      <c r="H11" s="596"/>
      <c r="I11" s="596"/>
      <c r="J11" s="596"/>
      <c r="K11" s="596"/>
      <c r="L11" s="596"/>
      <c r="M11" s="596"/>
      <c r="N11" s="596"/>
      <c r="O11" s="596"/>
      <c r="P11" s="596"/>
      <c r="Q11" s="596"/>
      <c r="R11" s="596"/>
      <c r="S11" s="596"/>
      <c r="T11" s="596"/>
      <c r="U11" s="596"/>
      <c r="V11" s="596"/>
      <c r="W11" s="596"/>
      <c r="X11" s="596"/>
      <c r="Y11" s="596"/>
      <c r="Z11" s="596"/>
    </row>
    <row r="12">
      <c r="A12" s="596"/>
      <c r="B12" s="617" t="s">
        <v>909</v>
      </c>
      <c r="C12" s="608">
        <v>16.0</v>
      </c>
      <c r="D12" s="609">
        <f>C12*0.2</f>
        <v>3.2</v>
      </c>
      <c r="E12" s="616"/>
      <c r="F12" s="608"/>
      <c r="G12" s="596"/>
      <c r="H12" s="596"/>
      <c r="I12" s="596"/>
      <c r="J12" s="596"/>
      <c r="K12" s="596"/>
      <c r="L12" s="596"/>
      <c r="M12" s="596"/>
      <c r="N12" s="596"/>
      <c r="O12" s="596"/>
      <c r="P12" s="596"/>
      <c r="Q12" s="596"/>
      <c r="R12" s="596"/>
      <c r="S12" s="596"/>
      <c r="T12" s="596"/>
      <c r="U12" s="596"/>
      <c r="V12" s="596"/>
      <c r="W12" s="596"/>
      <c r="X12" s="596"/>
      <c r="Y12" s="596"/>
      <c r="Z12" s="596"/>
    </row>
    <row r="13">
      <c r="A13" s="596"/>
      <c r="B13" s="604" t="s">
        <v>910</v>
      </c>
      <c r="C13" s="612">
        <v>10.0</v>
      </c>
      <c r="D13" s="613">
        <f>C13*0.1</f>
        <v>1</v>
      </c>
      <c r="E13" s="614"/>
      <c r="F13" s="612"/>
      <c r="G13" s="596"/>
      <c r="H13" s="596"/>
      <c r="I13" s="596"/>
      <c r="J13" s="596"/>
      <c r="K13" s="596"/>
      <c r="L13" s="596"/>
      <c r="M13" s="596"/>
      <c r="N13" s="596"/>
      <c r="O13" s="596"/>
      <c r="P13" s="596"/>
      <c r="Q13" s="596"/>
      <c r="R13" s="596"/>
      <c r="S13" s="596"/>
      <c r="T13" s="596"/>
      <c r="U13" s="596"/>
      <c r="V13" s="596"/>
      <c r="W13" s="596"/>
      <c r="X13" s="596"/>
      <c r="Y13" s="596"/>
      <c r="Z13" s="596"/>
    </row>
    <row r="14">
      <c r="A14" s="596"/>
      <c r="B14" s="617" t="s">
        <v>911</v>
      </c>
      <c r="C14" s="608">
        <v>326.0</v>
      </c>
      <c r="D14" s="609">
        <f>(0.05*C14)</f>
        <v>16.3</v>
      </c>
      <c r="E14" s="616"/>
      <c r="F14" s="608"/>
      <c r="G14" s="596"/>
      <c r="H14" s="596"/>
      <c r="I14" s="596"/>
      <c r="J14" s="596"/>
      <c r="K14" s="596"/>
      <c r="L14" s="596"/>
      <c r="M14" s="596"/>
      <c r="N14" s="596"/>
      <c r="O14" s="596"/>
      <c r="P14" s="596"/>
      <c r="Q14" s="596"/>
      <c r="R14" s="596"/>
      <c r="S14" s="596"/>
      <c r="T14" s="596"/>
      <c r="U14" s="596"/>
      <c r="V14" s="596"/>
      <c r="W14" s="596"/>
      <c r="X14" s="596"/>
      <c r="Y14" s="596"/>
      <c r="Z14" s="596"/>
    </row>
    <row r="15">
      <c r="A15" s="596"/>
      <c r="B15" s="621" t="s">
        <v>918</v>
      </c>
      <c r="C15" s="623" t="s">
        <v>920</v>
      </c>
      <c r="D15" s="626">
        <f>SUM(D4:D14)</f>
        <v>475</v>
      </c>
      <c r="E15" s="627"/>
      <c r="F15" s="628"/>
      <c r="G15" s="596"/>
      <c r="H15" s="596"/>
      <c r="I15" s="596"/>
      <c r="J15" s="596"/>
      <c r="K15" s="596"/>
      <c r="L15" s="596"/>
      <c r="M15" s="596"/>
      <c r="N15" s="596"/>
      <c r="O15" s="596"/>
      <c r="P15" s="596"/>
      <c r="Q15" s="596"/>
      <c r="R15" s="596"/>
      <c r="S15" s="596"/>
      <c r="T15" s="596"/>
      <c r="U15" s="596"/>
      <c r="V15" s="596"/>
      <c r="W15" s="596"/>
      <c r="X15" s="596"/>
      <c r="Y15" s="596"/>
      <c r="Z15" s="596"/>
    </row>
    <row r="16">
      <c r="A16" s="596"/>
      <c r="B16" s="596"/>
      <c r="C16" s="596"/>
      <c r="D16" s="596"/>
      <c r="E16" s="596"/>
      <c r="F16" s="632"/>
      <c r="G16" s="632"/>
      <c r="H16" s="632"/>
      <c r="I16" s="632"/>
      <c r="J16" s="596"/>
      <c r="K16" s="596"/>
      <c r="L16" s="596"/>
      <c r="M16" s="596"/>
      <c r="N16" s="596"/>
      <c r="O16" s="596"/>
      <c r="P16" s="596"/>
      <c r="Q16" s="596"/>
      <c r="R16" s="596"/>
      <c r="S16" s="596"/>
      <c r="T16" s="596"/>
      <c r="U16" s="596"/>
      <c r="V16" s="596"/>
      <c r="W16" s="596"/>
      <c r="X16" s="596"/>
      <c r="Y16" s="596"/>
      <c r="Z16" s="596"/>
    </row>
    <row r="17">
      <c r="A17" s="596"/>
      <c r="B17" s="635"/>
      <c r="C17" s="637"/>
      <c r="D17" s="635"/>
      <c r="E17" s="596"/>
      <c r="F17" s="632"/>
      <c r="G17" s="632"/>
      <c r="H17" s="632"/>
      <c r="I17" s="632"/>
      <c r="J17" s="596"/>
      <c r="K17" s="596"/>
      <c r="L17" s="596"/>
      <c r="M17" s="596"/>
      <c r="N17" s="596"/>
      <c r="O17" s="596"/>
      <c r="P17" s="596"/>
      <c r="Q17" s="596"/>
      <c r="R17" s="596"/>
      <c r="S17" s="596"/>
      <c r="T17" s="596"/>
      <c r="U17" s="596"/>
      <c r="V17" s="596"/>
      <c r="W17" s="596"/>
      <c r="X17" s="596"/>
      <c r="Y17" s="596"/>
      <c r="Z17" s="596"/>
    </row>
    <row r="18">
      <c r="A18" s="596"/>
      <c r="B18" s="640" t="s">
        <v>934</v>
      </c>
      <c r="C18" s="641"/>
      <c r="D18" s="642"/>
      <c r="E18" s="596"/>
      <c r="F18" s="632"/>
      <c r="G18" s="632"/>
      <c r="H18" s="632"/>
      <c r="I18" s="632"/>
      <c r="J18" s="596"/>
      <c r="K18" s="596"/>
      <c r="L18" s="596"/>
      <c r="M18" s="596"/>
      <c r="N18" s="596"/>
      <c r="O18" s="596"/>
      <c r="P18" s="596"/>
      <c r="Q18" s="596"/>
      <c r="R18" s="596"/>
      <c r="S18" s="596"/>
      <c r="T18" s="596"/>
      <c r="U18" s="596"/>
      <c r="V18" s="596"/>
      <c r="W18" s="596"/>
      <c r="X18" s="596"/>
      <c r="Y18" s="596"/>
      <c r="Z18" s="596"/>
    </row>
    <row r="19">
      <c r="A19" s="596"/>
      <c r="B19" s="645" t="s">
        <v>935</v>
      </c>
      <c r="C19" s="646" t="s">
        <v>938</v>
      </c>
      <c r="D19" s="645" t="s">
        <v>940</v>
      </c>
      <c r="E19" s="593"/>
      <c r="F19" s="632"/>
      <c r="G19" s="632"/>
      <c r="H19" s="632"/>
      <c r="I19" s="632"/>
      <c r="J19" s="596"/>
      <c r="K19" s="596"/>
      <c r="L19" s="596"/>
      <c r="M19" s="596"/>
      <c r="N19" s="596"/>
      <c r="O19" s="596"/>
      <c r="P19" s="596"/>
      <c r="Q19" s="596"/>
      <c r="R19" s="596"/>
      <c r="S19" s="596"/>
      <c r="T19" s="596"/>
      <c r="U19" s="596"/>
      <c r="V19" s="596"/>
      <c r="W19" s="596"/>
      <c r="X19" s="596"/>
      <c r="Y19" s="596"/>
      <c r="Z19" s="596"/>
    </row>
    <row r="20">
      <c r="A20" s="596"/>
      <c r="B20" s="651">
        <v>2.0</v>
      </c>
      <c r="C20" s="653" t="s">
        <v>79</v>
      </c>
      <c r="D20" s="654">
        <v>50.0</v>
      </c>
      <c r="E20" s="596"/>
      <c r="F20" s="596"/>
      <c r="G20" s="596"/>
      <c r="H20" s="596"/>
      <c r="I20" s="596"/>
      <c r="J20" s="596"/>
      <c r="K20" s="596"/>
      <c r="L20" s="596"/>
      <c r="M20" s="596"/>
      <c r="N20" s="596"/>
      <c r="O20" s="596"/>
      <c r="P20" s="596"/>
      <c r="Q20" s="596"/>
      <c r="R20" s="596"/>
      <c r="S20" s="596"/>
      <c r="T20" s="596"/>
      <c r="U20" s="596"/>
      <c r="V20" s="596"/>
      <c r="W20" s="596"/>
      <c r="X20" s="596"/>
      <c r="Y20" s="596"/>
      <c r="Z20" s="596"/>
    </row>
    <row r="21">
      <c r="A21" s="596"/>
      <c r="B21" s="656">
        <v>1.0</v>
      </c>
      <c r="C21" s="658" t="s">
        <v>50</v>
      </c>
      <c r="D21" s="659">
        <v>20.0</v>
      </c>
      <c r="E21" s="596"/>
      <c r="F21" s="632"/>
      <c r="G21" s="632"/>
      <c r="H21" s="632"/>
      <c r="I21" s="632"/>
      <c r="J21" s="596"/>
      <c r="K21" s="596"/>
      <c r="L21" s="596"/>
      <c r="M21" s="596"/>
      <c r="N21" s="596"/>
      <c r="O21" s="596"/>
      <c r="P21" s="596"/>
      <c r="Q21" s="596"/>
      <c r="R21" s="596"/>
      <c r="S21" s="596"/>
      <c r="T21" s="596"/>
      <c r="U21" s="596"/>
      <c r="V21" s="596"/>
      <c r="W21" s="596"/>
      <c r="X21" s="596"/>
      <c r="Y21" s="596"/>
      <c r="Z21" s="596"/>
    </row>
    <row r="22">
      <c r="A22" s="596"/>
      <c r="B22" s="662" t="s">
        <v>908</v>
      </c>
      <c r="C22" s="662" t="s">
        <v>50</v>
      </c>
      <c r="D22" s="654">
        <v>10.0</v>
      </c>
      <c r="E22" s="596"/>
      <c r="F22" s="632"/>
      <c r="G22" s="632"/>
      <c r="H22" s="632"/>
      <c r="I22" s="632"/>
      <c r="J22" s="596"/>
      <c r="K22" s="596"/>
      <c r="L22" s="596"/>
      <c r="M22" s="596"/>
      <c r="N22" s="596"/>
      <c r="O22" s="596"/>
      <c r="P22" s="596"/>
      <c r="Q22" s="596"/>
      <c r="R22" s="596"/>
      <c r="S22" s="596"/>
      <c r="T22" s="596"/>
      <c r="U22" s="596"/>
      <c r="V22" s="596"/>
      <c r="W22" s="596"/>
      <c r="X22" s="596"/>
      <c r="Y22" s="596"/>
      <c r="Z22" s="596"/>
    </row>
    <row r="23">
      <c r="A23" s="596"/>
      <c r="B23" s="658" t="s">
        <v>909</v>
      </c>
      <c r="C23" s="658" t="s">
        <v>50</v>
      </c>
      <c r="D23" s="665">
        <v>4.0</v>
      </c>
      <c r="E23" s="596"/>
      <c r="F23" s="632"/>
      <c r="G23" s="632"/>
      <c r="H23" s="632"/>
      <c r="I23" s="632"/>
      <c r="J23" s="596"/>
      <c r="K23" s="596"/>
      <c r="L23" s="596"/>
      <c r="M23" s="596"/>
      <c r="N23" s="596"/>
      <c r="O23" s="596"/>
      <c r="P23" s="596"/>
      <c r="Q23" s="596"/>
      <c r="R23" s="596"/>
      <c r="S23" s="596"/>
      <c r="T23" s="596"/>
      <c r="U23" s="596"/>
      <c r="V23" s="596"/>
      <c r="W23" s="596"/>
      <c r="X23" s="596"/>
      <c r="Y23" s="596"/>
      <c r="Z23" s="596"/>
    </row>
    <row r="24">
      <c r="A24" s="596"/>
      <c r="B24" s="662" t="s">
        <v>910</v>
      </c>
      <c r="C24" s="662" t="s">
        <v>21</v>
      </c>
      <c r="D24" s="654">
        <v>4.0</v>
      </c>
      <c r="E24" s="596"/>
      <c r="F24" s="632"/>
      <c r="G24" s="632"/>
      <c r="H24" s="632"/>
      <c r="I24" s="632"/>
      <c r="J24" s="596"/>
      <c r="K24" s="596"/>
      <c r="L24" s="596"/>
      <c r="M24" s="596"/>
      <c r="N24" s="596"/>
      <c r="O24" s="596"/>
      <c r="P24" s="596"/>
      <c r="Q24" s="596"/>
      <c r="R24" s="596"/>
      <c r="S24" s="596"/>
      <c r="T24" s="596"/>
      <c r="U24" s="596"/>
      <c r="V24" s="596"/>
      <c r="W24" s="596"/>
      <c r="X24" s="596"/>
      <c r="Y24" s="596"/>
      <c r="Z24" s="596"/>
    </row>
    <row r="25">
      <c r="A25" s="596"/>
      <c r="B25" s="658" t="s">
        <v>911</v>
      </c>
      <c r="C25" s="658" t="s">
        <v>943</v>
      </c>
      <c r="D25" s="665">
        <v>2.0</v>
      </c>
      <c r="E25" s="596"/>
      <c r="F25" s="632"/>
      <c r="G25" s="632"/>
      <c r="H25" s="632"/>
      <c r="I25" s="632"/>
      <c r="J25" s="596"/>
      <c r="K25" s="596"/>
      <c r="L25" s="596"/>
      <c r="M25" s="596"/>
      <c r="N25" s="596"/>
      <c r="O25" s="596"/>
      <c r="P25" s="596"/>
      <c r="Q25" s="596"/>
      <c r="R25" s="596"/>
      <c r="S25" s="596"/>
      <c r="T25" s="596"/>
      <c r="U25" s="596"/>
      <c r="V25" s="596"/>
      <c r="W25" s="596"/>
      <c r="X25" s="596"/>
      <c r="Y25" s="596"/>
      <c r="Z25" s="596"/>
    </row>
    <row r="26">
      <c r="A26" s="596"/>
      <c r="B26" s="596"/>
      <c r="C26" s="593" t="s">
        <v>33</v>
      </c>
      <c r="D26" s="596"/>
      <c r="E26" s="596"/>
      <c r="F26" s="672" t="s">
        <v>944</v>
      </c>
      <c r="G26" s="672" t="s">
        <v>945</v>
      </c>
      <c r="H26" s="674" t="s">
        <v>946</v>
      </c>
      <c r="I26" s="674"/>
      <c r="J26" s="593">
        <v>17.0</v>
      </c>
      <c r="K26" s="596"/>
      <c r="L26" s="596"/>
      <c r="M26" s="596"/>
      <c r="N26" s="596"/>
      <c r="O26" s="596"/>
      <c r="P26" s="596"/>
      <c r="Q26" s="596"/>
      <c r="R26" s="596"/>
      <c r="S26" s="596"/>
      <c r="T26" s="596"/>
      <c r="U26" s="596"/>
      <c r="V26" s="596"/>
      <c r="W26" s="596"/>
      <c r="X26" s="596"/>
      <c r="Y26" s="596"/>
      <c r="Z26" s="596"/>
    </row>
    <row r="27">
      <c r="A27" s="596"/>
      <c r="B27" s="596"/>
      <c r="C27" s="596"/>
      <c r="D27" s="596"/>
      <c r="E27" s="596"/>
      <c r="F27" s="678"/>
      <c r="G27" s="679"/>
      <c r="H27" s="679"/>
      <c r="I27" s="679"/>
      <c r="J27" s="596"/>
      <c r="K27" s="596"/>
      <c r="L27" s="596"/>
      <c r="M27" s="596"/>
      <c r="N27" s="596"/>
      <c r="O27" s="596"/>
      <c r="P27" s="596"/>
      <c r="Q27" s="596"/>
      <c r="R27" s="596"/>
      <c r="S27" s="596"/>
      <c r="T27" s="596"/>
      <c r="U27" s="596"/>
      <c r="V27" s="596"/>
      <c r="W27" s="596"/>
      <c r="X27" s="596"/>
      <c r="Y27" s="596"/>
      <c r="Z27" s="596"/>
    </row>
    <row r="28">
      <c r="A28" s="596"/>
      <c r="B28" s="596"/>
      <c r="C28" s="596"/>
      <c r="D28" s="596"/>
      <c r="E28" s="593"/>
      <c r="F28" s="681" t="s">
        <v>949</v>
      </c>
      <c r="G28" s="682"/>
      <c r="H28" s="682"/>
      <c r="I28" s="682"/>
      <c r="J28" s="596"/>
      <c r="K28" s="596"/>
      <c r="L28" s="596"/>
      <c r="M28" s="596"/>
      <c r="N28" s="596"/>
      <c r="O28" s="596"/>
      <c r="P28" s="596"/>
      <c r="Q28" s="596"/>
      <c r="R28" s="596"/>
      <c r="S28" s="596"/>
      <c r="T28" s="596"/>
      <c r="U28" s="596"/>
      <c r="V28" s="596"/>
      <c r="W28" s="596"/>
      <c r="X28" s="596"/>
      <c r="Y28" s="596"/>
      <c r="Z28" s="596"/>
    </row>
    <row r="29">
      <c r="A29" s="596"/>
      <c r="B29" s="596"/>
      <c r="C29" s="596"/>
      <c r="D29" s="596"/>
      <c r="E29" s="596"/>
      <c r="F29" s="683" t="s">
        <v>952</v>
      </c>
      <c r="G29" s="684" t="s">
        <v>953</v>
      </c>
      <c r="H29" s="684" t="s">
        <v>954</v>
      </c>
      <c r="I29" s="684" t="s">
        <v>955</v>
      </c>
      <c r="J29" s="596"/>
      <c r="K29" s="596"/>
      <c r="L29" s="596"/>
      <c r="M29" s="596"/>
      <c r="N29" s="596"/>
      <c r="O29" s="596"/>
      <c r="P29" s="596"/>
      <c r="Q29" s="596"/>
      <c r="R29" s="596"/>
      <c r="S29" s="596"/>
      <c r="T29" s="596"/>
      <c r="U29" s="596"/>
      <c r="V29" s="596"/>
      <c r="W29" s="596"/>
      <c r="X29" s="596"/>
      <c r="Y29" s="596"/>
      <c r="Z29" s="596"/>
    </row>
    <row r="30">
      <c r="A30" s="596"/>
      <c r="B30" s="596"/>
      <c r="C30" s="596"/>
      <c r="D30" s="596"/>
      <c r="E30" s="596"/>
      <c r="F30" s="685">
        <v>897.02</v>
      </c>
      <c r="G30" s="685">
        <v>897.02</v>
      </c>
      <c r="H30" s="686">
        <v>687.22</v>
      </c>
      <c r="I30" s="687">
        <v>209.8</v>
      </c>
      <c r="J30" s="596"/>
      <c r="K30" s="596"/>
      <c r="L30" s="596"/>
      <c r="M30" s="596"/>
      <c r="N30" s="596"/>
      <c r="O30" s="596"/>
      <c r="P30" s="596"/>
      <c r="Q30" s="596"/>
      <c r="R30" s="596"/>
      <c r="S30" s="596"/>
      <c r="T30" s="596"/>
      <c r="U30" s="596"/>
      <c r="V30" s="596"/>
      <c r="W30" s="596"/>
      <c r="X30" s="596"/>
      <c r="Y30" s="596"/>
      <c r="Z30" s="596"/>
    </row>
    <row r="31">
      <c r="A31" s="596"/>
      <c r="B31" s="596"/>
      <c r="C31" s="596"/>
      <c r="D31" s="596"/>
      <c r="E31" s="596"/>
      <c r="F31" s="689"/>
      <c r="G31" s="691"/>
      <c r="H31" s="689"/>
      <c r="I31" s="691"/>
      <c r="J31" s="596"/>
      <c r="K31" s="596"/>
      <c r="L31" s="596"/>
      <c r="M31" s="596"/>
      <c r="N31" s="596"/>
      <c r="O31" s="596"/>
      <c r="P31" s="596"/>
      <c r="Q31" s="596"/>
      <c r="R31" s="596"/>
      <c r="S31" s="596"/>
      <c r="T31" s="596"/>
      <c r="U31" s="596"/>
      <c r="V31" s="596"/>
      <c r="W31" s="596"/>
      <c r="X31" s="596"/>
      <c r="Y31" s="596"/>
      <c r="Z31" s="596"/>
    </row>
    <row r="32">
      <c r="A32" s="596"/>
      <c r="B32" s="596"/>
      <c r="C32" s="596"/>
      <c r="D32" s="596"/>
      <c r="E32" s="596"/>
      <c r="F32" s="596"/>
      <c r="G32" s="596"/>
      <c r="H32" s="596"/>
      <c r="I32" s="596"/>
      <c r="J32" s="596"/>
      <c r="K32" s="596"/>
      <c r="L32" s="596"/>
      <c r="M32" s="596"/>
      <c r="N32" s="596"/>
      <c r="O32" s="596"/>
      <c r="P32" s="596"/>
      <c r="Q32" s="596"/>
      <c r="R32" s="596"/>
      <c r="S32" s="596"/>
      <c r="T32" s="596"/>
      <c r="U32" s="596"/>
      <c r="V32" s="596"/>
      <c r="W32" s="596"/>
      <c r="X32" s="596"/>
      <c r="Y32" s="596"/>
      <c r="Z32" s="596"/>
    </row>
    <row r="33">
      <c r="A33" s="596"/>
      <c r="B33" s="596"/>
      <c r="C33" s="593"/>
      <c r="D33" s="596"/>
      <c r="E33" s="596"/>
      <c r="F33" s="693" t="s">
        <v>959</v>
      </c>
      <c r="G33" s="596"/>
      <c r="H33" s="596"/>
      <c r="I33" s="596"/>
      <c r="J33" s="596"/>
      <c r="K33" s="596"/>
      <c r="L33" s="596"/>
      <c r="M33" s="596"/>
      <c r="N33" s="596"/>
      <c r="O33" s="596"/>
      <c r="P33" s="596"/>
      <c r="Q33" s="596"/>
      <c r="R33" s="596"/>
      <c r="S33" s="596"/>
      <c r="T33" s="596"/>
      <c r="U33" s="596"/>
      <c r="V33" s="596"/>
      <c r="W33" s="596"/>
      <c r="X33" s="596"/>
      <c r="Y33" s="596"/>
      <c r="Z33" s="596"/>
    </row>
    <row r="34">
      <c r="A34" s="596"/>
      <c r="B34" s="596"/>
      <c r="C34" s="596"/>
      <c r="D34" s="596"/>
      <c r="E34" s="596"/>
      <c r="F34" s="596" t="s">
        <v>962</v>
      </c>
      <c r="G34" s="596"/>
      <c r="H34" s="596"/>
      <c r="I34" s="596"/>
      <c r="J34" s="596"/>
      <c r="K34" s="596"/>
      <c r="L34" s="596"/>
      <c r="M34" s="596"/>
      <c r="N34" s="596"/>
      <c r="O34" s="596"/>
      <c r="P34" s="596"/>
      <c r="Q34" s="596"/>
      <c r="R34" s="596"/>
      <c r="S34" s="596"/>
      <c r="T34" s="596"/>
      <c r="U34" s="596"/>
      <c r="V34" s="596"/>
      <c r="W34" s="596"/>
      <c r="X34" s="596"/>
      <c r="Y34" s="596"/>
      <c r="Z34" s="596"/>
    </row>
    <row r="35">
      <c r="A35" s="596"/>
      <c r="B35" s="593"/>
      <c r="C35" s="596"/>
      <c r="D35" s="596"/>
      <c r="E35" s="596"/>
      <c r="F35" s="593" t="s">
        <v>969</v>
      </c>
      <c r="G35" s="593" t="s">
        <v>971</v>
      </c>
      <c r="H35" s="596"/>
      <c r="I35" s="596"/>
      <c r="J35" s="596"/>
      <c r="K35" s="596"/>
      <c r="L35" s="596"/>
      <c r="M35" s="596"/>
      <c r="N35" s="596"/>
      <c r="O35" s="596"/>
      <c r="P35" s="596"/>
      <c r="Q35" s="596"/>
      <c r="R35" s="596"/>
      <c r="S35" s="596"/>
      <c r="T35" s="596"/>
      <c r="U35" s="596"/>
      <c r="V35" s="596"/>
      <c r="W35" s="596"/>
      <c r="X35" s="596"/>
      <c r="Y35" s="596"/>
      <c r="Z35" s="596"/>
    </row>
    <row r="36">
      <c r="A36" s="596"/>
      <c r="B36" s="596"/>
      <c r="C36" s="596"/>
      <c r="D36" s="596"/>
      <c r="E36" s="596"/>
      <c r="F36" s="596" t="s">
        <v>980</v>
      </c>
      <c r="G36" s="596"/>
      <c r="H36" s="596"/>
      <c r="I36" s="596"/>
      <c r="J36" s="596"/>
      <c r="K36" s="596"/>
      <c r="L36" s="596"/>
      <c r="M36" s="596"/>
      <c r="N36" s="596"/>
      <c r="O36" s="596"/>
      <c r="P36" s="596"/>
      <c r="Q36" s="596"/>
      <c r="R36" s="596"/>
      <c r="S36" s="596"/>
      <c r="T36" s="596"/>
      <c r="U36" s="596"/>
      <c r="V36" s="596"/>
      <c r="W36" s="596"/>
      <c r="X36" s="596"/>
      <c r="Y36" s="596"/>
      <c r="Z36" s="596"/>
    </row>
    <row r="37">
      <c r="A37" s="596"/>
      <c r="B37" s="596"/>
      <c r="C37" s="596"/>
      <c r="D37" s="596"/>
      <c r="E37" s="596"/>
      <c r="F37" s="596" t="s">
        <v>985</v>
      </c>
      <c r="G37" s="596"/>
      <c r="H37" s="596"/>
      <c r="I37" s="596"/>
      <c r="J37" s="596"/>
      <c r="K37" s="596"/>
      <c r="L37" s="596"/>
      <c r="M37" s="596"/>
      <c r="N37" s="596"/>
      <c r="O37" s="596"/>
      <c r="P37" s="596"/>
      <c r="Q37" s="596"/>
      <c r="R37" s="596"/>
      <c r="S37" s="596"/>
      <c r="T37" s="596"/>
      <c r="U37" s="596"/>
      <c r="V37" s="596"/>
      <c r="W37" s="596"/>
      <c r="X37" s="596"/>
      <c r="Y37" s="596"/>
      <c r="Z37" s="596"/>
    </row>
    <row r="38">
      <c r="A38" s="596"/>
      <c r="B38" s="596"/>
      <c r="C38" s="596"/>
      <c r="D38" s="596"/>
      <c r="E38" s="596"/>
      <c r="F38" s="596" t="s">
        <v>986</v>
      </c>
      <c r="G38" s="596"/>
      <c r="H38" s="596"/>
      <c r="I38" s="596"/>
      <c r="J38" s="596"/>
      <c r="K38" s="596"/>
      <c r="L38" s="596"/>
      <c r="M38" s="596"/>
      <c r="N38" s="596"/>
      <c r="O38" s="596"/>
      <c r="P38" s="596"/>
      <c r="Q38" s="596"/>
      <c r="R38" s="596"/>
      <c r="S38" s="596"/>
      <c r="T38" s="596"/>
      <c r="U38" s="596"/>
      <c r="V38" s="596"/>
      <c r="W38" s="596"/>
      <c r="X38" s="596"/>
      <c r="Y38" s="596"/>
      <c r="Z38" s="596"/>
    </row>
    <row r="39">
      <c r="A39" s="596"/>
      <c r="B39" s="596"/>
      <c r="C39" s="596"/>
      <c r="D39" s="596"/>
      <c r="E39" s="596"/>
      <c r="F39" s="596"/>
      <c r="G39" s="596"/>
      <c r="H39" s="596"/>
      <c r="I39" s="596"/>
      <c r="J39" s="596"/>
      <c r="K39" s="596"/>
      <c r="L39" s="596"/>
      <c r="M39" s="596"/>
      <c r="N39" s="596"/>
      <c r="O39" s="596"/>
      <c r="P39" s="596"/>
      <c r="Q39" s="596"/>
      <c r="R39" s="596"/>
      <c r="S39" s="596"/>
      <c r="T39" s="596"/>
      <c r="U39" s="596"/>
      <c r="V39" s="596"/>
      <c r="W39" s="596"/>
      <c r="X39" s="596"/>
      <c r="Y39" s="596"/>
      <c r="Z39" s="596"/>
    </row>
    <row r="40">
      <c r="A40" s="596"/>
      <c r="B40" s="596"/>
      <c r="C40" s="596"/>
      <c r="D40" s="596"/>
      <c r="E40" s="596"/>
      <c r="F40" s="596"/>
      <c r="G40" s="596"/>
      <c r="H40" s="596"/>
      <c r="I40" s="596"/>
      <c r="J40" s="596"/>
      <c r="K40" s="596"/>
      <c r="L40" s="596"/>
      <c r="M40" s="596"/>
      <c r="N40" s="596"/>
      <c r="O40" s="596"/>
      <c r="P40" s="596"/>
      <c r="Q40" s="596"/>
      <c r="R40" s="596"/>
      <c r="S40" s="596"/>
      <c r="T40" s="596"/>
      <c r="U40" s="596"/>
      <c r="V40" s="596"/>
      <c r="W40" s="596"/>
      <c r="X40" s="596"/>
      <c r="Y40" s="596"/>
      <c r="Z40" s="596"/>
    </row>
    <row r="41">
      <c r="A41" s="596"/>
      <c r="B41" s="596"/>
      <c r="C41" s="596"/>
      <c r="D41" s="596"/>
      <c r="E41" s="596"/>
      <c r="F41" s="596"/>
      <c r="G41" s="596"/>
      <c r="H41" s="596"/>
      <c r="I41" s="596"/>
      <c r="J41" s="596"/>
      <c r="K41" s="596"/>
      <c r="L41" s="596"/>
      <c r="M41" s="596"/>
      <c r="N41" s="596"/>
      <c r="O41" s="596"/>
      <c r="P41" s="596"/>
      <c r="Q41" s="596"/>
      <c r="R41" s="596"/>
      <c r="S41" s="596"/>
      <c r="T41" s="596"/>
      <c r="U41" s="596"/>
      <c r="V41" s="596"/>
      <c r="W41" s="596"/>
      <c r="X41" s="596"/>
      <c r="Y41" s="596"/>
      <c r="Z41" s="596"/>
    </row>
    <row r="42">
      <c r="A42" s="596"/>
      <c r="B42" s="596"/>
      <c r="C42" s="596"/>
      <c r="D42" s="596"/>
      <c r="E42" s="596"/>
      <c r="F42" s="596"/>
      <c r="G42" s="596"/>
      <c r="H42" s="596"/>
      <c r="I42" s="596"/>
      <c r="J42" s="596"/>
      <c r="K42" s="596"/>
      <c r="L42" s="596"/>
      <c r="M42" s="596"/>
      <c r="N42" s="596"/>
      <c r="O42" s="596"/>
      <c r="P42" s="596"/>
      <c r="Q42" s="596"/>
      <c r="R42" s="596"/>
      <c r="S42" s="596"/>
      <c r="T42" s="596"/>
      <c r="U42" s="596"/>
      <c r="V42" s="596"/>
      <c r="W42" s="596"/>
      <c r="X42" s="596"/>
      <c r="Y42" s="596"/>
      <c r="Z42" s="596"/>
    </row>
    <row r="43">
      <c r="A43" s="596"/>
      <c r="B43" s="596"/>
      <c r="C43" s="596"/>
      <c r="D43" s="596"/>
      <c r="E43" s="596"/>
      <c r="F43" s="593" t="s">
        <v>991</v>
      </c>
      <c r="G43" s="596"/>
      <c r="H43" s="596"/>
      <c r="I43" s="596"/>
      <c r="J43" s="596"/>
      <c r="K43" s="596"/>
      <c r="L43" s="596"/>
      <c r="M43" s="596"/>
      <c r="N43" s="596"/>
      <c r="O43" s="596"/>
      <c r="P43" s="596"/>
      <c r="Q43" s="596"/>
      <c r="R43" s="596"/>
      <c r="S43" s="596"/>
      <c r="T43" s="596"/>
      <c r="U43" s="596"/>
      <c r="V43" s="596"/>
      <c r="W43" s="596"/>
      <c r="X43" s="596"/>
      <c r="Y43" s="596"/>
      <c r="Z43" s="596"/>
    </row>
    <row r="44">
      <c r="A44" s="596"/>
      <c r="B44" s="596"/>
      <c r="C44" s="596"/>
      <c r="D44" s="596"/>
      <c r="E44" s="596"/>
      <c r="F44" s="704" t="s">
        <v>993</v>
      </c>
      <c r="G44" s="706" t="s">
        <v>994</v>
      </c>
      <c r="H44" s="704" t="s">
        <v>946</v>
      </c>
      <c r="I44" s="708"/>
      <c r="J44" s="596"/>
      <c r="K44" s="596"/>
      <c r="L44" s="596"/>
      <c r="M44" s="596"/>
      <c r="N44" s="596"/>
      <c r="O44" s="596"/>
      <c r="P44" s="596"/>
      <c r="Q44" s="596"/>
      <c r="R44" s="596"/>
      <c r="S44" s="596"/>
      <c r="T44" s="596"/>
      <c r="U44" s="596"/>
      <c r="V44" s="596"/>
      <c r="W44" s="596"/>
      <c r="X44" s="596"/>
      <c r="Y44" s="596"/>
      <c r="Z44" s="596"/>
    </row>
    <row r="45">
      <c r="A45" s="596"/>
      <c r="B45" s="596"/>
      <c r="C45" s="596"/>
      <c r="D45" s="596"/>
      <c r="E45" s="596"/>
      <c r="F45" s="709" t="s">
        <v>996</v>
      </c>
      <c r="G45" s="710" t="s">
        <v>234</v>
      </c>
      <c r="H45" s="710" t="s">
        <v>850</v>
      </c>
      <c r="I45" s="711"/>
      <c r="J45" s="596"/>
      <c r="K45" s="596"/>
      <c r="L45" s="596"/>
      <c r="M45" s="596"/>
      <c r="N45" s="596"/>
      <c r="O45" s="596"/>
      <c r="P45" s="596"/>
      <c r="Q45" s="596"/>
      <c r="R45" s="596"/>
      <c r="S45" s="596"/>
      <c r="T45" s="596"/>
      <c r="U45" s="596"/>
      <c r="V45" s="596"/>
      <c r="W45" s="596"/>
      <c r="X45" s="596"/>
      <c r="Y45" s="596"/>
      <c r="Z45" s="596"/>
    </row>
    <row r="46">
      <c r="A46" s="596"/>
      <c r="B46" s="596"/>
      <c r="C46" s="596"/>
      <c r="D46" s="596"/>
      <c r="E46" s="596"/>
      <c r="F46" s="713" t="s">
        <v>952</v>
      </c>
      <c r="G46" s="713" t="s">
        <v>953</v>
      </c>
      <c r="H46" s="713" t="s">
        <v>954</v>
      </c>
      <c r="I46" s="713" t="s">
        <v>955</v>
      </c>
      <c r="J46" s="596"/>
      <c r="K46" s="596"/>
      <c r="L46" s="596"/>
      <c r="M46" s="596"/>
      <c r="N46" s="596"/>
      <c r="O46" s="596"/>
      <c r="P46" s="596"/>
      <c r="Q46" s="596"/>
      <c r="R46" s="596"/>
      <c r="S46" s="596"/>
      <c r="T46" s="596"/>
      <c r="U46" s="596"/>
      <c r="V46" s="596"/>
      <c r="W46" s="596"/>
      <c r="X46" s="596"/>
      <c r="Y46" s="596"/>
      <c r="Z46" s="596"/>
    </row>
    <row r="47">
      <c r="A47" s="691"/>
      <c r="B47" s="691"/>
      <c r="C47" s="691"/>
      <c r="D47" s="691"/>
      <c r="E47" s="691"/>
      <c r="F47" s="714"/>
      <c r="G47" s="715">
        <v>1552.68</v>
      </c>
      <c r="H47" s="715">
        <v>1206.18</v>
      </c>
      <c r="I47" s="715">
        <v>346.5</v>
      </c>
      <c r="J47" s="691"/>
      <c r="K47" s="691"/>
      <c r="L47" s="691"/>
      <c r="M47" s="691"/>
      <c r="N47" s="691"/>
      <c r="O47" s="691"/>
      <c r="P47" s="691"/>
      <c r="Q47" s="691"/>
      <c r="R47" s="691"/>
      <c r="S47" s="691"/>
      <c r="T47" s="691"/>
      <c r="U47" s="691"/>
      <c r="V47" s="691"/>
      <c r="W47" s="691"/>
      <c r="X47" s="691"/>
      <c r="Y47" s="691"/>
      <c r="Z47" s="691"/>
    </row>
    <row r="48">
      <c r="A48" s="596"/>
      <c r="B48" s="596"/>
      <c r="C48" s="596"/>
      <c r="D48" s="596"/>
      <c r="E48" s="596"/>
      <c r="F48" s="716"/>
      <c r="G48" s="718"/>
      <c r="H48" s="718"/>
      <c r="I48" s="718"/>
      <c r="J48" s="596"/>
      <c r="K48" s="596"/>
      <c r="L48" s="596"/>
      <c r="M48" s="596"/>
      <c r="N48" s="596"/>
      <c r="O48" s="596"/>
      <c r="P48" s="596"/>
      <c r="Q48" s="596"/>
      <c r="R48" s="596"/>
      <c r="S48" s="596"/>
      <c r="T48" s="596"/>
      <c r="U48" s="596"/>
      <c r="V48" s="596"/>
      <c r="W48" s="596"/>
      <c r="X48" s="596"/>
      <c r="Y48" s="596"/>
      <c r="Z48" s="596"/>
    </row>
    <row r="49">
      <c r="A49" s="596"/>
      <c r="B49" s="596"/>
      <c r="C49" s="596"/>
      <c r="D49" s="596"/>
      <c r="E49" s="596"/>
      <c r="F49" s="596"/>
      <c r="G49" s="596"/>
      <c r="H49" s="721"/>
      <c r="I49" s="721"/>
      <c r="J49" s="596"/>
      <c r="K49" s="596"/>
      <c r="L49" s="596"/>
      <c r="M49" s="596"/>
      <c r="N49" s="596"/>
      <c r="O49" s="596"/>
      <c r="P49" s="596"/>
      <c r="Q49" s="596"/>
      <c r="R49" s="596"/>
      <c r="S49" s="596"/>
      <c r="T49" s="596"/>
      <c r="U49" s="596"/>
      <c r="V49" s="596"/>
      <c r="W49" s="596"/>
      <c r="X49" s="596"/>
      <c r="Y49" s="596"/>
      <c r="Z49" s="596"/>
    </row>
    <row r="50">
      <c r="A50" s="596"/>
      <c r="B50" s="596"/>
      <c r="C50" s="596"/>
      <c r="D50" s="596"/>
      <c r="E50" s="596"/>
      <c r="F50" s="596"/>
      <c r="G50" s="596"/>
      <c r="H50" s="596"/>
      <c r="I50" s="596"/>
      <c r="J50" s="596"/>
      <c r="K50" s="596"/>
      <c r="L50" s="596"/>
      <c r="M50" s="596"/>
      <c r="N50" s="596"/>
      <c r="O50" s="596"/>
      <c r="P50" s="596"/>
      <c r="Q50" s="596"/>
      <c r="R50" s="596"/>
      <c r="S50" s="596"/>
      <c r="T50" s="596"/>
      <c r="U50" s="596"/>
      <c r="V50" s="596"/>
      <c r="W50" s="596"/>
      <c r="X50" s="596"/>
      <c r="Y50" s="596"/>
      <c r="Z50" s="596"/>
    </row>
    <row r="51">
      <c r="A51" s="596"/>
      <c r="B51" s="596"/>
      <c r="C51" s="596"/>
      <c r="D51" s="596"/>
      <c r="E51" s="596"/>
      <c r="I51" s="596"/>
      <c r="J51" s="596"/>
      <c r="K51" s="596"/>
      <c r="L51" s="596"/>
      <c r="M51" s="596"/>
      <c r="N51" s="596"/>
      <c r="O51" s="596"/>
      <c r="P51" s="596"/>
      <c r="Q51" s="596"/>
      <c r="R51" s="596"/>
      <c r="S51" s="596"/>
      <c r="T51" s="596"/>
      <c r="U51" s="596"/>
      <c r="V51" s="596"/>
      <c r="W51" s="596"/>
      <c r="X51" s="596"/>
      <c r="Y51" s="596"/>
      <c r="Z51" s="596"/>
    </row>
    <row r="52">
      <c r="A52" s="596"/>
      <c r="B52" s="596"/>
      <c r="C52" s="596"/>
      <c r="D52" s="596"/>
      <c r="E52" s="596"/>
      <c r="F52" s="596"/>
      <c r="G52" s="596"/>
      <c r="H52" s="596"/>
      <c r="I52" s="596"/>
      <c r="J52" s="596"/>
      <c r="K52" s="596"/>
      <c r="L52" s="596"/>
      <c r="M52" s="596"/>
      <c r="N52" s="596"/>
      <c r="O52" s="596"/>
      <c r="P52" s="596"/>
      <c r="Q52" s="596"/>
      <c r="R52" s="596"/>
      <c r="S52" s="596"/>
      <c r="T52" s="596"/>
      <c r="U52" s="596"/>
      <c r="V52" s="596"/>
      <c r="W52" s="596"/>
      <c r="X52" s="596"/>
      <c r="Y52" s="596"/>
      <c r="Z52" s="596"/>
    </row>
    <row r="53">
      <c r="A53" s="596"/>
      <c r="B53" s="596"/>
      <c r="C53" s="596"/>
      <c r="D53" s="596"/>
      <c r="E53" s="596"/>
      <c r="F53" s="729"/>
      <c r="G53" s="596"/>
      <c r="H53" s="596"/>
      <c r="I53" s="596"/>
      <c r="J53" s="596"/>
      <c r="K53" s="596"/>
      <c r="L53" s="596"/>
      <c r="M53" s="596"/>
      <c r="N53" s="596"/>
      <c r="O53" s="596"/>
      <c r="P53" s="596"/>
      <c r="Q53" s="596"/>
      <c r="R53" s="596"/>
      <c r="S53" s="596"/>
      <c r="T53" s="596"/>
      <c r="U53" s="596"/>
      <c r="V53" s="596"/>
      <c r="W53" s="596"/>
      <c r="X53" s="596"/>
      <c r="Y53" s="596"/>
      <c r="Z53" s="596"/>
    </row>
    <row r="54">
      <c r="A54" s="596"/>
      <c r="B54" s="596"/>
      <c r="C54" s="596"/>
      <c r="D54" s="596"/>
      <c r="E54" s="596"/>
      <c r="F54" s="732"/>
      <c r="G54" s="732"/>
      <c r="H54" s="734"/>
      <c r="I54" s="735"/>
      <c r="J54" s="732" t="s">
        <v>918</v>
      </c>
      <c r="K54" s="596"/>
      <c r="L54" s="596"/>
      <c r="M54" s="596"/>
      <c r="N54" s="596"/>
      <c r="O54" s="596"/>
      <c r="P54" s="596"/>
      <c r="Q54" s="596"/>
      <c r="R54" s="596"/>
      <c r="S54" s="596"/>
      <c r="T54" s="596"/>
      <c r="U54" s="596"/>
      <c r="V54" s="596"/>
      <c r="W54" s="596"/>
      <c r="X54" s="596"/>
      <c r="Y54" s="596"/>
      <c r="Z54" s="596"/>
    </row>
    <row r="55">
      <c r="A55" s="596"/>
      <c r="B55" s="596"/>
      <c r="C55" s="596"/>
      <c r="D55" s="596"/>
      <c r="E55" s="596"/>
      <c r="F55" s="732"/>
      <c r="G55" s="732"/>
      <c r="H55" s="736"/>
      <c r="I55" s="736"/>
      <c r="J55" s="737">
        <v>2488.59</v>
      </c>
      <c r="K55" s="596"/>
      <c r="L55" s="596"/>
      <c r="M55" s="596"/>
      <c r="N55" s="596"/>
      <c r="O55" s="596"/>
      <c r="P55" s="596"/>
      <c r="Q55" s="596"/>
      <c r="R55" s="596"/>
      <c r="S55" s="596"/>
      <c r="T55" s="596"/>
      <c r="U55" s="596"/>
      <c r="V55" s="596"/>
      <c r="W55" s="596"/>
      <c r="X55" s="596"/>
      <c r="Y55" s="596"/>
      <c r="Z55" s="596"/>
    </row>
    <row r="56">
      <c r="A56" s="596"/>
      <c r="B56" s="596"/>
      <c r="C56" s="596"/>
      <c r="D56" s="596"/>
      <c r="E56" s="596"/>
      <c r="F56" s="732"/>
      <c r="H56" s="738"/>
      <c r="I56" s="738"/>
      <c r="J56" s="739">
        <v>2488.59</v>
      </c>
      <c r="K56" s="596"/>
      <c r="L56" s="596"/>
      <c r="M56" s="596"/>
      <c r="N56" s="596"/>
      <c r="O56" s="596"/>
      <c r="P56" s="596"/>
      <c r="Q56" s="596"/>
      <c r="R56" s="596"/>
      <c r="S56" s="596"/>
      <c r="T56" s="596"/>
      <c r="U56" s="596"/>
      <c r="V56" s="596"/>
      <c r="W56" s="596"/>
      <c r="X56" s="596"/>
      <c r="Y56" s="596"/>
      <c r="Z56" s="596"/>
    </row>
    <row r="57">
      <c r="A57" s="596"/>
      <c r="B57" s="596"/>
      <c r="C57" s="596"/>
      <c r="D57" s="596"/>
      <c r="E57" s="596"/>
      <c r="F57" s="596"/>
      <c r="G57" s="596"/>
      <c r="H57" s="596"/>
      <c r="I57" s="596"/>
      <c r="J57" s="596"/>
      <c r="K57" s="596"/>
      <c r="L57" s="596"/>
      <c r="M57" s="596"/>
      <c r="N57" s="596"/>
      <c r="O57" s="596"/>
      <c r="P57" s="596"/>
      <c r="Q57" s="596"/>
      <c r="R57" s="596"/>
      <c r="S57" s="596"/>
      <c r="T57" s="596"/>
      <c r="U57" s="596"/>
      <c r="V57" s="596"/>
      <c r="W57" s="596"/>
      <c r="X57" s="596"/>
      <c r="Y57" s="596"/>
      <c r="Z57" s="596"/>
    </row>
    <row r="58">
      <c r="A58" s="596"/>
      <c r="B58" s="596"/>
      <c r="C58" s="596"/>
      <c r="D58" s="596"/>
      <c r="E58" s="596"/>
      <c r="F58" s="596"/>
      <c r="G58" s="596"/>
      <c r="H58" s="596"/>
      <c r="I58" s="596"/>
      <c r="J58" s="596"/>
      <c r="K58" s="596"/>
      <c r="L58" s="596"/>
      <c r="M58" s="596"/>
      <c r="N58" s="596"/>
      <c r="O58" s="596"/>
      <c r="P58" s="596"/>
      <c r="Q58" s="596"/>
      <c r="R58" s="596"/>
      <c r="S58" s="596"/>
      <c r="T58" s="596"/>
      <c r="U58" s="596"/>
      <c r="V58" s="596"/>
      <c r="W58" s="596"/>
      <c r="X58" s="596"/>
      <c r="Y58" s="596"/>
      <c r="Z58" s="596"/>
    </row>
    <row r="59">
      <c r="A59" s="596"/>
      <c r="B59" s="596"/>
      <c r="C59" s="596"/>
      <c r="D59" s="596"/>
      <c r="E59" s="596"/>
      <c r="F59" s="596"/>
      <c r="G59" s="596"/>
      <c r="H59" s="596"/>
      <c r="I59" s="596"/>
      <c r="J59" s="596"/>
      <c r="K59" s="596"/>
      <c r="L59" s="596"/>
      <c r="M59" s="596"/>
      <c r="N59" s="596"/>
      <c r="O59" s="596"/>
      <c r="P59" s="596"/>
      <c r="Q59" s="596"/>
      <c r="R59" s="596"/>
      <c r="S59" s="596"/>
      <c r="T59" s="596"/>
      <c r="U59" s="596"/>
      <c r="V59" s="596"/>
      <c r="W59" s="596"/>
      <c r="X59" s="596"/>
      <c r="Y59" s="596"/>
      <c r="Z59" s="596"/>
    </row>
    <row r="60">
      <c r="A60" s="596"/>
      <c r="B60" s="596"/>
      <c r="C60" s="596"/>
      <c r="D60" s="596"/>
      <c r="E60" s="596"/>
      <c r="F60" s="596"/>
      <c r="G60" s="596"/>
      <c r="H60" s="596"/>
      <c r="I60" s="596"/>
      <c r="J60" s="596"/>
      <c r="K60" s="596"/>
      <c r="L60" s="596"/>
      <c r="M60" s="596"/>
      <c r="N60" s="596"/>
      <c r="O60" s="596"/>
      <c r="P60" s="596"/>
      <c r="Q60" s="596"/>
      <c r="R60" s="596"/>
      <c r="S60" s="596"/>
      <c r="T60" s="596"/>
      <c r="U60" s="596"/>
      <c r="V60" s="596"/>
      <c r="W60" s="596"/>
      <c r="X60" s="596"/>
      <c r="Y60" s="596"/>
      <c r="Z60" s="596"/>
    </row>
    <row r="61">
      <c r="A61" s="596"/>
      <c r="B61" s="596"/>
      <c r="C61" s="596"/>
      <c r="D61" s="596"/>
      <c r="E61" s="596"/>
      <c r="F61" s="740" t="s">
        <v>1013</v>
      </c>
      <c r="G61" s="596"/>
      <c r="H61" s="596"/>
      <c r="I61" s="596"/>
      <c r="J61" s="596"/>
      <c r="K61" s="596"/>
      <c r="L61" s="596"/>
      <c r="M61" s="596"/>
      <c r="N61" s="596"/>
      <c r="O61" s="596"/>
      <c r="P61" s="596"/>
      <c r="Q61" s="596"/>
      <c r="R61" s="596"/>
      <c r="S61" s="596"/>
      <c r="T61" s="596"/>
      <c r="U61" s="596"/>
      <c r="V61" s="596"/>
      <c r="W61" s="596"/>
      <c r="X61" s="596"/>
      <c r="Y61" s="596"/>
      <c r="Z61" s="596"/>
    </row>
    <row r="62">
      <c r="A62" s="596"/>
      <c r="B62" s="596"/>
      <c r="C62" s="596"/>
      <c r="D62" s="596"/>
      <c r="E62" s="596"/>
      <c r="F62" s="741" t="s">
        <v>1014</v>
      </c>
      <c r="G62" s="741" t="s">
        <v>1015</v>
      </c>
      <c r="H62" s="596"/>
      <c r="I62" s="596"/>
      <c r="J62" s="596"/>
      <c r="K62" s="596"/>
      <c r="L62" s="596"/>
      <c r="M62" s="596"/>
      <c r="N62" s="596"/>
      <c r="O62" s="596"/>
      <c r="P62" s="596"/>
      <c r="Q62" s="596"/>
      <c r="R62" s="596"/>
      <c r="S62" s="596"/>
      <c r="T62" s="596"/>
      <c r="U62" s="596"/>
      <c r="V62" s="596"/>
      <c r="W62" s="596"/>
      <c r="X62" s="596"/>
      <c r="Y62" s="596"/>
      <c r="Z62" s="596"/>
    </row>
    <row r="63">
      <c r="A63" s="596"/>
      <c r="B63" s="596"/>
      <c r="C63" s="596"/>
      <c r="D63" s="596"/>
      <c r="E63" s="596"/>
      <c r="F63" s="742"/>
      <c r="G63" s="596"/>
      <c r="H63" s="596"/>
      <c r="I63" s="596"/>
      <c r="J63" s="596"/>
      <c r="K63" s="596"/>
      <c r="L63" s="596"/>
      <c r="M63" s="596"/>
      <c r="N63" s="596"/>
      <c r="O63" s="596"/>
      <c r="P63" s="596"/>
      <c r="Q63" s="596"/>
      <c r="R63" s="596"/>
      <c r="S63" s="596"/>
      <c r="T63" s="596"/>
      <c r="U63" s="596"/>
      <c r="V63" s="596"/>
      <c r="W63" s="596"/>
      <c r="X63" s="596"/>
      <c r="Y63" s="596"/>
      <c r="Z63" s="596"/>
    </row>
    <row r="64">
      <c r="A64" s="596"/>
      <c r="B64" s="596"/>
      <c r="C64" s="596"/>
      <c r="D64" s="596"/>
      <c r="E64" s="596"/>
      <c r="F64" s="743" t="s">
        <v>949</v>
      </c>
      <c r="G64" s="596"/>
      <c r="H64" s="596"/>
      <c r="I64" s="596"/>
      <c r="J64" s="596"/>
      <c r="K64" s="596"/>
      <c r="L64" s="596"/>
      <c r="M64" s="596"/>
      <c r="N64" s="596"/>
      <c r="O64" s="596"/>
      <c r="P64" s="596"/>
      <c r="Q64" s="596"/>
      <c r="R64" s="596"/>
      <c r="S64" s="596"/>
      <c r="T64" s="596"/>
      <c r="U64" s="596"/>
      <c r="V64" s="596"/>
      <c r="W64" s="596"/>
      <c r="X64" s="596"/>
      <c r="Y64" s="596"/>
      <c r="Z64" s="596"/>
    </row>
    <row r="65">
      <c r="A65" s="596"/>
      <c r="B65" s="596"/>
      <c r="C65" s="596"/>
      <c r="D65" s="596"/>
      <c r="E65" s="596"/>
      <c r="F65" s="744" t="s">
        <v>952</v>
      </c>
      <c r="G65" s="744" t="s">
        <v>1016</v>
      </c>
      <c r="H65" s="744" t="s">
        <v>954</v>
      </c>
      <c r="I65" s="744" t="s">
        <v>955</v>
      </c>
      <c r="J65" s="596"/>
      <c r="K65" s="596"/>
      <c r="L65" s="596"/>
      <c r="M65" s="596"/>
      <c r="N65" s="596"/>
      <c r="O65" s="596"/>
      <c r="P65" s="596"/>
      <c r="Q65" s="596"/>
      <c r="R65" s="596"/>
      <c r="S65" s="596"/>
      <c r="T65" s="596"/>
      <c r="U65" s="596"/>
      <c r="V65" s="596"/>
      <c r="W65" s="596"/>
      <c r="X65" s="596"/>
      <c r="Y65" s="596"/>
      <c r="Z65" s="596"/>
    </row>
    <row r="66">
      <c r="A66" s="596"/>
      <c r="B66" s="596"/>
      <c r="C66" s="596"/>
      <c r="D66" s="596"/>
      <c r="E66" s="596"/>
      <c r="F66" s="745">
        <v>4355.39</v>
      </c>
      <c r="G66" s="745">
        <v>4355.39</v>
      </c>
      <c r="H66" s="745">
        <v>3948.64</v>
      </c>
      <c r="I66" s="744">
        <v>406.75</v>
      </c>
      <c r="J66" s="596"/>
      <c r="K66" s="596"/>
      <c r="L66" s="596"/>
      <c r="M66" s="596"/>
      <c r="N66" s="596"/>
      <c r="O66" s="596"/>
      <c r="P66" s="596"/>
      <c r="Q66" s="596"/>
      <c r="R66" s="596"/>
      <c r="S66" s="596"/>
      <c r="T66" s="596"/>
      <c r="U66" s="596"/>
      <c r="V66" s="596"/>
      <c r="W66" s="596"/>
      <c r="X66" s="596"/>
      <c r="Y66" s="596"/>
      <c r="Z66" s="596"/>
    </row>
    <row r="67">
      <c r="A67" s="596"/>
      <c r="B67" s="596"/>
      <c r="C67" s="596"/>
      <c r="D67" s="596"/>
      <c r="E67" s="596"/>
      <c r="F67" s="742"/>
      <c r="G67" s="596"/>
      <c r="H67" s="596"/>
      <c r="I67" s="596"/>
      <c r="J67" s="596"/>
      <c r="K67" s="596"/>
      <c r="L67" s="596"/>
      <c r="M67" s="596"/>
      <c r="N67" s="596"/>
      <c r="O67" s="596"/>
      <c r="P67" s="596"/>
      <c r="Q67" s="596"/>
      <c r="R67" s="596"/>
      <c r="S67" s="596"/>
      <c r="T67" s="596"/>
      <c r="U67" s="596"/>
      <c r="V67" s="596"/>
      <c r="W67" s="596"/>
      <c r="X67" s="596"/>
      <c r="Y67" s="596"/>
      <c r="Z67" s="596"/>
    </row>
    <row r="68">
      <c r="A68" s="596"/>
      <c r="B68" s="596"/>
      <c r="C68" s="596"/>
      <c r="D68" s="596"/>
      <c r="E68" s="596"/>
      <c r="F68" s="740" t="s">
        <v>1013</v>
      </c>
      <c r="G68" s="596"/>
      <c r="H68" s="596"/>
      <c r="I68" s="596"/>
      <c r="J68" s="596"/>
      <c r="K68" s="596"/>
      <c r="L68" s="596"/>
      <c r="M68" s="596"/>
      <c r="N68" s="596"/>
      <c r="O68" s="596"/>
      <c r="P68" s="596"/>
      <c r="Q68" s="596"/>
      <c r="R68" s="596"/>
      <c r="S68" s="596"/>
      <c r="T68" s="596"/>
      <c r="U68" s="596"/>
      <c r="V68" s="596"/>
      <c r="W68" s="596"/>
      <c r="X68" s="596"/>
      <c r="Y68" s="596"/>
      <c r="Z68" s="596"/>
    </row>
    <row r="69">
      <c r="A69" s="596"/>
      <c r="B69" s="596"/>
      <c r="C69" s="596"/>
      <c r="D69" s="596"/>
      <c r="E69" s="596"/>
      <c r="F69" s="741" t="s">
        <v>1017</v>
      </c>
      <c r="G69" s="741" t="s">
        <v>1015</v>
      </c>
      <c r="H69" s="596"/>
      <c r="I69" s="596"/>
      <c r="J69" s="596"/>
      <c r="K69" s="596"/>
      <c r="L69" s="596"/>
      <c r="M69" s="596"/>
      <c r="N69" s="596"/>
      <c r="O69" s="596"/>
      <c r="P69" s="596"/>
      <c r="Q69" s="596"/>
      <c r="R69" s="596"/>
      <c r="S69" s="596"/>
      <c r="T69" s="596"/>
      <c r="U69" s="596"/>
      <c r="V69" s="596"/>
      <c r="W69" s="596"/>
      <c r="X69" s="596"/>
      <c r="Y69" s="596"/>
      <c r="Z69" s="596"/>
    </row>
    <row r="70">
      <c r="A70" s="596"/>
      <c r="B70" s="596"/>
      <c r="C70" s="596"/>
      <c r="D70" s="596"/>
      <c r="E70" s="596"/>
      <c r="F70" s="742"/>
      <c r="G70" s="596"/>
      <c r="H70" s="596"/>
      <c r="I70" s="596"/>
      <c r="J70" s="596"/>
      <c r="K70" s="596"/>
      <c r="L70" s="596"/>
      <c r="M70" s="596"/>
      <c r="N70" s="596"/>
      <c r="O70" s="596"/>
      <c r="P70" s="596"/>
      <c r="Q70" s="596"/>
      <c r="R70" s="596"/>
      <c r="S70" s="596"/>
      <c r="T70" s="596"/>
      <c r="U70" s="596"/>
      <c r="V70" s="596"/>
      <c r="W70" s="596"/>
      <c r="X70" s="596"/>
      <c r="Y70" s="596"/>
      <c r="Z70" s="596"/>
    </row>
    <row r="71">
      <c r="A71" s="596"/>
      <c r="B71" s="596"/>
      <c r="C71" s="596"/>
      <c r="D71" s="596"/>
      <c r="E71" s="596"/>
      <c r="F71" s="743" t="s">
        <v>949</v>
      </c>
      <c r="G71" s="596"/>
      <c r="H71" s="596"/>
      <c r="I71" s="596"/>
      <c r="J71" s="596"/>
      <c r="K71" s="596"/>
      <c r="L71" s="596"/>
      <c r="M71" s="596"/>
      <c r="N71" s="596"/>
      <c r="O71" s="596"/>
      <c r="P71" s="596"/>
      <c r="Q71" s="596"/>
      <c r="R71" s="596"/>
      <c r="S71" s="596"/>
      <c r="T71" s="596"/>
      <c r="U71" s="596"/>
      <c r="V71" s="596"/>
      <c r="W71" s="596"/>
      <c r="X71" s="596"/>
      <c r="Y71" s="596"/>
      <c r="Z71" s="596"/>
    </row>
    <row r="72">
      <c r="A72" s="596"/>
      <c r="B72" s="596"/>
      <c r="C72" s="596"/>
      <c r="D72" s="596"/>
      <c r="E72" s="596"/>
      <c r="F72" s="744" t="s">
        <v>952</v>
      </c>
      <c r="G72" s="744" t="s">
        <v>1016</v>
      </c>
      <c r="H72" s="744" t="s">
        <v>954</v>
      </c>
      <c r="I72" s="744" t="s">
        <v>955</v>
      </c>
      <c r="J72" s="596"/>
      <c r="K72" s="596"/>
      <c r="L72" s="596"/>
      <c r="M72" s="596"/>
      <c r="N72" s="596"/>
      <c r="O72" s="596"/>
      <c r="P72" s="596"/>
      <c r="Q72" s="596"/>
      <c r="R72" s="596"/>
      <c r="S72" s="596"/>
      <c r="T72" s="596"/>
      <c r="U72" s="596"/>
      <c r="V72" s="596"/>
      <c r="W72" s="596"/>
      <c r="X72" s="596"/>
      <c r="Y72" s="596"/>
      <c r="Z72" s="596"/>
    </row>
    <row r="73">
      <c r="A73" s="596"/>
      <c r="B73" s="596"/>
      <c r="C73" s="596"/>
      <c r="D73" s="596"/>
      <c r="E73" s="596"/>
      <c r="F73" s="745">
        <v>2211.55</v>
      </c>
      <c r="G73" s="745">
        <v>2211.55</v>
      </c>
      <c r="H73" s="745">
        <v>1889.3</v>
      </c>
      <c r="I73" s="744">
        <v>322.25</v>
      </c>
      <c r="J73" s="596"/>
      <c r="K73" s="596"/>
      <c r="L73" s="596"/>
      <c r="M73" s="596"/>
      <c r="N73" s="596"/>
      <c r="O73" s="596"/>
      <c r="P73" s="596"/>
      <c r="Q73" s="596"/>
      <c r="R73" s="596"/>
      <c r="S73" s="596"/>
      <c r="T73" s="596"/>
      <c r="U73" s="596"/>
      <c r="V73" s="596"/>
      <c r="W73" s="596"/>
      <c r="X73" s="596"/>
      <c r="Y73" s="596"/>
      <c r="Z73" s="596"/>
    </row>
    <row r="74">
      <c r="A74" s="596"/>
      <c r="B74" s="596"/>
      <c r="C74" s="596"/>
      <c r="D74" s="596"/>
      <c r="E74" s="596"/>
      <c r="F74" s="742"/>
      <c r="G74" s="596"/>
      <c r="H74" s="596"/>
      <c r="I74" s="596"/>
      <c r="J74" s="596"/>
      <c r="K74" s="596"/>
      <c r="L74" s="596"/>
      <c r="M74" s="596"/>
      <c r="N74" s="596"/>
      <c r="O74" s="596"/>
      <c r="P74" s="596"/>
      <c r="Q74" s="596"/>
      <c r="R74" s="596"/>
      <c r="S74" s="596"/>
      <c r="T74" s="596"/>
      <c r="U74" s="596"/>
      <c r="V74" s="596"/>
      <c r="W74" s="596"/>
      <c r="X74" s="596"/>
      <c r="Y74" s="596"/>
      <c r="Z74" s="596"/>
    </row>
    <row r="75">
      <c r="A75" s="596"/>
      <c r="B75" s="596"/>
      <c r="C75" s="596"/>
      <c r="D75" s="596"/>
      <c r="E75" s="596"/>
      <c r="F75" s="596"/>
      <c r="G75" s="596"/>
      <c r="H75" s="596"/>
      <c r="I75" s="596"/>
      <c r="J75" s="596"/>
      <c r="K75" s="596"/>
      <c r="L75" s="596"/>
      <c r="M75" s="596"/>
      <c r="N75" s="596"/>
      <c r="O75" s="596"/>
      <c r="P75" s="596"/>
      <c r="Q75" s="596"/>
      <c r="R75" s="596"/>
      <c r="S75" s="596"/>
      <c r="T75" s="596"/>
      <c r="U75" s="596"/>
      <c r="V75" s="596"/>
      <c r="W75" s="596"/>
      <c r="X75" s="596"/>
      <c r="Y75" s="596"/>
      <c r="Z75" s="596"/>
    </row>
    <row r="76">
      <c r="A76" s="596"/>
      <c r="B76" s="596"/>
      <c r="C76" s="596"/>
      <c r="D76" s="596"/>
      <c r="E76" s="596"/>
      <c r="F76" s="596"/>
      <c r="G76" s="596"/>
      <c r="H76" s="596"/>
      <c r="I76" s="596"/>
      <c r="J76" s="596"/>
      <c r="K76" s="596"/>
      <c r="L76" s="596"/>
      <c r="M76" s="596"/>
      <c r="N76" s="596"/>
      <c r="O76" s="596"/>
      <c r="P76" s="596"/>
      <c r="Q76" s="596"/>
      <c r="R76" s="596"/>
      <c r="S76" s="596"/>
      <c r="T76" s="596"/>
      <c r="U76" s="596"/>
      <c r="V76" s="596"/>
      <c r="W76" s="596"/>
      <c r="X76" s="596"/>
      <c r="Y76" s="596"/>
      <c r="Z76" s="596"/>
    </row>
    <row r="77">
      <c r="A77" s="596"/>
      <c r="B77" s="596"/>
      <c r="C77" s="596"/>
      <c r="D77" s="596"/>
      <c r="E77" s="596"/>
      <c r="F77" s="596"/>
      <c r="G77" s="596"/>
      <c r="H77" s="596"/>
      <c r="I77" s="596"/>
      <c r="J77" s="596"/>
      <c r="K77" s="596"/>
      <c r="L77" s="596"/>
      <c r="M77" s="596"/>
      <c r="N77" s="596"/>
      <c r="O77" s="596"/>
      <c r="P77" s="596"/>
      <c r="Q77" s="596"/>
      <c r="R77" s="596"/>
      <c r="S77" s="596"/>
      <c r="T77" s="596"/>
      <c r="U77" s="596"/>
      <c r="V77" s="596"/>
      <c r="W77" s="596"/>
      <c r="X77" s="596"/>
      <c r="Y77" s="596"/>
      <c r="Z77" s="596"/>
    </row>
    <row r="78">
      <c r="A78" s="596"/>
      <c r="B78" s="596"/>
      <c r="C78" s="596"/>
      <c r="D78" s="596"/>
      <c r="E78" s="596"/>
      <c r="F78" s="596"/>
      <c r="G78" s="596"/>
      <c r="H78" s="596"/>
      <c r="I78" s="596"/>
      <c r="J78" s="596"/>
      <c r="K78" s="596"/>
      <c r="L78" s="596"/>
      <c r="M78" s="596"/>
      <c r="N78" s="596"/>
      <c r="O78" s="596"/>
      <c r="P78" s="596"/>
      <c r="Q78" s="596"/>
      <c r="R78" s="596"/>
      <c r="S78" s="596"/>
      <c r="T78" s="596"/>
      <c r="U78" s="596"/>
      <c r="V78" s="596"/>
      <c r="W78" s="596"/>
      <c r="X78" s="596"/>
      <c r="Y78" s="596"/>
      <c r="Z78" s="596"/>
    </row>
    <row r="79">
      <c r="A79" s="596"/>
      <c r="B79" s="596"/>
      <c r="C79" s="596"/>
      <c r="D79" s="596"/>
      <c r="E79" s="596"/>
      <c r="F79" s="596"/>
      <c r="G79" s="596"/>
      <c r="H79" s="596"/>
      <c r="I79" s="596"/>
      <c r="J79" s="596"/>
      <c r="K79" s="596"/>
      <c r="L79" s="596"/>
      <c r="M79" s="596"/>
      <c r="N79" s="596"/>
      <c r="O79" s="596"/>
      <c r="P79" s="596"/>
      <c r="Q79" s="596"/>
      <c r="R79" s="596"/>
      <c r="S79" s="596"/>
      <c r="T79" s="596"/>
      <c r="U79" s="596"/>
      <c r="V79" s="596"/>
      <c r="W79" s="596"/>
      <c r="X79" s="596"/>
      <c r="Y79" s="596"/>
      <c r="Z79" s="596"/>
    </row>
    <row r="80">
      <c r="A80" s="596"/>
      <c r="B80" s="596"/>
      <c r="C80" s="596"/>
      <c r="D80" s="596"/>
      <c r="E80" s="596"/>
      <c r="F80" s="596"/>
      <c r="G80" s="596"/>
      <c r="H80" s="596"/>
      <c r="I80" s="596"/>
      <c r="J80" s="596"/>
      <c r="K80" s="596"/>
      <c r="L80" s="596"/>
      <c r="M80" s="596"/>
      <c r="N80" s="596"/>
      <c r="O80" s="596"/>
      <c r="P80" s="596"/>
      <c r="Q80" s="596"/>
      <c r="R80" s="596"/>
      <c r="S80" s="596"/>
      <c r="T80" s="596"/>
      <c r="U80" s="596"/>
      <c r="V80" s="596"/>
      <c r="W80" s="596"/>
      <c r="X80" s="596"/>
      <c r="Y80" s="596"/>
      <c r="Z80" s="596"/>
    </row>
    <row r="81">
      <c r="A81" s="596"/>
      <c r="B81" s="596"/>
      <c r="C81" s="596"/>
      <c r="D81" s="596"/>
      <c r="E81" s="596"/>
      <c r="F81" s="596"/>
      <c r="G81" s="596"/>
      <c r="H81" s="596"/>
      <c r="I81" s="596"/>
      <c r="J81" s="596"/>
      <c r="K81" s="596"/>
      <c r="L81" s="596"/>
      <c r="M81" s="596"/>
      <c r="N81" s="596"/>
      <c r="O81" s="596"/>
      <c r="P81" s="596"/>
      <c r="Q81" s="596"/>
      <c r="R81" s="596"/>
      <c r="S81" s="596"/>
      <c r="T81" s="596"/>
      <c r="U81" s="596"/>
      <c r="V81" s="596"/>
      <c r="W81" s="596"/>
      <c r="X81" s="596"/>
      <c r="Y81" s="596"/>
      <c r="Z81" s="596"/>
    </row>
    <row r="82">
      <c r="A82" s="596"/>
      <c r="B82" s="596"/>
      <c r="C82" s="596"/>
      <c r="D82" s="596"/>
      <c r="E82" s="596"/>
      <c r="F82" s="596"/>
      <c r="G82" s="596"/>
      <c r="H82" s="596"/>
      <c r="I82" s="596"/>
      <c r="J82" s="596"/>
      <c r="K82" s="596"/>
      <c r="L82" s="596"/>
      <c r="M82" s="596"/>
      <c r="N82" s="596"/>
      <c r="O82" s="596"/>
      <c r="P82" s="596"/>
      <c r="Q82" s="596"/>
      <c r="R82" s="596"/>
      <c r="S82" s="596"/>
      <c r="T82" s="596"/>
      <c r="U82" s="596"/>
      <c r="V82" s="596"/>
      <c r="W82" s="596"/>
      <c r="X82" s="596"/>
      <c r="Y82" s="596"/>
      <c r="Z82" s="596"/>
    </row>
    <row r="83">
      <c r="A83" s="596"/>
      <c r="B83" s="596"/>
      <c r="C83" s="596"/>
      <c r="D83" s="596"/>
      <c r="E83" s="596"/>
      <c r="F83" s="596"/>
      <c r="G83" s="596"/>
      <c r="H83" s="596"/>
      <c r="I83" s="596"/>
      <c r="J83" s="596"/>
      <c r="K83" s="596"/>
      <c r="L83" s="596"/>
      <c r="M83" s="596"/>
      <c r="N83" s="596"/>
      <c r="O83" s="596"/>
      <c r="P83" s="596"/>
      <c r="Q83" s="596"/>
      <c r="R83" s="596"/>
      <c r="S83" s="596"/>
      <c r="T83" s="596"/>
      <c r="U83" s="596"/>
      <c r="V83" s="596"/>
      <c r="W83" s="596"/>
      <c r="X83" s="596"/>
      <c r="Y83" s="596"/>
      <c r="Z83" s="596"/>
    </row>
    <row r="84">
      <c r="A84" s="596"/>
      <c r="B84" s="596"/>
      <c r="C84" s="596"/>
      <c r="D84" s="596"/>
      <c r="E84" s="596"/>
      <c r="F84" s="596"/>
      <c r="G84" s="596"/>
      <c r="H84" s="596"/>
      <c r="I84" s="596"/>
      <c r="J84" s="596"/>
      <c r="K84" s="596"/>
      <c r="L84" s="596"/>
      <c r="M84" s="596"/>
      <c r="N84" s="596"/>
      <c r="O84" s="596"/>
      <c r="P84" s="596"/>
      <c r="Q84" s="596"/>
      <c r="R84" s="596"/>
      <c r="S84" s="596"/>
      <c r="T84" s="596"/>
      <c r="U84" s="596"/>
      <c r="V84" s="596"/>
      <c r="W84" s="596"/>
      <c r="X84" s="596"/>
      <c r="Y84" s="596"/>
      <c r="Z84" s="596"/>
    </row>
    <row r="85">
      <c r="A85" s="596"/>
      <c r="B85" s="596"/>
      <c r="C85" s="596"/>
      <c r="D85" s="596"/>
      <c r="E85" s="596"/>
      <c r="F85" s="596"/>
      <c r="G85" s="596"/>
      <c r="H85" s="596"/>
      <c r="I85" s="596"/>
      <c r="J85" s="596"/>
      <c r="K85" s="596"/>
      <c r="L85" s="596"/>
      <c r="M85" s="596"/>
      <c r="N85" s="596"/>
      <c r="O85" s="596"/>
      <c r="P85" s="596"/>
      <c r="Q85" s="596"/>
      <c r="R85" s="596"/>
      <c r="S85" s="596"/>
      <c r="T85" s="596"/>
      <c r="U85" s="596"/>
      <c r="V85" s="596"/>
      <c r="W85" s="596"/>
      <c r="X85" s="596"/>
      <c r="Y85" s="596"/>
      <c r="Z85" s="596"/>
    </row>
    <row r="86">
      <c r="A86" s="596"/>
      <c r="B86" s="596"/>
      <c r="C86" s="596"/>
      <c r="D86" s="596"/>
      <c r="E86" s="596"/>
      <c r="F86" s="596"/>
      <c r="G86" s="596"/>
      <c r="H86" s="596"/>
      <c r="I86" s="596"/>
      <c r="J86" s="596"/>
      <c r="K86" s="596"/>
      <c r="L86" s="596"/>
      <c r="M86" s="596"/>
      <c r="N86" s="596"/>
      <c r="O86" s="596"/>
      <c r="P86" s="596"/>
      <c r="Q86" s="596"/>
      <c r="R86" s="596"/>
      <c r="S86" s="596"/>
      <c r="T86" s="596"/>
      <c r="U86" s="596"/>
      <c r="V86" s="596"/>
      <c r="W86" s="596"/>
      <c r="X86" s="596"/>
      <c r="Y86" s="596"/>
      <c r="Z86" s="596"/>
    </row>
    <row r="87">
      <c r="A87" s="596"/>
      <c r="B87" s="596"/>
      <c r="C87" s="596"/>
      <c r="D87" s="596"/>
      <c r="E87" s="596"/>
      <c r="F87" s="596"/>
      <c r="G87" s="596"/>
      <c r="H87" s="596"/>
      <c r="I87" s="596"/>
      <c r="J87" s="596"/>
      <c r="K87" s="596"/>
      <c r="L87" s="596"/>
      <c r="M87" s="596"/>
      <c r="N87" s="596"/>
      <c r="O87" s="596"/>
      <c r="P87" s="596"/>
      <c r="Q87" s="596"/>
      <c r="R87" s="596"/>
      <c r="S87" s="596"/>
      <c r="T87" s="596"/>
      <c r="U87" s="596"/>
      <c r="V87" s="596"/>
      <c r="W87" s="596"/>
      <c r="X87" s="596"/>
      <c r="Y87" s="596"/>
      <c r="Z87" s="596"/>
    </row>
    <row r="88">
      <c r="A88" s="596"/>
      <c r="B88" s="596"/>
      <c r="C88" s="596"/>
      <c r="D88" s="596"/>
      <c r="E88" s="596"/>
      <c r="F88" s="596"/>
      <c r="G88" s="596"/>
      <c r="H88" s="596"/>
      <c r="I88" s="596"/>
      <c r="J88" s="596"/>
      <c r="K88" s="596"/>
      <c r="L88" s="596"/>
      <c r="M88" s="596"/>
      <c r="N88" s="596"/>
      <c r="O88" s="596"/>
      <c r="P88" s="596"/>
      <c r="Q88" s="596"/>
      <c r="R88" s="596"/>
      <c r="S88" s="596"/>
      <c r="T88" s="596"/>
      <c r="U88" s="596"/>
      <c r="V88" s="596"/>
      <c r="W88" s="596"/>
      <c r="X88" s="596"/>
      <c r="Y88" s="596"/>
      <c r="Z88" s="596"/>
    </row>
    <row r="89">
      <c r="A89" s="596"/>
      <c r="B89" s="596"/>
      <c r="C89" s="596"/>
      <c r="D89" s="596"/>
      <c r="E89" s="596"/>
      <c r="F89" s="596"/>
      <c r="G89" s="596"/>
      <c r="H89" s="596"/>
      <c r="I89" s="596"/>
      <c r="J89" s="596"/>
      <c r="K89" s="596"/>
      <c r="L89" s="596"/>
      <c r="M89" s="596"/>
      <c r="N89" s="596"/>
      <c r="O89" s="596"/>
      <c r="P89" s="596"/>
      <c r="Q89" s="596"/>
      <c r="R89" s="596"/>
      <c r="S89" s="596"/>
      <c r="T89" s="596"/>
      <c r="U89" s="596"/>
      <c r="V89" s="596"/>
      <c r="W89" s="596"/>
      <c r="X89" s="596"/>
      <c r="Y89" s="596"/>
      <c r="Z89" s="596"/>
    </row>
    <row r="90">
      <c r="A90" s="596"/>
      <c r="B90" s="596"/>
      <c r="C90" s="596"/>
      <c r="D90" s="596"/>
      <c r="E90" s="596"/>
      <c r="F90" s="596"/>
      <c r="G90" s="596"/>
      <c r="H90" s="596"/>
      <c r="I90" s="596"/>
      <c r="J90" s="596"/>
      <c r="K90" s="596"/>
      <c r="L90" s="596"/>
      <c r="M90" s="596"/>
      <c r="N90" s="596"/>
      <c r="O90" s="596"/>
      <c r="P90" s="596"/>
      <c r="Q90" s="596"/>
      <c r="R90" s="596"/>
      <c r="S90" s="596"/>
      <c r="T90" s="596"/>
      <c r="U90" s="596"/>
      <c r="V90" s="596"/>
      <c r="W90" s="596"/>
      <c r="X90" s="596"/>
      <c r="Y90" s="596"/>
      <c r="Z90" s="596"/>
    </row>
    <row r="91">
      <c r="A91" s="596"/>
      <c r="B91" s="596"/>
      <c r="C91" s="596"/>
      <c r="D91" s="596"/>
      <c r="E91" s="596"/>
      <c r="F91" s="596"/>
      <c r="G91" s="596"/>
      <c r="H91" s="596"/>
      <c r="I91" s="596"/>
      <c r="J91" s="596"/>
      <c r="K91" s="596"/>
      <c r="L91" s="596"/>
      <c r="M91" s="596"/>
      <c r="N91" s="596"/>
      <c r="O91" s="596"/>
      <c r="P91" s="596"/>
      <c r="Q91" s="596"/>
      <c r="R91" s="596"/>
      <c r="S91" s="596"/>
      <c r="T91" s="596"/>
      <c r="U91" s="596"/>
      <c r="V91" s="596"/>
      <c r="W91" s="596"/>
      <c r="X91" s="596"/>
      <c r="Y91" s="596"/>
      <c r="Z91" s="596"/>
    </row>
    <row r="92">
      <c r="A92" s="596"/>
      <c r="B92" s="596"/>
      <c r="C92" s="596"/>
      <c r="D92" s="596"/>
      <c r="E92" s="596"/>
      <c r="F92" s="596"/>
      <c r="G92" s="596"/>
      <c r="H92" s="596"/>
      <c r="I92" s="596"/>
      <c r="J92" s="596"/>
      <c r="K92" s="596"/>
      <c r="L92" s="596"/>
      <c r="M92" s="596"/>
      <c r="N92" s="596"/>
      <c r="O92" s="596"/>
      <c r="P92" s="596"/>
      <c r="Q92" s="596"/>
      <c r="R92" s="596"/>
      <c r="S92" s="596"/>
      <c r="T92" s="596"/>
      <c r="U92" s="596"/>
      <c r="V92" s="596"/>
      <c r="W92" s="596"/>
      <c r="X92" s="596"/>
      <c r="Y92" s="596"/>
      <c r="Z92" s="596"/>
    </row>
    <row r="93">
      <c r="A93" s="596"/>
      <c r="B93" s="596"/>
      <c r="C93" s="596"/>
      <c r="D93" s="596"/>
      <c r="E93" s="596"/>
      <c r="F93" s="596"/>
      <c r="G93" s="596"/>
      <c r="H93" s="596"/>
      <c r="I93" s="596"/>
      <c r="J93" s="596"/>
      <c r="K93" s="596"/>
      <c r="L93" s="596"/>
      <c r="M93" s="596"/>
      <c r="N93" s="596"/>
      <c r="O93" s="596"/>
      <c r="P93" s="596"/>
      <c r="Q93" s="596"/>
      <c r="R93" s="596"/>
      <c r="S93" s="596"/>
      <c r="T93" s="596"/>
      <c r="U93" s="596"/>
      <c r="V93" s="596"/>
      <c r="W93" s="596"/>
      <c r="X93" s="596"/>
      <c r="Y93" s="596"/>
      <c r="Z93" s="596"/>
    </row>
    <row r="94">
      <c r="A94" s="596"/>
      <c r="B94" s="596"/>
      <c r="C94" s="596"/>
      <c r="D94" s="596"/>
      <c r="E94" s="596"/>
      <c r="F94" s="596"/>
      <c r="G94" s="596"/>
      <c r="H94" s="596"/>
      <c r="I94" s="596"/>
      <c r="J94" s="596"/>
      <c r="K94" s="596"/>
      <c r="L94" s="596"/>
      <c r="M94" s="596"/>
      <c r="N94" s="596"/>
      <c r="O94" s="596"/>
      <c r="P94" s="596"/>
      <c r="Q94" s="596"/>
      <c r="R94" s="596"/>
      <c r="S94" s="596"/>
      <c r="T94" s="596"/>
      <c r="U94" s="596"/>
      <c r="V94" s="596"/>
      <c r="W94" s="596"/>
      <c r="X94" s="596"/>
      <c r="Y94" s="596"/>
      <c r="Z94" s="596"/>
    </row>
    <row r="95">
      <c r="A95" s="596"/>
      <c r="B95" s="596"/>
      <c r="C95" s="596"/>
      <c r="D95" s="596"/>
      <c r="E95" s="596"/>
      <c r="F95" s="596"/>
      <c r="G95" s="596"/>
      <c r="H95" s="596"/>
      <c r="I95" s="596"/>
      <c r="J95" s="596"/>
      <c r="K95" s="596"/>
      <c r="L95" s="596"/>
      <c r="M95" s="596"/>
      <c r="N95" s="596"/>
      <c r="O95" s="596"/>
      <c r="P95" s="596"/>
      <c r="Q95" s="596"/>
      <c r="R95" s="596"/>
      <c r="S95" s="596"/>
      <c r="T95" s="596"/>
      <c r="U95" s="596"/>
      <c r="V95" s="596"/>
      <c r="W95" s="596"/>
      <c r="X95" s="596"/>
      <c r="Y95" s="596"/>
      <c r="Z95" s="596"/>
    </row>
    <row r="96">
      <c r="A96" s="596"/>
      <c r="B96" s="596"/>
      <c r="C96" s="596"/>
      <c r="D96" s="596"/>
      <c r="E96" s="596"/>
      <c r="F96" s="596"/>
      <c r="G96" s="596"/>
      <c r="H96" s="596"/>
      <c r="I96" s="596"/>
      <c r="J96" s="596"/>
      <c r="K96" s="596"/>
      <c r="L96" s="596"/>
      <c r="M96" s="596"/>
      <c r="N96" s="596"/>
      <c r="O96" s="596"/>
      <c r="P96" s="596"/>
      <c r="Q96" s="596"/>
      <c r="R96" s="596"/>
      <c r="S96" s="596"/>
      <c r="T96" s="596"/>
      <c r="U96" s="596"/>
      <c r="V96" s="596"/>
      <c r="W96" s="596"/>
      <c r="X96" s="596"/>
      <c r="Y96" s="596"/>
      <c r="Z96" s="596"/>
    </row>
    <row r="97">
      <c r="A97" s="596"/>
      <c r="B97" s="596"/>
      <c r="C97" s="596"/>
      <c r="D97" s="596"/>
      <c r="E97" s="596"/>
      <c r="F97" s="596"/>
      <c r="G97" s="596"/>
      <c r="H97" s="596"/>
      <c r="I97" s="596"/>
      <c r="J97" s="596"/>
      <c r="K97" s="596"/>
      <c r="L97" s="596"/>
      <c r="M97" s="596"/>
      <c r="N97" s="596"/>
      <c r="O97" s="596"/>
      <c r="P97" s="596"/>
      <c r="Q97" s="596"/>
      <c r="R97" s="596"/>
      <c r="S97" s="596"/>
      <c r="T97" s="596"/>
      <c r="U97" s="596"/>
      <c r="V97" s="596"/>
      <c r="W97" s="596"/>
      <c r="X97" s="596"/>
      <c r="Y97" s="596"/>
      <c r="Z97" s="596"/>
    </row>
    <row r="98">
      <c r="A98" s="596"/>
      <c r="B98" s="596"/>
      <c r="C98" s="596"/>
      <c r="D98" s="596"/>
      <c r="E98" s="596"/>
      <c r="F98" s="596"/>
      <c r="G98" s="596"/>
      <c r="H98" s="596"/>
      <c r="I98" s="596"/>
      <c r="J98" s="596"/>
      <c r="K98" s="596"/>
      <c r="L98" s="596"/>
      <c r="M98" s="596"/>
      <c r="N98" s="596"/>
      <c r="O98" s="596"/>
      <c r="P98" s="596"/>
      <c r="Q98" s="596"/>
      <c r="R98" s="596"/>
      <c r="S98" s="596"/>
      <c r="T98" s="596"/>
      <c r="U98" s="596"/>
      <c r="V98" s="596"/>
      <c r="W98" s="596"/>
      <c r="X98" s="596"/>
      <c r="Y98" s="596"/>
      <c r="Z98" s="596"/>
    </row>
    <row r="99">
      <c r="A99" s="596"/>
      <c r="B99" s="596"/>
      <c r="C99" s="596"/>
      <c r="D99" s="596"/>
      <c r="E99" s="596"/>
      <c r="F99" s="596"/>
      <c r="G99" s="596"/>
      <c r="H99" s="596"/>
      <c r="I99" s="596"/>
      <c r="J99" s="596"/>
      <c r="K99" s="596"/>
      <c r="L99" s="596"/>
      <c r="M99" s="596"/>
      <c r="N99" s="596"/>
      <c r="O99" s="596"/>
      <c r="P99" s="596"/>
      <c r="Q99" s="596"/>
      <c r="R99" s="596"/>
      <c r="S99" s="596"/>
      <c r="T99" s="596"/>
      <c r="U99" s="596"/>
      <c r="V99" s="596"/>
      <c r="W99" s="596"/>
      <c r="X99" s="596"/>
      <c r="Y99" s="596"/>
      <c r="Z99" s="596"/>
    </row>
    <row r="100">
      <c r="A100" s="596"/>
      <c r="B100" s="596"/>
      <c r="C100" s="596"/>
      <c r="D100" s="596"/>
      <c r="E100" s="596"/>
      <c r="F100" s="596"/>
      <c r="G100" s="596"/>
      <c r="H100" s="596"/>
      <c r="I100" s="596"/>
      <c r="J100" s="596"/>
      <c r="K100" s="596"/>
      <c r="L100" s="596"/>
      <c r="M100" s="596"/>
      <c r="N100" s="596"/>
      <c r="O100" s="596"/>
      <c r="P100" s="596"/>
      <c r="Q100" s="596"/>
      <c r="R100" s="596"/>
      <c r="S100" s="596"/>
      <c r="T100" s="596"/>
      <c r="U100" s="596"/>
      <c r="V100" s="596"/>
      <c r="W100" s="596"/>
      <c r="X100" s="596"/>
      <c r="Y100" s="596"/>
      <c r="Z100" s="596"/>
    </row>
    <row r="101">
      <c r="A101" s="596"/>
      <c r="B101" s="596"/>
      <c r="C101" s="596"/>
      <c r="D101" s="596"/>
      <c r="E101" s="596"/>
      <c r="F101" s="596"/>
      <c r="G101" s="596"/>
      <c r="H101" s="596"/>
      <c r="I101" s="596"/>
      <c r="J101" s="596"/>
      <c r="K101" s="596"/>
      <c r="L101" s="596"/>
      <c r="M101" s="596"/>
      <c r="N101" s="596"/>
      <c r="O101" s="596"/>
      <c r="P101" s="596"/>
      <c r="Q101" s="596"/>
      <c r="R101" s="596"/>
      <c r="S101" s="596"/>
      <c r="T101" s="596"/>
      <c r="U101" s="596"/>
      <c r="V101" s="596"/>
      <c r="W101" s="596"/>
      <c r="X101" s="596"/>
      <c r="Y101" s="596"/>
      <c r="Z101" s="596"/>
    </row>
    <row r="102">
      <c r="A102" s="596"/>
      <c r="B102" s="596"/>
      <c r="C102" s="596"/>
      <c r="D102" s="596"/>
      <c r="E102" s="596"/>
      <c r="F102" s="596"/>
      <c r="G102" s="596"/>
      <c r="H102" s="596"/>
      <c r="I102" s="596"/>
      <c r="J102" s="596"/>
      <c r="K102" s="596"/>
      <c r="L102" s="596"/>
      <c r="M102" s="596"/>
      <c r="N102" s="596"/>
      <c r="O102" s="596"/>
      <c r="P102" s="596"/>
      <c r="Q102" s="596"/>
      <c r="R102" s="596"/>
      <c r="S102" s="596"/>
      <c r="T102" s="596"/>
      <c r="U102" s="596"/>
      <c r="V102" s="596"/>
      <c r="W102" s="596"/>
      <c r="X102" s="596"/>
      <c r="Y102" s="596"/>
      <c r="Z102" s="596"/>
    </row>
    <row r="103">
      <c r="A103" s="596"/>
      <c r="B103" s="596"/>
      <c r="C103" s="596"/>
      <c r="D103" s="596"/>
      <c r="E103" s="596"/>
      <c r="F103" s="596"/>
      <c r="G103" s="596"/>
      <c r="H103" s="596"/>
      <c r="I103" s="596"/>
      <c r="J103" s="596"/>
      <c r="K103" s="596"/>
      <c r="L103" s="596"/>
      <c r="M103" s="596"/>
      <c r="N103" s="596"/>
      <c r="O103" s="596"/>
      <c r="P103" s="596"/>
      <c r="Q103" s="596"/>
      <c r="R103" s="596"/>
      <c r="S103" s="596"/>
      <c r="T103" s="596"/>
      <c r="U103" s="596"/>
      <c r="V103" s="596"/>
      <c r="W103" s="596"/>
      <c r="X103" s="596"/>
      <c r="Y103" s="596"/>
      <c r="Z103" s="596"/>
    </row>
    <row r="104">
      <c r="A104" s="596"/>
      <c r="B104" s="596"/>
      <c r="C104" s="596"/>
      <c r="D104" s="596"/>
      <c r="E104" s="596"/>
      <c r="F104" s="596"/>
      <c r="G104" s="596"/>
      <c r="H104" s="596"/>
      <c r="I104" s="596"/>
      <c r="J104" s="596"/>
      <c r="K104" s="596"/>
      <c r="L104" s="596"/>
      <c r="M104" s="596"/>
      <c r="N104" s="596"/>
      <c r="O104" s="596"/>
      <c r="P104" s="596"/>
      <c r="Q104" s="596"/>
      <c r="R104" s="596"/>
      <c r="S104" s="596"/>
      <c r="T104" s="596"/>
      <c r="U104" s="596"/>
      <c r="V104" s="596"/>
      <c r="W104" s="596"/>
      <c r="X104" s="596"/>
      <c r="Y104" s="596"/>
      <c r="Z104" s="596"/>
    </row>
    <row r="105">
      <c r="A105" s="596"/>
      <c r="B105" s="596"/>
      <c r="C105" s="596"/>
      <c r="D105" s="596"/>
      <c r="E105" s="596"/>
      <c r="F105" s="596"/>
      <c r="G105" s="596"/>
      <c r="H105" s="596"/>
      <c r="I105" s="596"/>
      <c r="J105" s="596"/>
      <c r="K105" s="596"/>
      <c r="L105" s="596"/>
      <c r="M105" s="596"/>
      <c r="N105" s="596"/>
      <c r="O105" s="596"/>
      <c r="P105" s="596"/>
      <c r="Q105" s="596"/>
      <c r="R105" s="596"/>
      <c r="S105" s="596"/>
      <c r="T105" s="596"/>
      <c r="U105" s="596"/>
      <c r="V105" s="596"/>
      <c r="W105" s="596"/>
      <c r="X105" s="596"/>
      <c r="Y105" s="596"/>
      <c r="Z105" s="596"/>
    </row>
    <row r="106">
      <c r="A106" s="596"/>
      <c r="B106" s="596"/>
      <c r="C106" s="596"/>
      <c r="D106" s="596"/>
      <c r="E106" s="596"/>
      <c r="F106" s="596"/>
      <c r="G106" s="596"/>
      <c r="H106" s="596"/>
      <c r="I106" s="596"/>
      <c r="J106" s="596"/>
      <c r="K106" s="596"/>
      <c r="L106" s="596"/>
      <c r="M106" s="596"/>
      <c r="N106" s="596"/>
      <c r="O106" s="596"/>
      <c r="P106" s="596"/>
      <c r="Q106" s="596"/>
      <c r="R106" s="596"/>
      <c r="S106" s="596"/>
      <c r="T106" s="596"/>
      <c r="U106" s="596"/>
      <c r="V106" s="596"/>
      <c r="W106" s="596"/>
      <c r="X106" s="596"/>
      <c r="Y106" s="596"/>
      <c r="Z106" s="596"/>
    </row>
    <row r="107">
      <c r="A107" s="596"/>
      <c r="B107" s="596"/>
      <c r="C107" s="596"/>
      <c r="D107" s="596"/>
      <c r="E107" s="596"/>
      <c r="F107" s="596"/>
      <c r="G107" s="596"/>
      <c r="H107" s="596"/>
      <c r="I107" s="596"/>
      <c r="J107" s="596"/>
      <c r="K107" s="596"/>
      <c r="L107" s="596"/>
      <c r="M107" s="596"/>
      <c r="N107" s="596"/>
      <c r="O107" s="596"/>
      <c r="P107" s="596"/>
      <c r="Q107" s="596"/>
      <c r="R107" s="596"/>
      <c r="S107" s="596"/>
      <c r="T107" s="596"/>
      <c r="U107" s="596"/>
      <c r="V107" s="596"/>
      <c r="W107" s="596"/>
      <c r="X107" s="596"/>
      <c r="Y107" s="596"/>
      <c r="Z107" s="596"/>
    </row>
    <row r="108">
      <c r="A108" s="596"/>
      <c r="B108" s="596"/>
      <c r="C108" s="596"/>
      <c r="D108" s="596"/>
      <c r="E108" s="596"/>
      <c r="F108" s="596"/>
      <c r="G108" s="596"/>
      <c r="H108" s="596"/>
      <c r="I108" s="596"/>
      <c r="J108" s="596"/>
      <c r="K108" s="596"/>
      <c r="L108" s="596"/>
      <c r="M108" s="596"/>
      <c r="N108" s="596"/>
      <c r="O108" s="596"/>
      <c r="P108" s="596"/>
      <c r="Q108" s="596"/>
      <c r="R108" s="596"/>
      <c r="S108" s="596"/>
      <c r="T108" s="596"/>
      <c r="U108" s="596"/>
      <c r="V108" s="596"/>
      <c r="W108" s="596"/>
      <c r="X108" s="596"/>
      <c r="Y108" s="596"/>
      <c r="Z108" s="596"/>
    </row>
    <row r="109">
      <c r="A109" s="596"/>
      <c r="B109" s="596"/>
      <c r="C109" s="596"/>
      <c r="D109" s="596"/>
      <c r="E109" s="596"/>
      <c r="F109" s="596"/>
      <c r="G109" s="596"/>
      <c r="H109" s="596"/>
      <c r="I109" s="596"/>
      <c r="J109" s="596"/>
      <c r="K109" s="596"/>
      <c r="L109" s="596"/>
      <c r="M109" s="596"/>
      <c r="N109" s="596"/>
      <c r="O109" s="596"/>
      <c r="P109" s="596"/>
      <c r="Q109" s="596"/>
      <c r="R109" s="596"/>
      <c r="S109" s="596"/>
      <c r="T109" s="596"/>
      <c r="U109" s="596"/>
      <c r="V109" s="596"/>
      <c r="W109" s="596"/>
      <c r="X109" s="596"/>
      <c r="Y109" s="596"/>
      <c r="Z109" s="596"/>
    </row>
    <row r="110">
      <c r="A110" s="596"/>
      <c r="B110" s="596"/>
      <c r="C110" s="596"/>
      <c r="D110" s="596"/>
      <c r="E110" s="596"/>
      <c r="F110" s="596"/>
      <c r="G110" s="596"/>
      <c r="H110" s="596"/>
      <c r="I110" s="596"/>
      <c r="J110" s="596"/>
      <c r="K110" s="596"/>
      <c r="L110" s="596"/>
      <c r="M110" s="596"/>
      <c r="N110" s="596"/>
      <c r="O110" s="596"/>
      <c r="P110" s="596"/>
      <c r="Q110" s="596"/>
      <c r="R110" s="596"/>
      <c r="S110" s="596"/>
      <c r="T110" s="596"/>
      <c r="U110" s="596"/>
      <c r="V110" s="596"/>
      <c r="W110" s="596"/>
      <c r="X110" s="596"/>
      <c r="Y110" s="596"/>
      <c r="Z110" s="596"/>
    </row>
    <row r="111">
      <c r="A111" s="596"/>
      <c r="B111" s="596"/>
      <c r="C111" s="596"/>
      <c r="D111" s="596"/>
      <c r="E111" s="596"/>
      <c r="F111" s="596"/>
      <c r="G111" s="596"/>
      <c r="H111" s="596"/>
      <c r="I111" s="596"/>
      <c r="J111" s="596"/>
      <c r="K111" s="596"/>
      <c r="L111" s="596"/>
      <c r="M111" s="596"/>
      <c r="N111" s="596"/>
      <c r="O111" s="596"/>
      <c r="P111" s="596"/>
      <c r="Q111" s="596"/>
      <c r="R111" s="596"/>
      <c r="S111" s="596"/>
      <c r="T111" s="596"/>
      <c r="U111" s="596"/>
      <c r="V111" s="596"/>
      <c r="W111" s="596"/>
      <c r="X111" s="596"/>
      <c r="Y111" s="596"/>
      <c r="Z111" s="596"/>
    </row>
    <row r="112">
      <c r="A112" s="596"/>
      <c r="B112" s="596"/>
      <c r="C112" s="596"/>
      <c r="D112" s="596"/>
      <c r="E112" s="596"/>
      <c r="F112" s="596"/>
      <c r="G112" s="596"/>
      <c r="H112" s="596"/>
      <c r="I112" s="596"/>
      <c r="J112" s="596"/>
      <c r="K112" s="596"/>
      <c r="L112" s="596"/>
      <c r="M112" s="596"/>
      <c r="N112" s="596"/>
      <c r="O112" s="596"/>
      <c r="P112" s="596"/>
      <c r="Q112" s="596"/>
      <c r="R112" s="596"/>
      <c r="S112" s="596"/>
      <c r="T112" s="596"/>
      <c r="U112" s="596"/>
      <c r="V112" s="596"/>
      <c r="W112" s="596"/>
      <c r="X112" s="596"/>
      <c r="Y112" s="596"/>
      <c r="Z112" s="596"/>
    </row>
    <row r="113">
      <c r="A113" s="596"/>
      <c r="B113" s="596"/>
      <c r="C113" s="596"/>
      <c r="D113" s="596"/>
      <c r="E113" s="596"/>
      <c r="F113" s="596"/>
      <c r="G113" s="596"/>
      <c r="H113" s="596"/>
      <c r="I113" s="596"/>
      <c r="J113" s="596"/>
      <c r="K113" s="596"/>
      <c r="L113" s="596"/>
      <c r="M113" s="596"/>
      <c r="N113" s="596"/>
      <c r="O113" s="596"/>
      <c r="P113" s="596"/>
      <c r="Q113" s="596"/>
      <c r="R113" s="596"/>
      <c r="S113" s="596"/>
      <c r="T113" s="596"/>
      <c r="U113" s="596"/>
      <c r="V113" s="596"/>
      <c r="W113" s="596"/>
      <c r="X113" s="596"/>
      <c r="Y113" s="596"/>
      <c r="Z113" s="596"/>
    </row>
    <row r="114">
      <c r="A114" s="596"/>
      <c r="B114" s="596"/>
      <c r="C114" s="596"/>
      <c r="D114" s="596"/>
      <c r="E114" s="596"/>
      <c r="F114" s="596"/>
      <c r="G114" s="596"/>
      <c r="H114" s="596"/>
      <c r="I114" s="596"/>
      <c r="J114" s="596"/>
      <c r="K114" s="596"/>
      <c r="L114" s="596"/>
      <c r="M114" s="596"/>
      <c r="N114" s="596"/>
      <c r="O114" s="596"/>
      <c r="P114" s="596"/>
      <c r="Q114" s="596"/>
      <c r="R114" s="596"/>
      <c r="S114" s="596"/>
      <c r="T114" s="596"/>
      <c r="U114" s="596"/>
      <c r="V114" s="596"/>
      <c r="W114" s="596"/>
      <c r="X114" s="596"/>
      <c r="Y114" s="596"/>
      <c r="Z114" s="596"/>
    </row>
    <row r="115">
      <c r="A115" s="596"/>
      <c r="B115" s="596"/>
      <c r="C115" s="596"/>
      <c r="D115" s="596"/>
      <c r="E115" s="596"/>
      <c r="F115" s="596"/>
      <c r="G115" s="596"/>
      <c r="H115" s="596"/>
      <c r="I115" s="596"/>
      <c r="J115" s="596"/>
      <c r="K115" s="596"/>
      <c r="L115" s="596"/>
      <c r="M115" s="596"/>
      <c r="N115" s="596"/>
      <c r="O115" s="596"/>
      <c r="P115" s="596"/>
      <c r="Q115" s="596"/>
      <c r="R115" s="596"/>
      <c r="S115" s="596"/>
      <c r="T115" s="596"/>
      <c r="U115" s="596"/>
      <c r="V115" s="596"/>
      <c r="W115" s="596"/>
      <c r="X115" s="596"/>
      <c r="Y115" s="596"/>
      <c r="Z115" s="596"/>
    </row>
    <row r="116">
      <c r="A116" s="596"/>
      <c r="B116" s="596"/>
      <c r="C116" s="596"/>
      <c r="D116" s="596"/>
      <c r="E116" s="596"/>
      <c r="F116" s="596"/>
      <c r="G116" s="596"/>
      <c r="H116" s="596"/>
      <c r="I116" s="596"/>
      <c r="J116" s="596"/>
      <c r="K116" s="596"/>
      <c r="L116" s="596"/>
      <c r="M116" s="596"/>
      <c r="N116" s="596"/>
      <c r="O116" s="596"/>
      <c r="P116" s="596"/>
      <c r="Q116" s="596"/>
      <c r="R116" s="596"/>
      <c r="S116" s="596"/>
      <c r="T116" s="596"/>
      <c r="U116" s="596"/>
      <c r="V116" s="596"/>
      <c r="W116" s="596"/>
      <c r="X116" s="596"/>
      <c r="Y116" s="596"/>
      <c r="Z116" s="596"/>
    </row>
    <row r="117">
      <c r="A117" s="596"/>
      <c r="B117" s="596"/>
      <c r="C117" s="596"/>
      <c r="D117" s="596"/>
      <c r="E117" s="596"/>
      <c r="F117" s="596"/>
      <c r="G117" s="596"/>
      <c r="H117" s="596"/>
      <c r="I117" s="596"/>
      <c r="J117" s="596"/>
      <c r="K117" s="596"/>
      <c r="L117" s="596"/>
      <c r="M117" s="596"/>
      <c r="N117" s="596"/>
      <c r="O117" s="596"/>
      <c r="P117" s="596"/>
      <c r="Q117" s="596"/>
      <c r="R117" s="596"/>
      <c r="S117" s="596"/>
      <c r="T117" s="596"/>
      <c r="U117" s="596"/>
      <c r="V117" s="596"/>
      <c r="W117" s="596"/>
      <c r="X117" s="596"/>
      <c r="Y117" s="596"/>
      <c r="Z117" s="596"/>
    </row>
    <row r="118">
      <c r="A118" s="596"/>
      <c r="B118" s="596"/>
      <c r="C118" s="596"/>
      <c r="D118" s="596"/>
      <c r="E118" s="596"/>
      <c r="F118" s="596"/>
      <c r="G118" s="596"/>
      <c r="H118" s="596"/>
      <c r="I118" s="596"/>
      <c r="J118" s="596"/>
      <c r="K118" s="596"/>
      <c r="L118" s="596"/>
      <c r="M118" s="596"/>
      <c r="N118" s="596"/>
      <c r="O118" s="596"/>
      <c r="P118" s="596"/>
      <c r="Q118" s="596"/>
      <c r="R118" s="596"/>
      <c r="S118" s="596"/>
      <c r="T118" s="596"/>
      <c r="U118" s="596"/>
      <c r="V118" s="596"/>
      <c r="W118" s="596"/>
      <c r="X118" s="596"/>
      <c r="Y118" s="596"/>
      <c r="Z118" s="596"/>
    </row>
    <row r="119">
      <c r="A119" s="596"/>
      <c r="B119" s="596"/>
      <c r="C119" s="596"/>
      <c r="D119" s="596"/>
      <c r="E119" s="596"/>
      <c r="F119" s="596"/>
      <c r="G119" s="596"/>
      <c r="H119" s="596"/>
      <c r="I119" s="596"/>
      <c r="J119" s="596"/>
      <c r="K119" s="596"/>
      <c r="L119" s="596"/>
      <c r="M119" s="596"/>
      <c r="N119" s="596"/>
      <c r="O119" s="596"/>
      <c r="P119" s="596"/>
      <c r="Q119" s="596"/>
      <c r="R119" s="596"/>
      <c r="S119" s="596"/>
      <c r="T119" s="596"/>
      <c r="U119" s="596"/>
      <c r="V119" s="596"/>
      <c r="W119" s="596"/>
      <c r="X119" s="596"/>
      <c r="Y119" s="596"/>
      <c r="Z119" s="596"/>
    </row>
    <row r="120">
      <c r="A120" s="596"/>
      <c r="B120" s="596"/>
      <c r="C120" s="596"/>
      <c r="D120" s="596"/>
      <c r="E120" s="596"/>
      <c r="F120" s="596"/>
      <c r="G120" s="596"/>
      <c r="H120" s="596"/>
      <c r="I120" s="596"/>
      <c r="J120" s="596"/>
      <c r="K120" s="596"/>
      <c r="L120" s="596"/>
      <c r="M120" s="596"/>
      <c r="N120" s="596"/>
      <c r="O120" s="596"/>
      <c r="P120" s="596"/>
      <c r="Q120" s="596"/>
      <c r="R120" s="596"/>
      <c r="S120" s="596"/>
      <c r="T120" s="596"/>
      <c r="U120" s="596"/>
      <c r="V120" s="596"/>
      <c r="W120" s="596"/>
      <c r="X120" s="596"/>
      <c r="Y120" s="596"/>
      <c r="Z120" s="596"/>
    </row>
    <row r="121">
      <c r="A121" s="596"/>
      <c r="B121" s="596"/>
      <c r="C121" s="596"/>
      <c r="D121" s="596"/>
      <c r="E121" s="596"/>
      <c r="F121" s="596"/>
      <c r="G121" s="596"/>
      <c r="H121" s="596"/>
      <c r="I121" s="596"/>
      <c r="J121" s="596"/>
      <c r="K121" s="596"/>
      <c r="L121" s="596"/>
      <c r="M121" s="596"/>
      <c r="N121" s="596"/>
      <c r="O121" s="596"/>
      <c r="P121" s="596"/>
      <c r="Q121" s="596"/>
      <c r="R121" s="596"/>
      <c r="S121" s="596"/>
      <c r="T121" s="596"/>
      <c r="U121" s="596"/>
      <c r="V121" s="596"/>
      <c r="W121" s="596"/>
      <c r="X121" s="596"/>
      <c r="Y121" s="596"/>
      <c r="Z121" s="596"/>
    </row>
    <row r="122">
      <c r="A122" s="596"/>
      <c r="B122" s="596"/>
      <c r="C122" s="596"/>
      <c r="D122" s="596"/>
      <c r="E122" s="596"/>
      <c r="F122" s="596"/>
      <c r="G122" s="596"/>
      <c r="H122" s="596"/>
      <c r="I122" s="596"/>
      <c r="J122" s="596"/>
      <c r="K122" s="596"/>
      <c r="L122" s="596"/>
      <c r="M122" s="596"/>
      <c r="N122" s="596"/>
      <c r="O122" s="596"/>
      <c r="P122" s="596"/>
      <c r="Q122" s="596"/>
      <c r="R122" s="596"/>
      <c r="S122" s="596"/>
      <c r="T122" s="596"/>
      <c r="U122" s="596"/>
      <c r="V122" s="596"/>
      <c r="W122" s="596"/>
      <c r="X122" s="596"/>
      <c r="Y122" s="596"/>
      <c r="Z122" s="596"/>
    </row>
    <row r="123">
      <c r="A123" s="596"/>
      <c r="B123" s="596"/>
      <c r="C123" s="596"/>
      <c r="D123" s="596"/>
      <c r="E123" s="596"/>
      <c r="F123" s="596"/>
      <c r="G123" s="596"/>
      <c r="H123" s="596"/>
      <c r="I123" s="596"/>
      <c r="J123" s="596"/>
      <c r="K123" s="596"/>
      <c r="L123" s="596"/>
      <c r="M123" s="596"/>
      <c r="N123" s="596"/>
      <c r="O123" s="596"/>
      <c r="P123" s="596"/>
      <c r="Q123" s="596"/>
      <c r="R123" s="596"/>
      <c r="S123" s="596"/>
      <c r="T123" s="596"/>
      <c r="U123" s="596"/>
      <c r="V123" s="596"/>
      <c r="W123" s="596"/>
      <c r="X123" s="596"/>
      <c r="Y123" s="596"/>
      <c r="Z123" s="596"/>
    </row>
    <row r="124">
      <c r="A124" s="596"/>
      <c r="B124" s="596"/>
      <c r="C124" s="596"/>
      <c r="D124" s="596"/>
      <c r="E124" s="596"/>
      <c r="F124" s="596"/>
      <c r="G124" s="596"/>
      <c r="H124" s="596"/>
      <c r="I124" s="596"/>
      <c r="J124" s="596"/>
      <c r="K124" s="596"/>
      <c r="L124" s="596"/>
      <c r="M124" s="596"/>
      <c r="N124" s="596"/>
      <c r="O124" s="596"/>
      <c r="P124" s="596"/>
      <c r="Q124" s="596"/>
      <c r="R124" s="596"/>
      <c r="S124" s="596"/>
      <c r="T124" s="596"/>
      <c r="U124" s="596"/>
      <c r="V124" s="596"/>
      <c r="W124" s="596"/>
      <c r="X124" s="596"/>
      <c r="Y124" s="596"/>
      <c r="Z124" s="596"/>
    </row>
    <row r="125">
      <c r="A125" s="596"/>
      <c r="B125" s="596"/>
      <c r="C125" s="596"/>
      <c r="D125" s="596"/>
      <c r="E125" s="596"/>
      <c r="F125" s="596"/>
      <c r="G125" s="596"/>
      <c r="H125" s="596"/>
      <c r="I125" s="596"/>
      <c r="J125" s="596"/>
      <c r="K125" s="596"/>
      <c r="L125" s="596"/>
      <c r="M125" s="596"/>
      <c r="N125" s="596"/>
      <c r="O125" s="596"/>
      <c r="P125" s="596"/>
      <c r="Q125" s="596"/>
      <c r="R125" s="596"/>
      <c r="S125" s="596"/>
      <c r="T125" s="596"/>
      <c r="U125" s="596"/>
      <c r="V125" s="596"/>
      <c r="W125" s="596"/>
      <c r="X125" s="596"/>
      <c r="Y125" s="596"/>
      <c r="Z125" s="596"/>
    </row>
    <row r="126">
      <c r="A126" s="596"/>
      <c r="B126" s="596"/>
      <c r="C126" s="596"/>
      <c r="D126" s="596"/>
      <c r="E126" s="596"/>
      <c r="F126" s="596"/>
      <c r="G126" s="596"/>
      <c r="H126" s="596"/>
      <c r="I126" s="596"/>
      <c r="J126" s="596"/>
      <c r="K126" s="596"/>
      <c r="L126" s="596"/>
      <c r="M126" s="596"/>
      <c r="N126" s="596"/>
      <c r="O126" s="596"/>
      <c r="P126" s="596"/>
      <c r="Q126" s="596"/>
      <c r="R126" s="596"/>
      <c r="S126" s="596"/>
      <c r="T126" s="596"/>
      <c r="U126" s="596"/>
      <c r="V126" s="596"/>
      <c r="W126" s="596"/>
      <c r="X126" s="596"/>
      <c r="Y126" s="596"/>
      <c r="Z126" s="596"/>
    </row>
    <row r="127">
      <c r="A127" s="596"/>
      <c r="B127" s="596"/>
      <c r="C127" s="596"/>
      <c r="D127" s="596"/>
      <c r="E127" s="596"/>
      <c r="F127" s="596"/>
      <c r="G127" s="596"/>
      <c r="H127" s="596"/>
      <c r="I127" s="596"/>
      <c r="J127" s="596"/>
      <c r="K127" s="596"/>
      <c r="L127" s="596"/>
      <c r="M127" s="596"/>
      <c r="N127" s="596"/>
      <c r="O127" s="596"/>
      <c r="P127" s="596"/>
      <c r="Q127" s="596"/>
      <c r="R127" s="596"/>
      <c r="S127" s="596"/>
      <c r="T127" s="596"/>
      <c r="U127" s="596"/>
      <c r="V127" s="596"/>
      <c r="W127" s="596"/>
      <c r="X127" s="596"/>
      <c r="Y127" s="596"/>
      <c r="Z127" s="596"/>
    </row>
    <row r="128">
      <c r="A128" s="596"/>
      <c r="B128" s="596"/>
      <c r="C128" s="596"/>
      <c r="D128" s="596"/>
      <c r="E128" s="596"/>
      <c r="F128" s="596"/>
      <c r="G128" s="596"/>
      <c r="H128" s="596"/>
      <c r="I128" s="596"/>
      <c r="J128" s="596"/>
      <c r="K128" s="596"/>
      <c r="L128" s="596"/>
      <c r="M128" s="596"/>
      <c r="N128" s="596"/>
      <c r="O128" s="596"/>
      <c r="P128" s="596"/>
      <c r="Q128" s="596"/>
      <c r="R128" s="596"/>
      <c r="S128" s="596"/>
      <c r="T128" s="596"/>
      <c r="U128" s="596"/>
      <c r="V128" s="596"/>
      <c r="W128" s="596"/>
      <c r="X128" s="596"/>
      <c r="Y128" s="596"/>
      <c r="Z128" s="596"/>
    </row>
    <row r="129">
      <c r="A129" s="596"/>
      <c r="B129" s="596"/>
      <c r="C129" s="596"/>
      <c r="D129" s="596"/>
      <c r="E129" s="596"/>
      <c r="F129" s="596"/>
      <c r="G129" s="596"/>
      <c r="H129" s="596"/>
      <c r="I129" s="596"/>
      <c r="J129" s="596"/>
      <c r="K129" s="596"/>
      <c r="L129" s="596"/>
      <c r="M129" s="596"/>
      <c r="N129" s="596"/>
      <c r="O129" s="596"/>
      <c r="P129" s="596"/>
      <c r="Q129" s="596"/>
      <c r="R129" s="596"/>
      <c r="S129" s="596"/>
      <c r="T129" s="596"/>
      <c r="U129" s="596"/>
      <c r="V129" s="596"/>
      <c r="W129" s="596"/>
      <c r="X129" s="596"/>
      <c r="Y129" s="596"/>
      <c r="Z129" s="596"/>
    </row>
    <row r="130">
      <c r="A130" s="596"/>
      <c r="B130" s="596"/>
      <c r="C130" s="596"/>
      <c r="D130" s="596"/>
      <c r="E130" s="596"/>
      <c r="F130" s="596"/>
      <c r="G130" s="596"/>
      <c r="H130" s="596"/>
      <c r="I130" s="596"/>
      <c r="J130" s="596"/>
      <c r="K130" s="596"/>
      <c r="L130" s="596"/>
      <c r="M130" s="596"/>
      <c r="N130" s="596"/>
      <c r="O130" s="596"/>
      <c r="P130" s="596"/>
      <c r="Q130" s="596"/>
      <c r="R130" s="596"/>
      <c r="S130" s="596"/>
      <c r="T130" s="596"/>
      <c r="U130" s="596"/>
      <c r="V130" s="596"/>
      <c r="W130" s="596"/>
      <c r="X130" s="596"/>
      <c r="Y130" s="596"/>
      <c r="Z130" s="596"/>
    </row>
    <row r="131">
      <c r="A131" s="596"/>
      <c r="B131" s="596"/>
      <c r="C131" s="596"/>
      <c r="D131" s="596"/>
      <c r="E131" s="596"/>
      <c r="F131" s="596"/>
      <c r="G131" s="596"/>
      <c r="H131" s="596"/>
      <c r="I131" s="596"/>
      <c r="J131" s="596"/>
      <c r="K131" s="596"/>
      <c r="L131" s="596"/>
      <c r="M131" s="596"/>
      <c r="N131" s="596"/>
      <c r="O131" s="596"/>
      <c r="P131" s="596"/>
      <c r="Q131" s="596"/>
      <c r="R131" s="596"/>
      <c r="S131" s="596"/>
      <c r="T131" s="596"/>
      <c r="U131" s="596"/>
      <c r="V131" s="596"/>
      <c r="W131" s="596"/>
      <c r="X131" s="596"/>
      <c r="Y131" s="596"/>
      <c r="Z131" s="596"/>
    </row>
    <row r="132">
      <c r="A132" s="596"/>
      <c r="B132" s="596"/>
      <c r="C132" s="596"/>
      <c r="D132" s="596"/>
      <c r="E132" s="596"/>
      <c r="F132" s="596"/>
      <c r="G132" s="596"/>
      <c r="H132" s="596"/>
      <c r="I132" s="596"/>
      <c r="J132" s="596"/>
      <c r="K132" s="596"/>
      <c r="L132" s="596"/>
      <c r="M132" s="596"/>
      <c r="N132" s="596"/>
      <c r="O132" s="596"/>
      <c r="P132" s="596"/>
      <c r="Q132" s="596"/>
      <c r="R132" s="596"/>
      <c r="S132" s="596"/>
      <c r="T132" s="596"/>
      <c r="U132" s="596"/>
      <c r="V132" s="596"/>
      <c r="W132" s="596"/>
      <c r="X132" s="596"/>
      <c r="Y132" s="596"/>
      <c r="Z132" s="596"/>
    </row>
    <row r="133">
      <c r="A133" s="596"/>
      <c r="B133" s="596"/>
      <c r="C133" s="596"/>
      <c r="D133" s="596"/>
      <c r="E133" s="596"/>
      <c r="F133" s="596"/>
      <c r="G133" s="596"/>
      <c r="H133" s="596"/>
      <c r="I133" s="596"/>
      <c r="J133" s="596"/>
      <c r="K133" s="596"/>
      <c r="L133" s="596"/>
      <c r="M133" s="596"/>
      <c r="N133" s="596"/>
      <c r="O133" s="596"/>
      <c r="P133" s="596"/>
      <c r="Q133" s="596"/>
      <c r="R133" s="596"/>
      <c r="S133" s="596"/>
      <c r="T133" s="596"/>
      <c r="U133" s="596"/>
      <c r="V133" s="596"/>
      <c r="W133" s="596"/>
      <c r="X133" s="596"/>
      <c r="Y133" s="596"/>
      <c r="Z133" s="596"/>
    </row>
    <row r="134">
      <c r="A134" s="596"/>
      <c r="B134" s="596"/>
      <c r="C134" s="596"/>
      <c r="D134" s="596"/>
      <c r="E134" s="596"/>
      <c r="F134" s="596"/>
      <c r="G134" s="596"/>
      <c r="H134" s="596"/>
      <c r="I134" s="596"/>
      <c r="J134" s="596"/>
      <c r="K134" s="596"/>
      <c r="L134" s="596"/>
      <c r="M134" s="596"/>
      <c r="N134" s="596"/>
      <c r="O134" s="596"/>
      <c r="P134" s="596"/>
      <c r="Q134" s="596"/>
      <c r="R134" s="596"/>
      <c r="S134" s="596"/>
      <c r="T134" s="596"/>
      <c r="U134" s="596"/>
      <c r="V134" s="596"/>
      <c r="W134" s="596"/>
      <c r="X134" s="596"/>
      <c r="Y134" s="596"/>
      <c r="Z134" s="596"/>
    </row>
    <row r="135">
      <c r="A135" s="596"/>
      <c r="B135" s="596"/>
      <c r="C135" s="596"/>
      <c r="D135" s="596"/>
      <c r="E135" s="596"/>
      <c r="F135" s="596"/>
      <c r="G135" s="596"/>
      <c r="H135" s="596"/>
      <c r="I135" s="596"/>
      <c r="J135" s="596"/>
      <c r="K135" s="596"/>
      <c r="L135" s="596"/>
      <c r="M135" s="596"/>
      <c r="N135" s="596"/>
      <c r="O135" s="596"/>
      <c r="P135" s="596"/>
      <c r="Q135" s="596"/>
      <c r="R135" s="596"/>
      <c r="S135" s="596"/>
      <c r="T135" s="596"/>
      <c r="U135" s="596"/>
      <c r="V135" s="596"/>
      <c r="W135" s="596"/>
      <c r="X135" s="596"/>
      <c r="Y135" s="596"/>
      <c r="Z135" s="596"/>
    </row>
    <row r="136">
      <c r="A136" s="596"/>
      <c r="B136" s="596"/>
      <c r="C136" s="596"/>
      <c r="D136" s="596"/>
      <c r="E136" s="596"/>
      <c r="F136" s="596"/>
      <c r="G136" s="596"/>
      <c r="H136" s="596"/>
      <c r="I136" s="596"/>
      <c r="J136" s="596"/>
      <c r="K136" s="596"/>
      <c r="L136" s="596"/>
      <c r="M136" s="596"/>
      <c r="N136" s="596"/>
      <c r="O136" s="596"/>
      <c r="P136" s="596"/>
      <c r="Q136" s="596"/>
      <c r="R136" s="596"/>
      <c r="S136" s="596"/>
      <c r="T136" s="596"/>
      <c r="U136" s="596"/>
      <c r="V136" s="596"/>
      <c r="W136" s="596"/>
      <c r="X136" s="596"/>
      <c r="Y136" s="596"/>
      <c r="Z136" s="596"/>
    </row>
    <row r="137">
      <c r="A137" s="596"/>
      <c r="B137" s="596"/>
      <c r="C137" s="596"/>
      <c r="D137" s="596"/>
      <c r="E137" s="596"/>
      <c r="F137" s="596"/>
      <c r="G137" s="596"/>
      <c r="H137" s="596"/>
      <c r="I137" s="596"/>
      <c r="J137" s="596"/>
      <c r="K137" s="596"/>
      <c r="L137" s="596"/>
      <c r="M137" s="596"/>
      <c r="N137" s="596"/>
      <c r="O137" s="596"/>
      <c r="P137" s="596"/>
      <c r="Q137" s="596"/>
      <c r="R137" s="596"/>
      <c r="S137" s="596"/>
      <c r="T137" s="596"/>
      <c r="U137" s="596"/>
      <c r="V137" s="596"/>
      <c r="W137" s="596"/>
      <c r="X137" s="596"/>
      <c r="Y137" s="596"/>
      <c r="Z137" s="596"/>
    </row>
    <row r="138">
      <c r="A138" s="596"/>
      <c r="B138" s="596"/>
      <c r="C138" s="596"/>
      <c r="D138" s="596"/>
      <c r="E138" s="596"/>
      <c r="F138" s="596"/>
      <c r="G138" s="596"/>
      <c r="H138" s="596"/>
      <c r="I138" s="596"/>
      <c r="J138" s="596"/>
      <c r="K138" s="596"/>
      <c r="L138" s="596"/>
      <c r="M138" s="596"/>
      <c r="N138" s="596"/>
      <c r="O138" s="596"/>
      <c r="P138" s="596"/>
      <c r="Q138" s="596"/>
      <c r="R138" s="596"/>
      <c r="S138" s="596"/>
      <c r="T138" s="596"/>
      <c r="U138" s="596"/>
      <c r="V138" s="596"/>
      <c r="W138" s="596"/>
      <c r="X138" s="596"/>
      <c r="Y138" s="596"/>
      <c r="Z138" s="596"/>
    </row>
    <row r="139">
      <c r="A139" s="596"/>
      <c r="B139" s="596"/>
      <c r="C139" s="596"/>
      <c r="D139" s="596"/>
      <c r="E139" s="596"/>
      <c r="F139" s="596"/>
      <c r="G139" s="596"/>
      <c r="H139" s="596"/>
      <c r="I139" s="596"/>
      <c r="J139" s="596"/>
      <c r="K139" s="596"/>
      <c r="L139" s="596"/>
      <c r="M139" s="596"/>
      <c r="N139" s="596"/>
      <c r="O139" s="596"/>
      <c r="P139" s="596"/>
      <c r="Q139" s="596"/>
      <c r="R139" s="596"/>
      <c r="S139" s="596"/>
      <c r="T139" s="596"/>
      <c r="U139" s="596"/>
      <c r="V139" s="596"/>
      <c r="W139" s="596"/>
      <c r="X139" s="596"/>
      <c r="Y139" s="596"/>
      <c r="Z139" s="596"/>
    </row>
    <row r="140">
      <c r="A140" s="596"/>
      <c r="B140" s="596"/>
      <c r="C140" s="596"/>
      <c r="D140" s="596"/>
      <c r="E140" s="596"/>
      <c r="F140" s="596"/>
      <c r="G140" s="596"/>
      <c r="H140" s="596"/>
      <c r="I140" s="596"/>
      <c r="J140" s="596"/>
      <c r="K140" s="596"/>
      <c r="L140" s="596"/>
      <c r="M140" s="596"/>
      <c r="N140" s="596"/>
      <c r="O140" s="596"/>
      <c r="P140" s="596"/>
      <c r="Q140" s="596"/>
      <c r="R140" s="596"/>
      <c r="S140" s="596"/>
      <c r="T140" s="596"/>
      <c r="U140" s="596"/>
      <c r="V140" s="596"/>
      <c r="W140" s="596"/>
      <c r="X140" s="596"/>
      <c r="Y140" s="596"/>
      <c r="Z140" s="596"/>
    </row>
    <row r="141">
      <c r="A141" s="596"/>
      <c r="B141" s="596"/>
      <c r="C141" s="596"/>
      <c r="D141" s="596"/>
      <c r="E141" s="596"/>
      <c r="F141" s="596"/>
      <c r="G141" s="596"/>
      <c r="H141" s="596"/>
      <c r="I141" s="596"/>
      <c r="J141" s="596"/>
      <c r="K141" s="596"/>
      <c r="L141" s="596"/>
      <c r="M141" s="596"/>
      <c r="N141" s="596"/>
      <c r="O141" s="596"/>
      <c r="P141" s="596"/>
      <c r="Q141" s="596"/>
      <c r="R141" s="596"/>
      <c r="S141" s="596"/>
      <c r="T141" s="596"/>
      <c r="U141" s="596"/>
      <c r="V141" s="596"/>
      <c r="W141" s="596"/>
      <c r="X141" s="596"/>
      <c r="Y141" s="596"/>
      <c r="Z141" s="596"/>
    </row>
    <row r="142">
      <c r="A142" s="596"/>
      <c r="B142" s="596"/>
      <c r="C142" s="596"/>
      <c r="D142" s="596"/>
      <c r="E142" s="596"/>
      <c r="F142" s="596"/>
      <c r="G142" s="596"/>
      <c r="H142" s="596"/>
      <c r="I142" s="596"/>
      <c r="J142" s="596"/>
      <c r="K142" s="596"/>
      <c r="L142" s="596"/>
      <c r="M142" s="596"/>
      <c r="N142" s="596"/>
      <c r="O142" s="596"/>
      <c r="P142" s="596"/>
      <c r="Q142" s="596"/>
      <c r="R142" s="596"/>
      <c r="S142" s="596"/>
      <c r="T142" s="596"/>
      <c r="U142" s="596"/>
      <c r="V142" s="596"/>
      <c r="W142" s="596"/>
      <c r="X142" s="596"/>
      <c r="Y142" s="596"/>
      <c r="Z142" s="596"/>
    </row>
    <row r="143">
      <c r="A143" s="596"/>
      <c r="B143" s="596"/>
      <c r="C143" s="596"/>
      <c r="D143" s="596"/>
      <c r="E143" s="596"/>
      <c r="F143" s="596"/>
      <c r="G143" s="596"/>
      <c r="H143" s="596"/>
      <c r="I143" s="596"/>
      <c r="J143" s="596"/>
      <c r="K143" s="596"/>
      <c r="L143" s="596"/>
      <c r="M143" s="596"/>
      <c r="N143" s="596"/>
      <c r="O143" s="596"/>
      <c r="P143" s="596"/>
      <c r="Q143" s="596"/>
      <c r="R143" s="596"/>
      <c r="S143" s="596"/>
      <c r="T143" s="596"/>
      <c r="U143" s="596"/>
      <c r="V143" s="596"/>
      <c r="W143" s="596"/>
      <c r="X143" s="596"/>
      <c r="Y143" s="596"/>
      <c r="Z143" s="596"/>
    </row>
    <row r="144">
      <c r="A144" s="596"/>
      <c r="B144" s="596"/>
      <c r="C144" s="596"/>
      <c r="D144" s="596"/>
      <c r="E144" s="596"/>
      <c r="F144" s="596"/>
      <c r="G144" s="596"/>
      <c r="H144" s="596"/>
      <c r="I144" s="596"/>
      <c r="J144" s="596"/>
      <c r="K144" s="596"/>
      <c r="L144" s="596"/>
      <c r="M144" s="596"/>
      <c r="N144" s="596"/>
      <c r="O144" s="596"/>
      <c r="P144" s="596"/>
      <c r="Q144" s="596"/>
      <c r="R144" s="596"/>
      <c r="S144" s="596"/>
      <c r="T144" s="596"/>
      <c r="U144" s="596"/>
      <c r="V144" s="596"/>
      <c r="W144" s="596"/>
      <c r="X144" s="596"/>
      <c r="Y144" s="596"/>
      <c r="Z144" s="596"/>
    </row>
    <row r="145">
      <c r="A145" s="596"/>
      <c r="B145" s="596"/>
      <c r="C145" s="596"/>
      <c r="D145" s="596"/>
      <c r="E145" s="596"/>
      <c r="F145" s="596"/>
      <c r="G145" s="596"/>
      <c r="H145" s="596"/>
      <c r="I145" s="596"/>
      <c r="J145" s="596"/>
      <c r="K145" s="596"/>
      <c r="L145" s="596"/>
      <c r="M145" s="596"/>
      <c r="N145" s="596"/>
      <c r="O145" s="596"/>
      <c r="P145" s="596"/>
      <c r="Q145" s="596"/>
      <c r="R145" s="596"/>
      <c r="S145" s="596"/>
      <c r="T145" s="596"/>
      <c r="U145" s="596"/>
      <c r="V145" s="596"/>
      <c r="W145" s="596"/>
      <c r="X145" s="596"/>
      <c r="Y145" s="596"/>
      <c r="Z145" s="596"/>
    </row>
    <row r="146">
      <c r="A146" s="596"/>
      <c r="B146" s="596"/>
      <c r="C146" s="596"/>
      <c r="D146" s="596"/>
      <c r="E146" s="596"/>
      <c r="F146" s="596"/>
      <c r="G146" s="596"/>
      <c r="H146" s="596"/>
      <c r="I146" s="596"/>
      <c r="J146" s="596"/>
      <c r="K146" s="596"/>
      <c r="L146" s="596"/>
      <c r="M146" s="596"/>
      <c r="N146" s="596"/>
      <c r="O146" s="596"/>
      <c r="P146" s="596"/>
      <c r="Q146" s="596"/>
      <c r="R146" s="596"/>
      <c r="S146" s="596"/>
      <c r="T146" s="596"/>
      <c r="U146" s="596"/>
      <c r="V146" s="596"/>
      <c r="W146" s="596"/>
      <c r="X146" s="596"/>
      <c r="Y146" s="596"/>
      <c r="Z146" s="596"/>
    </row>
    <row r="147">
      <c r="A147" s="596"/>
      <c r="B147" s="596"/>
      <c r="C147" s="596"/>
      <c r="D147" s="596"/>
      <c r="E147" s="596"/>
      <c r="F147" s="596"/>
      <c r="G147" s="596"/>
      <c r="H147" s="596"/>
      <c r="I147" s="596"/>
      <c r="J147" s="596"/>
      <c r="K147" s="596"/>
      <c r="L147" s="596"/>
      <c r="M147" s="596"/>
      <c r="N147" s="596"/>
      <c r="O147" s="596"/>
      <c r="P147" s="596"/>
      <c r="Q147" s="596"/>
      <c r="R147" s="596"/>
      <c r="S147" s="596"/>
      <c r="T147" s="596"/>
      <c r="U147" s="596"/>
      <c r="V147" s="596"/>
      <c r="W147" s="596"/>
      <c r="X147" s="596"/>
      <c r="Y147" s="596"/>
      <c r="Z147" s="596"/>
    </row>
    <row r="148">
      <c r="A148" s="596"/>
      <c r="B148" s="596"/>
      <c r="C148" s="596"/>
      <c r="D148" s="596"/>
      <c r="E148" s="596"/>
      <c r="F148" s="596"/>
      <c r="G148" s="596"/>
      <c r="H148" s="596"/>
      <c r="I148" s="596"/>
      <c r="J148" s="596"/>
      <c r="K148" s="596"/>
      <c r="L148" s="596"/>
      <c r="M148" s="596"/>
      <c r="N148" s="596"/>
      <c r="O148" s="596"/>
      <c r="P148" s="596"/>
      <c r="Q148" s="596"/>
      <c r="R148" s="596"/>
      <c r="S148" s="596"/>
      <c r="T148" s="596"/>
      <c r="U148" s="596"/>
      <c r="V148" s="596"/>
      <c r="W148" s="596"/>
      <c r="X148" s="596"/>
      <c r="Y148" s="596"/>
      <c r="Z148" s="596"/>
    </row>
    <row r="149">
      <c r="A149" s="596"/>
      <c r="B149" s="596"/>
      <c r="C149" s="596"/>
      <c r="D149" s="596"/>
      <c r="E149" s="596"/>
      <c r="F149" s="596"/>
      <c r="G149" s="596"/>
      <c r="H149" s="596"/>
      <c r="I149" s="596"/>
      <c r="J149" s="596"/>
      <c r="K149" s="596"/>
      <c r="L149" s="596"/>
      <c r="M149" s="596"/>
      <c r="N149" s="596"/>
      <c r="O149" s="596"/>
      <c r="P149" s="596"/>
      <c r="Q149" s="596"/>
      <c r="R149" s="596"/>
      <c r="S149" s="596"/>
      <c r="T149" s="596"/>
      <c r="U149" s="596"/>
      <c r="V149" s="596"/>
      <c r="W149" s="596"/>
      <c r="X149" s="596"/>
      <c r="Y149" s="596"/>
      <c r="Z149" s="596"/>
    </row>
    <row r="150">
      <c r="A150" s="596"/>
      <c r="B150" s="596"/>
      <c r="C150" s="596"/>
      <c r="D150" s="596"/>
      <c r="E150" s="596"/>
      <c r="F150" s="596"/>
      <c r="G150" s="596"/>
      <c r="H150" s="596"/>
      <c r="I150" s="596"/>
      <c r="J150" s="596"/>
      <c r="K150" s="596"/>
      <c r="L150" s="596"/>
      <c r="M150" s="596"/>
      <c r="N150" s="596"/>
      <c r="O150" s="596"/>
      <c r="P150" s="596"/>
      <c r="Q150" s="596"/>
      <c r="R150" s="596"/>
      <c r="S150" s="596"/>
      <c r="T150" s="596"/>
      <c r="U150" s="596"/>
      <c r="V150" s="596"/>
      <c r="W150" s="596"/>
      <c r="X150" s="596"/>
      <c r="Y150" s="596"/>
      <c r="Z150" s="596"/>
    </row>
    <row r="151">
      <c r="A151" s="596"/>
      <c r="B151" s="596"/>
      <c r="C151" s="596"/>
      <c r="D151" s="596"/>
      <c r="E151" s="596"/>
      <c r="F151" s="596"/>
      <c r="G151" s="596"/>
      <c r="H151" s="596"/>
      <c r="I151" s="596"/>
      <c r="J151" s="596"/>
      <c r="K151" s="596"/>
      <c r="L151" s="596"/>
      <c r="M151" s="596"/>
      <c r="N151" s="596"/>
      <c r="O151" s="596"/>
      <c r="P151" s="596"/>
      <c r="Q151" s="596"/>
      <c r="R151" s="596"/>
      <c r="S151" s="596"/>
      <c r="T151" s="596"/>
      <c r="U151" s="596"/>
      <c r="V151" s="596"/>
      <c r="W151" s="596"/>
      <c r="X151" s="596"/>
      <c r="Y151" s="596"/>
      <c r="Z151" s="596"/>
    </row>
    <row r="152">
      <c r="A152" s="596"/>
      <c r="B152" s="596"/>
      <c r="C152" s="596"/>
      <c r="D152" s="596"/>
      <c r="E152" s="596"/>
      <c r="F152" s="596"/>
      <c r="G152" s="596"/>
      <c r="H152" s="596"/>
      <c r="I152" s="596"/>
      <c r="J152" s="596"/>
      <c r="K152" s="596"/>
      <c r="L152" s="596"/>
      <c r="M152" s="596"/>
      <c r="N152" s="596"/>
      <c r="O152" s="596"/>
      <c r="P152" s="596"/>
      <c r="Q152" s="596"/>
      <c r="R152" s="596"/>
      <c r="S152" s="596"/>
      <c r="T152" s="596"/>
      <c r="U152" s="596"/>
      <c r="V152" s="596"/>
      <c r="W152" s="596"/>
      <c r="X152" s="596"/>
      <c r="Y152" s="596"/>
      <c r="Z152" s="596"/>
    </row>
    <row r="153">
      <c r="A153" s="596"/>
      <c r="B153" s="596"/>
      <c r="C153" s="596"/>
      <c r="D153" s="596"/>
      <c r="E153" s="596"/>
      <c r="F153" s="596"/>
      <c r="G153" s="596"/>
      <c r="H153" s="596"/>
      <c r="I153" s="596"/>
      <c r="J153" s="596"/>
      <c r="K153" s="596"/>
      <c r="L153" s="596"/>
      <c r="M153" s="596"/>
      <c r="N153" s="596"/>
      <c r="O153" s="596"/>
      <c r="P153" s="596"/>
      <c r="Q153" s="596"/>
      <c r="R153" s="596"/>
      <c r="S153" s="596"/>
      <c r="T153" s="596"/>
      <c r="U153" s="596"/>
      <c r="V153" s="596"/>
      <c r="W153" s="596"/>
      <c r="X153" s="596"/>
      <c r="Y153" s="596"/>
      <c r="Z153" s="596"/>
    </row>
    <row r="154">
      <c r="A154" s="596"/>
      <c r="B154" s="596"/>
      <c r="C154" s="596"/>
      <c r="D154" s="596"/>
      <c r="E154" s="596"/>
      <c r="F154" s="596"/>
      <c r="G154" s="596"/>
      <c r="H154" s="596"/>
      <c r="I154" s="596"/>
      <c r="J154" s="596"/>
      <c r="K154" s="596"/>
      <c r="L154" s="596"/>
      <c r="M154" s="596"/>
      <c r="N154" s="596"/>
      <c r="O154" s="596"/>
      <c r="P154" s="596"/>
      <c r="Q154" s="596"/>
      <c r="R154" s="596"/>
      <c r="S154" s="596"/>
      <c r="T154" s="596"/>
      <c r="U154" s="596"/>
      <c r="V154" s="596"/>
      <c r="W154" s="596"/>
      <c r="X154" s="596"/>
      <c r="Y154" s="596"/>
      <c r="Z154" s="596"/>
    </row>
    <row r="155">
      <c r="A155" s="596"/>
      <c r="B155" s="596"/>
      <c r="C155" s="596"/>
      <c r="D155" s="596"/>
      <c r="E155" s="596"/>
      <c r="F155" s="596"/>
      <c r="G155" s="596"/>
      <c r="H155" s="596"/>
      <c r="I155" s="596"/>
      <c r="J155" s="596"/>
      <c r="K155" s="596"/>
      <c r="L155" s="596"/>
      <c r="M155" s="596"/>
      <c r="N155" s="596"/>
      <c r="O155" s="596"/>
      <c r="P155" s="596"/>
      <c r="Q155" s="596"/>
      <c r="R155" s="596"/>
      <c r="S155" s="596"/>
      <c r="T155" s="596"/>
      <c r="U155" s="596"/>
      <c r="V155" s="596"/>
      <c r="W155" s="596"/>
      <c r="X155" s="596"/>
      <c r="Y155" s="596"/>
      <c r="Z155" s="596"/>
    </row>
    <row r="156">
      <c r="A156" s="596"/>
      <c r="B156" s="596"/>
      <c r="C156" s="596"/>
      <c r="D156" s="596"/>
      <c r="E156" s="596"/>
      <c r="F156" s="596"/>
      <c r="G156" s="596"/>
      <c r="H156" s="596"/>
      <c r="I156" s="596"/>
      <c r="J156" s="596"/>
      <c r="K156" s="596"/>
      <c r="L156" s="596"/>
      <c r="M156" s="596"/>
      <c r="N156" s="596"/>
      <c r="O156" s="596"/>
      <c r="P156" s="596"/>
      <c r="Q156" s="596"/>
      <c r="R156" s="596"/>
      <c r="S156" s="596"/>
      <c r="T156" s="596"/>
      <c r="U156" s="596"/>
      <c r="V156" s="596"/>
      <c r="W156" s="596"/>
      <c r="X156" s="596"/>
      <c r="Y156" s="596"/>
      <c r="Z156" s="596"/>
    </row>
    <row r="157">
      <c r="A157" s="596"/>
      <c r="B157" s="596"/>
      <c r="C157" s="596"/>
      <c r="D157" s="596"/>
      <c r="E157" s="596"/>
      <c r="F157" s="596"/>
      <c r="G157" s="596"/>
      <c r="H157" s="596"/>
      <c r="I157" s="596"/>
      <c r="J157" s="596"/>
      <c r="K157" s="596"/>
      <c r="L157" s="596"/>
      <c r="M157" s="596"/>
      <c r="N157" s="596"/>
      <c r="O157" s="596"/>
      <c r="P157" s="596"/>
      <c r="Q157" s="596"/>
      <c r="R157" s="596"/>
      <c r="S157" s="596"/>
      <c r="T157" s="596"/>
      <c r="U157" s="596"/>
      <c r="V157" s="596"/>
      <c r="W157" s="596"/>
      <c r="X157" s="596"/>
      <c r="Y157" s="596"/>
      <c r="Z157" s="596"/>
    </row>
    <row r="158">
      <c r="A158" s="596"/>
      <c r="B158" s="596"/>
      <c r="C158" s="596"/>
      <c r="D158" s="596"/>
      <c r="E158" s="596"/>
      <c r="F158" s="596"/>
      <c r="G158" s="596"/>
      <c r="H158" s="596"/>
      <c r="I158" s="596"/>
      <c r="J158" s="596"/>
      <c r="K158" s="596"/>
      <c r="L158" s="596"/>
      <c r="M158" s="596"/>
      <c r="N158" s="596"/>
      <c r="O158" s="596"/>
      <c r="P158" s="596"/>
      <c r="Q158" s="596"/>
      <c r="R158" s="596"/>
      <c r="S158" s="596"/>
      <c r="T158" s="596"/>
      <c r="U158" s="596"/>
      <c r="V158" s="596"/>
      <c r="W158" s="596"/>
      <c r="X158" s="596"/>
      <c r="Y158" s="596"/>
      <c r="Z158" s="596"/>
    </row>
    <row r="159">
      <c r="A159" s="596"/>
      <c r="B159" s="596"/>
      <c r="C159" s="596"/>
      <c r="D159" s="596"/>
      <c r="E159" s="596"/>
      <c r="F159" s="596"/>
      <c r="G159" s="596"/>
      <c r="H159" s="596"/>
      <c r="I159" s="596"/>
      <c r="J159" s="596"/>
      <c r="K159" s="596"/>
      <c r="L159" s="596"/>
      <c r="M159" s="596"/>
      <c r="N159" s="596"/>
      <c r="O159" s="596"/>
      <c r="P159" s="596"/>
      <c r="Q159" s="596"/>
      <c r="R159" s="596"/>
      <c r="S159" s="596"/>
      <c r="T159" s="596"/>
      <c r="U159" s="596"/>
      <c r="V159" s="596"/>
      <c r="W159" s="596"/>
      <c r="X159" s="596"/>
      <c r="Y159" s="596"/>
      <c r="Z159" s="596"/>
    </row>
    <row r="160">
      <c r="A160" s="596"/>
      <c r="B160" s="596"/>
      <c r="C160" s="596"/>
      <c r="D160" s="596"/>
      <c r="E160" s="596"/>
      <c r="F160" s="596"/>
      <c r="G160" s="596"/>
      <c r="H160" s="596"/>
      <c r="I160" s="596"/>
      <c r="J160" s="596"/>
      <c r="K160" s="596"/>
      <c r="L160" s="596"/>
      <c r="M160" s="596"/>
      <c r="N160" s="596"/>
      <c r="O160" s="596"/>
      <c r="P160" s="596"/>
      <c r="Q160" s="596"/>
      <c r="R160" s="596"/>
      <c r="S160" s="596"/>
      <c r="T160" s="596"/>
      <c r="U160" s="596"/>
      <c r="V160" s="596"/>
      <c r="W160" s="596"/>
      <c r="X160" s="596"/>
      <c r="Y160" s="596"/>
      <c r="Z160" s="596"/>
    </row>
    <row r="161">
      <c r="A161" s="596"/>
      <c r="B161" s="596"/>
      <c r="C161" s="596"/>
      <c r="D161" s="596"/>
      <c r="E161" s="596"/>
      <c r="F161" s="596"/>
      <c r="G161" s="596"/>
      <c r="H161" s="596"/>
      <c r="I161" s="596"/>
      <c r="J161" s="596"/>
      <c r="K161" s="596"/>
      <c r="L161" s="596"/>
      <c r="M161" s="596"/>
      <c r="N161" s="596"/>
      <c r="O161" s="596"/>
      <c r="P161" s="596"/>
      <c r="Q161" s="596"/>
      <c r="R161" s="596"/>
      <c r="S161" s="596"/>
      <c r="T161" s="596"/>
      <c r="U161" s="596"/>
      <c r="V161" s="596"/>
      <c r="W161" s="596"/>
      <c r="X161" s="596"/>
      <c r="Y161" s="596"/>
      <c r="Z161" s="596"/>
    </row>
    <row r="162">
      <c r="A162" s="596"/>
      <c r="B162" s="596"/>
      <c r="C162" s="596"/>
      <c r="D162" s="596"/>
      <c r="E162" s="596"/>
      <c r="F162" s="596"/>
      <c r="G162" s="596"/>
      <c r="H162" s="596"/>
      <c r="I162" s="596"/>
      <c r="J162" s="596"/>
      <c r="K162" s="596"/>
      <c r="L162" s="596"/>
      <c r="M162" s="596"/>
      <c r="N162" s="596"/>
      <c r="O162" s="596"/>
      <c r="P162" s="596"/>
      <c r="Q162" s="596"/>
      <c r="R162" s="596"/>
      <c r="S162" s="596"/>
      <c r="T162" s="596"/>
      <c r="U162" s="596"/>
      <c r="V162" s="596"/>
      <c r="W162" s="596"/>
      <c r="X162" s="596"/>
      <c r="Y162" s="596"/>
      <c r="Z162" s="596"/>
    </row>
    <row r="163">
      <c r="A163" s="596"/>
      <c r="B163" s="596"/>
      <c r="C163" s="596"/>
      <c r="D163" s="596"/>
      <c r="E163" s="596"/>
      <c r="F163" s="596"/>
      <c r="G163" s="596"/>
      <c r="H163" s="596"/>
      <c r="I163" s="596"/>
      <c r="J163" s="596"/>
      <c r="K163" s="596"/>
      <c r="L163" s="596"/>
      <c r="M163" s="596"/>
      <c r="N163" s="596"/>
      <c r="O163" s="596"/>
      <c r="P163" s="596"/>
      <c r="Q163" s="596"/>
      <c r="R163" s="596"/>
      <c r="S163" s="596"/>
      <c r="T163" s="596"/>
      <c r="U163" s="596"/>
      <c r="V163" s="596"/>
      <c r="W163" s="596"/>
      <c r="X163" s="596"/>
      <c r="Y163" s="596"/>
      <c r="Z163" s="596"/>
    </row>
    <row r="164">
      <c r="A164" s="596"/>
      <c r="B164" s="596"/>
      <c r="C164" s="596"/>
      <c r="D164" s="596"/>
      <c r="E164" s="596"/>
      <c r="F164" s="596"/>
      <c r="G164" s="596"/>
      <c r="H164" s="596"/>
      <c r="I164" s="596"/>
      <c r="J164" s="596"/>
      <c r="K164" s="596"/>
      <c r="L164" s="596"/>
      <c r="M164" s="596"/>
      <c r="N164" s="596"/>
      <c r="O164" s="596"/>
      <c r="P164" s="596"/>
      <c r="Q164" s="596"/>
      <c r="R164" s="596"/>
      <c r="S164" s="596"/>
      <c r="T164" s="596"/>
      <c r="U164" s="596"/>
      <c r="V164" s="596"/>
      <c r="W164" s="596"/>
      <c r="X164" s="596"/>
      <c r="Y164" s="596"/>
      <c r="Z164" s="596"/>
    </row>
    <row r="165">
      <c r="A165" s="596"/>
      <c r="B165" s="596"/>
      <c r="C165" s="596"/>
      <c r="D165" s="596"/>
      <c r="E165" s="596"/>
      <c r="F165" s="596"/>
      <c r="G165" s="596"/>
      <c r="H165" s="596"/>
      <c r="I165" s="596"/>
      <c r="J165" s="596"/>
      <c r="K165" s="596"/>
      <c r="L165" s="596"/>
      <c r="M165" s="596"/>
      <c r="N165" s="596"/>
      <c r="O165" s="596"/>
      <c r="P165" s="596"/>
      <c r="Q165" s="596"/>
      <c r="R165" s="596"/>
      <c r="S165" s="596"/>
      <c r="T165" s="596"/>
      <c r="U165" s="596"/>
      <c r="V165" s="596"/>
      <c r="W165" s="596"/>
      <c r="X165" s="596"/>
      <c r="Y165" s="596"/>
      <c r="Z165" s="596"/>
    </row>
    <row r="166">
      <c r="A166" s="596"/>
      <c r="B166" s="596"/>
      <c r="C166" s="596"/>
      <c r="D166" s="596"/>
      <c r="E166" s="596"/>
      <c r="F166" s="596"/>
      <c r="G166" s="596"/>
      <c r="H166" s="596"/>
      <c r="I166" s="596"/>
      <c r="J166" s="596"/>
      <c r="K166" s="596"/>
      <c r="L166" s="596"/>
      <c r="M166" s="596"/>
      <c r="N166" s="596"/>
      <c r="O166" s="596"/>
      <c r="P166" s="596"/>
      <c r="Q166" s="596"/>
      <c r="R166" s="596"/>
      <c r="S166" s="596"/>
      <c r="T166" s="596"/>
      <c r="U166" s="596"/>
      <c r="V166" s="596"/>
      <c r="W166" s="596"/>
      <c r="X166" s="596"/>
      <c r="Y166" s="596"/>
      <c r="Z166" s="596"/>
    </row>
    <row r="167">
      <c r="A167" s="596"/>
      <c r="B167" s="596"/>
      <c r="C167" s="596"/>
      <c r="D167" s="596"/>
      <c r="E167" s="596"/>
      <c r="F167" s="596"/>
      <c r="G167" s="596"/>
      <c r="H167" s="596"/>
      <c r="I167" s="596"/>
      <c r="J167" s="596"/>
      <c r="K167" s="596"/>
      <c r="L167" s="596"/>
      <c r="M167" s="596"/>
      <c r="N167" s="596"/>
      <c r="O167" s="596"/>
      <c r="P167" s="596"/>
      <c r="Q167" s="596"/>
      <c r="R167" s="596"/>
      <c r="S167" s="596"/>
      <c r="T167" s="596"/>
      <c r="U167" s="596"/>
      <c r="V167" s="596"/>
      <c r="W167" s="596"/>
      <c r="X167" s="596"/>
      <c r="Y167" s="596"/>
      <c r="Z167" s="596"/>
    </row>
    <row r="168">
      <c r="A168" s="596"/>
      <c r="B168" s="596"/>
      <c r="C168" s="596"/>
      <c r="D168" s="596"/>
      <c r="E168" s="596"/>
      <c r="F168" s="596"/>
      <c r="G168" s="596"/>
      <c r="H168" s="596"/>
      <c r="I168" s="596"/>
      <c r="J168" s="596"/>
      <c r="K168" s="596"/>
      <c r="L168" s="596"/>
      <c r="M168" s="596"/>
      <c r="N168" s="596"/>
      <c r="O168" s="596"/>
      <c r="P168" s="596"/>
      <c r="Q168" s="596"/>
      <c r="R168" s="596"/>
      <c r="S168" s="596"/>
      <c r="T168" s="596"/>
      <c r="U168" s="596"/>
      <c r="V168" s="596"/>
      <c r="W168" s="596"/>
      <c r="X168" s="596"/>
      <c r="Y168" s="596"/>
      <c r="Z168" s="596"/>
    </row>
    <row r="169">
      <c r="A169" s="596"/>
      <c r="B169" s="596"/>
      <c r="C169" s="596"/>
      <c r="D169" s="596"/>
      <c r="E169" s="596"/>
      <c r="F169" s="596"/>
      <c r="G169" s="596"/>
      <c r="H169" s="596"/>
      <c r="I169" s="596"/>
      <c r="J169" s="596"/>
      <c r="K169" s="596"/>
      <c r="L169" s="596"/>
      <c r="M169" s="596"/>
      <c r="N169" s="596"/>
      <c r="O169" s="596"/>
      <c r="P169" s="596"/>
      <c r="Q169" s="596"/>
      <c r="R169" s="596"/>
      <c r="S169" s="596"/>
      <c r="T169" s="596"/>
      <c r="U169" s="596"/>
      <c r="V169" s="596"/>
      <c r="W169" s="596"/>
      <c r="X169" s="596"/>
      <c r="Y169" s="596"/>
      <c r="Z169" s="596"/>
    </row>
    <row r="170">
      <c r="A170" s="596"/>
      <c r="B170" s="596"/>
      <c r="C170" s="596"/>
      <c r="D170" s="596"/>
      <c r="E170" s="596"/>
      <c r="F170" s="596"/>
      <c r="G170" s="596"/>
      <c r="H170" s="596"/>
      <c r="I170" s="596"/>
      <c r="J170" s="596"/>
      <c r="K170" s="596"/>
      <c r="L170" s="596"/>
      <c r="M170" s="596"/>
      <c r="N170" s="596"/>
      <c r="O170" s="596"/>
      <c r="P170" s="596"/>
      <c r="Q170" s="596"/>
      <c r="R170" s="596"/>
      <c r="S170" s="596"/>
      <c r="T170" s="596"/>
      <c r="U170" s="596"/>
      <c r="V170" s="596"/>
      <c r="W170" s="596"/>
      <c r="X170" s="596"/>
      <c r="Y170" s="596"/>
      <c r="Z170" s="596"/>
    </row>
    <row r="171">
      <c r="A171" s="596"/>
      <c r="B171" s="596"/>
      <c r="C171" s="596"/>
      <c r="D171" s="596"/>
      <c r="E171" s="596"/>
      <c r="F171" s="596"/>
      <c r="G171" s="596"/>
      <c r="H171" s="596"/>
      <c r="I171" s="596"/>
      <c r="J171" s="596"/>
      <c r="K171" s="596"/>
      <c r="L171" s="596"/>
      <c r="M171" s="596"/>
      <c r="N171" s="596"/>
      <c r="O171" s="596"/>
      <c r="P171" s="596"/>
      <c r="Q171" s="596"/>
      <c r="R171" s="596"/>
      <c r="S171" s="596"/>
      <c r="T171" s="596"/>
      <c r="U171" s="596"/>
      <c r="V171" s="596"/>
      <c r="W171" s="596"/>
      <c r="X171" s="596"/>
      <c r="Y171" s="596"/>
      <c r="Z171" s="596"/>
    </row>
    <row r="172">
      <c r="A172" s="596"/>
      <c r="B172" s="596"/>
      <c r="C172" s="596"/>
      <c r="D172" s="596"/>
      <c r="E172" s="596"/>
      <c r="F172" s="596"/>
      <c r="G172" s="596"/>
      <c r="H172" s="596"/>
      <c r="I172" s="596"/>
      <c r="J172" s="596"/>
      <c r="K172" s="596"/>
      <c r="L172" s="596"/>
      <c r="M172" s="596"/>
      <c r="N172" s="596"/>
      <c r="O172" s="596"/>
      <c r="P172" s="596"/>
      <c r="Q172" s="596"/>
      <c r="R172" s="596"/>
      <c r="S172" s="596"/>
      <c r="T172" s="596"/>
      <c r="U172" s="596"/>
      <c r="V172" s="596"/>
      <c r="W172" s="596"/>
      <c r="X172" s="596"/>
      <c r="Y172" s="596"/>
      <c r="Z172" s="596"/>
    </row>
    <row r="173">
      <c r="A173" s="596"/>
      <c r="B173" s="596"/>
      <c r="C173" s="596"/>
      <c r="D173" s="596"/>
      <c r="E173" s="596"/>
      <c r="F173" s="596"/>
      <c r="G173" s="596"/>
      <c r="H173" s="596"/>
      <c r="I173" s="596"/>
      <c r="J173" s="596"/>
      <c r="K173" s="596"/>
      <c r="L173" s="596"/>
      <c r="M173" s="596"/>
      <c r="N173" s="596"/>
      <c r="O173" s="596"/>
      <c r="P173" s="596"/>
      <c r="Q173" s="596"/>
      <c r="R173" s="596"/>
      <c r="S173" s="596"/>
      <c r="T173" s="596"/>
      <c r="U173" s="596"/>
      <c r="V173" s="596"/>
      <c r="W173" s="596"/>
      <c r="X173" s="596"/>
      <c r="Y173" s="596"/>
      <c r="Z173" s="596"/>
    </row>
    <row r="174">
      <c r="A174" s="596"/>
      <c r="B174" s="596"/>
      <c r="C174" s="596"/>
      <c r="D174" s="596"/>
      <c r="E174" s="596"/>
      <c r="F174" s="596"/>
      <c r="G174" s="596"/>
      <c r="H174" s="596"/>
      <c r="I174" s="596"/>
      <c r="J174" s="596"/>
      <c r="K174" s="596"/>
      <c r="L174" s="596"/>
      <c r="M174" s="596"/>
      <c r="N174" s="596"/>
      <c r="O174" s="596"/>
      <c r="P174" s="596"/>
      <c r="Q174" s="596"/>
      <c r="R174" s="596"/>
      <c r="S174" s="596"/>
      <c r="T174" s="596"/>
      <c r="U174" s="596"/>
      <c r="V174" s="596"/>
      <c r="W174" s="596"/>
      <c r="X174" s="596"/>
      <c r="Y174" s="596"/>
      <c r="Z174" s="596"/>
    </row>
    <row r="175">
      <c r="A175" s="596"/>
      <c r="B175" s="596"/>
      <c r="C175" s="596"/>
      <c r="D175" s="596"/>
      <c r="E175" s="596"/>
      <c r="F175" s="596"/>
      <c r="G175" s="596"/>
      <c r="H175" s="596"/>
      <c r="I175" s="596"/>
      <c r="J175" s="596"/>
      <c r="K175" s="596"/>
      <c r="L175" s="596"/>
      <c r="M175" s="596"/>
      <c r="N175" s="596"/>
      <c r="O175" s="596"/>
      <c r="P175" s="596"/>
      <c r="Q175" s="596"/>
      <c r="R175" s="596"/>
      <c r="S175" s="596"/>
      <c r="T175" s="596"/>
      <c r="U175" s="596"/>
      <c r="V175" s="596"/>
      <c r="W175" s="596"/>
      <c r="X175" s="596"/>
      <c r="Y175" s="596"/>
      <c r="Z175" s="596"/>
    </row>
    <row r="176">
      <c r="A176" s="596"/>
      <c r="B176" s="596"/>
      <c r="C176" s="596"/>
      <c r="D176" s="596"/>
      <c r="E176" s="596"/>
      <c r="F176" s="596"/>
      <c r="G176" s="596"/>
      <c r="H176" s="596"/>
      <c r="I176" s="596"/>
      <c r="J176" s="596"/>
      <c r="K176" s="596"/>
      <c r="L176" s="596"/>
      <c r="M176" s="596"/>
      <c r="N176" s="596"/>
      <c r="O176" s="596"/>
      <c r="P176" s="596"/>
      <c r="Q176" s="596"/>
      <c r="R176" s="596"/>
      <c r="S176" s="596"/>
      <c r="T176" s="596"/>
      <c r="U176" s="596"/>
      <c r="V176" s="596"/>
      <c r="W176" s="596"/>
      <c r="X176" s="596"/>
      <c r="Y176" s="596"/>
      <c r="Z176" s="596"/>
    </row>
    <row r="177">
      <c r="A177" s="596"/>
      <c r="B177" s="596"/>
      <c r="C177" s="596"/>
      <c r="D177" s="596"/>
      <c r="E177" s="596"/>
      <c r="F177" s="596"/>
      <c r="G177" s="596"/>
      <c r="H177" s="596"/>
      <c r="I177" s="596"/>
      <c r="J177" s="596"/>
      <c r="K177" s="596"/>
      <c r="L177" s="596"/>
      <c r="M177" s="596"/>
      <c r="N177" s="596"/>
      <c r="O177" s="596"/>
      <c r="P177" s="596"/>
      <c r="Q177" s="596"/>
      <c r="R177" s="596"/>
      <c r="S177" s="596"/>
      <c r="T177" s="596"/>
      <c r="U177" s="596"/>
      <c r="V177" s="596"/>
      <c r="W177" s="596"/>
      <c r="X177" s="596"/>
      <c r="Y177" s="596"/>
      <c r="Z177" s="596"/>
    </row>
    <row r="178">
      <c r="A178" s="596"/>
      <c r="B178" s="596"/>
      <c r="C178" s="596"/>
      <c r="D178" s="596"/>
      <c r="E178" s="596"/>
      <c r="F178" s="596"/>
      <c r="G178" s="596"/>
      <c r="H178" s="596"/>
      <c r="I178" s="596"/>
      <c r="J178" s="596"/>
      <c r="K178" s="596"/>
      <c r="L178" s="596"/>
      <c r="M178" s="596"/>
      <c r="N178" s="596"/>
      <c r="O178" s="596"/>
      <c r="P178" s="596"/>
      <c r="Q178" s="596"/>
      <c r="R178" s="596"/>
      <c r="S178" s="596"/>
      <c r="T178" s="596"/>
      <c r="U178" s="596"/>
      <c r="V178" s="596"/>
      <c r="W178" s="596"/>
      <c r="X178" s="596"/>
      <c r="Y178" s="596"/>
      <c r="Z178" s="596"/>
    </row>
    <row r="179">
      <c r="A179" s="596"/>
      <c r="B179" s="596"/>
      <c r="C179" s="596"/>
      <c r="D179" s="596"/>
      <c r="E179" s="596"/>
      <c r="F179" s="596"/>
      <c r="G179" s="596"/>
      <c r="H179" s="596"/>
      <c r="I179" s="596"/>
      <c r="J179" s="596"/>
      <c r="K179" s="596"/>
      <c r="L179" s="596"/>
      <c r="M179" s="596"/>
      <c r="N179" s="596"/>
      <c r="O179" s="596"/>
      <c r="P179" s="596"/>
      <c r="Q179" s="596"/>
      <c r="R179" s="596"/>
      <c r="S179" s="596"/>
      <c r="T179" s="596"/>
      <c r="U179" s="596"/>
      <c r="V179" s="596"/>
      <c r="W179" s="596"/>
      <c r="X179" s="596"/>
      <c r="Y179" s="596"/>
      <c r="Z179" s="596"/>
    </row>
    <row r="180">
      <c r="A180" s="596"/>
      <c r="B180" s="596"/>
      <c r="C180" s="596"/>
      <c r="D180" s="596"/>
      <c r="E180" s="596"/>
      <c r="F180" s="596"/>
      <c r="G180" s="596"/>
      <c r="H180" s="596"/>
      <c r="I180" s="596"/>
      <c r="J180" s="596"/>
      <c r="K180" s="596"/>
      <c r="L180" s="596"/>
      <c r="M180" s="596"/>
      <c r="N180" s="596"/>
      <c r="O180" s="596"/>
      <c r="P180" s="596"/>
      <c r="Q180" s="596"/>
      <c r="R180" s="596"/>
      <c r="S180" s="596"/>
      <c r="T180" s="596"/>
      <c r="U180" s="596"/>
      <c r="V180" s="596"/>
      <c r="W180" s="596"/>
      <c r="X180" s="596"/>
      <c r="Y180" s="596"/>
      <c r="Z180" s="596"/>
    </row>
    <row r="181">
      <c r="A181" s="596"/>
      <c r="B181" s="596"/>
      <c r="C181" s="596"/>
      <c r="D181" s="596"/>
      <c r="E181" s="596"/>
      <c r="F181" s="596"/>
      <c r="G181" s="596"/>
      <c r="H181" s="596"/>
      <c r="I181" s="596"/>
      <c r="J181" s="596"/>
      <c r="K181" s="596"/>
      <c r="L181" s="596"/>
      <c r="M181" s="596"/>
      <c r="N181" s="596"/>
      <c r="O181" s="596"/>
      <c r="P181" s="596"/>
      <c r="Q181" s="596"/>
      <c r="R181" s="596"/>
      <c r="S181" s="596"/>
      <c r="T181" s="596"/>
      <c r="U181" s="596"/>
      <c r="V181" s="596"/>
      <c r="W181" s="596"/>
      <c r="X181" s="596"/>
      <c r="Y181" s="596"/>
      <c r="Z181" s="596"/>
    </row>
    <row r="182">
      <c r="A182" s="596"/>
      <c r="B182" s="596"/>
      <c r="C182" s="596"/>
      <c r="D182" s="596"/>
      <c r="E182" s="596"/>
      <c r="F182" s="596"/>
      <c r="G182" s="596"/>
      <c r="H182" s="596"/>
      <c r="I182" s="596"/>
      <c r="J182" s="596"/>
      <c r="K182" s="596"/>
      <c r="L182" s="596"/>
      <c r="M182" s="596"/>
      <c r="N182" s="596"/>
      <c r="O182" s="596"/>
      <c r="P182" s="596"/>
      <c r="Q182" s="596"/>
      <c r="R182" s="596"/>
      <c r="S182" s="596"/>
      <c r="T182" s="596"/>
      <c r="U182" s="596"/>
      <c r="V182" s="596"/>
      <c r="W182" s="596"/>
      <c r="X182" s="596"/>
      <c r="Y182" s="596"/>
      <c r="Z182" s="596"/>
    </row>
    <row r="183">
      <c r="A183" s="596"/>
      <c r="B183" s="596"/>
      <c r="C183" s="596"/>
      <c r="D183" s="596"/>
      <c r="E183" s="596"/>
      <c r="F183" s="596"/>
      <c r="G183" s="596"/>
      <c r="H183" s="596"/>
      <c r="I183" s="596"/>
      <c r="J183" s="596"/>
      <c r="K183" s="596"/>
      <c r="L183" s="596"/>
      <c r="M183" s="596"/>
      <c r="N183" s="596"/>
      <c r="O183" s="596"/>
      <c r="P183" s="596"/>
      <c r="Q183" s="596"/>
      <c r="R183" s="596"/>
      <c r="S183" s="596"/>
      <c r="T183" s="596"/>
      <c r="U183" s="596"/>
      <c r="V183" s="596"/>
      <c r="W183" s="596"/>
      <c r="X183" s="596"/>
      <c r="Y183" s="596"/>
      <c r="Z183" s="596"/>
    </row>
    <row r="184">
      <c r="A184" s="596"/>
      <c r="B184" s="596"/>
      <c r="C184" s="596"/>
      <c r="D184" s="596"/>
      <c r="E184" s="596"/>
      <c r="F184" s="596"/>
      <c r="G184" s="596"/>
      <c r="H184" s="596"/>
      <c r="I184" s="596"/>
      <c r="J184" s="596"/>
      <c r="K184" s="596"/>
      <c r="L184" s="596"/>
      <c r="M184" s="596"/>
      <c r="N184" s="596"/>
      <c r="O184" s="596"/>
      <c r="P184" s="596"/>
      <c r="Q184" s="596"/>
      <c r="R184" s="596"/>
      <c r="S184" s="596"/>
      <c r="T184" s="596"/>
      <c r="U184" s="596"/>
      <c r="V184" s="596"/>
      <c r="W184" s="596"/>
      <c r="X184" s="596"/>
      <c r="Y184" s="596"/>
      <c r="Z184" s="596"/>
    </row>
    <row r="185">
      <c r="A185" s="596"/>
      <c r="B185" s="596"/>
      <c r="C185" s="596"/>
      <c r="D185" s="596"/>
      <c r="E185" s="596"/>
      <c r="F185" s="596"/>
      <c r="G185" s="596"/>
      <c r="H185" s="596"/>
      <c r="I185" s="596"/>
      <c r="J185" s="596"/>
      <c r="K185" s="596"/>
      <c r="L185" s="596"/>
      <c r="M185" s="596"/>
      <c r="N185" s="596"/>
      <c r="O185" s="596"/>
      <c r="P185" s="596"/>
      <c r="Q185" s="596"/>
      <c r="R185" s="596"/>
      <c r="S185" s="596"/>
      <c r="T185" s="596"/>
      <c r="U185" s="596"/>
      <c r="V185" s="596"/>
      <c r="W185" s="596"/>
      <c r="X185" s="596"/>
      <c r="Y185" s="596"/>
      <c r="Z185" s="596"/>
    </row>
    <row r="186">
      <c r="A186" s="596"/>
      <c r="B186" s="596"/>
      <c r="C186" s="596"/>
      <c r="D186" s="596"/>
      <c r="E186" s="596"/>
      <c r="F186" s="596"/>
      <c r="G186" s="596"/>
      <c r="H186" s="596"/>
      <c r="I186" s="596"/>
      <c r="J186" s="596"/>
      <c r="K186" s="596"/>
      <c r="L186" s="596"/>
      <c r="M186" s="596"/>
      <c r="N186" s="596"/>
      <c r="O186" s="596"/>
      <c r="P186" s="596"/>
      <c r="Q186" s="596"/>
      <c r="R186" s="596"/>
      <c r="S186" s="596"/>
      <c r="T186" s="596"/>
      <c r="U186" s="596"/>
      <c r="V186" s="596"/>
      <c r="W186" s="596"/>
      <c r="X186" s="596"/>
      <c r="Y186" s="596"/>
      <c r="Z186" s="596"/>
    </row>
    <row r="187">
      <c r="A187" s="596"/>
      <c r="B187" s="596"/>
      <c r="C187" s="596"/>
      <c r="D187" s="596"/>
      <c r="E187" s="596"/>
      <c r="F187" s="596"/>
      <c r="G187" s="596"/>
      <c r="H187" s="596"/>
      <c r="I187" s="596"/>
      <c r="J187" s="596"/>
      <c r="K187" s="596"/>
      <c r="L187" s="596"/>
      <c r="M187" s="596"/>
      <c r="N187" s="596"/>
      <c r="O187" s="596"/>
      <c r="P187" s="596"/>
      <c r="Q187" s="596"/>
      <c r="R187" s="596"/>
      <c r="S187" s="596"/>
      <c r="T187" s="596"/>
      <c r="U187" s="596"/>
      <c r="V187" s="596"/>
      <c r="W187" s="596"/>
      <c r="X187" s="596"/>
      <c r="Y187" s="596"/>
      <c r="Z187" s="596"/>
    </row>
    <row r="188">
      <c r="A188" s="596"/>
      <c r="B188" s="596"/>
      <c r="C188" s="596"/>
      <c r="D188" s="596"/>
      <c r="E188" s="596"/>
      <c r="F188" s="596"/>
      <c r="G188" s="596"/>
      <c r="H188" s="596"/>
      <c r="I188" s="596"/>
      <c r="J188" s="596"/>
      <c r="K188" s="596"/>
      <c r="L188" s="596"/>
      <c r="M188" s="596"/>
      <c r="N188" s="596"/>
      <c r="O188" s="596"/>
      <c r="P188" s="596"/>
      <c r="Q188" s="596"/>
      <c r="R188" s="596"/>
      <c r="S188" s="596"/>
      <c r="T188" s="596"/>
      <c r="U188" s="596"/>
      <c r="V188" s="596"/>
      <c r="W188" s="596"/>
      <c r="X188" s="596"/>
      <c r="Y188" s="596"/>
      <c r="Z188" s="596"/>
    </row>
    <row r="189">
      <c r="A189" s="596"/>
      <c r="B189" s="596"/>
      <c r="C189" s="596"/>
      <c r="D189" s="596"/>
      <c r="E189" s="596"/>
      <c r="F189" s="596"/>
      <c r="G189" s="596"/>
      <c r="H189" s="596"/>
      <c r="I189" s="596"/>
      <c r="J189" s="596"/>
      <c r="K189" s="596"/>
      <c r="L189" s="596"/>
      <c r="M189" s="596"/>
      <c r="N189" s="596"/>
      <c r="O189" s="596"/>
      <c r="P189" s="596"/>
      <c r="Q189" s="596"/>
      <c r="R189" s="596"/>
      <c r="S189" s="596"/>
      <c r="T189" s="596"/>
      <c r="U189" s="596"/>
      <c r="V189" s="596"/>
      <c r="W189" s="596"/>
      <c r="X189" s="596"/>
      <c r="Y189" s="596"/>
      <c r="Z189" s="596"/>
    </row>
    <row r="190">
      <c r="A190" s="596"/>
      <c r="B190" s="596"/>
      <c r="C190" s="596"/>
      <c r="D190" s="596"/>
      <c r="E190" s="596"/>
      <c r="F190" s="596"/>
      <c r="G190" s="596"/>
      <c r="H190" s="596"/>
      <c r="I190" s="596"/>
      <c r="J190" s="596"/>
      <c r="K190" s="596"/>
      <c r="L190" s="596"/>
      <c r="M190" s="596"/>
      <c r="N190" s="596"/>
      <c r="O190" s="596"/>
      <c r="P190" s="596"/>
      <c r="Q190" s="596"/>
      <c r="R190" s="596"/>
      <c r="S190" s="596"/>
      <c r="T190" s="596"/>
      <c r="U190" s="596"/>
      <c r="V190" s="596"/>
      <c r="W190" s="596"/>
      <c r="X190" s="596"/>
      <c r="Y190" s="596"/>
      <c r="Z190" s="596"/>
    </row>
    <row r="191">
      <c r="A191" s="596"/>
      <c r="B191" s="596"/>
      <c r="C191" s="596"/>
      <c r="D191" s="596"/>
      <c r="E191" s="596"/>
      <c r="F191" s="596"/>
      <c r="G191" s="596"/>
      <c r="H191" s="596"/>
      <c r="I191" s="596"/>
      <c r="J191" s="596"/>
      <c r="K191" s="596"/>
      <c r="L191" s="596"/>
      <c r="M191" s="596"/>
      <c r="N191" s="596"/>
      <c r="O191" s="596"/>
      <c r="P191" s="596"/>
      <c r="Q191" s="596"/>
      <c r="R191" s="596"/>
      <c r="S191" s="596"/>
      <c r="T191" s="596"/>
      <c r="U191" s="596"/>
      <c r="V191" s="596"/>
      <c r="W191" s="596"/>
      <c r="X191" s="596"/>
      <c r="Y191" s="596"/>
      <c r="Z191" s="596"/>
    </row>
    <row r="192">
      <c r="A192" s="596"/>
      <c r="B192" s="596"/>
      <c r="C192" s="596"/>
      <c r="D192" s="596"/>
      <c r="E192" s="596"/>
      <c r="F192" s="596"/>
      <c r="G192" s="596"/>
      <c r="H192" s="596"/>
      <c r="I192" s="596"/>
      <c r="J192" s="596"/>
      <c r="K192" s="596"/>
      <c r="L192" s="596"/>
      <c r="M192" s="596"/>
      <c r="N192" s="596"/>
      <c r="O192" s="596"/>
      <c r="P192" s="596"/>
      <c r="Q192" s="596"/>
      <c r="R192" s="596"/>
      <c r="S192" s="596"/>
      <c r="T192" s="596"/>
      <c r="U192" s="596"/>
      <c r="V192" s="596"/>
      <c r="W192" s="596"/>
      <c r="X192" s="596"/>
      <c r="Y192" s="596"/>
      <c r="Z192" s="596"/>
    </row>
    <row r="193">
      <c r="A193" s="596"/>
      <c r="B193" s="596"/>
      <c r="C193" s="596"/>
      <c r="D193" s="596"/>
      <c r="E193" s="596"/>
      <c r="F193" s="596"/>
      <c r="G193" s="596"/>
      <c r="H193" s="596"/>
      <c r="I193" s="596"/>
      <c r="J193" s="596"/>
      <c r="K193" s="596"/>
      <c r="L193" s="596"/>
      <c r="M193" s="596"/>
      <c r="N193" s="596"/>
      <c r="O193" s="596"/>
      <c r="P193" s="596"/>
      <c r="Q193" s="596"/>
      <c r="R193" s="596"/>
      <c r="S193" s="596"/>
      <c r="T193" s="596"/>
      <c r="U193" s="596"/>
      <c r="V193" s="596"/>
      <c r="W193" s="596"/>
      <c r="X193" s="596"/>
      <c r="Y193" s="596"/>
      <c r="Z193" s="596"/>
    </row>
    <row r="194">
      <c r="A194" s="596"/>
      <c r="B194" s="596"/>
      <c r="C194" s="596"/>
      <c r="D194" s="596"/>
      <c r="E194" s="596"/>
      <c r="F194" s="596"/>
      <c r="G194" s="596"/>
      <c r="H194" s="596"/>
      <c r="I194" s="596"/>
      <c r="J194" s="596"/>
      <c r="K194" s="596"/>
      <c r="L194" s="596"/>
      <c r="M194" s="596"/>
      <c r="N194" s="596"/>
      <c r="O194" s="596"/>
      <c r="P194" s="596"/>
      <c r="Q194" s="596"/>
      <c r="R194" s="596"/>
      <c r="S194" s="596"/>
      <c r="T194" s="596"/>
      <c r="U194" s="596"/>
      <c r="V194" s="596"/>
      <c r="W194" s="596"/>
      <c r="X194" s="596"/>
      <c r="Y194" s="596"/>
      <c r="Z194" s="596"/>
    </row>
    <row r="195">
      <c r="A195" s="596"/>
      <c r="B195" s="596"/>
      <c r="C195" s="596"/>
      <c r="D195" s="596"/>
      <c r="E195" s="596"/>
      <c r="F195" s="596"/>
      <c r="G195" s="596"/>
      <c r="H195" s="596"/>
      <c r="I195" s="596"/>
      <c r="J195" s="596"/>
      <c r="K195" s="596"/>
      <c r="L195" s="596"/>
      <c r="M195" s="596"/>
      <c r="N195" s="596"/>
      <c r="O195" s="596"/>
      <c r="P195" s="596"/>
      <c r="Q195" s="596"/>
      <c r="R195" s="596"/>
      <c r="S195" s="596"/>
      <c r="T195" s="596"/>
      <c r="U195" s="596"/>
      <c r="V195" s="596"/>
      <c r="W195" s="596"/>
      <c r="X195" s="596"/>
      <c r="Y195" s="596"/>
      <c r="Z195" s="596"/>
    </row>
    <row r="196">
      <c r="A196" s="596"/>
      <c r="B196" s="596"/>
      <c r="C196" s="596"/>
      <c r="D196" s="596"/>
      <c r="E196" s="596"/>
      <c r="F196" s="596"/>
      <c r="G196" s="596"/>
      <c r="H196" s="596"/>
      <c r="I196" s="596"/>
      <c r="J196" s="596"/>
      <c r="K196" s="596"/>
      <c r="L196" s="596"/>
      <c r="M196" s="596"/>
      <c r="N196" s="596"/>
      <c r="O196" s="596"/>
      <c r="P196" s="596"/>
      <c r="Q196" s="596"/>
      <c r="R196" s="596"/>
      <c r="S196" s="596"/>
      <c r="T196" s="596"/>
      <c r="U196" s="596"/>
      <c r="V196" s="596"/>
      <c r="W196" s="596"/>
      <c r="X196" s="596"/>
      <c r="Y196" s="596"/>
      <c r="Z196" s="596"/>
    </row>
    <row r="197">
      <c r="A197" s="596"/>
      <c r="B197" s="596"/>
      <c r="C197" s="596"/>
      <c r="D197" s="596"/>
      <c r="E197" s="596"/>
      <c r="F197" s="596"/>
      <c r="G197" s="596"/>
      <c r="H197" s="596"/>
      <c r="I197" s="596"/>
      <c r="J197" s="596"/>
      <c r="K197" s="596"/>
      <c r="L197" s="596"/>
      <c r="M197" s="596"/>
      <c r="N197" s="596"/>
      <c r="O197" s="596"/>
      <c r="P197" s="596"/>
      <c r="Q197" s="596"/>
      <c r="R197" s="596"/>
      <c r="S197" s="596"/>
      <c r="T197" s="596"/>
      <c r="U197" s="596"/>
      <c r="V197" s="596"/>
      <c r="W197" s="596"/>
      <c r="X197" s="596"/>
      <c r="Y197" s="596"/>
      <c r="Z197" s="596"/>
    </row>
    <row r="198">
      <c r="A198" s="596"/>
      <c r="B198" s="596"/>
      <c r="C198" s="596"/>
      <c r="D198" s="596"/>
      <c r="E198" s="596"/>
      <c r="F198" s="596"/>
      <c r="G198" s="596"/>
      <c r="H198" s="596"/>
      <c r="I198" s="596"/>
      <c r="J198" s="596"/>
      <c r="K198" s="596"/>
      <c r="L198" s="596"/>
      <c r="M198" s="596"/>
      <c r="N198" s="596"/>
      <c r="O198" s="596"/>
      <c r="P198" s="596"/>
      <c r="Q198" s="596"/>
      <c r="R198" s="596"/>
      <c r="S198" s="596"/>
      <c r="T198" s="596"/>
      <c r="U198" s="596"/>
      <c r="V198" s="596"/>
      <c r="W198" s="596"/>
      <c r="X198" s="596"/>
      <c r="Y198" s="596"/>
      <c r="Z198" s="596"/>
    </row>
    <row r="199">
      <c r="A199" s="596"/>
      <c r="B199" s="596"/>
      <c r="C199" s="596"/>
      <c r="D199" s="596"/>
      <c r="E199" s="596"/>
      <c r="F199" s="596"/>
      <c r="G199" s="596"/>
      <c r="H199" s="596"/>
      <c r="I199" s="596"/>
      <c r="J199" s="596"/>
      <c r="K199" s="596"/>
      <c r="L199" s="596"/>
      <c r="M199" s="596"/>
      <c r="N199" s="596"/>
      <c r="O199" s="596"/>
      <c r="P199" s="596"/>
      <c r="Q199" s="596"/>
      <c r="R199" s="596"/>
      <c r="S199" s="596"/>
      <c r="T199" s="596"/>
      <c r="U199" s="596"/>
      <c r="V199" s="596"/>
      <c r="W199" s="596"/>
      <c r="X199" s="596"/>
      <c r="Y199" s="596"/>
      <c r="Z199" s="596"/>
    </row>
    <row r="200">
      <c r="A200" s="596"/>
      <c r="B200" s="596"/>
      <c r="C200" s="596"/>
      <c r="D200" s="596"/>
      <c r="E200" s="596"/>
      <c r="F200" s="596"/>
      <c r="G200" s="596"/>
      <c r="H200" s="596"/>
      <c r="I200" s="596"/>
      <c r="J200" s="596"/>
      <c r="K200" s="596"/>
      <c r="L200" s="596"/>
      <c r="M200" s="596"/>
      <c r="N200" s="596"/>
      <c r="O200" s="596"/>
      <c r="P200" s="596"/>
      <c r="Q200" s="596"/>
      <c r="R200" s="596"/>
      <c r="S200" s="596"/>
      <c r="T200" s="596"/>
      <c r="U200" s="596"/>
      <c r="V200" s="596"/>
      <c r="W200" s="596"/>
      <c r="X200" s="596"/>
      <c r="Y200" s="596"/>
      <c r="Z200" s="596"/>
    </row>
    <row r="201">
      <c r="A201" s="596"/>
      <c r="B201" s="596"/>
      <c r="C201" s="596"/>
      <c r="D201" s="596"/>
      <c r="E201" s="596"/>
      <c r="F201" s="596"/>
      <c r="G201" s="596"/>
      <c r="H201" s="596"/>
      <c r="I201" s="596"/>
      <c r="J201" s="596"/>
      <c r="K201" s="596"/>
      <c r="L201" s="596"/>
      <c r="M201" s="596"/>
      <c r="N201" s="596"/>
      <c r="O201" s="596"/>
      <c r="P201" s="596"/>
      <c r="Q201" s="596"/>
      <c r="R201" s="596"/>
      <c r="S201" s="596"/>
      <c r="T201" s="596"/>
      <c r="U201" s="596"/>
      <c r="V201" s="596"/>
      <c r="W201" s="596"/>
      <c r="X201" s="596"/>
      <c r="Y201" s="596"/>
      <c r="Z201" s="596"/>
    </row>
    <row r="202">
      <c r="A202" s="596"/>
      <c r="B202" s="596"/>
      <c r="C202" s="596"/>
      <c r="D202" s="596"/>
      <c r="E202" s="596"/>
      <c r="F202" s="596"/>
      <c r="G202" s="596"/>
      <c r="H202" s="596"/>
      <c r="I202" s="596"/>
      <c r="J202" s="596"/>
      <c r="K202" s="596"/>
      <c r="L202" s="596"/>
      <c r="M202" s="596"/>
      <c r="N202" s="596"/>
      <c r="O202" s="596"/>
      <c r="P202" s="596"/>
      <c r="Q202" s="596"/>
      <c r="R202" s="596"/>
      <c r="S202" s="596"/>
      <c r="T202" s="596"/>
      <c r="U202" s="596"/>
      <c r="V202" s="596"/>
      <c r="W202" s="596"/>
      <c r="X202" s="596"/>
      <c r="Y202" s="596"/>
      <c r="Z202" s="596"/>
    </row>
    <row r="203">
      <c r="A203" s="596"/>
      <c r="B203" s="596"/>
      <c r="C203" s="596"/>
      <c r="D203" s="596"/>
      <c r="E203" s="596"/>
      <c r="F203" s="596"/>
      <c r="G203" s="596"/>
      <c r="H203" s="596"/>
      <c r="I203" s="596"/>
      <c r="J203" s="596"/>
      <c r="K203" s="596"/>
      <c r="L203" s="596"/>
      <c r="M203" s="596"/>
      <c r="N203" s="596"/>
      <c r="O203" s="596"/>
      <c r="P203" s="596"/>
      <c r="Q203" s="596"/>
      <c r="R203" s="596"/>
      <c r="S203" s="596"/>
      <c r="T203" s="596"/>
      <c r="U203" s="596"/>
      <c r="V203" s="596"/>
      <c r="W203" s="596"/>
      <c r="X203" s="596"/>
      <c r="Y203" s="596"/>
      <c r="Z203" s="596"/>
    </row>
    <row r="204">
      <c r="A204" s="596"/>
      <c r="B204" s="596"/>
      <c r="C204" s="596"/>
      <c r="D204" s="596"/>
      <c r="E204" s="596"/>
      <c r="F204" s="596"/>
      <c r="G204" s="596"/>
      <c r="H204" s="596"/>
      <c r="I204" s="596"/>
      <c r="J204" s="596"/>
      <c r="K204" s="596"/>
      <c r="L204" s="596"/>
      <c r="M204" s="596"/>
      <c r="N204" s="596"/>
      <c r="O204" s="596"/>
      <c r="P204" s="596"/>
      <c r="Q204" s="596"/>
      <c r="R204" s="596"/>
      <c r="S204" s="596"/>
      <c r="T204" s="596"/>
      <c r="U204" s="596"/>
      <c r="V204" s="596"/>
      <c r="W204" s="596"/>
      <c r="X204" s="596"/>
      <c r="Y204" s="596"/>
      <c r="Z204" s="596"/>
    </row>
    <row r="205">
      <c r="A205" s="596"/>
      <c r="B205" s="596"/>
      <c r="C205" s="596"/>
      <c r="D205" s="596"/>
      <c r="E205" s="596"/>
      <c r="F205" s="596"/>
      <c r="G205" s="596"/>
      <c r="H205" s="596"/>
      <c r="I205" s="596"/>
      <c r="J205" s="596"/>
      <c r="K205" s="596"/>
      <c r="L205" s="596"/>
      <c r="M205" s="596"/>
      <c r="N205" s="596"/>
      <c r="O205" s="596"/>
      <c r="P205" s="596"/>
      <c r="Q205" s="596"/>
      <c r="R205" s="596"/>
      <c r="S205" s="596"/>
      <c r="T205" s="596"/>
      <c r="U205" s="596"/>
      <c r="V205" s="596"/>
      <c r="W205" s="596"/>
      <c r="X205" s="596"/>
      <c r="Y205" s="596"/>
      <c r="Z205" s="596"/>
    </row>
    <row r="206">
      <c r="A206" s="596"/>
      <c r="B206" s="596"/>
      <c r="C206" s="596"/>
      <c r="D206" s="596"/>
      <c r="E206" s="596"/>
      <c r="F206" s="596"/>
      <c r="G206" s="596"/>
      <c r="H206" s="596"/>
      <c r="I206" s="596"/>
      <c r="J206" s="596"/>
      <c r="K206" s="596"/>
      <c r="L206" s="596"/>
      <c r="M206" s="596"/>
      <c r="N206" s="596"/>
      <c r="O206" s="596"/>
      <c r="P206" s="596"/>
      <c r="Q206" s="596"/>
      <c r="R206" s="596"/>
      <c r="S206" s="596"/>
      <c r="T206" s="596"/>
      <c r="U206" s="596"/>
      <c r="V206" s="596"/>
      <c r="W206" s="596"/>
      <c r="X206" s="596"/>
      <c r="Y206" s="596"/>
      <c r="Z206" s="596"/>
    </row>
    <row r="207">
      <c r="A207" s="596"/>
      <c r="B207" s="596"/>
      <c r="C207" s="596"/>
      <c r="D207" s="596"/>
      <c r="E207" s="596"/>
      <c r="F207" s="596"/>
      <c r="G207" s="596"/>
      <c r="H207" s="596"/>
      <c r="I207" s="596"/>
      <c r="J207" s="596"/>
      <c r="K207" s="596"/>
      <c r="L207" s="596"/>
      <c r="M207" s="596"/>
      <c r="N207" s="596"/>
      <c r="O207" s="596"/>
      <c r="P207" s="596"/>
      <c r="Q207" s="596"/>
      <c r="R207" s="596"/>
      <c r="S207" s="596"/>
      <c r="T207" s="596"/>
      <c r="U207" s="596"/>
      <c r="V207" s="596"/>
      <c r="W207" s="596"/>
      <c r="X207" s="596"/>
      <c r="Y207" s="596"/>
      <c r="Z207" s="596"/>
    </row>
    <row r="208">
      <c r="A208" s="596"/>
      <c r="B208" s="596"/>
      <c r="C208" s="596"/>
      <c r="D208" s="596"/>
      <c r="E208" s="596"/>
      <c r="F208" s="596"/>
      <c r="G208" s="596"/>
      <c r="H208" s="596"/>
      <c r="I208" s="596"/>
      <c r="J208" s="596"/>
      <c r="K208" s="596"/>
      <c r="L208" s="596"/>
      <c r="M208" s="596"/>
      <c r="N208" s="596"/>
      <c r="O208" s="596"/>
      <c r="P208" s="596"/>
      <c r="Q208" s="596"/>
      <c r="R208" s="596"/>
      <c r="S208" s="596"/>
      <c r="T208" s="596"/>
      <c r="U208" s="596"/>
      <c r="V208" s="596"/>
      <c r="W208" s="596"/>
      <c r="X208" s="596"/>
      <c r="Y208" s="596"/>
      <c r="Z208" s="596"/>
    </row>
    <row r="209">
      <c r="A209" s="596"/>
      <c r="B209" s="596"/>
      <c r="C209" s="596"/>
      <c r="D209" s="596"/>
      <c r="E209" s="596"/>
      <c r="F209" s="596"/>
      <c r="G209" s="596"/>
      <c r="H209" s="596"/>
      <c r="I209" s="596"/>
      <c r="J209" s="596"/>
      <c r="K209" s="596"/>
      <c r="L209" s="596"/>
      <c r="M209" s="596"/>
      <c r="N209" s="596"/>
      <c r="O209" s="596"/>
      <c r="P209" s="596"/>
      <c r="Q209" s="596"/>
      <c r="R209" s="596"/>
      <c r="S209" s="596"/>
      <c r="T209" s="596"/>
      <c r="U209" s="596"/>
      <c r="V209" s="596"/>
      <c r="W209" s="596"/>
      <c r="X209" s="596"/>
      <c r="Y209" s="596"/>
      <c r="Z209" s="596"/>
    </row>
    <row r="210">
      <c r="A210" s="596"/>
      <c r="B210" s="596"/>
      <c r="C210" s="596"/>
      <c r="D210" s="596"/>
      <c r="E210" s="596"/>
      <c r="F210" s="596"/>
      <c r="G210" s="596"/>
      <c r="H210" s="596"/>
      <c r="I210" s="596"/>
      <c r="J210" s="596"/>
      <c r="K210" s="596"/>
      <c r="L210" s="596"/>
      <c r="M210" s="596"/>
      <c r="N210" s="596"/>
      <c r="O210" s="596"/>
      <c r="P210" s="596"/>
      <c r="Q210" s="596"/>
      <c r="R210" s="596"/>
      <c r="S210" s="596"/>
      <c r="T210" s="596"/>
      <c r="U210" s="596"/>
      <c r="V210" s="596"/>
      <c r="W210" s="596"/>
      <c r="X210" s="596"/>
      <c r="Y210" s="596"/>
      <c r="Z210" s="596"/>
    </row>
    <row r="211">
      <c r="A211" s="596"/>
      <c r="B211" s="596"/>
      <c r="C211" s="596"/>
      <c r="D211" s="596"/>
      <c r="E211" s="596"/>
      <c r="F211" s="596"/>
      <c r="G211" s="596"/>
      <c r="H211" s="596"/>
      <c r="I211" s="596"/>
      <c r="J211" s="596"/>
      <c r="K211" s="596"/>
      <c r="L211" s="596"/>
      <c r="M211" s="596"/>
      <c r="N211" s="596"/>
      <c r="O211" s="596"/>
      <c r="P211" s="596"/>
      <c r="Q211" s="596"/>
      <c r="R211" s="596"/>
      <c r="S211" s="596"/>
      <c r="T211" s="596"/>
      <c r="U211" s="596"/>
      <c r="V211" s="596"/>
      <c r="W211" s="596"/>
      <c r="X211" s="596"/>
      <c r="Y211" s="596"/>
      <c r="Z211" s="596"/>
    </row>
    <row r="212">
      <c r="A212" s="596"/>
      <c r="B212" s="596"/>
      <c r="C212" s="596"/>
      <c r="D212" s="596"/>
      <c r="E212" s="596"/>
      <c r="F212" s="596"/>
      <c r="G212" s="596"/>
      <c r="H212" s="596"/>
      <c r="I212" s="596"/>
      <c r="J212" s="596"/>
      <c r="K212" s="596"/>
      <c r="L212" s="596"/>
      <c r="M212" s="596"/>
      <c r="N212" s="596"/>
      <c r="O212" s="596"/>
      <c r="P212" s="596"/>
      <c r="Q212" s="596"/>
      <c r="R212" s="596"/>
      <c r="S212" s="596"/>
      <c r="T212" s="596"/>
      <c r="U212" s="596"/>
      <c r="V212" s="596"/>
      <c r="W212" s="596"/>
      <c r="X212" s="596"/>
      <c r="Y212" s="596"/>
      <c r="Z212" s="596"/>
    </row>
    <row r="213">
      <c r="A213" s="596"/>
      <c r="B213" s="596"/>
      <c r="C213" s="596"/>
      <c r="D213" s="596"/>
      <c r="E213" s="596"/>
      <c r="F213" s="596"/>
      <c r="G213" s="596"/>
      <c r="H213" s="596"/>
      <c r="I213" s="596"/>
      <c r="J213" s="596"/>
      <c r="K213" s="596"/>
      <c r="L213" s="596"/>
      <c r="M213" s="596"/>
      <c r="N213" s="596"/>
      <c r="O213" s="596"/>
      <c r="P213" s="596"/>
      <c r="Q213" s="596"/>
      <c r="R213" s="596"/>
      <c r="S213" s="596"/>
      <c r="T213" s="596"/>
      <c r="U213" s="596"/>
      <c r="V213" s="596"/>
      <c r="W213" s="596"/>
      <c r="X213" s="596"/>
      <c r="Y213" s="596"/>
      <c r="Z213" s="596"/>
    </row>
    <row r="214">
      <c r="A214" s="596"/>
      <c r="B214" s="596"/>
      <c r="C214" s="596"/>
      <c r="D214" s="596"/>
      <c r="E214" s="596"/>
      <c r="F214" s="596"/>
      <c r="G214" s="596"/>
      <c r="H214" s="596"/>
      <c r="I214" s="596"/>
      <c r="J214" s="596"/>
      <c r="K214" s="596"/>
      <c r="L214" s="596"/>
      <c r="M214" s="596"/>
      <c r="N214" s="596"/>
      <c r="O214" s="596"/>
      <c r="P214" s="596"/>
      <c r="Q214" s="596"/>
      <c r="R214" s="596"/>
      <c r="S214" s="596"/>
      <c r="T214" s="596"/>
      <c r="U214" s="596"/>
      <c r="V214" s="596"/>
      <c r="W214" s="596"/>
      <c r="X214" s="596"/>
      <c r="Y214" s="596"/>
      <c r="Z214" s="596"/>
    </row>
    <row r="215">
      <c r="A215" s="596"/>
      <c r="B215" s="596"/>
      <c r="C215" s="596"/>
      <c r="D215" s="596"/>
      <c r="E215" s="596"/>
      <c r="F215" s="596"/>
      <c r="G215" s="596"/>
      <c r="H215" s="596"/>
      <c r="I215" s="596"/>
      <c r="J215" s="596"/>
      <c r="K215" s="596"/>
      <c r="L215" s="596"/>
      <c r="M215" s="596"/>
      <c r="N215" s="596"/>
      <c r="O215" s="596"/>
      <c r="P215" s="596"/>
      <c r="Q215" s="596"/>
      <c r="R215" s="596"/>
      <c r="S215" s="596"/>
      <c r="T215" s="596"/>
      <c r="U215" s="596"/>
      <c r="V215" s="596"/>
      <c r="W215" s="596"/>
      <c r="X215" s="596"/>
      <c r="Y215" s="596"/>
      <c r="Z215" s="596"/>
    </row>
    <row r="216">
      <c r="A216" s="596"/>
      <c r="B216" s="596"/>
      <c r="C216" s="596"/>
      <c r="D216" s="596"/>
      <c r="E216" s="596"/>
      <c r="F216" s="596"/>
      <c r="G216" s="596"/>
      <c r="H216" s="596"/>
      <c r="I216" s="596"/>
      <c r="J216" s="596"/>
      <c r="K216" s="596"/>
      <c r="L216" s="596"/>
      <c r="M216" s="596"/>
      <c r="N216" s="596"/>
      <c r="O216" s="596"/>
      <c r="P216" s="596"/>
      <c r="Q216" s="596"/>
      <c r="R216" s="596"/>
      <c r="S216" s="596"/>
      <c r="T216" s="596"/>
      <c r="U216" s="596"/>
      <c r="V216" s="596"/>
      <c r="W216" s="596"/>
      <c r="X216" s="596"/>
      <c r="Y216" s="596"/>
      <c r="Z216" s="596"/>
    </row>
    <row r="217">
      <c r="A217" s="596"/>
      <c r="B217" s="596"/>
      <c r="C217" s="596"/>
      <c r="D217" s="596"/>
      <c r="E217" s="596"/>
      <c r="F217" s="596"/>
      <c r="G217" s="596"/>
      <c r="H217" s="596"/>
      <c r="I217" s="596"/>
      <c r="J217" s="596"/>
      <c r="K217" s="596"/>
      <c r="L217" s="596"/>
      <c r="M217" s="596"/>
      <c r="N217" s="596"/>
      <c r="O217" s="596"/>
      <c r="P217" s="596"/>
      <c r="Q217" s="596"/>
      <c r="R217" s="596"/>
      <c r="S217" s="596"/>
      <c r="T217" s="596"/>
      <c r="U217" s="596"/>
      <c r="V217" s="596"/>
      <c r="W217" s="596"/>
      <c r="X217" s="596"/>
      <c r="Y217" s="596"/>
      <c r="Z217" s="596"/>
    </row>
    <row r="218">
      <c r="A218" s="596"/>
      <c r="B218" s="596"/>
      <c r="C218" s="596"/>
      <c r="D218" s="596"/>
      <c r="E218" s="596"/>
      <c r="F218" s="596"/>
      <c r="G218" s="596"/>
      <c r="H218" s="596"/>
      <c r="I218" s="596"/>
      <c r="J218" s="596"/>
      <c r="K218" s="596"/>
      <c r="L218" s="596"/>
      <c r="M218" s="596"/>
      <c r="N218" s="596"/>
      <c r="O218" s="596"/>
      <c r="P218" s="596"/>
      <c r="Q218" s="596"/>
      <c r="R218" s="596"/>
      <c r="S218" s="596"/>
      <c r="T218" s="596"/>
      <c r="U218" s="596"/>
      <c r="V218" s="596"/>
      <c r="W218" s="596"/>
      <c r="X218" s="596"/>
      <c r="Y218" s="596"/>
      <c r="Z218" s="596"/>
    </row>
    <row r="219">
      <c r="A219" s="596"/>
      <c r="B219" s="596"/>
      <c r="C219" s="596"/>
      <c r="D219" s="596"/>
      <c r="E219" s="596"/>
      <c r="F219" s="596"/>
      <c r="G219" s="596"/>
      <c r="H219" s="596"/>
      <c r="I219" s="596"/>
      <c r="J219" s="596"/>
      <c r="K219" s="596"/>
      <c r="L219" s="596"/>
      <c r="M219" s="596"/>
      <c r="N219" s="596"/>
      <c r="O219" s="596"/>
      <c r="P219" s="596"/>
      <c r="Q219" s="596"/>
      <c r="R219" s="596"/>
      <c r="S219" s="596"/>
      <c r="T219" s="596"/>
      <c r="U219" s="596"/>
      <c r="V219" s="596"/>
      <c r="W219" s="596"/>
      <c r="X219" s="596"/>
      <c r="Y219" s="596"/>
      <c r="Z219" s="596"/>
    </row>
    <row r="220">
      <c r="A220" s="596"/>
      <c r="B220" s="596"/>
      <c r="C220" s="596"/>
      <c r="D220" s="596"/>
      <c r="E220" s="596"/>
      <c r="F220" s="596"/>
      <c r="G220" s="596"/>
      <c r="H220" s="596"/>
      <c r="I220" s="596"/>
      <c r="J220" s="596"/>
      <c r="K220" s="596"/>
      <c r="L220" s="596"/>
      <c r="M220" s="596"/>
      <c r="N220" s="596"/>
      <c r="O220" s="596"/>
      <c r="P220" s="596"/>
      <c r="Q220" s="596"/>
      <c r="R220" s="596"/>
      <c r="S220" s="596"/>
      <c r="T220" s="596"/>
      <c r="U220" s="596"/>
      <c r="V220" s="596"/>
      <c r="W220" s="596"/>
      <c r="X220" s="596"/>
      <c r="Y220" s="596"/>
      <c r="Z220" s="596"/>
    </row>
    <row r="221">
      <c r="A221" s="596"/>
      <c r="B221" s="596"/>
      <c r="C221" s="596"/>
      <c r="D221" s="596"/>
      <c r="E221" s="596"/>
      <c r="F221" s="596"/>
      <c r="G221" s="596"/>
      <c r="H221" s="596"/>
      <c r="I221" s="596"/>
      <c r="J221" s="596"/>
      <c r="K221" s="596"/>
      <c r="L221" s="596"/>
      <c r="M221" s="596"/>
      <c r="N221" s="596"/>
      <c r="O221" s="596"/>
      <c r="P221" s="596"/>
      <c r="Q221" s="596"/>
      <c r="R221" s="596"/>
      <c r="S221" s="596"/>
      <c r="T221" s="596"/>
      <c r="U221" s="596"/>
      <c r="V221" s="596"/>
      <c r="W221" s="596"/>
      <c r="X221" s="596"/>
      <c r="Y221" s="596"/>
      <c r="Z221" s="596"/>
    </row>
    <row r="222">
      <c r="A222" s="596"/>
      <c r="B222" s="596"/>
      <c r="C222" s="596"/>
      <c r="D222" s="596"/>
      <c r="E222" s="596"/>
      <c r="F222" s="596"/>
      <c r="G222" s="596"/>
      <c r="H222" s="596"/>
      <c r="I222" s="596"/>
      <c r="J222" s="596"/>
      <c r="K222" s="596"/>
      <c r="L222" s="596"/>
      <c r="M222" s="596"/>
      <c r="N222" s="596"/>
      <c r="O222" s="596"/>
      <c r="P222" s="596"/>
      <c r="Q222" s="596"/>
      <c r="R222" s="596"/>
      <c r="S222" s="596"/>
      <c r="T222" s="596"/>
      <c r="U222" s="596"/>
      <c r="V222" s="596"/>
      <c r="W222" s="596"/>
      <c r="X222" s="596"/>
      <c r="Y222" s="596"/>
      <c r="Z222" s="596"/>
    </row>
    <row r="223">
      <c r="A223" s="596"/>
      <c r="B223" s="596"/>
      <c r="C223" s="596"/>
      <c r="D223" s="596"/>
      <c r="E223" s="596"/>
      <c r="F223" s="596"/>
      <c r="G223" s="596"/>
      <c r="H223" s="596"/>
      <c r="I223" s="596"/>
      <c r="J223" s="596"/>
      <c r="K223" s="596"/>
      <c r="L223" s="596"/>
      <c r="M223" s="596"/>
      <c r="N223" s="596"/>
      <c r="O223" s="596"/>
      <c r="P223" s="596"/>
      <c r="Q223" s="596"/>
      <c r="R223" s="596"/>
      <c r="S223" s="596"/>
      <c r="T223" s="596"/>
      <c r="U223" s="596"/>
      <c r="V223" s="596"/>
      <c r="W223" s="596"/>
      <c r="X223" s="596"/>
      <c r="Y223" s="596"/>
      <c r="Z223" s="596"/>
    </row>
    <row r="224">
      <c r="A224" s="596"/>
      <c r="B224" s="596"/>
      <c r="C224" s="596"/>
      <c r="D224" s="596"/>
      <c r="E224" s="596"/>
      <c r="F224" s="596"/>
      <c r="G224" s="596"/>
      <c r="H224" s="596"/>
      <c r="I224" s="596"/>
      <c r="J224" s="596"/>
      <c r="K224" s="596"/>
      <c r="L224" s="596"/>
      <c r="M224" s="596"/>
      <c r="N224" s="596"/>
      <c r="O224" s="596"/>
      <c r="P224" s="596"/>
      <c r="Q224" s="596"/>
      <c r="R224" s="596"/>
      <c r="S224" s="596"/>
      <c r="T224" s="596"/>
      <c r="U224" s="596"/>
      <c r="V224" s="596"/>
      <c r="W224" s="596"/>
      <c r="X224" s="596"/>
      <c r="Y224" s="596"/>
      <c r="Z224" s="596"/>
    </row>
    <row r="225">
      <c r="A225" s="596"/>
      <c r="B225" s="596"/>
      <c r="C225" s="596"/>
      <c r="D225" s="596"/>
      <c r="E225" s="596"/>
      <c r="F225" s="596"/>
      <c r="G225" s="596"/>
      <c r="H225" s="596"/>
      <c r="I225" s="596"/>
      <c r="J225" s="596"/>
      <c r="K225" s="596"/>
      <c r="L225" s="596"/>
      <c r="M225" s="596"/>
      <c r="N225" s="596"/>
      <c r="O225" s="596"/>
      <c r="P225" s="596"/>
      <c r="Q225" s="596"/>
      <c r="R225" s="596"/>
      <c r="S225" s="596"/>
      <c r="T225" s="596"/>
      <c r="U225" s="596"/>
      <c r="V225" s="596"/>
      <c r="W225" s="596"/>
      <c r="X225" s="596"/>
      <c r="Y225" s="596"/>
      <c r="Z225" s="596"/>
    </row>
    <row r="226">
      <c r="A226" s="596"/>
      <c r="B226" s="596"/>
      <c r="C226" s="596"/>
      <c r="D226" s="596"/>
      <c r="E226" s="596"/>
      <c r="F226" s="596"/>
      <c r="G226" s="596"/>
      <c r="H226" s="596"/>
      <c r="I226" s="596"/>
      <c r="J226" s="596"/>
      <c r="K226" s="596"/>
      <c r="L226" s="596"/>
      <c r="M226" s="596"/>
      <c r="N226" s="596"/>
      <c r="O226" s="596"/>
      <c r="P226" s="596"/>
      <c r="Q226" s="596"/>
      <c r="R226" s="596"/>
      <c r="S226" s="596"/>
      <c r="T226" s="596"/>
      <c r="U226" s="596"/>
      <c r="V226" s="596"/>
      <c r="W226" s="596"/>
      <c r="X226" s="596"/>
      <c r="Y226" s="596"/>
      <c r="Z226" s="596"/>
    </row>
    <row r="227">
      <c r="A227" s="596"/>
      <c r="B227" s="596"/>
      <c r="C227" s="596"/>
      <c r="D227" s="596"/>
      <c r="E227" s="596"/>
      <c r="F227" s="596"/>
      <c r="G227" s="596"/>
      <c r="H227" s="596"/>
      <c r="I227" s="596"/>
      <c r="J227" s="596"/>
      <c r="K227" s="596"/>
      <c r="L227" s="596"/>
      <c r="M227" s="596"/>
      <c r="N227" s="596"/>
      <c r="O227" s="596"/>
      <c r="P227" s="596"/>
      <c r="Q227" s="596"/>
      <c r="R227" s="596"/>
      <c r="S227" s="596"/>
      <c r="T227" s="596"/>
      <c r="U227" s="596"/>
      <c r="V227" s="596"/>
      <c r="W227" s="596"/>
      <c r="X227" s="596"/>
      <c r="Y227" s="596"/>
      <c r="Z227" s="596"/>
    </row>
    <row r="228">
      <c r="A228" s="596"/>
      <c r="B228" s="596"/>
      <c r="C228" s="596"/>
      <c r="D228" s="596"/>
      <c r="E228" s="596"/>
      <c r="F228" s="596"/>
      <c r="G228" s="596"/>
      <c r="H228" s="596"/>
      <c r="I228" s="596"/>
      <c r="J228" s="596"/>
      <c r="K228" s="596"/>
      <c r="L228" s="596"/>
      <c r="M228" s="596"/>
      <c r="N228" s="596"/>
      <c r="O228" s="596"/>
      <c r="P228" s="596"/>
      <c r="Q228" s="596"/>
      <c r="R228" s="596"/>
      <c r="S228" s="596"/>
      <c r="T228" s="596"/>
      <c r="U228" s="596"/>
      <c r="V228" s="596"/>
      <c r="W228" s="596"/>
      <c r="X228" s="596"/>
      <c r="Y228" s="596"/>
      <c r="Z228" s="596"/>
    </row>
    <row r="229">
      <c r="A229" s="596"/>
      <c r="B229" s="596"/>
      <c r="C229" s="596"/>
      <c r="D229" s="596"/>
      <c r="E229" s="596"/>
      <c r="F229" s="596"/>
      <c r="G229" s="596"/>
      <c r="H229" s="596"/>
      <c r="I229" s="596"/>
      <c r="J229" s="596"/>
      <c r="K229" s="596"/>
      <c r="L229" s="596"/>
      <c r="M229" s="596"/>
      <c r="N229" s="596"/>
      <c r="O229" s="596"/>
      <c r="P229" s="596"/>
      <c r="Q229" s="596"/>
      <c r="R229" s="596"/>
      <c r="S229" s="596"/>
      <c r="T229" s="596"/>
      <c r="U229" s="596"/>
      <c r="V229" s="596"/>
      <c r="W229" s="596"/>
      <c r="X229" s="596"/>
      <c r="Y229" s="596"/>
      <c r="Z229" s="596"/>
    </row>
    <row r="230">
      <c r="A230" s="596"/>
      <c r="B230" s="596"/>
      <c r="C230" s="596"/>
      <c r="D230" s="596"/>
      <c r="E230" s="596"/>
      <c r="F230" s="596"/>
      <c r="G230" s="596"/>
      <c r="H230" s="596"/>
      <c r="I230" s="596"/>
      <c r="J230" s="596"/>
      <c r="K230" s="596"/>
      <c r="L230" s="596"/>
      <c r="M230" s="596"/>
      <c r="N230" s="596"/>
      <c r="O230" s="596"/>
      <c r="P230" s="596"/>
      <c r="Q230" s="596"/>
      <c r="R230" s="596"/>
      <c r="S230" s="596"/>
      <c r="T230" s="596"/>
      <c r="U230" s="596"/>
      <c r="V230" s="596"/>
      <c r="W230" s="596"/>
      <c r="X230" s="596"/>
      <c r="Y230" s="596"/>
      <c r="Z230" s="596"/>
    </row>
    <row r="231">
      <c r="A231" s="596"/>
      <c r="B231" s="596"/>
      <c r="C231" s="596"/>
      <c r="D231" s="596"/>
      <c r="E231" s="596"/>
      <c r="F231" s="596"/>
      <c r="G231" s="596"/>
      <c r="H231" s="596"/>
      <c r="I231" s="596"/>
      <c r="J231" s="596"/>
      <c r="K231" s="596"/>
      <c r="L231" s="596"/>
      <c r="M231" s="596"/>
      <c r="N231" s="596"/>
      <c r="O231" s="596"/>
      <c r="P231" s="596"/>
      <c r="Q231" s="596"/>
      <c r="R231" s="596"/>
      <c r="S231" s="596"/>
      <c r="T231" s="596"/>
      <c r="U231" s="596"/>
      <c r="V231" s="596"/>
      <c r="W231" s="596"/>
      <c r="X231" s="596"/>
      <c r="Y231" s="596"/>
      <c r="Z231" s="596"/>
    </row>
    <row r="232">
      <c r="A232" s="596"/>
      <c r="B232" s="596"/>
      <c r="C232" s="596"/>
      <c r="D232" s="596"/>
      <c r="E232" s="596"/>
      <c r="F232" s="596"/>
      <c r="G232" s="596"/>
      <c r="H232" s="596"/>
      <c r="I232" s="596"/>
      <c r="J232" s="596"/>
      <c r="K232" s="596"/>
      <c r="L232" s="596"/>
      <c r="M232" s="596"/>
      <c r="N232" s="596"/>
      <c r="O232" s="596"/>
      <c r="P232" s="596"/>
      <c r="Q232" s="596"/>
      <c r="R232" s="596"/>
      <c r="S232" s="596"/>
      <c r="T232" s="596"/>
      <c r="U232" s="596"/>
      <c r="V232" s="596"/>
      <c r="W232" s="596"/>
      <c r="X232" s="596"/>
      <c r="Y232" s="596"/>
      <c r="Z232" s="596"/>
    </row>
    <row r="233">
      <c r="A233" s="596"/>
      <c r="B233" s="596"/>
      <c r="C233" s="596"/>
      <c r="D233" s="596"/>
      <c r="E233" s="596"/>
      <c r="F233" s="596"/>
      <c r="G233" s="596"/>
      <c r="H233" s="596"/>
      <c r="I233" s="596"/>
      <c r="J233" s="596"/>
      <c r="K233" s="596"/>
      <c r="L233" s="596"/>
      <c r="M233" s="596"/>
      <c r="N233" s="596"/>
      <c r="O233" s="596"/>
      <c r="P233" s="596"/>
      <c r="Q233" s="596"/>
      <c r="R233" s="596"/>
      <c r="S233" s="596"/>
      <c r="T233" s="596"/>
      <c r="U233" s="596"/>
      <c r="V233" s="596"/>
      <c r="W233" s="596"/>
      <c r="X233" s="596"/>
      <c r="Y233" s="596"/>
      <c r="Z233" s="596"/>
    </row>
    <row r="234">
      <c r="A234" s="596"/>
      <c r="B234" s="596"/>
      <c r="C234" s="596"/>
      <c r="D234" s="596"/>
      <c r="E234" s="596"/>
      <c r="F234" s="596"/>
      <c r="G234" s="596"/>
      <c r="H234" s="596"/>
      <c r="I234" s="596"/>
      <c r="J234" s="596"/>
      <c r="K234" s="596"/>
      <c r="L234" s="596"/>
      <c r="M234" s="596"/>
      <c r="N234" s="596"/>
      <c r="O234" s="596"/>
      <c r="P234" s="596"/>
      <c r="Q234" s="596"/>
      <c r="R234" s="596"/>
      <c r="S234" s="596"/>
      <c r="T234" s="596"/>
      <c r="U234" s="596"/>
      <c r="V234" s="596"/>
      <c r="W234" s="596"/>
      <c r="X234" s="596"/>
      <c r="Y234" s="596"/>
      <c r="Z234" s="596"/>
    </row>
    <row r="235">
      <c r="A235" s="596"/>
      <c r="B235" s="596"/>
      <c r="C235" s="596"/>
      <c r="D235" s="596"/>
      <c r="E235" s="596"/>
      <c r="F235" s="596"/>
      <c r="G235" s="596"/>
      <c r="H235" s="596"/>
      <c r="I235" s="596"/>
      <c r="J235" s="596"/>
      <c r="K235" s="596"/>
      <c r="L235" s="596"/>
      <c r="M235" s="596"/>
      <c r="N235" s="596"/>
      <c r="O235" s="596"/>
      <c r="P235" s="596"/>
      <c r="Q235" s="596"/>
      <c r="R235" s="596"/>
      <c r="S235" s="596"/>
      <c r="T235" s="596"/>
      <c r="U235" s="596"/>
      <c r="V235" s="596"/>
      <c r="W235" s="596"/>
      <c r="X235" s="596"/>
      <c r="Y235" s="596"/>
      <c r="Z235" s="596"/>
    </row>
    <row r="236">
      <c r="A236" s="596"/>
      <c r="B236" s="596"/>
      <c r="C236" s="596"/>
      <c r="D236" s="596"/>
      <c r="E236" s="596"/>
      <c r="F236" s="596"/>
      <c r="G236" s="596"/>
      <c r="H236" s="596"/>
      <c r="I236" s="596"/>
      <c r="J236" s="596"/>
      <c r="K236" s="596"/>
      <c r="L236" s="596"/>
      <c r="M236" s="596"/>
      <c r="N236" s="596"/>
      <c r="O236" s="596"/>
      <c r="P236" s="596"/>
      <c r="Q236" s="596"/>
      <c r="R236" s="596"/>
      <c r="S236" s="596"/>
      <c r="T236" s="596"/>
      <c r="U236" s="596"/>
      <c r="V236" s="596"/>
      <c r="W236" s="596"/>
      <c r="X236" s="596"/>
      <c r="Y236" s="596"/>
      <c r="Z236" s="596"/>
    </row>
    <row r="237">
      <c r="A237" s="596"/>
      <c r="B237" s="596"/>
      <c r="C237" s="596"/>
      <c r="D237" s="596"/>
      <c r="E237" s="596"/>
      <c r="F237" s="596"/>
      <c r="G237" s="596"/>
      <c r="H237" s="596"/>
      <c r="I237" s="596"/>
      <c r="J237" s="596"/>
      <c r="K237" s="596"/>
      <c r="L237" s="596"/>
      <c r="M237" s="596"/>
      <c r="N237" s="596"/>
      <c r="O237" s="596"/>
      <c r="P237" s="596"/>
      <c r="Q237" s="596"/>
      <c r="R237" s="596"/>
      <c r="S237" s="596"/>
      <c r="T237" s="596"/>
      <c r="U237" s="596"/>
      <c r="V237" s="596"/>
      <c r="W237" s="596"/>
      <c r="X237" s="596"/>
      <c r="Y237" s="596"/>
      <c r="Z237" s="596"/>
    </row>
    <row r="238">
      <c r="A238" s="596"/>
      <c r="B238" s="596"/>
      <c r="C238" s="596"/>
      <c r="D238" s="596"/>
      <c r="E238" s="596"/>
      <c r="F238" s="596"/>
      <c r="G238" s="596"/>
      <c r="H238" s="596"/>
      <c r="I238" s="596"/>
      <c r="J238" s="596"/>
      <c r="K238" s="596"/>
      <c r="L238" s="596"/>
      <c r="M238" s="596"/>
      <c r="N238" s="596"/>
      <c r="O238" s="596"/>
      <c r="P238" s="596"/>
      <c r="Q238" s="596"/>
      <c r="R238" s="596"/>
      <c r="S238" s="596"/>
      <c r="T238" s="596"/>
      <c r="U238" s="596"/>
      <c r="V238" s="596"/>
      <c r="W238" s="596"/>
      <c r="X238" s="596"/>
      <c r="Y238" s="596"/>
      <c r="Z238" s="596"/>
    </row>
    <row r="239">
      <c r="A239" s="596"/>
      <c r="B239" s="596"/>
      <c r="C239" s="596"/>
      <c r="D239" s="596"/>
      <c r="E239" s="596"/>
      <c r="F239" s="596"/>
      <c r="G239" s="596"/>
      <c r="H239" s="596"/>
      <c r="I239" s="596"/>
      <c r="J239" s="596"/>
      <c r="K239" s="596"/>
      <c r="L239" s="596"/>
      <c r="M239" s="596"/>
      <c r="N239" s="596"/>
      <c r="O239" s="596"/>
      <c r="P239" s="596"/>
      <c r="Q239" s="596"/>
      <c r="R239" s="596"/>
      <c r="S239" s="596"/>
      <c r="T239" s="596"/>
      <c r="U239" s="596"/>
      <c r="V239" s="596"/>
      <c r="W239" s="596"/>
      <c r="X239" s="596"/>
      <c r="Y239" s="596"/>
      <c r="Z239" s="596"/>
    </row>
    <row r="240">
      <c r="A240" s="596"/>
      <c r="B240" s="596"/>
      <c r="C240" s="596"/>
      <c r="D240" s="596"/>
      <c r="E240" s="596"/>
      <c r="F240" s="596"/>
      <c r="G240" s="596"/>
      <c r="H240" s="596"/>
      <c r="I240" s="596"/>
      <c r="J240" s="596"/>
      <c r="K240" s="596"/>
      <c r="L240" s="596"/>
      <c r="M240" s="596"/>
      <c r="N240" s="596"/>
      <c r="O240" s="596"/>
      <c r="P240" s="596"/>
      <c r="Q240" s="596"/>
      <c r="R240" s="596"/>
      <c r="S240" s="596"/>
      <c r="T240" s="596"/>
      <c r="U240" s="596"/>
      <c r="V240" s="596"/>
      <c r="W240" s="596"/>
      <c r="X240" s="596"/>
      <c r="Y240" s="596"/>
      <c r="Z240" s="596"/>
    </row>
    <row r="241">
      <c r="A241" s="596"/>
      <c r="B241" s="596"/>
      <c r="C241" s="596"/>
      <c r="D241" s="596"/>
      <c r="E241" s="596"/>
      <c r="F241" s="596"/>
      <c r="G241" s="596"/>
      <c r="H241" s="596"/>
      <c r="I241" s="596"/>
      <c r="J241" s="596"/>
      <c r="K241" s="596"/>
      <c r="L241" s="596"/>
      <c r="M241" s="596"/>
      <c r="N241" s="596"/>
      <c r="O241" s="596"/>
      <c r="P241" s="596"/>
      <c r="Q241" s="596"/>
      <c r="R241" s="596"/>
      <c r="S241" s="596"/>
      <c r="T241" s="596"/>
      <c r="U241" s="596"/>
      <c r="V241" s="596"/>
      <c r="W241" s="596"/>
      <c r="X241" s="596"/>
      <c r="Y241" s="596"/>
      <c r="Z241" s="596"/>
    </row>
    <row r="242">
      <c r="A242" s="596"/>
      <c r="B242" s="596"/>
      <c r="C242" s="596"/>
      <c r="D242" s="596"/>
      <c r="E242" s="596"/>
      <c r="F242" s="596"/>
      <c r="G242" s="596"/>
      <c r="H242" s="596"/>
      <c r="I242" s="596"/>
      <c r="J242" s="596"/>
      <c r="K242" s="596"/>
      <c r="L242" s="596"/>
      <c r="M242" s="596"/>
      <c r="N242" s="596"/>
      <c r="O242" s="596"/>
      <c r="P242" s="596"/>
      <c r="Q242" s="596"/>
      <c r="R242" s="596"/>
      <c r="S242" s="596"/>
      <c r="T242" s="596"/>
      <c r="U242" s="596"/>
      <c r="V242" s="596"/>
      <c r="W242" s="596"/>
      <c r="X242" s="596"/>
      <c r="Y242" s="596"/>
      <c r="Z242" s="596"/>
    </row>
    <row r="243">
      <c r="A243" s="596"/>
      <c r="B243" s="596"/>
      <c r="C243" s="596"/>
      <c r="D243" s="596"/>
      <c r="E243" s="596"/>
      <c r="F243" s="596"/>
      <c r="G243" s="596"/>
      <c r="H243" s="596"/>
      <c r="I243" s="596"/>
      <c r="J243" s="596"/>
      <c r="K243" s="596"/>
      <c r="L243" s="596"/>
      <c r="M243" s="596"/>
      <c r="N243" s="596"/>
      <c r="O243" s="596"/>
      <c r="P243" s="596"/>
      <c r="Q243" s="596"/>
      <c r="R243" s="596"/>
      <c r="S243" s="596"/>
      <c r="T243" s="596"/>
      <c r="U243" s="596"/>
      <c r="V243" s="596"/>
      <c r="W243" s="596"/>
      <c r="X243" s="596"/>
      <c r="Y243" s="596"/>
      <c r="Z243" s="596"/>
    </row>
    <row r="244">
      <c r="A244" s="596"/>
      <c r="B244" s="596"/>
      <c r="C244" s="596"/>
      <c r="D244" s="596"/>
      <c r="E244" s="596"/>
      <c r="F244" s="596"/>
      <c r="G244" s="596"/>
      <c r="H244" s="596"/>
      <c r="I244" s="596"/>
      <c r="J244" s="596"/>
      <c r="K244" s="596"/>
      <c r="L244" s="596"/>
      <c r="M244" s="596"/>
      <c r="N244" s="596"/>
      <c r="O244" s="596"/>
      <c r="P244" s="596"/>
      <c r="Q244" s="596"/>
      <c r="R244" s="596"/>
      <c r="S244" s="596"/>
      <c r="T244" s="596"/>
      <c r="U244" s="596"/>
      <c r="V244" s="596"/>
      <c r="W244" s="596"/>
      <c r="X244" s="596"/>
      <c r="Y244" s="596"/>
      <c r="Z244" s="596"/>
    </row>
    <row r="245">
      <c r="A245" s="596"/>
      <c r="B245" s="596"/>
      <c r="C245" s="596"/>
      <c r="D245" s="596"/>
      <c r="E245" s="596"/>
      <c r="F245" s="596"/>
      <c r="G245" s="596"/>
      <c r="H245" s="596"/>
      <c r="I245" s="596"/>
      <c r="J245" s="596"/>
      <c r="K245" s="596"/>
      <c r="L245" s="596"/>
      <c r="M245" s="596"/>
      <c r="N245" s="596"/>
      <c r="O245" s="596"/>
      <c r="P245" s="596"/>
      <c r="Q245" s="596"/>
      <c r="R245" s="596"/>
      <c r="S245" s="596"/>
      <c r="T245" s="596"/>
      <c r="U245" s="596"/>
      <c r="V245" s="596"/>
      <c r="W245" s="596"/>
      <c r="X245" s="596"/>
      <c r="Y245" s="596"/>
      <c r="Z245" s="596"/>
    </row>
    <row r="246">
      <c r="A246" s="596"/>
      <c r="B246" s="596"/>
      <c r="C246" s="596"/>
      <c r="D246" s="596"/>
      <c r="E246" s="596"/>
      <c r="F246" s="596"/>
      <c r="G246" s="596"/>
      <c r="H246" s="596"/>
      <c r="I246" s="596"/>
      <c r="J246" s="596"/>
      <c r="K246" s="596"/>
      <c r="L246" s="596"/>
      <c r="M246" s="596"/>
      <c r="N246" s="596"/>
      <c r="O246" s="596"/>
      <c r="P246" s="596"/>
      <c r="Q246" s="596"/>
      <c r="R246" s="596"/>
      <c r="S246" s="596"/>
      <c r="T246" s="596"/>
      <c r="U246" s="596"/>
      <c r="V246" s="596"/>
      <c r="W246" s="596"/>
      <c r="X246" s="596"/>
      <c r="Y246" s="596"/>
      <c r="Z246" s="596"/>
    </row>
    <row r="247">
      <c r="A247" s="596"/>
      <c r="B247" s="596"/>
      <c r="C247" s="596"/>
      <c r="D247" s="596"/>
      <c r="E247" s="596"/>
      <c r="F247" s="596"/>
      <c r="G247" s="596"/>
      <c r="H247" s="596"/>
      <c r="I247" s="596"/>
      <c r="J247" s="596"/>
      <c r="K247" s="596"/>
      <c r="L247" s="596"/>
      <c r="M247" s="596"/>
      <c r="N247" s="596"/>
      <c r="O247" s="596"/>
      <c r="P247" s="596"/>
      <c r="Q247" s="596"/>
      <c r="R247" s="596"/>
      <c r="S247" s="596"/>
      <c r="T247" s="596"/>
      <c r="U247" s="596"/>
      <c r="V247" s="596"/>
      <c r="W247" s="596"/>
      <c r="X247" s="596"/>
      <c r="Y247" s="596"/>
      <c r="Z247" s="596"/>
    </row>
    <row r="248">
      <c r="A248" s="596"/>
      <c r="B248" s="596"/>
      <c r="C248" s="596"/>
      <c r="D248" s="596"/>
      <c r="E248" s="596"/>
      <c r="F248" s="596"/>
      <c r="G248" s="596"/>
      <c r="H248" s="596"/>
      <c r="I248" s="596"/>
      <c r="J248" s="596"/>
      <c r="K248" s="596"/>
      <c r="L248" s="596"/>
      <c r="M248" s="596"/>
      <c r="N248" s="596"/>
      <c r="O248" s="596"/>
      <c r="P248" s="596"/>
      <c r="Q248" s="596"/>
      <c r="R248" s="596"/>
      <c r="S248" s="596"/>
      <c r="T248" s="596"/>
      <c r="U248" s="596"/>
      <c r="V248" s="596"/>
      <c r="W248" s="596"/>
      <c r="X248" s="596"/>
      <c r="Y248" s="596"/>
      <c r="Z248" s="596"/>
    </row>
    <row r="249">
      <c r="A249" s="596"/>
      <c r="B249" s="596"/>
      <c r="C249" s="596"/>
      <c r="D249" s="596"/>
      <c r="E249" s="596"/>
      <c r="F249" s="596"/>
      <c r="G249" s="596"/>
      <c r="H249" s="596"/>
      <c r="I249" s="596"/>
      <c r="J249" s="596"/>
      <c r="K249" s="596"/>
      <c r="L249" s="596"/>
      <c r="M249" s="596"/>
      <c r="N249" s="596"/>
      <c r="O249" s="596"/>
      <c r="P249" s="596"/>
      <c r="Q249" s="596"/>
      <c r="R249" s="596"/>
      <c r="S249" s="596"/>
      <c r="T249" s="596"/>
      <c r="U249" s="596"/>
      <c r="V249" s="596"/>
      <c r="W249" s="596"/>
      <c r="X249" s="596"/>
      <c r="Y249" s="596"/>
      <c r="Z249" s="596"/>
    </row>
    <row r="250">
      <c r="A250" s="596"/>
      <c r="B250" s="596"/>
      <c r="C250" s="596"/>
      <c r="D250" s="596"/>
      <c r="E250" s="596"/>
      <c r="F250" s="596"/>
      <c r="G250" s="596"/>
      <c r="H250" s="596"/>
      <c r="I250" s="596"/>
      <c r="J250" s="596"/>
      <c r="K250" s="596"/>
      <c r="L250" s="596"/>
      <c r="M250" s="596"/>
      <c r="N250" s="596"/>
      <c r="O250" s="596"/>
      <c r="P250" s="596"/>
      <c r="Q250" s="596"/>
      <c r="R250" s="596"/>
      <c r="S250" s="596"/>
      <c r="T250" s="596"/>
      <c r="U250" s="596"/>
      <c r="V250" s="596"/>
      <c r="W250" s="596"/>
      <c r="X250" s="596"/>
      <c r="Y250" s="596"/>
      <c r="Z250" s="596"/>
    </row>
    <row r="251">
      <c r="A251" s="596"/>
      <c r="B251" s="596"/>
      <c r="C251" s="596"/>
      <c r="D251" s="596"/>
      <c r="E251" s="596"/>
      <c r="F251" s="596"/>
      <c r="G251" s="596"/>
      <c r="H251" s="596"/>
      <c r="I251" s="596"/>
      <c r="J251" s="596"/>
      <c r="K251" s="596"/>
      <c r="L251" s="596"/>
      <c r="M251" s="596"/>
      <c r="N251" s="596"/>
      <c r="O251" s="596"/>
      <c r="P251" s="596"/>
      <c r="Q251" s="596"/>
      <c r="R251" s="596"/>
      <c r="S251" s="596"/>
      <c r="T251" s="596"/>
      <c r="U251" s="596"/>
      <c r="V251" s="596"/>
      <c r="W251" s="596"/>
      <c r="X251" s="596"/>
      <c r="Y251" s="596"/>
      <c r="Z251" s="596"/>
    </row>
    <row r="252">
      <c r="A252" s="596"/>
      <c r="B252" s="596"/>
      <c r="C252" s="596"/>
      <c r="D252" s="596"/>
      <c r="E252" s="596"/>
      <c r="F252" s="596"/>
      <c r="G252" s="596"/>
      <c r="H252" s="596"/>
      <c r="I252" s="596"/>
      <c r="J252" s="596"/>
      <c r="K252" s="596"/>
      <c r="L252" s="596"/>
      <c r="M252" s="596"/>
      <c r="N252" s="596"/>
      <c r="O252" s="596"/>
      <c r="P252" s="596"/>
      <c r="Q252" s="596"/>
      <c r="R252" s="596"/>
      <c r="S252" s="596"/>
      <c r="T252" s="596"/>
      <c r="U252" s="596"/>
      <c r="V252" s="596"/>
      <c r="W252" s="596"/>
      <c r="X252" s="596"/>
      <c r="Y252" s="596"/>
      <c r="Z252" s="596"/>
    </row>
    <row r="253">
      <c r="A253" s="596"/>
      <c r="B253" s="596"/>
      <c r="C253" s="596"/>
      <c r="D253" s="596"/>
      <c r="E253" s="596"/>
      <c r="F253" s="596"/>
      <c r="G253" s="596"/>
      <c r="H253" s="596"/>
      <c r="I253" s="596"/>
      <c r="J253" s="596"/>
      <c r="K253" s="596"/>
      <c r="L253" s="596"/>
      <c r="M253" s="596"/>
      <c r="N253" s="596"/>
      <c r="O253" s="596"/>
      <c r="P253" s="596"/>
      <c r="Q253" s="596"/>
      <c r="R253" s="596"/>
      <c r="S253" s="596"/>
      <c r="T253" s="596"/>
      <c r="U253" s="596"/>
      <c r="V253" s="596"/>
      <c r="W253" s="596"/>
      <c r="X253" s="596"/>
      <c r="Y253" s="596"/>
      <c r="Z253" s="596"/>
    </row>
    <row r="254">
      <c r="A254" s="596"/>
      <c r="B254" s="596"/>
      <c r="C254" s="596"/>
      <c r="D254" s="596"/>
      <c r="E254" s="596"/>
      <c r="F254" s="596"/>
      <c r="G254" s="596"/>
      <c r="H254" s="596"/>
      <c r="I254" s="596"/>
      <c r="J254" s="596"/>
      <c r="K254" s="596"/>
      <c r="L254" s="596"/>
      <c r="M254" s="596"/>
      <c r="N254" s="596"/>
      <c r="O254" s="596"/>
      <c r="P254" s="596"/>
      <c r="Q254" s="596"/>
      <c r="R254" s="596"/>
      <c r="S254" s="596"/>
      <c r="T254" s="596"/>
      <c r="U254" s="596"/>
      <c r="V254" s="596"/>
      <c r="W254" s="596"/>
      <c r="X254" s="596"/>
      <c r="Y254" s="596"/>
      <c r="Z254" s="596"/>
    </row>
    <row r="255">
      <c r="A255" s="596"/>
      <c r="B255" s="596"/>
      <c r="C255" s="596"/>
      <c r="D255" s="596"/>
      <c r="E255" s="596"/>
      <c r="F255" s="596"/>
      <c r="G255" s="596"/>
      <c r="H255" s="596"/>
      <c r="I255" s="596"/>
      <c r="J255" s="596"/>
      <c r="K255" s="596"/>
      <c r="L255" s="596"/>
      <c r="M255" s="596"/>
      <c r="N255" s="596"/>
      <c r="O255" s="596"/>
      <c r="P255" s="596"/>
      <c r="Q255" s="596"/>
      <c r="R255" s="596"/>
      <c r="S255" s="596"/>
      <c r="T255" s="596"/>
      <c r="U255" s="596"/>
      <c r="V255" s="596"/>
      <c r="W255" s="596"/>
      <c r="X255" s="596"/>
      <c r="Y255" s="596"/>
      <c r="Z255" s="596"/>
    </row>
    <row r="256">
      <c r="A256" s="596"/>
      <c r="B256" s="596"/>
      <c r="C256" s="596"/>
      <c r="D256" s="596"/>
      <c r="E256" s="596"/>
      <c r="F256" s="596"/>
      <c r="G256" s="596"/>
      <c r="H256" s="596"/>
      <c r="I256" s="596"/>
      <c r="J256" s="596"/>
      <c r="K256" s="596"/>
      <c r="L256" s="596"/>
      <c r="M256" s="596"/>
      <c r="N256" s="596"/>
      <c r="O256" s="596"/>
      <c r="P256" s="596"/>
      <c r="Q256" s="596"/>
      <c r="R256" s="596"/>
      <c r="S256" s="596"/>
      <c r="T256" s="596"/>
      <c r="U256" s="596"/>
      <c r="V256" s="596"/>
      <c r="W256" s="596"/>
      <c r="X256" s="596"/>
      <c r="Y256" s="596"/>
      <c r="Z256" s="596"/>
    </row>
    <row r="257">
      <c r="A257" s="596"/>
      <c r="B257" s="596"/>
      <c r="C257" s="596"/>
      <c r="D257" s="596"/>
      <c r="E257" s="596"/>
      <c r="F257" s="596"/>
      <c r="G257" s="596"/>
      <c r="H257" s="596"/>
      <c r="I257" s="596"/>
      <c r="J257" s="596"/>
      <c r="K257" s="596"/>
      <c r="L257" s="596"/>
      <c r="M257" s="596"/>
      <c r="N257" s="596"/>
      <c r="O257" s="596"/>
      <c r="P257" s="596"/>
      <c r="Q257" s="596"/>
      <c r="R257" s="596"/>
      <c r="S257" s="596"/>
      <c r="T257" s="596"/>
      <c r="U257" s="596"/>
      <c r="V257" s="596"/>
      <c r="W257" s="596"/>
      <c r="X257" s="596"/>
      <c r="Y257" s="596"/>
      <c r="Z257" s="596"/>
    </row>
    <row r="258">
      <c r="A258" s="596"/>
      <c r="B258" s="596"/>
      <c r="C258" s="596"/>
      <c r="D258" s="596"/>
      <c r="E258" s="596"/>
      <c r="F258" s="596"/>
      <c r="G258" s="596"/>
      <c r="H258" s="596"/>
      <c r="I258" s="596"/>
      <c r="J258" s="596"/>
      <c r="K258" s="596"/>
      <c r="L258" s="596"/>
      <c r="M258" s="596"/>
      <c r="N258" s="596"/>
      <c r="O258" s="596"/>
      <c r="P258" s="596"/>
      <c r="Q258" s="596"/>
      <c r="R258" s="596"/>
      <c r="S258" s="596"/>
      <c r="T258" s="596"/>
      <c r="U258" s="596"/>
      <c r="V258" s="596"/>
      <c r="W258" s="596"/>
      <c r="X258" s="596"/>
      <c r="Y258" s="596"/>
      <c r="Z258" s="596"/>
    </row>
    <row r="259">
      <c r="A259" s="596"/>
      <c r="B259" s="596"/>
      <c r="C259" s="596"/>
      <c r="D259" s="596"/>
      <c r="E259" s="596"/>
      <c r="F259" s="596"/>
      <c r="G259" s="596"/>
      <c r="H259" s="596"/>
      <c r="I259" s="596"/>
      <c r="J259" s="596"/>
      <c r="K259" s="596"/>
      <c r="L259" s="596"/>
      <c r="M259" s="596"/>
      <c r="N259" s="596"/>
      <c r="O259" s="596"/>
      <c r="P259" s="596"/>
      <c r="Q259" s="596"/>
      <c r="R259" s="596"/>
      <c r="S259" s="596"/>
      <c r="T259" s="596"/>
      <c r="U259" s="596"/>
      <c r="V259" s="596"/>
      <c r="W259" s="596"/>
      <c r="X259" s="596"/>
      <c r="Y259" s="596"/>
      <c r="Z259" s="596"/>
    </row>
    <row r="260">
      <c r="A260" s="596"/>
      <c r="B260" s="596"/>
      <c r="C260" s="596"/>
      <c r="D260" s="596"/>
      <c r="E260" s="596"/>
      <c r="F260" s="596"/>
      <c r="G260" s="596"/>
      <c r="H260" s="596"/>
      <c r="I260" s="596"/>
      <c r="J260" s="596"/>
      <c r="K260" s="596"/>
      <c r="L260" s="596"/>
      <c r="M260" s="596"/>
      <c r="N260" s="596"/>
      <c r="O260" s="596"/>
      <c r="P260" s="596"/>
      <c r="Q260" s="596"/>
      <c r="R260" s="596"/>
      <c r="S260" s="596"/>
      <c r="T260" s="596"/>
      <c r="U260" s="596"/>
      <c r="V260" s="596"/>
      <c r="W260" s="596"/>
      <c r="X260" s="596"/>
      <c r="Y260" s="596"/>
      <c r="Z260" s="596"/>
    </row>
    <row r="261">
      <c r="A261" s="596"/>
      <c r="B261" s="596"/>
      <c r="C261" s="596"/>
      <c r="D261" s="596"/>
      <c r="E261" s="596"/>
      <c r="F261" s="596"/>
      <c r="G261" s="596"/>
      <c r="H261" s="596"/>
      <c r="I261" s="596"/>
      <c r="J261" s="596"/>
      <c r="K261" s="596"/>
      <c r="L261" s="596"/>
      <c r="M261" s="596"/>
      <c r="N261" s="596"/>
      <c r="O261" s="596"/>
      <c r="P261" s="596"/>
      <c r="Q261" s="596"/>
      <c r="R261" s="596"/>
      <c r="S261" s="596"/>
      <c r="T261" s="596"/>
      <c r="U261" s="596"/>
      <c r="V261" s="596"/>
      <c r="W261" s="596"/>
      <c r="X261" s="596"/>
      <c r="Y261" s="596"/>
      <c r="Z261" s="596"/>
    </row>
    <row r="262">
      <c r="A262" s="596"/>
      <c r="B262" s="596"/>
      <c r="C262" s="596"/>
      <c r="D262" s="596"/>
      <c r="E262" s="596"/>
      <c r="F262" s="596"/>
      <c r="G262" s="596"/>
      <c r="H262" s="596"/>
      <c r="I262" s="596"/>
      <c r="J262" s="596"/>
      <c r="K262" s="596"/>
      <c r="L262" s="596"/>
      <c r="M262" s="596"/>
      <c r="N262" s="596"/>
      <c r="O262" s="596"/>
      <c r="P262" s="596"/>
      <c r="Q262" s="596"/>
      <c r="R262" s="596"/>
      <c r="S262" s="596"/>
      <c r="T262" s="596"/>
      <c r="U262" s="596"/>
      <c r="V262" s="596"/>
      <c r="W262" s="596"/>
      <c r="X262" s="596"/>
      <c r="Y262" s="596"/>
      <c r="Z262" s="596"/>
    </row>
    <row r="263">
      <c r="A263" s="596"/>
      <c r="B263" s="596"/>
      <c r="C263" s="596"/>
      <c r="D263" s="596"/>
      <c r="E263" s="596"/>
      <c r="F263" s="596"/>
      <c r="G263" s="596"/>
      <c r="H263" s="596"/>
      <c r="I263" s="596"/>
      <c r="J263" s="596"/>
      <c r="K263" s="596"/>
      <c r="L263" s="596"/>
      <c r="M263" s="596"/>
      <c r="N263" s="596"/>
      <c r="O263" s="596"/>
      <c r="P263" s="596"/>
      <c r="Q263" s="596"/>
      <c r="R263" s="596"/>
      <c r="S263" s="596"/>
      <c r="T263" s="596"/>
      <c r="U263" s="596"/>
      <c r="V263" s="596"/>
      <c r="W263" s="596"/>
      <c r="X263" s="596"/>
      <c r="Y263" s="596"/>
      <c r="Z263" s="596"/>
    </row>
    <row r="264">
      <c r="A264" s="596"/>
      <c r="B264" s="596"/>
      <c r="C264" s="596"/>
      <c r="D264" s="596"/>
      <c r="E264" s="596"/>
      <c r="F264" s="596"/>
      <c r="G264" s="596"/>
      <c r="H264" s="596"/>
      <c r="I264" s="596"/>
      <c r="J264" s="596"/>
      <c r="K264" s="596"/>
      <c r="L264" s="596"/>
      <c r="M264" s="596"/>
      <c r="N264" s="596"/>
      <c r="O264" s="596"/>
      <c r="P264" s="596"/>
      <c r="Q264" s="596"/>
      <c r="R264" s="596"/>
      <c r="S264" s="596"/>
      <c r="T264" s="596"/>
      <c r="U264" s="596"/>
      <c r="V264" s="596"/>
      <c r="W264" s="596"/>
      <c r="X264" s="596"/>
      <c r="Y264" s="596"/>
      <c r="Z264" s="596"/>
    </row>
    <row r="265">
      <c r="A265" s="596"/>
      <c r="B265" s="596"/>
      <c r="C265" s="596"/>
      <c r="D265" s="596"/>
      <c r="E265" s="596"/>
      <c r="F265" s="596"/>
      <c r="G265" s="596"/>
      <c r="H265" s="596"/>
      <c r="I265" s="596"/>
      <c r="J265" s="596"/>
      <c r="K265" s="596"/>
      <c r="L265" s="596"/>
      <c r="M265" s="596"/>
      <c r="N265" s="596"/>
      <c r="O265" s="596"/>
      <c r="P265" s="596"/>
      <c r="Q265" s="596"/>
      <c r="R265" s="596"/>
      <c r="S265" s="596"/>
      <c r="T265" s="596"/>
      <c r="U265" s="596"/>
      <c r="V265" s="596"/>
      <c r="W265" s="596"/>
      <c r="X265" s="596"/>
      <c r="Y265" s="596"/>
      <c r="Z265" s="596"/>
    </row>
    <row r="266">
      <c r="A266" s="596"/>
      <c r="B266" s="596"/>
      <c r="C266" s="596"/>
      <c r="D266" s="596"/>
      <c r="E266" s="596"/>
      <c r="F266" s="596"/>
      <c r="G266" s="596"/>
      <c r="H266" s="596"/>
      <c r="I266" s="596"/>
      <c r="J266" s="596"/>
      <c r="K266" s="596"/>
      <c r="L266" s="596"/>
      <c r="M266" s="596"/>
      <c r="N266" s="596"/>
      <c r="O266" s="596"/>
      <c r="P266" s="596"/>
      <c r="Q266" s="596"/>
      <c r="R266" s="596"/>
      <c r="S266" s="596"/>
      <c r="T266" s="596"/>
      <c r="U266" s="596"/>
      <c r="V266" s="596"/>
      <c r="W266" s="596"/>
      <c r="X266" s="596"/>
      <c r="Y266" s="596"/>
      <c r="Z266" s="596"/>
    </row>
    <row r="267">
      <c r="A267" s="596"/>
      <c r="B267" s="596"/>
      <c r="C267" s="596"/>
      <c r="D267" s="596"/>
      <c r="E267" s="596"/>
      <c r="F267" s="596"/>
      <c r="G267" s="596"/>
      <c r="H267" s="596"/>
      <c r="I267" s="596"/>
      <c r="J267" s="596"/>
      <c r="K267" s="596"/>
      <c r="L267" s="596"/>
      <c r="M267" s="596"/>
      <c r="N267" s="596"/>
      <c r="O267" s="596"/>
      <c r="P267" s="596"/>
      <c r="Q267" s="596"/>
      <c r="R267" s="596"/>
      <c r="S267" s="596"/>
      <c r="T267" s="596"/>
      <c r="U267" s="596"/>
      <c r="V267" s="596"/>
      <c r="W267" s="596"/>
      <c r="X267" s="596"/>
      <c r="Y267" s="596"/>
      <c r="Z267" s="596"/>
    </row>
    <row r="268">
      <c r="A268" s="596"/>
      <c r="B268" s="596"/>
      <c r="C268" s="596"/>
      <c r="D268" s="596"/>
      <c r="E268" s="596"/>
      <c r="F268" s="596"/>
      <c r="G268" s="596"/>
      <c r="H268" s="596"/>
      <c r="I268" s="596"/>
      <c r="J268" s="596"/>
      <c r="K268" s="596"/>
      <c r="L268" s="596"/>
      <c r="M268" s="596"/>
      <c r="N268" s="596"/>
      <c r="O268" s="596"/>
      <c r="P268" s="596"/>
      <c r="Q268" s="596"/>
      <c r="R268" s="596"/>
      <c r="S268" s="596"/>
      <c r="T268" s="596"/>
      <c r="U268" s="596"/>
      <c r="V268" s="596"/>
      <c r="W268" s="596"/>
      <c r="X268" s="596"/>
      <c r="Y268" s="596"/>
      <c r="Z268" s="596"/>
    </row>
    <row r="269">
      <c r="A269" s="596"/>
      <c r="B269" s="596"/>
      <c r="C269" s="596"/>
      <c r="D269" s="596"/>
      <c r="E269" s="596"/>
      <c r="F269" s="596"/>
      <c r="G269" s="596"/>
      <c r="H269" s="596"/>
      <c r="I269" s="596"/>
      <c r="J269" s="596"/>
      <c r="K269" s="596"/>
      <c r="L269" s="596"/>
      <c r="M269" s="596"/>
      <c r="N269" s="596"/>
      <c r="O269" s="596"/>
      <c r="P269" s="596"/>
      <c r="Q269" s="596"/>
      <c r="R269" s="596"/>
      <c r="S269" s="596"/>
      <c r="T269" s="596"/>
      <c r="U269" s="596"/>
      <c r="V269" s="596"/>
      <c r="W269" s="596"/>
      <c r="X269" s="596"/>
      <c r="Y269" s="596"/>
      <c r="Z269" s="596"/>
    </row>
    <row r="270">
      <c r="A270" s="596"/>
      <c r="B270" s="596"/>
      <c r="C270" s="596"/>
      <c r="D270" s="596"/>
      <c r="E270" s="596"/>
      <c r="F270" s="596"/>
      <c r="G270" s="596"/>
      <c r="H270" s="596"/>
      <c r="I270" s="596"/>
      <c r="J270" s="596"/>
      <c r="K270" s="596"/>
      <c r="L270" s="596"/>
      <c r="M270" s="596"/>
      <c r="N270" s="596"/>
      <c r="O270" s="596"/>
      <c r="P270" s="596"/>
      <c r="Q270" s="596"/>
      <c r="R270" s="596"/>
      <c r="S270" s="596"/>
      <c r="T270" s="596"/>
      <c r="U270" s="596"/>
      <c r="V270" s="596"/>
      <c r="W270" s="596"/>
      <c r="X270" s="596"/>
      <c r="Y270" s="596"/>
      <c r="Z270" s="596"/>
    </row>
    <row r="271">
      <c r="A271" s="596"/>
      <c r="B271" s="596"/>
      <c r="C271" s="596"/>
      <c r="D271" s="596"/>
      <c r="E271" s="596"/>
      <c r="F271" s="596"/>
      <c r="G271" s="596"/>
      <c r="H271" s="596"/>
      <c r="I271" s="596"/>
      <c r="J271" s="596"/>
      <c r="K271" s="596"/>
      <c r="L271" s="596"/>
      <c r="M271" s="596"/>
      <c r="N271" s="596"/>
      <c r="O271" s="596"/>
      <c r="P271" s="596"/>
      <c r="Q271" s="596"/>
      <c r="R271" s="596"/>
      <c r="S271" s="596"/>
      <c r="T271" s="596"/>
      <c r="U271" s="596"/>
      <c r="V271" s="596"/>
      <c r="W271" s="596"/>
      <c r="X271" s="596"/>
      <c r="Y271" s="596"/>
      <c r="Z271" s="596"/>
    </row>
    <row r="272">
      <c r="A272" s="596"/>
      <c r="B272" s="596"/>
      <c r="C272" s="596"/>
      <c r="D272" s="596"/>
      <c r="E272" s="596"/>
      <c r="F272" s="596"/>
      <c r="G272" s="596"/>
      <c r="H272" s="596"/>
      <c r="I272" s="596"/>
      <c r="J272" s="596"/>
      <c r="K272" s="596"/>
      <c r="L272" s="596"/>
      <c r="M272" s="596"/>
      <c r="N272" s="596"/>
      <c r="O272" s="596"/>
      <c r="P272" s="596"/>
      <c r="Q272" s="596"/>
      <c r="R272" s="596"/>
      <c r="S272" s="596"/>
      <c r="T272" s="596"/>
      <c r="U272" s="596"/>
      <c r="V272" s="596"/>
      <c r="W272" s="596"/>
      <c r="X272" s="596"/>
      <c r="Y272" s="596"/>
      <c r="Z272" s="596"/>
    </row>
    <row r="273">
      <c r="A273" s="596"/>
      <c r="B273" s="596"/>
      <c r="C273" s="596"/>
      <c r="D273" s="596"/>
      <c r="E273" s="596"/>
      <c r="F273" s="596"/>
      <c r="G273" s="596"/>
      <c r="H273" s="596"/>
      <c r="I273" s="596"/>
      <c r="J273" s="596"/>
      <c r="K273" s="596"/>
      <c r="L273" s="596"/>
      <c r="M273" s="596"/>
      <c r="N273" s="596"/>
      <c r="O273" s="596"/>
      <c r="P273" s="596"/>
      <c r="Q273" s="596"/>
      <c r="R273" s="596"/>
      <c r="S273" s="596"/>
      <c r="T273" s="596"/>
      <c r="U273" s="596"/>
      <c r="V273" s="596"/>
      <c r="W273" s="596"/>
      <c r="X273" s="596"/>
      <c r="Y273" s="596"/>
      <c r="Z273" s="596"/>
    </row>
    <row r="274">
      <c r="A274" s="596"/>
      <c r="B274" s="596"/>
      <c r="C274" s="596"/>
      <c r="D274" s="596"/>
      <c r="E274" s="596"/>
      <c r="F274" s="596"/>
      <c r="G274" s="596"/>
      <c r="H274" s="596"/>
      <c r="I274" s="596"/>
      <c r="J274" s="596"/>
      <c r="K274" s="596"/>
      <c r="L274" s="596"/>
      <c r="M274" s="596"/>
      <c r="N274" s="596"/>
      <c r="O274" s="596"/>
      <c r="P274" s="596"/>
      <c r="Q274" s="596"/>
      <c r="R274" s="596"/>
      <c r="S274" s="596"/>
      <c r="T274" s="596"/>
      <c r="U274" s="596"/>
      <c r="V274" s="596"/>
      <c r="W274" s="596"/>
      <c r="X274" s="596"/>
      <c r="Y274" s="596"/>
      <c r="Z274" s="596"/>
    </row>
    <row r="275">
      <c r="A275" s="596"/>
      <c r="B275" s="596"/>
      <c r="C275" s="596"/>
      <c r="D275" s="596"/>
      <c r="E275" s="596"/>
      <c r="F275" s="596"/>
      <c r="G275" s="596"/>
      <c r="H275" s="596"/>
      <c r="I275" s="596"/>
      <c r="J275" s="596"/>
      <c r="K275" s="596"/>
      <c r="L275" s="596"/>
      <c r="M275" s="596"/>
      <c r="N275" s="596"/>
      <c r="O275" s="596"/>
      <c r="P275" s="596"/>
      <c r="Q275" s="596"/>
      <c r="R275" s="596"/>
      <c r="S275" s="596"/>
      <c r="T275" s="596"/>
      <c r="U275" s="596"/>
      <c r="V275" s="596"/>
      <c r="W275" s="596"/>
      <c r="X275" s="596"/>
      <c r="Y275" s="596"/>
      <c r="Z275" s="596"/>
    </row>
    <row r="276">
      <c r="A276" s="596"/>
      <c r="B276" s="596"/>
      <c r="C276" s="596"/>
      <c r="D276" s="596"/>
      <c r="E276" s="596"/>
      <c r="F276" s="596"/>
      <c r="G276" s="596"/>
      <c r="H276" s="596"/>
      <c r="I276" s="596"/>
      <c r="J276" s="596"/>
      <c r="K276" s="596"/>
      <c r="L276" s="596"/>
      <c r="M276" s="596"/>
      <c r="N276" s="596"/>
      <c r="O276" s="596"/>
      <c r="P276" s="596"/>
      <c r="Q276" s="596"/>
      <c r="R276" s="596"/>
      <c r="S276" s="596"/>
      <c r="T276" s="596"/>
      <c r="U276" s="596"/>
      <c r="V276" s="596"/>
      <c r="W276" s="596"/>
      <c r="X276" s="596"/>
      <c r="Y276" s="596"/>
      <c r="Z276" s="596"/>
    </row>
    <row r="277">
      <c r="A277" s="596"/>
      <c r="B277" s="596"/>
      <c r="C277" s="596"/>
      <c r="D277" s="596"/>
      <c r="E277" s="596"/>
      <c r="F277" s="596"/>
      <c r="G277" s="596"/>
      <c r="H277" s="596"/>
      <c r="I277" s="596"/>
      <c r="J277" s="596"/>
      <c r="K277" s="596"/>
      <c r="L277" s="596"/>
      <c r="M277" s="596"/>
      <c r="N277" s="596"/>
      <c r="O277" s="596"/>
      <c r="P277" s="596"/>
      <c r="Q277" s="596"/>
      <c r="R277" s="596"/>
      <c r="S277" s="596"/>
      <c r="T277" s="596"/>
      <c r="U277" s="596"/>
      <c r="V277" s="596"/>
      <c r="W277" s="596"/>
      <c r="X277" s="596"/>
      <c r="Y277" s="596"/>
      <c r="Z277" s="596"/>
    </row>
    <row r="278">
      <c r="A278" s="596"/>
      <c r="B278" s="596"/>
      <c r="C278" s="596"/>
      <c r="D278" s="596"/>
      <c r="E278" s="596"/>
      <c r="F278" s="596"/>
      <c r="G278" s="596"/>
      <c r="H278" s="596"/>
      <c r="I278" s="596"/>
      <c r="J278" s="596"/>
      <c r="K278" s="596"/>
      <c r="L278" s="596"/>
      <c r="M278" s="596"/>
      <c r="N278" s="596"/>
      <c r="O278" s="596"/>
      <c r="P278" s="596"/>
      <c r="Q278" s="596"/>
      <c r="R278" s="596"/>
      <c r="S278" s="596"/>
      <c r="T278" s="596"/>
      <c r="U278" s="596"/>
      <c r="V278" s="596"/>
      <c r="W278" s="596"/>
      <c r="X278" s="596"/>
      <c r="Y278" s="596"/>
      <c r="Z278" s="596"/>
    </row>
    <row r="279">
      <c r="A279" s="596"/>
      <c r="B279" s="596"/>
      <c r="C279" s="596"/>
      <c r="D279" s="596"/>
      <c r="E279" s="596"/>
      <c r="F279" s="596"/>
      <c r="G279" s="596"/>
      <c r="H279" s="596"/>
      <c r="I279" s="596"/>
      <c r="J279" s="596"/>
      <c r="K279" s="596"/>
      <c r="L279" s="596"/>
      <c r="M279" s="596"/>
      <c r="N279" s="596"/>
      <c r="O279" s="596"/>
      <c r="P279" s="596"/>
      <c r="Q279" s="596"/>
      <c r="R279" s="596"/>
      <c r="S279" s="596"/>
      <c r="T279" s="596"/>
      <c r="U279" s="596"/>
      <c r="V279" s="596"/>
      <c r="W279" s="596"/>
      <c r="X279" s="596"/>
      <c r="Y279" s="596"/>
      <c r="Z279" s="596"/>
    </row>
    <row r="280">
      <c r="A280" s="596"/>
      <c r="B280" s="596"/>
      <c r="C280" s="596"/>
      <c r="D280" s="596"/>
      <c r="E280" s="596"/>
      <c r="F280" s="596"/>
      <c r="G280" s="596"/>
      <c r="H280" s="596"/>
      <c r="I280" s="596"/>
      <c r="J280" s="596"/>
      <c r="K280" s="596"/>
      <c r="L280" s="596"/>
      <c r="M280" s="596"/>
      <c r="N280" s="596"/>
      <c r="O280" s="596"/>
      <c r="P280" s="596"/>
      <c r="Q280" s="596"/>
      <c r="R280" s="596"/>
      <c r="S280" s="596"/>
      <c r="T280" s="596"/>
      <c r="U280" s="596"/>
      <c r="V280" s="596"/>
      <c r="W280" s="596"/>
      <c r="X280" s="596"/>
      <c r="Y280" s="596"/>
      <c r="Z280" s="596"/>
    </row>
    <row r="281">
      <c r="A281" s="596"/>
      <c r="B281" s="596"/>
      <c r="C281" s="596"/>
      <c r="D281" s="596"/>
      <c r="E281" s="596"/>
      <c r="F281" s="596"/>
      <c r="G281" s="596"/>
      <c r="H281" s="596"/>
      <c r="I281" s="596"/>
      <c r="J281" s="596"/>
      <c r="K281" s="596"/>
      <c r="L281" s="596"/>
      <c r="M281" s="596"/>
      <c r="N281" s="596"/>
      <c r="O281" s="596"/>
      <c r="P281" s="596"/>
      <c r="Q281" s="596"/>
      <c r="R281" s="596"/>
      <c r="S281" s="596"/>
      <c r="T281" s="596"/>
      <c r="U281" s="596"/>
      <c r="V281" s="596"/>
      <c r="W281" s="596"/>
      <c r="X281" s="596"/>
      <c r="Y281" s="596"/>
      <c r="Z281" s="596"/>
    </row>
    <row r="282">
      <c r="A282" s="596"/>
      <c r="B282" s="596"/>
      <c r="C282" s="596"/>
      <c r="D282" s="596"/>
      <c r="E282" s="596"/>
      <c r="F282" s="596"/>
      <c r="G282" s="596"/>
      <c r="H282" s="596"/>
      <c r="I282" s="596"/>
      <c r="J282" s="596"/>
      <c r="K282" s="596"/>
      <c r="L282" s="596"/>
      <c r="M282" s="596"/>
      <c r="N282" s="596"/>
      <c r="O282" s="596"/>
      <c r="P282" s="596"/>
      <c r="Q282" s="596"/>
      <c r="R282" s="596"/>
      <c r="S282" s="596"/>
      <c r="T282" s="596"/>
      <c r="U282" s="596"/>
      <c r="V282" s="596"/>
      <c r="W282" s="596"/>
      <c r="X282" s="596"/>
      <c r="Y282" s="596"/>
      <c r="Z282" s="596"/>
    </row>
    <row r="283">
      <c r="A283" s="596"/>
      <c r="B283" s="596"/>
      <c r="C283" s="596"/>
      <c r="D283" s="596"/>
      <c r="E283" s="596"/>
      <c r="F283" s="596"/>
      <c r="G283" s="596"/>
      <c r="H283" s="596"/>
      <c r="I283" s="596"/>
      <c r="J283" s="596"/>
      <c r="K283" s="596"/>
      <c r="L283" s="596"/>
      <c r="M283" s="596"/>
      <c r="N283" s="596"/>
      <c r="O283" s="596"/>
      <c r="P283" s="596"/>
      <c r="Q283" s="596"/>
      <c r="R283" s="596"/>
      <c r="S283" s="596"/>
      <c r="T283" s="596"/>
      <c r="U283" s="596"/>
      <c r="V283" s="596"/>
      <c r="W283" s="596"/>
      <c r="X283" s="596"/>
      <c r="Y283" s="596"/>
      <c r="Z283" s="596"/>
    </row>
    <row r="284">
      <c r="A284" s="596"/>
      <c r="B284" s="596"/>
      <c r="C284" s="596"/>
      <c r="D284" s="596"/>
      <c r="E284" s="596"/>
      <c r="F284" s="596"/>
      <c r="G284" s="596"/>
      <c r="H284" s="596"/>
      <c r="I284" s="596"/>
      <c r="J284" s="596"/>
      <c r="K284" s="596"/>
      <c r="L284" s="596"/>
      <c r="M284" s="596"/>
      <c r="N284" s="596"/>
      <c r="O284" s="596"/>
      <c r="P284" s="596"/>
      <c r="Q284" s="596"/>
      <c r="R284" s="596"/>
      <c r="S284" s="596"/>
      <c r="T284" s="596"/>
      <c r="U284" s="596"/>
      <c r="V284" s="596"/>
      <c r="W284" s="596"/>
      <c r="X284" s="596"/>
      <c r="Y284" s="596"/>
      <c r="Z284" s="596"/>
    </row>
    <row r="285">
      <c r="A285" s="596"/>
      <c r="B285" s="596"/>
      <c r="C285" s="596"/>
      <c r="D285" s="596"/>
      <c r="E285" s="596"/>
      <c r="F285" s="596"/>
      <c r="G285" s="596"/>
      <c r="H285" s="596"/>
      <c r="I285" s="596"/>
      <c r="J285" s="596"/>
      <c r="K285" s="596"/>
      <c r="L285" s="596"/>
      <c r="M285" s="596"/>
      <c r="N285" s="596"/>
      <c r="O285" s="596"/>
      <c r="P285" s="596"/>
      <c r="Q285" s="596"/>
      <c r="R285" s="596"/>
      <c r="S285" s="596"/>
      <c r="T285" s="596"/>
      <c r="U285" s="596"/>
      <c r="V285" s="596"/>
      <c r="W285" s="596"/>
      <c r="X285" s="596"/>
      <c r="Y285" s="596"/>
      <c r="Z285" s="596"/>
    </row>
    <row r="286">
      <c r="A286" s="596"/>
      <c r="B286" s="596"/>
      <c r="C286" s="596"/>
      <c r="D286" s="596"/>
      <c r="E286" s="596"/>
      <c r="F286" s="596"/>
      <c r="G286" s="596"/>
      <c r="H286" s="596"/>
      <c r="I286" s="596"/>
      <c r="J286" s="596"/>
      <c r="K286" s="596"/>
      <c r="L286" s="596"/>
      <c r="M286" s="596"/>
      <c r="N286" s="596"/>
      <c r="O286" s="596"/>
      <c r="P286" s="596"/>
      <c r="Q286" s="596"/>
      <c r="R286" s="596"/>
      <c r="S286" s="596"/>
      <c r="T286" s="596"/>
      <c r="U286" s="596"/>
      <c r="V286" s="596"/>
      <c r="W286" s="596"/>
      <c r="X286" s="596"/>
      <c r="Y286" s="596"/>
      <c r="Z286" s="596"/>
    </row>
    <row r="287">
      <c r="A287" s="596"/>
      <c r="B287" s="596"/>
      <c r="C287" s="596"/>
      <c r="D287" s="596"/>
      <c r="E287" s="596"/>
      <c r="F287" s="596"/>
      <c r="G287" s="596"/>
      <c r="H287" s="596"/>
      <c r="I287" s="596"/>
      <c r="J287" s="596"/>
      <c r="K287" s="596"/>
      <c r="L287" s="596"/>
      <c r="M287" s="596"/>
      <c r="N287" s="596"/>
      <c r="O287" s="596"/>
      <c r="P287" s="596"/>
      <c r="Q287" s="596"/>
      <c r="R287" s="596"/>
      <c r="S287" s="596"/>
      <c r="T287" s="596"/>
      <c r="U287" s="596"/>
      <c r="V287" s="596"/>
      <c r="W287" s="596"/>
      <c r="X287" s="596"/>
      <c r="Y287" s="596"/>
      <c r="Z287" s="596"/>
    </row>
    <row r="288">
      <c r="A288" s="596"/>
      <c r="B288" s="596"/>
      <c r="C288" s="596"/>
      <c r="D288" s="596"/>
      <c r="E288" s="596"/>
      <c r="F288" s="596"/>
      <c r="G288" s="596"/>
      <c r="H288" s="596"/>
      <c r="I288" s="596"/>
      <c r="J288" s="596"/>
      <c r="K288" s="596"/>
      <c r="L288" s="596"/>
      <c r="M288" s="596"/>
      <c r="N288" s="596"/>
      <c r="O288" s="596"/>
      <c r="P288" s="596"/>
      <c r="Q288" s="596"/>
      <c r="R288" s="596"/>
      <c r="S288" s="596"/>
      <c r="T288" s="596"/>
      <c r="U288" s="596"/>
      <c r="V288" s="596"/>
      <c r="W288" s="596"/>
      <c r="X288" s="596"/>
      <c r="Y288" s="596"/>
      <c r="Z288" s="596"/>
    </row>
    <row r="289">
      <c r="A289" s="596"/>
      <c r="B289" s="596"/>
      <c r="C289" s="596"/>
      <c r="D289" s="596"/>
      <c r="E289" s="596"/>
      <c r="F289" s="596"/>
      <c r="G289" s="596"/>
      <c r="H289" s="596"/>
      <c r="I289" s="596"/>
      <c r="J289" s="596"/>
      <c r="K289" s="596"/>
      <c r="L289" s="596"/>
      <c r="M289" s="596"/>
      <c r="N289" s="596"/>
      <c r="O289" s="596"/>
      <c r="P289" s="596"/>
      <c r="Q289" s="596"/>
      <c r="R289" s="596"/>
      <c r="S289" s="596"/>
      <c r="T289" s="596"/>
      <c r="U289" s="596"/>
      <c r="V289" s="596"/>
      <c r="W289" s="596"/>
      <c r="X289" s="596"/>
      <c r="Y289" s="596"/>
      <c r="Z289" s="596"/>
    </row>
    <row r="290">
      <c r="A290" s="596"/>
      <c r="B290" s="596"/>
      <c r="C290" s="596"/>
      <c r="D290" s="596"/>
      <c r="E290" s="596"/>
      <c r="F290" s="596"/>
      <c r="G290" s="596"/>
      <c r="H290" s="596"/>
      <c r="I290" s="596"/>
      <c r="J290" s="596"/>
      <c r="K290" s="596"/>
      <c r="L290" s="596"/>
      <c r="M290" s="596"/>
      <c r="N290" s="596"/>
      <c r="O290" s="596"/>
      <c r="P290" s="596"/>
      <c r="Q290" s="596"/>
      <c r="R290" s="596"/>
      <c r="S290" s="596"/>
      <c r="T290" s="596"/>
      <c r="U290" s="596"/>
      <c r="V290" s="596"/>
      <c r="W290" s="596"/>
      <c r="X290" s="596"/>
      <c r="Y290" s="596"/>
      <c r="Z290" s="596"/>
    </row>
    <row r="291">
      <c r="A291" s="596"/>
      <c r="B291" s="596"/>
      <c r="C291" s="596"/>
      <c r="D291" s="596"/>
      <c r="E291" s="596"/>
      <c r="F291" s="596"/>
      <c r="G291" s="596"/>
      <c r="H291" s="596"/>
      <c r="I291" s="596"/>
      <c r="J291" s="596"/>
      <c r="K291" s="596"/>
      <c r="L291" s="596"/>
      <c r="M291" s="596"/>
      <c r="N291" s="596"/>
      <c r="O291" s="596"/>
      <c r="P291" s="596"/>
      <c r="Q291" s="596"/>
      <c r="R291" s="596"/>
      <c r="S291" s="596"/>
      <c r="T291" s="596"/>
      <c r="U291" s="596"/>
      <c r="V291" s="596"/>
      <c r="W291" s="596"/>
      <c r="X291" s="596"/>
      <c r="Y291" s="596"/>
      <c r="Z291" s="596"/>
    </row>
    <row r="292">
      <c r="A292" s="596"/>
      <c r="B292" s="596"/>
      <c r="C292" s="596"/>
      <c r="D292" s="596"/>
      <c r="E292" s="596"/>
      <c r="F292" s="596"/>
      <c r="G292" s="596"/>
      <c r="H292" s="596"/>
      <c r="I292" s="596"/>
      <c r="J292" s="596"/>
      <c r="K292" s="596"/>
      <c r="L292" s="596"/>
      <c r="M292" s="596"/>
      <c r="N292" s="596"/>
      <c r="O292" s="596"/>
      <c r="P292" s="596"/>
      <c r="Q292" s="596"/>
      <c r="R292" s="596"/>
      <c r="S292" s="596"/>
      <c r="T292" s="596"/>
      <c r="U292" s="596"/>
      <c r="V292" s="596"/>
      <c r="W292" s="596"/>
      <c r="X292" s="596"/>
      <c r="Y292" s="596"/>
      <c r="Z292" s="596"/>
    </row>
    <row r="293">
      <c r="A293" s="596"/>
      <c r="B293" s="596"/>
      <c r="C293" s="596"/>
      <c r="D293" s="596"/>
      <c r="E293" s="596"/>
      <c r="F293" s="596"/>
      <c r="G293" s="596"/>
      <c r="H293" s="596"/>
      <c r="I293" s="596"/>
      <c r="J293" s="596"/>
      <c r="K293" s="596"/>
      <c r="L293" s="596"/>
      <c r="M293" s="596"/>
      <c r="N293" s="596"/>
      <c r="O293" s="596"/>
      <c r="P293" s="596"/>
      <c r="Q293" s="596"/>
      <c r="R293" s="596"/>
      <c r="S293" s="596"/>
      <c r="T293" s="596"/>
      <c r="U293" s="596"/>
      <c r="V293" s="596"/>
      <c r="W293" s="596"/>
      <c r="X293" s="596"/>
      <c r="Y293" s="596"/>
      <c r="Z293" s="596"/>
    </row>
    <row r="294">
      <c r="A294" s="596"/>
      <c r="B294" s="596"/>
      <c r="C294" s="596"/>
      <c r="D294" s="596"/>
      <c r="E294" s="596"/>
      <c r="F294" s="596"/>
      <c r="G294" s="596"/>
      <c r="H294" s="596"/>
      <c r="I294" s="596"/>
      <c r="J294" s="596"/>
      <c r="K294" s="596"/>
      <c r="L294" s="596"/>
      <c r="M294" s="596"/>
      <c r="N294" s="596"/>
      <c r="O294" s="596"/>
      <c r="P294" s="596"/>
      <c r="Q294" s="596"/>
      <c r="R294" s="596"/>
      <c r="S294" s="596"/>
      <c r="T294" s="596"/>
      <c r="U294" s="596"/>
      <c r="V294" s="596"/>
      <c r="W294" s="596"/>
      <c r="X294" s="596"/>
      <c r="Y294" s="596"/>
      <c r="Z294" s="596"/>
    </row>
    <row r="295">
      <c r="A295" s="596"/>
      <c r="B295" s="596"/>
      <c r="C295" s="596"/>
      <c r="D295" s="596"/>
      <c r="E295" s="596"/>
      <c r="F295" s="596"/>
      <c r="G295" s="596"/>
      <c r="H295" s="596"/>
      <c r="I295" s="596"/>
      <c r="J295" s="596"/>
      <c r="K295" s="596"/>
      <c r="L295" s="596"/>
      <c r="M295" s="596"/>
      <c r="N295" s="596"/>
      <c r="O295" s="596"/>
      <c r="P295" s="596"/>
      <c r="Q295" s="596"/>
      <c r="R295" s="596"/>
      <c r="S295" s="596"/>
      <c r="T295" s="596"/>
      <c r="U295" s="596"/>
      <c r="V295" s="596"/>
      <c r="W295" s="596"/>
      <c r="X295" s="596"/>
      <c r="Y295" s="596"/>
      <c r="Z295" s="596"/>
    </row>
    <row r="296">
      <c r="A296" s="596"/>
      <c r="B296" s="596"/>
      <c r="C296" s="596"/>
      <c r="D296" s="596"/>
      <c r="E296" s="596"/>
      <c r="F296" s="596"/>
      <c r="G296" s="596"/>
      <c r="H296" s="596"/>
      <c r="I296" s="596"/>
      <c r="J296" s="596"/>
      <c r="K296" s="596"/>
      <c r="L296" s="596"/>
      <c r="M296" s="596"/>
      <c r="N296" s="596"/>
      <c r="O296" s="596"/>
      <c r="P296" s="596"/>
      <c r="Q296" s="596"/>
      <c r="R296" s="596"/>
      <c r="S296" s="596"/>
      <c r="T296" s="596"/>
      <c r="U296" s="596"/>
      <c r="V296" s="596"/>
      <c r="W296" s="596"/>
      <c r="X296" s="596"/>
      <c r="Y296" s="596"/>
      <c r="Z296" s="596"/>
    </row>
    <row r="297">
      <c r="A297" s="596"/>
      <c r="B297" s="596"/>
      <c r="C297" s="596"/>
      <c r="D297" s="596"/>
      <c r="E297" s="596"/>
      <c r="F297" s="596"/>
      <c r="G297" s="596"/>
      <c r="H297" s="596"/>
      <c r="I297" s="596"/>
      <c r="J297" s="596"/>
      <c r="K297" s="596"/>
      <c r="L297" s="596"/>
      <c r="M297" s="596"/>
      <c r="N297" s="596"/>
      <c r="O297" s="596"/>
      <c r="P297" s="596"/>
      <c r="Q297" s="596"/>
      <c r="R297" s="596"/>
      <c r="S297" s="596"/>
      <c r="T297" s="596"/>
      <c r="U297" s="596"/>
      <c r="V297" s="596"/>
      <c r="W297" s="596"/>
      <c r="X297" s="596"/>
      <c r="Y297" s="596"/>
      <c r="Z297" s="596"/>
    </row>
    <row r="298">
      <c r="A298" s="596"/>
      <c r="B298" s="596"/>
      <c r="C298" s="596"/>
      <c r="D298" s="596"/>
      <c r="E298" s="596"/>
      <c r="F298" s="596"/>
      <c r="G298" s="596"/>
      <c r="H298" s="596"/>
      <c r="I298" s="596"/>
      <c r="J298" s="596"/>
      <c r="K298" s="596"/>
      <c r="L298" s="596"/>
      <c r="M298" s="596"/>
      <c r="N298" s="596"/>
      <c r="O298" s="596"/>
      <c r="P298" s="596"/>
      <c r="Q298" s="596"/>
      <c r="R298" s="596"/>
      <c r="S298" s="596"/>
      <c r="T298" s="596"/>
      <c r="U298" s="596"/>
      <c r="V298" s="596"/>
      <c r="W298" s="596"/>
      <c r="X298" s="596"/>
      <c r="Y298" s="596"/>
      <c r="Z298" s="596"/>
    </row>
    <row r="299">
      <c r="A299" s="596"/>
      <c r="B299" s="596"/>
      <c r="C299" s="596"/>
      <c r="D299" s="596"/>
      <c r="E299" s="596"/>
      <c r="F299" s="596"/>
      <c r="G299" s="596"/>
      <c r="H299" s="596"/>
      <c r="I299" s="596"/>
      <c r="J299" s="596"/>
      <c r="K299" s="596"/>
      <c r="L299" s="596"/>
      <c r="M299" s="596"/>
      <c r="N299" s="596"/>
      <c r="O299" s="596"/>
      <c r="P299" s="596"/>
      <c r="Q299" s="596"/>
      <c r="R299" s="596"/>
      <c r="S299" s="596"/>
      <c r="T299" s="596"/>
      <c r="U299" s="596"/>
      <c r="V299" s="596"/>
      <c r="W299" s="596"/>
      <c r="X299" s="596"/>
      <c r="Y299" s="596"/>
      <c r="Z299" s="596"/>
    </row>
    <row r="300">
      <c r="A300" s="596"/>
      <c r="B300" s="596"/>
      <c r="C300" s="596"/>
      <c r="D300" s="596"/>
      <c r="E300" s="596"/>
      <c r="F300" s="596"/>
      <c r="G300" s="596"/>
      <c r="H300" s="596"/>
      <c r="I300" s="596"/>
      <c r="J300" s="596"/>
      <c r="K300" s="596"/>
      <c r="L300" s="596"/>
      <c r="M300" s="596"/>
      <c r="N300" s="596"/>
      <c r="O300" s="596"/>
      <c r="P300" s="596"/>
      <c r="Q300" s="596"/>
      <c r="R300" s="596"/>
      <c r="S300" s="596"/>
      <c r="T300" s="596"/>
      <c r="U300" s="596"/>
      <c r="V300" s="596"/>
      <c r="W300" s="596"/>
      <c r="X300" s="596"/>
      <c r="Y300" s="596"/>
      <c r="Z300" s="596"/>
    </row>
    <row r="301">
      <c r="A301" s="596"/>
      <c r="B301" s="596"/>
      <c r="C301" s="596"/>
      <c r="D301" s="596"/>
      <c r="E301" s="596"/>
      <c r="F301" s="596"/>
      <c r="G301" s="596"/>
      <c r="H301" s="596"/>
      <c r="I301" s="596"/>
      <c r="J301" s="596"/>
      <c r="K301" s="596"/>
      <c r="L301" s="596"/>
      <c r="M301" s="596"/>
      <c r="N301" s="596"/>
      <c r="O301" s="596"/>
      <c r="P301" s="596"/>
      <c r="Q301" s="596"/>
      <c r="R301" s="596"/>
      <c r="S301" s="596"/>
      <c r="T301" s="596"/>
      <c r="U301" s="596"/>
      <c r="V301" s="596"/>
      <c r="W301" s="596"/>
      <c r="X301" s="596"/>
      <c r="Y301" s="596"/>
      <c r="Z301" s="596"/>
    </row>
    <row r="302">
      <c r="A302" s="596"/>
      <c r="B302" s="596"/>
      <c r="C302" s="596"/>
      <c r="D302" s="596"/>
      <c r="E302" s="596"/>
      <c r="F302" s="596"/>
      <c r="G302" s="596"/>
      <c r="H302" s="596"/>
      <c r="I302" s="596"/>
      <c r="J302" s="596"/>
      <c r="K302" s="596"/>
      <c r="L302" s="596"/>
      <c r="M302" s="596"/>
      <c r="N302" s="596"/>
      <c r="O302" s="596"/>
      <c r="P302" s="596"/>
      <c r="Q302" s="596"/>
      <c r="R302" s="596"/>
      <c r="S302" s="596"/>
      <c r="T302" s="596"/>
      <c r="U302" s="596"/>
      <c r="V302" s="596"/>
      <c r="W302" s="596"/>
      <c r="X302" s="596"/>
      <c r="Y302" s="596"/>
      <c r="Z302" s="596"/>
    </row>
    <row r="303">
      <c r="A303" s="596"/>
      <c r="B303" s="596"/>
      <c r="C303" s="596"/>
      <c r="D303" s="596"/>
      <c r="E303" s="596"/>
      <c r="F303" s="596"/>
      <c r="G303" s="596"/>
      <c r="H303" s="596"/>
      <c r="I303" s="596"/>
      <c r="J303" s="596"/>
      <c r="K303" s="596"/>
      <c r="L303" s="596"/>
      <c r="M303" s="596"/>
      <c r="N303" s="596"/>
      <c r="O303" s="596"/>
      <c r="P303" s="596"/>
      <c r="Q303" s="596"/>
      <c r="R303" s="596"/>
      <c r="S303" s="596"/>
      <c r="T303" s="596"/>
      <c r="U303" s="596"/>
      <c r="V303" s="596"/>
      <c r="W303" s="596"/>
      <c r="X303" s="596"/>
      <c r="Y303" s="596"/>
      <c r="Z303" s="596"/>
    </row>
    <row r="304">
      <c r="A304" s="596"/>
      <c r="B304" s="596"/>
      <c r="C304" s="596"/>
      <c r="D304" s="596"/>
      <c r="E304" s="596"/>
      <c r="F304" s="596"/>
      <c r="G304" s="596"/>
      <c r="H304" s="596"/>
      <c r="I304" s="596"/>
      <c r="J304" s="596"/>
      <c r="K304" s="596"/>
      <c r="L304" s="596"/>
      <c r="M304" s="596"/>
      <c r="N304" s="596"/>
      <c r="O304" s="596"/>
      <c r="P304" s="596"/>
      <c r="Q304" s="596"/>
      <c r="R304" s="596"/>
      <c r="S304" s="596"/>
      <c r="T304" s="596"/>
      <c r="U304" s="596"/>
      <c r="V304" s="596"/>
      <c r="W304" s="596"/>
      <c r="X304" s="596"/>
      <c r="Y304" s="596"/>
      <c r="Z304" s="596"/>
    </row>
    <row r="305">
      <c r="A305" s="596"/>
      <c r="B305" s="596"/>
      <c r="C305" s="596"/>
      <c r="D305" s="596"/>
      <c r="E305" s="596"/>
      <c r="F305" s="596"/>
      <c r="G305" s="596"/>
      <c r="H305" s="596"/>
      <c r="I305" s="596"/>
      <c r="J305" s="596"/>
      <c r="K305" s="596"/>
      <c r="L305" s="596"/>
      <c r="M305" s="596"/>
      <c r="N305" s="596"/>
      <c r="O305" s="596"/>
      <c r="P305" s="596"/>
      <c r="Q305" s="596"/>
      <c r="R305" s="596"/>
      <c r="S305" s="596"/>
      <c r="T305" s="596"/>
      <c r="U305" s="596"/>
      <c r="V305" s="596"/>
      <c r="W305" s="596"/>
      <c r="X305" s="596"/>
      <c r="Y305" s="596"/>
      <c r="Z305" s="596"/>
    </row>
    <row r="306">
      <c r="A306" s="596"/>
      <c r="B306" s="596"/>
      <c r="C306" s="596"/>
      <c r="D306" s="596"/>
      <c r="E306" s="596"/>
      <c r="F306" s="596"/>
      <c r="G306" s="596"/>
      <c r="H306" s="596"/>
      <c r="I306" s="596"/>
      <c r="J306" s="596"/>
      <c r="K306" s="596"/>
      <c r="L306" s="596"/>
      <c r="M306" s="596"/>
      <c r="N306" s="596"/>
      <c r="O306" s="596"/>
      <c r="P306" s="596"/>
      <c r="Q306" s="596"/>
      <c r="R306" s="596"/>
      <c r="S306" s="596"/>
      <c r="T306" s="596"/>
      <c r="U306" s="596"/>
      <c r="V306" s="596"/>
      <c r="W306" s="596"/>
      <c r="X306" s="596"/>
      <c r="Y306" s="596"/>
      <c r="Z306" s="596"/>
    </row>
    <row r="307">
      <c r="A307" s="596"/>
      <c r="B307" s="596"/>
      <c r="C307" s="596"/>
      <c r="D307" s="596"/>
      <c r="E307" s="596"/>
      <c r="F307" s="596"/>
      <c r="G307" s="596"/>
      <c r="H307" s="596"/>
      <c r="I307" s="596"/>
      <c r="J307" s="596"/>
      <c r="K307" s="596"/>
      <c r="L307" s="596"/>
      <c r="M307" s="596"/>
      <c r="N307" s="596"/>
      <c r="O307" s="596"/>
      <c r="P307" s="596"/>
      <c r="Q307" s="596"/>
      <c r="R307" s="596"/>
      <c r="S307" s="596"/>
      <c r="T307" s="596"/>
      <c r="U307" s="596"/>
      <c r="V307" s="596"/>
      <c r="W307" s="596"/>
      <c r="X307" s="596"/>
      <c r="Y307" s="596"/>
      <c r="Z307" s="596"/>
    </row>
    <row r="308">
      <c r="A308" s="596"/>
      <c r="B308" s="596"/>
      <c r="C308" s="596"/>
      <c r="D308" s="596"/>
      <c r="E308" s="596"/>
      <c r="F308" s="596"/>
      <c r="G308" s="596"/>
      <c r="H308" s="596"/>
      <c r="I308" s="596"/>
      <c r="J308" s="596"/>
      <c r="K308" s="596"/>
      <c r="L308" s="596"/>
      <c r="M308" s="596"/>
      <c r="N308" s="596"/>
      <c r="O308" s="596"/>
      <c r="P308" s="596"/>
      <c r="Q308" s="596"/>
      <c r="R308" s="596"/>
      <c r="S308" s="596"/>
      <c r="T308" s="596"/>
      <c r="U308" s="596"/>
      <c r="V308" s="596"/>
      <c r="W308" s="596"/>
      <c r="X308" s="596"/>
      <c r="Y308" s="596"/>
      <c r="Z308" s="596"/>
    </row>
    <row r="309">
      <c r="A309" s="596"/>
      <c r="B309" s="596"/>
      <c r="C309" s="596"/>
      <c r="D309" s="596"/>
      <c r="E309" s="596"/>
      <c r="F309" s="596"/>
      <c r="G309" s="596"/>
      <c r="H309" s="596"/>
      <c r="I309" s="596"/>
      <c r="J309" s="596"/>
      <c r="K309" s="596"/>
      <c r="L309" s="596"/>
      <c r="M309" s="596"/>
      <c r="N309" s="596"/>
      <c r="O309" s="596"/>
      <c r="P309" s="596"/>
      <c r="Q309" s="596"/>
      <c r="R309" s="596"/>
      <c r="S309" s="596"/>
      <c r="T309" s="596"/>
      <c r="U309" s="596"/>
      <c r="V309" s="596"/>
      <c r="W309" s="596"/>
      <c r="X309" s="596"/>
      <c r="Y309" s="596"/>
      <c r="Z309" s="596"/>
    </row>
    <row r="310">
      <c r="A310" s="596"/>
      <c r="B310" s="596"/>
      <c r="C310" s="596"/>
      <c r="D310" s="596"/>
      <c r="E310" s="596"/>
      <c r="F310" s="596"/>
      <c r="G310" s="596"/>
      <c r="H310" s="596"/>
      <c r="I310" s="596"/>
      <c r="J310" s="596"/>
      <c r="K310" s="596"/>
      <c r="L310" s="596"/>
      <c r="M310" s="596"/>
      <c r="N310" s="596"/>
      <c r="O310" s="596"/>
      <c r="P310" s="596"/>
      <c r="Q310" s="596"/>
      <c r="R310" s="596"/>
      <c r="S310" s="596"/>
      <c r="T310" s="596"/>
      <c r="U310" s="596"/>
      <c r="V310" s="596"/>
      <c r="W310" s="596"/>
      <c r="X310" s="596"/>
      <c r="Y310" s="596"/>
      <c r="Z310" s="596"/>
    </row>
    <row r="311">
      <c r="A311" s="596"/>
      <c r="B311" s="596"/>
      <c r="C311" s="596"/>
      <c r="D311" s="596"/>
      <c r="E311" s="596"/>
      <c r="F311" s="596"/>
      <c r="G311" s="596"/>
      <c r="H311" s="596"/>
      <c r="I311" s="596"/>
      <c r="J311" s="596"/>
      <c r="K311" s="596"/>
      <c r="L311" s="596"/>
      <c r="M311" s="596"/>
      <c r="N311" s="596"/>
      <c r="O311" s="596"/>
      <c r="P311" s="596"/>
      <c r="Q311" s="596"/>
      <c r="R311" s="596"/>
      <c r="S311" s="596"/>
      <c r="T311" s="596"/>
      <c r="U311" s="596"/>
      <c r="V311" s="596"/>
      <c r="W311" s="596"/>
      <c r="X311" s="596"/>
      <c r="Y311" s="596"/>
      <c r="Z311" s="596"/>
    </row>
    <row r="312">
      <c r="A312" s="596"/>
      <c r="B312" s="596"/>
      <c r="C312" s="596"/>
      <c r="D312" s="596"/>
      <c r="E312" s="596"/>
      <c r="F312" s="596"/>
      <c r="G312" s="596"/>
      <c r="H312" s="596"/>
      <c r="I312" s="596"/>
      <c r="J312" s="596"/>
      <c r="K312" s="596"/>
      <c r="L312" s="596"/>
      <c r="M312" s="596"/>
      <c r="N312" s="596"/>
      <c r="O312" s="596"/>
      <c r="P312" s="596"/>
      <c r="Q312" s="596"/>
      <c r="R312" s="596"/>
      <c r="S312" s="596"/>
      <c r="T312" s="596"/>
      <c r="U312" s="596"/>
      <c r="V312" s="596"/>
      <c r="W312" s="596"/>
      <c r="X312" s="596"/>
      <c r="Y312" s="596"/>
      <c r="Z312" s="596"/>
    </row>
    <row r="313">
      <c r="A313" s="596"/>
      <c r="B313" s="596"/>
      <c r="C313" s="596"/>
      <c r="D313" s="596"/>
      <c r="E313" s="596"/>
      <c r="F313" s="596"/>
      <c r="G313" s="596"/>
      <c r="H313" s="596"/>
      <c r="I313" s="596"/>
      <c r="J313" s="596"/>
      <c r="K313" s="596"/>
      <c r="L313" s="596"/>
      <c r="M313" s="596"/>
      <c r="N313" s="596"/>
      <c r="O313" s="596"/>
      <c r="P313" s="596"/>
      <c r="Q313" s="596"/>
      <c r="R313" s="596"/>
      <c r="S313" s="596"/>
      <c r="T313" s="596"/>
      <c r="U313" s="596"/>
      <c r="V313" s="596"/>
      <c r="W313" s="596"/>
      <c r="X313" s="596"/>
      <c r="Y313" s="596"/>
      <c r="Z313" s="596"/>
    </row>
    <row r="314">
      <c r="A314" s="596"/>
      <c r="B314" s="596"/>
      <c r="C314" s="596"/>
      <c r="D314" s="596"/>
      <c r="E314" s="596"/>
      <c r="F314" s="596"/>
      <c r="G314" s="596"/>
      <c r="H314" s="596"/>
      <c r="I314" s="596"/>
      <c r="J314" s="596"/>
      <c r="K314" s="596"/>
      <c r="L314" s="596"/>
      <c r="M314" s="596"/>
      <c r="N314" s="596"/>
      <c r="O314" s="596"/>
      <c r="P314" s="596"/>
      <c r="Q314" s="596"/>
      <c r="R314" s="596"/>
      <c r="S314" s="596"/>
      <c r="T314" s="596"/>
      <c r="U314" s="596"/>
      <c r="V314" s="596"/>
      <c r="W314" s="596"/>
      <c r="X314" s="596"/>
      <c r="Y314" s="596"/>
      <c r="Z314" s="596"/>
    </row>
    <row r="315">
      <c r="A315" s="596"/>
      <c r="B315" s="596"/>
      <c r="C315" s="596"/>
      <c r="D315" s="596"/>
      <c r="E315" s="596"/>
      <c r="F315" s="596"/>
      <c r="G315" s="596"/>
      <c r="H315" s="596"/>
      <c r="I315" s="596"/>
      <c r="J315" s="596"/>
      <c r="K315" s="596"/>
      <c r="L315" s="596"/>
      <c r="M315" s="596"/>
      <c r="N315" s="596"/>
      <c r="O315" s="596"/>
      <c r="P315" s="596"/>
      <c r="Q315" s="596"/>
      <c r="R315" s="596"/>
      <c r="S315" s="596"/>
      <c r="T315" s="596"/>
      <c r="U315" s="596"/>
      <c r="V315" s="596"/>
      <c r="W315" s="596"/>
      <c r="X315" s="596"/>
      <c r="Y315" s="596"/>
      <c r="Z315" s="596"/>
    </row>
    <row r="316">
      <c r="A316" s="596"/>
      <c r="B316" s="596"/>
      <c r="C316" s="596"/>
      <c r="D316" s="596"/>
      <c r="E316" s="596"/>
      <c r="F316" s="596"/>
      <c r="G316" s="596"/>
      <c r="H316" s="596"/>
      <c r="I316" s="596"/>
      <c r="J316" s="596"/>
      <c r="K316" s="596"/>
      <c r="L316" s="596"/>
      <c r="M316" s="596"/>
      <c r="N316" s="596"/>
      <c r="O316" s="596"/>
      <c r="P316" s="596"/>
      <c r="Q316" s="596"/>
      <c r="R316" s="596"/>
      <c r="S316" s="596"/>
      <c r="T316" s="596"/>
      <c r="U316" s="596"/>
      <c r="V316" s="596"/>
      <c r="W316" s="596"/>
      <c r="X316" s="596"/>
      <c r="Y316" s="596"/>
      <c r="Z316" s="596"/>
    </row>
    <row r="317">
      <c r="A317" s="596"/>
      <c r="B317" s="596"/>
      <c r="C317" s="596"/>
      <c r="D317" s="596"/>
      <c r="E317" s="596"/>
      <c r="F317" s="596"/>
      <c r="G317" s="596"/>
      <c r="H317" s="596"/>
      <c r="I317" s="596"/>
      <c r="J317" s="596"/>
      <c r="K317" s="596"/>
      <c r="L317" s="596"/>
      <c r="M317" s="596"/>
      <c r="N317" s="596"/>
      <c r="O317" s="596"/>
      <c r="P317" s="596"/>
      <c r="Q317" s="596"/>
      <c r="R317" s="596"/>
      <c r="S317" s="596"/>
      <c r="T317" s="596"/>
      <c r="U317" s="596"/>
      <c r="V317" s="596"/>
      <c r="W317" s="596"/>
      <c r="X317" s="596"/>
      <c r="Y317" s="596"/>
      <c r="Z317" s="596"/>
    </row>
    <row r="318">
      <c r="A318" s="596"/>
      <c r="B318" s="596"/>
      <c r="C318" s="596"/>
      <c r="D318" s="596"/>
      <c r="E318" s="596"/>
      <c r="F318" s="596"/>
      <c r="G318" s="596"/>
      <c r="H318" s="596"/>
      <c r="I318" s="596"/>
      <c r="J318" s="596"/>
      <c r="K318" s="596"/>
      <c r="L318" s="596"/>
      <c r="M318" s="596"/>
      <c r="N318" s="596"/>
      <c r="O318" s="596"/>
      <c r="P318" s="596"/>
      <c r="Q318" s="596"/>
      <c r="R318" s="596"/>
      <c r="S318" s="596"/>
      <c r="T318" s="596"/>
      <c r="U318" s="596"/>
      <c r="V318" s="596"/>
      <c r="W318" s="596"/>
      <c r="X318" s="596"/>
      <c r="Y318" s="596"/>
      <c r="Z318" s="596"/>
    </row>
    <row r="319">
      <c r="A319" s="596"/>
      <c r="B319" s="596"/>
      <c r="C319" s="596"/>
      <c r="D319" s="596"/>
      <c r="E319" s="596"/>
      <c r="F319" s="596"/>
      <c r="G319" s="596"/>
      <c r="H319" s="596"/>
      <c r="I319" s="596"/>
      <c r="J319" s="596"/>
      <c r="K319" s="596"/>
      <c r="L319" s="596"/>
      <c r="M319" s="596"/>
      <c r="N319" s="596"/>
      <c r="O319" s="596"/>
      <c r="P319" s="596"/>
      <c r="Q319" s="596"/>
      <c r="R319" s="596"/>
      <c r="S319" s="596"/>
      <c r="T319" s="596"/>
      <c r="U319" s="596"/>
      <c r="V319" s="596"/>
      <c r="W319" s="596"/>
      <c r="X319" s="596"/>
      <c r="Y319" s="596"/>
      <c r="Z319" s="596"/>
    </row>
    <row r="320">
      <c r="A320" s="596"/>
      <c r="B320" s="596"/>
      <c r="C320" s="596"/>
      <c r="D320" s="596"/>
      <c r="E320" s="596"/>
      <c r="F320" s="596"/>
      <c r="G320" s="596"/>
      <c r="H320" s="596"/>
      <c r="I320" s="596"/>
      <c r="J320" s="596"/>
      <c r="K320" s="596"/>
      <c r="L320" s="596"/>
      <c r="M320" s="596"/>
      <c r="N320" s="596"/>
      <c r="O320" s="596"/>
      <c r="P320" s="596"/>
      <c r="Q320" s="596"/>
      <c r="R320" s="596"/>
      <c r="S320" s="596"/>
      <c r="T320" s="596"/>
      <c r="U320" s="596"/>
      <c r="V320" s="596"/>
      <c r="W320" s="596"/>
      <c r="X320" s="596"/>
      <c r="Y320" s="596"/>
      <c r="Z320" s="596"/>
    </row>
    <row r="321">
      <c r="A321" s="596"/>
      <c r="B321" s="596"/>
      <c r="C321" s="596"/>
      <c r="D321" s="596"/>
      <c r="E321" s="596"/>
      <c r="F321" s="596"/>
      <c r="G321" s="596"/>
      <c r="H321" s="596"/>
      <c r="I321" s="596"/>
      <c r="J321" s="596"/>
      <c r="K321" s="596"/>
      <c r="L321" s="596"/>
      <c r="M321" s="596"/>
      <c r="N321" s="596"/>
      <c r="O321" s="596"/>
      <c r="P321" s="596"/>
      <c r="Q321" s="596"/>
      <c r="R321" s="596"/>
      <c r="S321" s="596"/>
      <c r="T321" s="596"/>
      <c r="U321" s="596"/>
      <c r="V321" s="596"/>
      <c r="W321" s="596"/>
      <c r="X321" s="596"/>
      <c r="Y321" s="596"/>
      <c r="Z321" s="596"/>
    </row>
    <row r="322">
      <c r="A322" s="596"/>
      <c r="B322" s="596"/>
      <c r="C322" s="596"/>
      <c r="D322" s="596"/>
      <c r="E322" s="596"/>
      <c r="F322" s="596"/>
      <c r="G322" s="596"/>
      <c r="H322" s="596"/>
      <c r="I322" s="596"/>
      <c r="J322" s="596"/>
      <c r="K322" s="596"/>
      <c r="L322" s="596"/>
      <c r="M322" s="596"/>
      <c r="N322" s="596"/>
      <c r="O322" s="596"/>
      <c r="P322" s="596"/>
      <c r="Q322" s="596"/>
      <c r="R322" s="596"/>
      <c r="S322" s="596"/>
      <c r="T322" s="596"/>
      <c r="U322" s="596"/>
      <c r="V322" s="596"/>
      <c r="W322" s="596"/>
      <c r="X322" s="596"/>
      <c r="Y322" s="596"/>
      <c r="Z322" s="596"/>
    </row>
    <row r="323">
      <c r="A323" s="596"/>
      <c r="B323" s="596"/>
      <c r="C323" s="596"/>
      <c r="D323" s="596"/>
      <c r="E323" s="596"/>
      <c r="F323" s="596"/>
      <c r="G323" s="596"/>
      <c r="H323" s="596"/>
      <c r="I323" s="596"/>
      <c r="J323" s="596"/>
      <c r="K323" s="596"/>
      <c r="L323" s="596"/>
      <c r="M323" s="596"/>
      <c r="N323" s="596"/>
      <c r="O323" s="596"/>
      <c r="P323" s="596"/>
      <c r="Q323" s="596"/>
      <c r="R323" s="596"/>
      <c r="S323" s="596"/>
      <c r="T323" s="596"/>
      <c r="U323" s="596"/>
      <c r="V323" s="596"/>
      <c r="W323" s="596"/>
      <c r="X323" s="596"/>
      <c r="Y323" s="596"/>
      <c r="Z323" s="596"/>
    </row>
    <row r="324">
      <c r="A324" s="596"/>
      <c r="B324" s="596"/>
      <c r="C324" s="596"/>
      <c r="D324" s="596"/>
      <c r="E324" s="596"/>
      <c r="F324" s="596"/>
      <c r="G324" s="596"/>
      <c r="H324" s="596"/>
      <c r="I324" s="596"/>
      <c r="J324" s="596"/>
      <c r="K324" s="596"/>
      <c r="L324" s="596"/>
      <c r="M324" s="596"/>
      <c r="N324" s="596"/>
      <c r="O324" s="596"/>
      <c r="P324" s="596"/>
      <c r="Q324" s="596"/>
      <c r="R324" s="596"/>
      <c r="S324" s="596"/>
      <c r="T324" s="596"/>
      <c r="U324" s="596"/>
      <c r="V324" s="596"/>
      <c r="W324" s="596"/>
      <c r="X324" s="596"/>
      <c r="Y324" s="596"/>
      <c r="Z324" s="596"/>
    </row>
    <row r="325">
      <c r="A325" s="596"/>
      <c r="B325" s="596"/>
      <c r="C325" s="596"/>
      <c r="D325" s="596"/>
      <c r="E325" s="596"/>
      <c r="F325" s="596"/>
      <c r="G325" s="596"/>
      <c r="H325" s="596"/>
      <c r="I325" s="596"/>
      <c r="J325" s="596"/>
      <c r="K325" s="596"/>
      <c r="L325" s="596"/>
      <c r="M325" s="596"/>
      <c r="N325" s="596"/>
      <c r="O325" s="596"/>
      <c r="P325" s="596"/>
      <c r="Q325" s="596"/>
      <c r="R325" s="596"/>
      <c r="S325" s="596"/>
      <c r="T325" s="596"/>
      <c r="U325" s="596"/>
      <c r="V325" s="596"/>
      <c r="W325" s="596"/>
      <c r="X325" s="596"/>
      <c r="Y325" s="596"/>
      <c r="Z325" s="596"/>
    </row>
    <row r="326">
      <c r="A326" s="596"/>
      <c r="B326" s="596"/>
      <c r="C326" s="596"/>
      <c r="D326" s="596"/>
      <c r="E326" s="596"/>
      <c r="F326" s="596"/>
      <c r="G326" s="596"/>
      <c r="H326" s="596"/>
      <c r="I326" s="596"/>
      <c r="J326" s="596"/>
      <c r="K326" s="596"/>
      <c r="L326" s="596"/>
      <c r="M326" s="596"/>
      <c r="N326" s="596"/>
      <c r="O326" s="596"/>
      <c r="P326" s="596"/>
      <c r="Q326" s="596"/>
      <c r="R326" s="596"/>
      <c r="S326" s="596"/>
      <c r="T326" s="596"/>
      <c r="U326" s="596"/>
      <c r="V326" s="596"/>
      <c r="W326" s="596"/>
      <c r="X326" s="596"/>
      <c r="Y326" s="596"/>
      <c r="Z326" s="596"/>
    </row>
    <row r="327">
      <c r="A327" s="596"/>
      <c r="B327" s="596"/>
      <c r="C327" s="596"/>
      <c r="D327" s="596"/>
      <c r="E327" s="596"/>
      <c r="F327" s="596"/>
      <c r="G327" s="596"/>
      <c r="H327" s="596"/>
      <c r="I327" s="596"/>
      <c r="J327" s="596"/>
      <c r="K327" s="596"/>
      <c r="L327" s="596"/>
      <c r="M327" s="596"/>
      <c r="N327" s="596"/>
      <c r="O327" s="596"/>
      <c r="P327" s="596"/>
      <c r="Q327" s="596"/>
      <c r="R327" s="596"/>
      <c r="S327" s="596"/>
      <c r="T327" s="596"/>
      <c r="U327" s="596"/>
      <c r="V327" s="596"/>
      <c r="W327" s="596"/>
      <c r="X327" s="596"/>
      <c r="Y327" s="596"/>
      <c r="Z327" s="596"/>
    </row>
    <row r="328">
      <c r="A328" s="596"/>
      <c r="B328" s="596"/>
      <c r="C328" s="596"/>
      <c r="D328" s="596"/>
      <c r="E328" s="596"/>
      <c r="F328" s="596"/>
      <c r="G328" s="596"/>
      <c r="H328" s="596"/>
      <c r="I328" s="596"/>
      <c r="J328" s="596"/>
      <c r="K328" s="596"/>
      <c r="L328" s="596"/>
      <c r="M328" s="596"/>
      <c r="N328" s="596"/>
      <c r="O328" s="596"/>
      <c r="P328" s="596"/>
      <c r="Q328" s="596"/>
      <c r="R328" s="596"/>
      <c r="S328" s="596"/>
      <c r="T328" s="596"/>
      <c r="U328" s="596"/>
      <c r="V328" s="596"/>
      <c r="W328" s="596"/>
      <c r="X328" s="596"/>
      <c r="Y328" s="596"/>
      <c r="Z328" s="596"/>
    </row>
    <row r="329">
      <c r="A329" s="596"/>
      <c r="B329" s="596"/>
      <c r="C329" s="596"/>
      <c r="D329" s="596"/>
      <c r="E329" s="596"/>
      <c r="F329" s="596"/>
      <c r="G329" s="596"/>
      <c r="H329" s="596"/>
      <c r="I329" s="596"/>
      <c r="J329" s="596"/>
      <c r="K329" s="596"/>
      <c r="L329" s="596"/>
      <c r="M329" s="596"/>
      <c r="N329" s="596"/>
      <c r="O329" s="596"/>
      <c r="P329" s="596"/>
      <c r="Q329" s="596"/>
      <c r="R329" s="596"/>
      <c r="S329" s="596"/>
      <c r="T329" s="596"/>
      <c r="U329" s="596"/>
      <c r="V329" s="596"/>
      <c r="W329" s="596"/>
      <c r="X329" s="596"/>
      <c r="Y329" s="596"/>
      <c r="Z329" s="596"/>
    </row>
    <row r="330">
      <c r="A330" s="596"/>
      <c r="B330" s="596"/>
      <c r="C330" s="596"/>
      <c r="D330" s="596"/>
      <c r="E330" s="596"/>
      <c r="F330" s="596"/>
      <c r="G330" s="596"/>
      <c r="H330" s="596"/>
      <c r="I330" s="596"/>
      <c r="J330" s="596"/>
      <c r="K330" s="596"/>
      <c r="L330" s="596"/>
      <c r="M330" s="596"/>
      <c r="N330" s="596"/>
      <c r="O330" s="596"/>
      <c r="P330" s="596"/>
      <c r="Q330" s="596"/>
      <c r="R330" s="596"/>
      <c r="S330" s="596"/>
      <c r="T330" s="596"/>
      <c r="U330" s="596"/>
      <c r="V330" s="596"/>
      <c r="W330" s="596"/>
      <c r="X330" s="596"/>
      <c r="Y330" s="596"/>
      <c r="Z330" s="596"/>
    </row>
    <row r="331">
      <c r="A331" s="596"/>
      <c r="B331" s="596"/>
      <c r="C331" s="596"/>
      <c r="D331" s="596"/>
      <c r="E331" s="596"/>
      <c r="F331" s="596"/>
      <c r="G331" s="596"/>
      <c r="H331" s="596"/>
      <c r="I331" s="596"/>
      <c r="J331" s="596"/>
      <c r="K331" s="596"/>
      <c r="L331" s="596"/>
      <c r="M331" s="596"/>
      <c r="N331" s="596"/>
      <c r="O331" s="596"/>
      <c r="P331" s="596"/>
      <c r="Q331" s="596"/>
      <c r="R331" s="596"/>
      <c r="S331" s="596"/>
      <c r="T331" s="596"/>
      <c r="U331" s="596"/>
      <c r="V331" s="596"/>
      <c r="W331" s="596"/>
      <c r="X331" s="596"/>
      <c r="Y331" s="596"/>
      <c r="Z331" s="596"/>
    </row>
    <row r="332">
      <c r="A332" s="596"/>
      <c r="B332" s="596"/>
      <c r="C332" s="596"/>
      <c r="D332" s="596"/>
      <c r="E332" s="596"/>
      <c r="F332" s="596"/>
      <c r="G332" s="596"/>
      <c r="H332" s="596"/>
      <c r="I332" s="596"/>
      <c r="J332" s="596"/>
      <c r="K332" s="596"/>
      <c r="L332" s="596"/>
      <c r="M332" s="596"/>
      <c r="N332" s="596"/>
      <c r="O332" s="596"/>
      <c r="P332" s="596"/>
      <c r="Q332" s="596"/>
      <c r="R332" s="596"/>
      <c r="S332" s="596"/>
      <c r="T332" s="596"/>
      <c r="U332" s="596"/>
      <c r="V332" s="596"/>
      <c r="W332" s="596"/>
      <c r="X332" s="596"/>
      <c r="Y332" s="596"/>
      <c r="Z332" s="596"/>
    </row>
    <row r="333">
      <c r="A333" s="596"/>
      <c r="B333" s="596"/>
      <c r="C333" s="596"/>
      <c r="D333" s="596"/>
      <c r="E333" s="596"/>
      <c r="F333" s="596"/>
      <c r="G333" s="596"/>
      <c r="H333" s="596"/>
      <c r="I333" s="596"/>
      <c r="J333" s="596"/>
      <c r="K333" s="596"/>
      <c r="L333" s="596"/>
      <c r="M333" s="596"/>
      <c r="N333" s="596"/>
      <c r="O333" s="596"/>
      <c r="P333" s="596"/>
      <c r="Q333" s="596"/>
      <c r="R333" s="596"/>
      <c r="S333" s="596"/>
      <c r="T333" s="596"/>
      <c r="U333" s="596"/>
      <c r="V333" s="596"/>
      <c r="W333" s="596"/>
      <c r="X333" s="596"/>
      <c r="Y333" s="596"/>
      <c r="Z333" s="596"/>
    </row>
    <row r="334">
      <c r="A334" s="596"/>
      <c r="B334" s="596"/>
      <c r="C334" s="596"/>
      <c r="D334" s="596"/>
      <c r="E334" s="596"/>
      <c r="F334" s="596"/>
      <c r="G334" s="596"/>
      <c r="H334" s="596"/>
      <c r="I334" s="596"/>
      <c r="J334" s="596"/>
      <c r="K334" s="596"/>
      <c r="L334" s="596"/>
      <c r="M334" s="596"/>
      <c r="N334" s="596"/>
      <c r="O334" s="596"/>
      <c r="P334" s="596"/>
      <c r="Q334" s="596"/>
      <c r="R334" s="596"/>
      <c r="S334" s="596"/>
      <c r="T334" s="596"/>
      <c r="U334" s="596"/>
      <c r="V334" s="596"/>
      <c r="W334" s="596"/>
      <c r="X334" s="596"/>
      <c r="Y334" s="596"/>
      <c r="Z334" s="596"/>
    </row>
    <row r="335">
      <c r="A335" s="596"/>
      <c r="B335" s="596"/>
      <c r="C335" s="596"/>
      <c r="D335" s="596"/>
      <c r="E335" s="596"/>
      <c r="F335" s="596"/>
      <c r="G335" s="596"/>
      <c r="H335" s="596"/>
      <c r="I335" s="596"/>
      <c r="J335" s="596"/>
      <c r="K335" s="596"/>
      <c r="L335" s="596"/>
      <c r="M335" s="596"/>
      <c r="N335" s="596"/>
      <c r="O335" s="596"/>
      <c r="P335" s="596"/>
      <c r="Q335" s="596"/>
      <c r="R335" s="596"/>
      <c r="S335" s="596"/>
      <c r="T335" s="596"/>
      <c r="U335" s="596"/>
      <c r="V335" s="596"/>
      <c r="W335" s="596"/>
      <c r="X335" s="596"/>
      <c r="Y335" s="596"/>
      <c r="Z335" s="596"/>
    </row>
    <row r="336">
      <c r="A336" s="596"/>
      <c r="B336" s="596"/>
      <c r="C336" s="596"/>
      <c r="D336" s="596"/>
      <c r="E336" s="596"/>
      <c r="F336" s="596"/>
      <c r="G336" s="596"/>
      <c r="H336" s="596"/>
      <c r="I336" s="596"/>
      <c r="J336" s="596"/>
      <c r="K336" s="596"/>
      <c r="L336" s="596"/>
      <c r="M336" s="596"/>
      <c r="N336" s="596"/>
      <c r="O336" s="596"/>
      <c r="P336" s="596"/>
      <c r="Q336" s="596"/>
      <c r="R336" s="596"/>
      <c r="S336" s="596"/>
      <c r="T336" s="596"/>
      <c r="U336" s="596"/>
      <c r="V336" s="596"/>
      <c r="W336" s="596"/>
      <c r="X336" s="596"/>
      <c r="Y336" s="596"/>
      <c r="Z336" s="596"/>
    </row>
    <row r="337">
      <c r="A337" s="596"/>
      <c r="B337" s="596"/>
      <c r="C337" s="596"/>
      <c r="D337" s="596"/>
      <c r="E337" s="596"/>
      <c r="F337" s="596"/>
      <c r="G337" s="596"/>
      <c r="H337" s="596"/>
      <c r="I337" s="596"/>
      <c r="J337" s="596"/>
      <c r="K337" s="596"/>
      <c r="L337" s="596"/>
      <c r="M337" s="596"/>
      <c r="N337" s="596"/>
      <c r="O337" s="596"/>
      <c r="P337" s="596"/>
      <c r="Q337" s="596"/>
      <c r="R337" s="596"/>
      <c r="S337" s="596"/>
      <c r="T337" s="596"/>
      <c r="U337" s="596"/>
      <c r="V337" s="596"/>
      <c r="W337" s="596"/>
      <c r="X337" s="596"/>
      <c r="Y337" s="596"/>
      <c r="Z337" s="596"/>
    </row>
    <row r="338">
      <c r="A338" s="596"/>
      <c r="B338" s="596"/>
      <c r="C338" s="596"/>
      <c r="D338" s="596"/>
      <c r="E338" s="596"/>
      <c r="F338" s="596"/>
      <c r="G338" s="596"/>
      <c r="H338" s="596"/>
      <c r="I338" s="596"/>
      <c r="J338" s="596"/>
      <c r="K338" s="596"/>
      <c r="L338" s="596"/>
      <c r="M338" s="596"/>
      <c r="N338" s="596"/>
      <c r="O338" s="596"/>
      <c r="P338" s="596"/>
      <c r="Q338" s="596"/>
      <c r="R338" s="596"/>
      <c r="S338" s="596"/>
      <c r="T338" s="596"/>
      <c r="U338" s="596"/>
      <c r="V338" s="596"/>
      <c r="W338" s="596"/>
      <c r="X338" s="596"/>
      <c r="Y338" s="596"/>
      <c r="Z338" s="596"/>
    </row>
    <row r="339">
      <c r="A339" s="596"/>
      <c r="B339" s="596"/>
      <c r="C339" s="596"/>
      <c r="D339" s="596"/>
      <c r="E339" s="596"/>
      <c r="F339" s="596"/>
      <c r="G339" s="596"/>
      <c r="H339" s="596"/>
      <c r="I339" s="596"/>
      <c r="J339" s="596"/>
      <c r="K339" s="596"/>
      <c r="L339" s="596"/>
      <c r="M339" s="596"/>
      <c r="N339" s="596"/>
      <c r="O339" s="596"/>
      <c r="P339" s="596"/>
      <c r="Q339" s="596"/>
      <c r="R339" s="596"/>
      <c r="S339" s="596"/>
      <c r="T339" s="596"/>
      <c r="U339" s="596"/>
      <c r="V339" s="596"/>
      <c r="W339" s="596"/>
      <c r="X339" s="596"/>
      <c r="Y339" s="596"/>
      <c r="Z339" s="596"/>
    </row>
    <row r="340">
      <c r="A340" s="596"/>
      <c r="B340" s="596"/>
      <c r="C340" s="596"/>
      <c r="D340" s="596"/>
      <c r="E340" s="596"/>
      <c r="F340" s="596"/>
      <c r="G340" s="596"/>
      <c r="H340" s="596"/>
      <c r="I340" s="596"/>
      <c r="J340" s="596"/>
      <c r="K340" s="596"/>
      <c r="L340" s="596"/>
      <c r="M340" s="596"/>
      <c r="N340" s="596"/>
      <c r="O340" s="596"/>
      <c r="P340" s="596"/>
      <c r="Q340" s="596"/>
      <c r="R340" s="596"/>
      <c r="S340" s="596"/>
      <c r="T340" s="596"/>
      <c r="U340" s="596"/>
      <c r="V340" s="596"/>
      <c r="W340" s="596"/>
      <c r="X340" s="596"/>
      <c r="Y340" s="596"/>
      <c r="Z340" s="596"/>
    </row>
    <row r="341">
      <c r="A341" s="596"/>
      <c r="B341" s="596"/>
      <c r="C341" s="596"/>
      <c r="D341" s="596"/>
      <c r="E341" s="596"/>
      <c r="F341" s="596"/>
      <c r="G341" s="596"/>
      <c r="H341" s="596"/>
      <c r="I341" s="596"/>
      <c r="J341" s="596"/>
      <c r="K341" s="596"/>
      <c r="L341" s="596"/>
      <c r="M341" s="596"/>
      <c r="N341" s="596"/>
      <c r="O341" s="596"/>
      <c r="P341" s="596"/>
      <c r="Q341" s="596"/>
      <c r="R341" s="596"/>
      <c r="S341" s="596"/>
      <c r="T341" s="596"/>
      <c r="U341" s="596"/>
      <c r="V341" s="596"/>
      <c r="W341" s="596"/>
      <c r="X341" s="596"/>
      <c r="Y341" s="596"/>
      <c r="Z341" s="596"/>
    </row>
    <row r="342">
      <c r="A342" s="596"/>
      <c r="B342" s="596"/>
      <c r="C342" s="596"/>
      <c r="D342" s="596"/>
      <c r="E342" s="596"/>
      <c r="F342" s="596"/>
      <c r="G342" s="596"/>
      <c r="H342" s="596"/>
      <c r="I342" s="596"/>
      <c r="J342" s="596"/>
      <c r="K342" s="596"/>
      <c r="L342" s="596"/>
      <c r="M342" s="596"/>
      <c r="N342" s="596"/>
      <c r="O342" s="596"/>
      <c r="P342" s="596"/>
      <c r="Q342" s="596"/>
      <c r="R342" s="596"/>
      <c r="S342" s="596"/>
      <c r="T342" s="596"/>
      <c r="U342" s="596"/>
      <c r="V342" s="596"/>
      <c r="W342" s="596"/>
      <c r="X342" s="596"/>
      <c r="Y342" s="596"/>
      <c r="Z342" s="596"/>
    </row>
    <row r="343">
      <c r="A343" s="596"/>
      <c r="B343" s="596"/>
      <c r="C343" s="596"/>
      <c r="D343" s="596"/>
      <c r="E343" s="596"/>
      <c r="F343" s="596"/>
      <c r="G343" s="596"/>
      <c r="H343" s="596"/>
      <c r="I343" s="596"/>
      <c r="J343" s="596"/>
      <c r="K343" s="596"/>
      <c r="L343" s="596"/>
      <c r="M343" s="596"/>
      <c r="N343" s="596"/>
      <c r="O343" s="596"/>
      <c r="P343" s="596"/>
      <c r="Q343" s="596"/>
      <c r="R343" s="596"/>
      <c r="S343" s="596"/>
      <c r="T343" s="596"/>
      <c r="U343" s="596"/>
      <c r="V343" s="596"/>
      <c r="W343" s="596"/>
      <c r="X343" s="596"/>
      <c r="Y343" s="596"/>
      <c r="Z343" s="596"/>
    </row>
    <row r="344">
      <c r="A344" s="596"/>
      <c r="B344" s="596"/>
      <c r="C344" s="596"/>
      <c r="D344" s="596"/>
      <c r="E344" s="596"/>
      <c r="F344" s="596"/>
      <c r="G344" s="596"/>
      <c r="H344" s="596"/>
      <c r="I344" s="596"/>
      <c r="J344" s="596"/>
      <c r="K344" s="596"/>
      <c r="L344" s="596"/>
      <c r="M344" s="596"/>
      <c r="N344" s="596"/>
      <c r="O344" s="596"/>
      <c r="P344" s="596"/>
      <c r="Q344" s="596"/>
      <c r="R344" s="596"/>
      <c r="S344" s="596"/>
      <c r="T344" s="596"/>
      <c r="U344" s="596"/>
      <c r="V344" s="596"/>
      <c r="W344" s="596"/>
      <c r="X344" s="596"/>
      <c r="Y344" s="596"/>
      <c r="Z344" s="596"/>
    </row>
    <row r="345">
      <c r="A345" s="596"/>
      <c r="B345" s="596"/>
      <c r="C345" s="596"/>
      <c r="D345" s="596"/>
      <c r="E345" s="596"/>
      <c r="F345" s="596"/>
      <c r="G345" s="596"/>
      <c r="H345" s="596"/>
      <c r="I345" s="596"/>
      <c r="J345" s="596"/>
      <c r="K345" s="596"/>
      <c r="L345" s="596"/>
      <c r="M345" s="596"/>
      <c r="N345" s="596"/>
      <c r="O345" s="596"/>
      <c r="P345" s="596"/>
      <c r="Q345" s="596"/>
      <c r="R345" s="596"/>
      <c r="S345" s="596"/>
      <c r="T345" s="596"/>
      <c r="U345" s="596"/>
      <c r="V345" s="596"/>
      <c r="W345" s="596"/>
      <c r="X345" s="596"/>
      <c r="Y345" s="596"/>
      <c r="Z345" s="596"/>
    </row>
    <row r="346">
      <c r="A346" s="596"/>
      <c r="B346" s="596"/>
      <c r="C346" s="596"/>
      <c r="D346" s="596"/>
      <c r="E346" s="596"/>
      <c r="F346" s="596"/>
      <c r="G346" s="596"/>
      <c r="H346" s="596"/>
      <c r="I346" s="596"/>
      <c r="J346" s="596"/>
      <c r="K346" s="596"/>
      <c r="L346" s="596"/>
      <c r="M346" s="596"/>
      <c r="N346" s="596"/>
      <c r="O346" s="596"/>
      <c r="P346" s="596"/>
      <c r="Q346" s="596"/>
      <c r="R346" s="596"/>
      <c r="S346" s="596"/>
      <c r="T346" s="596"/>
      <c r="U346" s="596"/>
      <c r="V346" s="596"/>
      <c r="W346" s="596"/>
      <c r="X346" s="596"/>
      <c r="Y346" s="596"/>
      <c r="Z346" s="596"/>
    </row>
    <row r="347">
      <c r="A347" s="596"/>
      <c r="B347" s="596"/>
      <c r="C347" s="596"/>
      <c r="D347" s="596"/>
      <c r="E347" s="596"/>
      <c r="F347" s="596"/>
      <c r="G347" s="596"/>
      <c r="H347" s="596"/>
      <c r="I347" s="596"/>
      <c r="J347" s="596"/>
      <c r="K347" s="596"/>
      <c r="L347" s="596"/>
      <c r="M347" s="596"/>
      <c r="N347" s="596"/>
      <c r="O347" s="596"/>
      <c r="P347" s="596"/>
      <c r="Q347" s="596"/>
      <c r="R347" s="596"/>
      <c r="S347" s="596"/>
      <c r="T347" s="596"/>
      <c r="U347" s="596"/>
      <c r="V347" s="596"/>
      <c r="W347" s="596"/>
      <c r="X347" s="596"/>
      <c r="Y347" s="596"/>
      <c r="Z347" s="596"/>
    </row>
    <row r="348">
      <c r="A348" s="596"/>
      <c r="B348" s="596"/>
      <c r="C348" s="596"/>
      <c r="D348" s="596"/>
      <c r="E348" s="596"/>
      <c r="F348" s="596"/>
      <c r="G348" s="596"/>
      <c r="H348" s="596"/>
      <c r="I348" s="596"/>
      <c r="J348" s="596"/>
      <c r="K348" s="596"/>
      <c r="L348" s="596"/>
      <c r="M348" s="596"/>
      <c r="N348" s="596"/>
      <c r="O348" s="596"/>
      <c r="P348" s="596"/>
      <c r="Q348" s="596"/>
      <c r="R348" s="596"/>
      <c r="S348" s="596"/>
      <c r="T348" s="596"/>
      <c r="U348" s="596"/>
      <c r="V348" s="596"/>
      <c r="W348" s="596"/>
      <c r="X348" s="596"/>
      <c r="Y348" s="596"/>
      <c r="Z348" s="596"/>
    </row>
    <row r="349">
      <c r="A349" s="596"/>
      <c r="B349" s="596"/>
      <c r="C349" s="596"/>
      <c r="D349" s="596"/>
      <c r="E349" s="596"/>
      <c r="F349" s="596"/>
      <c r="G349" s="596"/>
      <c r="H349" s="596"/>
      <c r="I349" s="596"/>
      <c r="J349" s="596"/>
      <c r="K349" s="596"/>
      <c r="L349" s="596"/>
      <c r="M349" s="596"/>
      <c r="N349" s="596"/>
      <c r="O349" s="596"/>
      <c r="P349" s="596"/>
      <c r="Q349" s="596"/>
      <c r="R349" s="596"/>
      <c r="S349" s="596"/>
      <c r="T349" s="596"/>
      <c r="U349" s="596"/>
      <c r="V349" s="596"/>
      <c r="W349" s="596"/>
      <c r="X349" s="596"/>
      <c r="Y349" s="596"/>
      <c r="Z349" s="596"/>
    </row>
    <row r="350">
      <c r="A350" s="596"/>
      <c r="B350" s="596"/>
      <c r="C350" s="596"/>
      <c r="D350" s="596"/>
      <c r="E350" s="596"/>
      <c r="F350" s="596"/>
      <c r="G350" s="596"/>
      <c r="H350" s="596"/>
      <c r="I350" s="596"/>
      <c r="J350" s="596"/>
      <c r="K350" s="596"/>
      <c r="L350" s="596"/>
      <c r="M350" s="596"/>
      <c r="N350" s="596"/>
      <c r="O350" s="596"/>
      <c r="P350" s="596"/>
      <c r="Q350" s="596"/>
      <c r="R350" s="596"/>
      <c r="S350" s="596"/>
      <c r="T350" s="596"/>
      <c r="U350" s="596"/>
      <c r="V350" s="596"/>
      <c r="W350" s="596"/>
      <c r="X350" s="596"/>
      <c r="Y350" s="596"/>
      <c r="Z350" s="596"/>
    </row>
    <row r="351">
      <c r="A351" s="596"/>
      <c r="B351" s="596"/>
      <c r="C351" s="596"/>
      <c r="D351" s="596"/>
      <c r="E351" s="596"/>
      <c r="F351" s="596"/>
      <c r="G351" s="596"/>
      <c r="H351" s="596"/>
      <c r="I351" s="596"/>
      <c r="J351" s="596"/>
      <c r="K351" s="596"/>
      <c r="L351" s="596"/>
      <c r="M351" s="596"/>
      <c r="N351" s="596"/>
      <c r="O351" s="596"/>
      <c r="P351" s="596"/>
      <c r="Q351" s="596"/>
      <c r="R351" s="596"/>
      <c r="S351" s="596"/>
      <c r="T351" s="596"/>
      <c r="U351" s="596"/>
      <c r="V351" s="596"/>
      <c r="W351" s="596"/>
      <c r="X351" s="596"/>
      <c r="Y351" s="596"/>
      <c r="Z351" s="596"/>
    </row>
    <row r="352">
      <c r="A352" s="596"/>
      <c r="B352" s="596"/>
      <c r="C352" s="596"/>
      <c r="D352" s="596"/>
      <c r="E352" s="596"/>
      <c r="F352" s="596"/>
      <c r="G352" s="596"/>
      <c r="H352" s="596"/>
      <c r="I352" s="596"/>
      <c r="J352" s="596"/>
      <c r="K352" s="596"/>
      <c r="L352" s="596"/>
      <c r="M352" s="596"/>
      <c r="N352" s="596"/>
      <c r="O352" s="596"/>
      <c r="P352" s="596"/>
      <c r="Q352" s="596"/>
      <c r="R352" s="596"/>
      <c r="S352" s="596"/>
      <c r="T352" s="596"/>
      <c r="U352" s="596"/>
      <c r="V352" s="596"/>
      <c r="W352" s="596"/>
      <c r="X352" s="596"/>
      <c r="Y352" s="596"/>
      <c r="Z352" s="596"/>
    </row>
    <row r="353">
      <c r="A353" s="596"/>
      <c r="B353" s="596"/>
      <c r="C353" s="596"/>
      <c r="D353" s="596"/>
      <c r="E353" s="596"/>
      <c r="F353" s="596"/>
      <c r="G353" s="596"/>
      <c r="H353" s="596"/>
      <c r="I353" s="596"/>
      <c r="J353" s="596"/>
      <c r="K353" s="596"/>
      <c r="L353" s="596"/>
      <c r="M353" s="596"/>
      <c r="N353" s="596"/>
      <c r="O353" s="596"/>
      <c r="P353" s="596"/>
      <c r="Q353" s="596"/>
      <c r="R353" s="596"/>
      <c r="S353" s="596"/>
      <c r="T353" s="596"/>
      <c r="U353" s="596"/>
      <c r="V353" s="596"/>
      <c r="W353" s="596"/>
      <c r="X353" s="596"/>
      <c r="Y353" s="596"/>
      <c r="Z353" s="596"/>
    </row>
    <row r="354">
      <c r="A354" s="596"/>
      <c r="B354" s="596"/>
      <c r="C354" s="596"/>
      <c r="D354" s="596"/>
      <c r="E354" s="596"/>
      <c r="F354" s="596"/>
      <c r="G354" s="596"/>
      <c r="H354" s="596"/>
      <c r="I354" s="596"/>
      <c r="J354" s="596"/>
      <c r="K354" s="596"/>
      <c r="L354" s="596"/>
      <c r="M354" s="596"/>
      <c r="N354" s="596"/>
      <c r="O354" s="596"/>
      <c r="P354" s="596"/>
      <c r="Q354" s="596"/>
      <c r="R354" s="596"/>
      <c r="S354" s="596"/>
      <c r="T354" s="596"/>
      <c r="U354" s="596"/>
      <c r="V354" s="596"/>
      <c r="W354" s="596"/>
      <c r="X354" s="596"/>
      <c r="Y354" s="596"/>
      <c r="Z354" s="596"/>
    </row>
    <row r="355">
      <c r="A355" s="596"/>
      <c r="B355" s="596"/>
      <c r="C355" s="596"/>
      <c r="D355" s="596"/>
      <c r="E355" s="596"/>
      <c r="F355" s="596"/>
      <c r="G355" s="596"/>
      <c r="H355" s="596"/>
      <c r="I355" s="596"/>
      <c r="J355" s="596"/>
      <c r="K355" s="596"/>
      <c r="L355" s="596"/>
      <c r="M355" s="596"/>
      <c r="N355" s="596"/>
      <c r="O355" s="596"/>
      <c r="P355" s="596"/>
      <c r="Q355" s="596"/>
      <c r="R355" s="596"/>
      <c r="S355" s="596"/>
      <c r="T355" s="596"/>
      <c r="U355" s="596"/>
      <c r="V355" s="596"/>
      <c r="W355" s="596"/>
      <c r="X355" s="596"/>
      <c r="Y355" s="596"/>
      <c r="Z355" s="596"/>
    </row>
    <row r="356">
      <c r="A356" s="596"/>
      <c r="B356" s="596"/>
      <c r="C356" s="596"/>
      <c r="D356" s="596"/>
      <c r="E356" s="596"/>
      <c r="F356" s="596"/>
      <c r="G356" s="596"/>
      <c r="H356" s="596"/>
      <c r="I356" s="596"/>
      <c r="J356" s="596"/>
      <c r="K356" s="596"/>
      <c r="L356" s="596"/>
      <c r="M356" s="596"/>
      <c r="N356" s="596"/>
      <c r="O356" s="596"/>
      <c r="P356" s="596"/>
      <c r="Q356" s="596"/>
      <c r="R356" s="596"/>
      <c r="S356" s="596"/>
      <c r="T356" s="596"/>
      <c r="U356" s="596"/>
      <c r="V356" s="596"/>
      <c r="W356" s="596"/>
      <c r="X356" s="596"/>
      <c r="Y356" s="596"/>
      <c r="Z356" s="596"/>
    </row>
    <row r="357">
      <c r="A357" s="596"/>
      <c r="B357" s="596"/>
      <c r="C357" s="596"/>
      <c r="D357" s="596"/>
      <c r="E357" s="596"/>
      <c r="F357" s="596"/>
      <c r="G357" s="596"/>
      <c r="H357" s="596"/>
      <c r="I357" s="596"/>
      <c r="J357" s="596"/>
      <c r="K357" s="596"/>
      <c r="L357" s="596"/>
      <c r="M357" s="596"/>
      <c r="N357" s="596"/>
      <c r="O357" s="596"/>
      <c r="P357" s="596"/>
      <c r="Q357" s="596"/>
      <c r="R357" s="596"/>
      <c r="S357" s="596"/>
      <c r="T357" s="596"/>
      <c r="U357" s="596"/>
      <c r="V357" s="596"/>
      <c r="W357" s="596"/>
      <c r="X357" s="596"/>
      <c r="Y357" s="596"/>
      <c r="Z357" s="596"/>
    </row>
    <row r="358">
      <c r="A358" s="596"/>
      <c r="B358" s="596"/>
      <c r="C358" s="596"/>
      <c r="D358" s="596"/>
      <c r="E358" s="596"/>
      <c r="F358" s="596"/>
      <c r="G358" s="596"/>
      <c r="H358" s="596"/>
      <c r="I358" s="596"/>
      <c r="J358" s="596"/>
      <c r="K358" s="596"/>
      <c r="L358" s="596"/>
      <c r="M358" s="596"/>
      <c r="N358" s="596"/>
      <c r="O358" s="596"/>
      <c r="P358" s="596"/>
      <c r="Q358" s="596"/>
      <c r="R358" s="596"/>
      <c r="S358" s="596"/>
      <c r="T358" s="596"/>
      <c r="U358" s="596"/>
      <c r="V358" s="596"/>
      <c r="W358" s="596"/>
      <c r="X358" s="596"/>
      <c r="Y358" s="596"/>
      <c r="Z358" s="596"/>
    </row>
    <row r="359">
      <c r="A359" s="596"/>
      <c r="B359" s="596"/>
      <c r="C359" s="596"/>
      <c r="D359" s="596"/>
      <c r="E359" s="596"/>
      <c r="F359" s="596"/>
      <c r="G359" s="596"/>
      <c r="H359" s="596"/>
      <c r="I359" s="596"/>
      <c r="J359" s="596"/>
      <c r="K359" s="596"/>
      <c r="L359" s="596"/>
      <c r="M359" s="596"/>
      <c r="N359" s="596"/>
      <c r="O359" s="596"/>
      <c r="P359" s="596"/>
      <c r="Q359" s="596"/>
      <c r="R359" s="596"/>
      <c r="S359" s="596"/>
      <c r="T359" s="596"/>
      <c r="U359" s="596"/>
      <c r="V359" s="596"/>
      <c r="W359" s="596"/>
      <c r="X359" s="596"/>
      <c r="Y359" s="596"/>
      <c r="Z359" s="596"/>
    </row>
    <row r="360">
      <c r="A360" s="596"/>
      <c r="B360" s="596"/>
      <c r="C360" s="596"/>
      <c r="D360" s="596"/>
      <c r="E360" s="596"/>
      <c r="F360" s="596"/>
      <c r="G360" s="596"/>
      <c r="H360" s="596"/>
      <c r="I360" s="596"/>
      <c r="J360" s="596"/>
      <c r="K360" s="596"/>
      <c r="L360" s="596"/>
      <c r="M360" s="596"/>
      <c r="N360" s="596"/>
      <c r="O360" s="596"/>
      <c r="P360" s="596"/>
      <c r="Q360" s="596"/>
      <c r="R360" s="596"/>
      <c r="S360" s="596"/>
      <c r="T360" s="596"/>
      <c r="U360" s="596"/>
      <c r="V360" s="596"/>
      <c r="W360" s="596"/>
      <c r="X360" s="596"/>
      <c r="Y360" s="596"/>
      <c r="Z360" s="596"/>
    </row>
    <row r="361">
      <c r="A361" s="596"/>
      <c r="B361" s="596"/>
      <c r="C361" s="596"/>
      <c r="D361" s="596"/>
      <c r="E361" s="596"/>
      <c r="F361" s="596"/>
      <c r="G361" s="596"/>
      <c r="H361" s="596"/>
      <c r="I361" s="596"/>
      <c r="J361" s="596"/>
      <c r="K361" s="596"/>
      <c r="L361" s="596"/>
      <c r="M361" s="596"/>
      <c r="N361" s="596"/>
      <c r="O361" s="596"/>
      <c r="P361" s="596"/>
      <c r="Q361" s="596"/>
      <c r="R361" s="596"/>
      <c r="S361" s="596"/>
      <c r="T361" s="596"/>
      <c r="U361" s="596"/>
      <c r="V361" s="596"/>
      <c r="W361" s="596"/>
      <c r="X361" s="596"/>
      <c r="Y361" s="596"/>
      <c r="Z361" s="596"/>
    </row>
    <row r="362">
      <c r="A362" s="596"/>
      <c r="B362" s="596"/>
      <c r="C362" s="596"/>
      <c r="D362" s="596"/>
      <c r="E362" s="596"/>
      <c r="F362" s="596"/>
      <c r="G362" s="596"/>
      <c r="H362" s="596"/>
      <c r="I362" s="596"/>
      <c r="J362" s="596"/>
      <c r="K362" s="596"/>
      <c r="L362" s="596"/>
      <c r="M362" s="596"/>
      <c r="N362" s="596"/>
      <c r="O362" s="596"/>
      <c r="P362" s="596"/>
      <c r="Q362" s="596"/>
      <c r="R362" s="596"/>
      <c r="S362" s="596"/>
      <c r="T362" s="596"/>
      <c r="U362" s="596"/>
      <c r="V362" s="596"/>
      <c r="W362" s="596"/>
      <c r="X362" s="596"/>
      <c r="Y362" s="596"/>
      <c r="Z362" s="596"/>
    </row>
    <row r="363">
      <c r="A363" s="596"/>
      <c r="B363" s="596"/>
      <c r="C363" s="596"/>
      <c r="D363" s="596"/>
      <c r="E363" s="596"/>
      <c r="F363" s="596"/>
      <c r="G363" s="596"/>
      <c r="H363" s="596"/>
      <c r="I363" s="596"/>
      <c r="J363" s="596"/>
      <c r="K363" s="596"/>
      <c r="L363" s="596"/>
      <c r="M363" s="596"/>
      <c r="N363" s="596"/>
      <c r="O363" s="596"/>
      <c r="P363" s="596"/>
      <c r="Q363" s="596"/>
      <c r="R363" s="596"/>
      <c r="S363" s="596"/>
      <c r="T363" s="596"/>
      <c r="U363" s="596"/>
      <c r="V363" s="596"/>
      <c r="W363" s="596"/>
      <c r="X363" s="596"/>
      <c r="Y363" s="596"/>
      <c r="Z363" s="596"/>
    </row>
    <row r="364">
      <c r="A364" s="596"/>
      <c r="B364" s="596"/>
      <c r="C364" s="596"/>
      <c r="D364" s="596"/>
      <c r="E364" s="596"/>
      <c r="F364" s="596"/>
      <c r="G364" s="596"/>
      <c r="H364" s="596"/>
      <c r="I364" s="596"/>
      <c r="J364" s="596"/>
      <c r="K364" s="596"/>
      <c r="L364" s="596"/>
      <c r="M364" s="596"/>
      <c r="N364" s="596"/>
      <c r="O364" s="596"/>
      <c r="P364" s="596"/>
      <c r="Q364" s="596"/>
      <c r="R364" s="596"/>
      <c r="S364" s="596"/>
      <c r="T364" s="596"/>
      <c r="U364" s="596"/>
      <c r="V364" s="596"/>
      <c r="W364" s="596"/>
      <c r="X364" s="596"/>
      <c r="Y364" s="596"/>
      <c r="Z364" s="596"/>
    </row>
    <row r="365">
      <c r="A365" s="596"/>
      <c r="B365" s="596"/>
      <c r="C365" s="596"/>
      <c r="D365" s="596"/>
      <c r="E365" s="596"/>
      <c r="F365" s="596"/>
      <c r="G365" s="596"/>
      <c r="H365" s="596"/>
      <c r="I365" s="596"/>
      <c r="J365" s="596"/>
      <c r="K365" s="596"/>
      <c r="L365" s="596"/>
      <c r="M365" s="596"/>
      <c r="N365" s="596"/>
      <c r="O365" s="596"/>
      <c r="P365" s="596"/>
      <c r="Q365" s="596"/>
      <c r="R365" s="596"/>
      <c r="S365" s="596"/>
      <c r="T365" s="596"/>
      <c r="U365" s="596"/>
      <c r="V365" s="596"/>
      <c r="W365" s="596"/>
      <c r="X365" s="596"/>
      <c r="Y365" s="596"/>
      <c r="Z365" s="596"/>
    </row>
    <row r="366">
      <c r="A366" s="596"/>
      <c r="B366" s="596"/>
      <c r="C366" s="596"/>
      <c r="D366" s="596"/>
      <c r="E366" s="596"/>
      <c r="F366" s="596"/>
      <c r="G366" s="596"/>
      <c r="H366" s="596"/>
      <c r="I366" s="596"/>
      <c r="J366" s="596"/>
      <c r="K366" s="596"/>
      <c r="L366" s="596"/>
      <c r="M366" s="596"/>
      <c r="N366" s="596"/>
      <c r="O366" s="596"/>
      <c r="P366" s="596"/>
      <c r="Q366" s="596"/>
      <c r="R366" s="596"/>
      <c r="S366" s="596"/>
      <c r="T366" s="596"/>
      <c r="U366" s="596"/>
      <c r="V366" s="596"/>
      <c r="W366" s="596"/>
      <c r="X366" s="596"/>
      <c r="Y366" s="596"/>
      <c r="Z366" s="596"/>
    </row>
    <row r="367">
      <c r="A367" s="596"/>
      <c r="B367" s="596"/>
      <c r="C367" s="596"/>
      <c r="D367" s="596"/>
      <c r="E367" s="596"/>
      <c r="F367" s="596"/>
      <c r="G367" s="596"/>
      <c r="H367" s="596"/>
      <c r="I367" s="596"/>
      <c r="J367" s="596"/>
      <c r="K367" s="596"/>
      <c r="L367" s="596"/>
      <c r="M367" s="596"/>
      <c r="N367" s="596"/>
      <c r="O367" s="596"/>
      <c r="P367" s="596"/>
      <c r="Q367" s="596"/>
      <c r="R367" s="596"/>
      <c r="S367" s="596"/>
      <c r="T367" s="596"/>
      <c r="U367" s="596"/>
      <c r="V367" s="596"/>
      <c r="W367" s="596"/>
      <c r="X367" s="596"/>
      <c r="Y367" s="596"/>
      <c r="Z367" s="596"/>
    </row>
    <row r="368">
      <c r="A368" s="596"/>
      <c r="B368" s="596"/>
      <c r="C368" s="596"/>
      <c r="D368" s="596"/>
      <c r="E368" s="596"/>
      <c r="F368" s="596"/>
      <c r="G368" s="596"/>
      <c r="H368" s="596"/>
      <c r="I368" s="596"/>
      <c r="J368" s="596"/>
      <c r="K368" s="596"/>
      <c r="L368" s="596"/>
      <c r="M368" s="596"/>
      <c r="N368" s="596"/>
      <c r="O368" s="596"/>
      <c r="P368" s="596"/>
      <c r="Q368" s="596"/>
      <c r="R368" s="596"/>
      <c r="S368" s="596"/>
      <c r="T368" s="596"/>
      <c r="U368" s="596"/>
      <c r="V368" s="596"/>
      <c r="W368" s="596"/>
      <c r="X368" s="596"/>
      <c r="Y368" s="596"/>
      <c r="Z368" s="596"/>
    </row>
    <row r="369">
      <c r="A369" s="596"/>
      <c r="B369" s="596"/>
      <c r="C369" s="596"/>
      <c r="D369" s="596"/>
      <c r="E369" s="596"/>
      <c r="F369" s="596"/>
      <c r="G369" s="596"/>
      <c r="H369" s="596"/>
      <c r="I369" s="596"/>
      <c r="J369" s="596"/>
      <c r="K369" s="596"/>
      <c r="L369" s="596"/>
      <c r="M369" s="596"/>
      <c r="N369" s="596"/>
      <c r="O369" s="596"/>
      <c r="P369" s="596"/>
      <c r="Q369" s="596"/>
      <c r="R369" s="596"/>
      <c r="S369" s="596"/>
      <c r="T369" s="596"/>
      <c r="U369" s="596"/>
      <c r="V369" s="596"/>
      <c r="W369" s="596"/>
      <c r="X369" s="596"/>
      <c r="Y369" s="596"/>
      <c r="Z369" s="596"/>
    </row>
    <row r="370">
      <c r="A370" s="596"/>
      <c r="B370" s="596"/>
      <c r="C370" s="596"/>
      <c r="D370" s="596"/>
      <c r="E370" s="596"/>
      <c r="F370" s="596"/>
      <c r="G370" s="596"/>
      <c r="H370" s="596"/>
      <c r="I370" s="596"/>
      <c r="J370" s="596"/>
      <c r="K370" s="596"/>
      <c r="L370" s="596"/>
      <c r="M370" s="596"/>
      <c r="N370" s="596"/>
      <c r="O370" s="596"/>
      <c r="P370" s="596"/>
      <c r="Q370" s="596"/>
      <c r="R370" s="596"/>
      <c r="S370" s="596"/>
      <c r="T370" s="596"/>
      <c r="U370" s="596"/>
      <c r="V370" s="596"/>
      <c r="W370" s="596"/>
      <c r="X370" s="596"/>
      <c r="Y370" s="596"/>
      <c r="Z370" s="596"/>
    </row>
    <row r="371">
      <c r="A371" s="596"/>
      <c r="B371" s="596"/>
      <c r="C371" s="596"/>
      <c r="D371" s="596"/>
      <c r="E371" s="596"/>
      <c r="F371" s="596"/>
      <c r="G371" s="596"/>
      <c r="H371" s="596"/>
      <c r="I371" s="596"/>
      <c r="J371" s="596"/>
      <c r="K371" s="596"/>
      <c r="L371" s="596"/>
      <c r="M371" s="596"/>
      <c r="N371" s="596"/>
      <c r="O371" s="596"/>
      <c r="P371" s="596"/>
      <c r="Q371" s="596"/>
      <c r="R371" s="596"/>
      <c r="S371" s="596"/>
      <c r="T371" s="596"/>
      <c r="U371" s="596"/>
      <c r="V371" s="596"/>
      <c r="W371" s="596"/>
      <c r="X371" s="596"/>
      <c r="Y371" s="596"/>
      <c r="Z371" s="596"/>
    </row>
    <row r="372">
      <c r="A372" s="596"/>
      <c r="B372" s="596"/>
      <c r="C372" s="596"/>
      <c r="D372" s="596"/>
      <c r="E372" s="596"/>
      <c r="F372" s="596"/>
      <c r="G372" s="596"/>
      <c r="H372" s="596"/>
      <c r="I372" s="596"/>
      <c r="J372" s="596"/>
      <c r="K372" s="596"/>
      <c r="L372" s="596"/>
      <c r="M372" s="596"/>
      <c r="N372" s="596"/>
      <c r="O372" s="596"/>
      <c r="P372" s="596"/>
      <c r="Q372" s="596"/>
      <c r="R372" s="596"/>
      <c r="S372" s="596"/>
      <c r="T372" s="596"/>
      <c r="U372" s="596"/>
      <c r="V372" s="596"/>
      <c r="W372" s="596"/>
      <c r="X372" s="596"/>
      <c r="Y372" s="596"/>
      <c r="Z372" s="596"/>
    </row>
    <row r="373">
      <c r="A373" s="596"/>
      <c r="B373" s="596"/>
      <c r="C373" s="596"/>
      <c r="D373" s="596"/>
      <c r="E373" s="596"/>
      <c r="F373" s="596"/>
      <c r="G373" s="596"/>
      <c r="H373" s="596"/>
      <c r="I373" s="596"/>
      <c r="J373" s="596"/>
      <c r="K373" s="596"/>
      <c r="L373" s="596"/>
      <c r="M373" s="596"/>
      <c r="N373" s="596"/>
      <c r="O373" s="596"/>
      <c r="P373" s="596"/>
      <c r="Q373" s="596"/>
      <c r="R373" s="596"/>
      <c r="S373" s="596"/>
      <c r="T373" s="596"/>
      <c r="U373" s="596"/>
      <c r="V373" s="596"/>
      <c r="W373" s="596"/>
      <c r="X373" s="596"/>
      <c r="Y373" s="596"/>
      <c r="Z373" s="596"/>
    </row>
    <row r="374">
      <c r="A374" s="596"/>
      <c r="B374" s="596"/>
      <c r="C374" s="596"/>
      <c r="D374" s="596"/>
      <c r="E374" s="596"/>
      <c r="F374" s="596"/>
      <c r="G374" s="596"/>
      <c r="H374" s="596"/>
      <c r="I374" s="596"/>
      <c r="J374" s="596"/>
      <c r="K374" s="596"/>
      <c r="L374" s="596"/>
      <c r="M374" s="596"/>
      <c r="N374" s="596"/>
      <c r="O374" s="596"/>
      <c r="P374" s="596"/>
      <c r="Q374" s="596"/>
      <c r="R374" s="596"/>
      <c r="S374" s="596"/>
      <c r="T374" s="596"/>
      <c r="U374" s="596"/>
      <c r="V374" s="596"/>
      <c r="W374" s="596"/>
      <c r="X374" s="596"/>
      <c r="Y374" s="596"/>
      <c r="Z374" s="596"/>
    </row>
    <row r="375">
      <c r="A375" s="596"/>
      <c r="B375" s="596"/>
      <c r="C375" s="596"/>
      <c r="D375" s="596"/>
      <c r="E375" s="596"/>
      <c r="F375" s="596"/>
      <c r="G375" s="596"/>
      <c r="H375" s="596"/>
      <c r="I375" s="596"/>
      <c r="J375" s="596"/>
      <c r="K375" s="596"/>
      <c r="L375" s="596"/>
      <c r="M375" s="596"/>
      <c r="N375" s="596"/>
      <c r="O375" s="596"/>
      <c r="P375" s="596"/>
      <c r="Q375" s="596"/>
      <c r="R375" s="596"/>
      <c r="S375" s="596"/>
      <c r="T375" s="596"/>
      <c r="U375" s="596"/>
      <c r="V375" s="596"/>
      <c r="W375" s="596"/>
      <c r="X375" s="596"/>
      <c r="Y375" s="596"/>
      <c r="Z375" s="596"/>
    </row>
    <row r="376">
      <c r="A376" s="596"/>
      <c r="B376" s="596"/>
      <c r="C376" s="596"/>
      <c r="D376" s="596"/>
      <c r="E376" s="596"/>
      <c r="F376" s="596"/>
      <c r="G376" s="596"/>
      <c r="H376" s="596"/>
      <c r="I376" s="596"/>
      <c r="J376" s="596"/>
      <c r="K376" s="596"/>
      <c r="L376" s="596"/>
      <c r="M376" s="596"/>
      <c r="N376" s="596"/>
      <c r="O376" s="596"/>
      <c r="P376" s="596"/>
      <c r="Q376" s="596"/>
      <c r="R376" s="596"/>
      <c r="S376" s="596"/>
      <c r="T376" s="596"/>
      <c r="U376" s="596"/>
      <c r="V376" s="596"/>
      <c r="W376" s="596"/>
      <c r="X376" s="596"/>
      <c r="Y376" s="596"/>
      <c r="Z376" s="596"/>
    </row>
    <row r="377">
      <c r="A377" s="596"/>
      <c r="B377" s="596"/>
      <c r="C377" s="596"/>
      <c r="D377" s="596"/>
      <c r="E377" s="596"/>
      <c r="F377" s="596"/>
      <c r="G377" s="596"/>
      <c r="H377" s="596"/>
      <c r="I377" s="596"/>
      <c r="J377" s="596"/>
      <c r="K377" s="596"/>
      <c r="L377" s="596"/>
      <c r="M377" s="596"/>
      <c r="N377" s="596"/>
      <c r="O377" s="596"/>
      <c r="P377" s="596"/>
      <c r="Q377" s="596"/>
      <c r="R377" s="596"/>
      <c r="S377" s="596"/>
      <c r="T377" s="596"/>
      <c r="U377" s="596"/>
      <c r="V377" s="596"/>
      <c r="W377" s="596"/>
      <c r="X377" s="596"/>
      <c r="Y377" s="596"/>
      <c r="Z377" s="596"/>
    </row>
    <row r="378">
      <c r="A378" s="596"/>
      <c r="B378" s="596"/>
      <c r="C378" s="596"/>
      <c r="D378" s="596"/>
      <c r="E378" s="596"/>
      <c r="F378" s="596"/>
      <c r="G378" s="596"/>
      <c r="H378" s="596"/>
      <c r="I378" s="596"/>
      <c r="J378" s="596"/>
      <c r="K378" s="596"/>
      <c r="L378" s="596"/>
      <c r="M378" s="596"/>
      <c r="N378" s="596"/>
      <c r="O378" s="596"/>
      <c r="P378" s="596"/>
      <c r="Q378" s="596"/>
      <c r="R378" s="596"/>
      <c r="S378" s="596"/>
      <c r="T378" s="596"/>
      <c r="U378" s="596"/>
      <c r="V378" s="596"/>
      <c r="W378" s="596"/>
      <c r="X378" s="596"/>
      <c r="Y378" s="596"/>
      <c r="Z378" s="596"/>
    </row>
    <row r="379">
      <c r="A379" s="596"/>
      <c r="B379" s="596"/>
      <c r="C379" s="596"/>
      <c r="D379" s="596"/>
      <c r="E379" s="596"/>
      <c r="F379" s="596"/>
      <c r="G379" s="596"/>
      <c r="H379" s="596"/>
      <c r="I379" s="596"/>
      <c r="J379" s="596"/>
      <c r="K379" s="596"/>
      <c r="L379" s="596"/>
      <c r="M379" s="596"/>
      <c r="N379" s="596"/>
      <c r="O379" s="596"/>
      <c r="P379" s="596"/>
      <c r="Q379" s="596"/>
      <c r="R379" s="596"/>
      <c r="S379" s="596"/>
      <c r="T379" s="596"/>
      <c r="U379" s="596"/>
      <c r="V379" s="596"/>
      <c r="W379" s="596"/>
      <c r="X379" s="596"/>
      <c r="Y379" s="596"/>
      <c r="Z379" s="596"/>
    </row>
    <row r="380">
      <c r="A380" s="596"/>
      <c r="B380" s="596"/>
      <c r="C380" s="596"/>
      <c r="D380" s="596"/>
      <c r="E380" s="596"/>
      <c r="F380" s="596"/>
      <c r="G380" s="596"/>
      <c r="H380" s="596"/>
      <c r="I380" s="596"/>
      <c r="J380" s="596"/>
      <c r="K380" s="596"/>
      <c r="L380" s="596"/>
      <c r="M380" s="596"/>
      <c r="N380" s="596"/>
      <c r="O380" s="596"/>
      <c r="P380" s="596"/>
      <c r="Q380" s="596"/>
      <c r="R380" s="596"/>
      <c r="S380" s="596"/>
      <c r="T380" s="596"/>
      <c r="U380" s="596"/>
      <c r="V380" s="596"/>
      <c r="W380" s="596"/>
      <c r="X380" s="596"/>
      <c r="Y380" s="596"/>
      <c r="Z380" s="596"/>
    </row>
    <row r="381">
      <c r="A381" s="596"/>
      <c r="B381" s="596"/>
      <c r="C381" s="596"/>
      <c r="D381" s="596"/>
      <c r="E381" s="596"/>
      <c r="F381" s="596"/>
      <c r="G381" s="596"/>
      <c r="H381" s="596"/>
      <c r="I381" s="596"/>
      <c r="J381" s="596"/>
      <c r="K381" s="596"/>
      <c r="L381" s="596"/>
      <c r="M381" s="596"/>
      <c r="N381" s="596"/>
      <c r="O381" s="596"/>
      <c r="P381" s="596"/>
      <c r="Q381" s="596"/>
      <c r="R381" s="596"/>
      <c r="S381" s="596"/>
      <c r="T381" s="596"/>
      <c r="U381" s="596"/>
      <c r="V381" s="596"/>
      <c r="W381" s="596"/>
      <c r="X381" s="596"/>
      <c r="Y381" s="596"/>
      <c r="Z381" s="596"/>
    </row>
    <row r="382">
      <c r="A382" s="596"/>
      <c r="B382" s="596"/>
      <c r="C382" s="596"/>
      <c r="D382" s="596"/>
      <c r="E382" s="596"/>
      <c r="F382" s="596"/>
      <c r="G382" s="596"/>
      <c r="H382" s="596"/>
      <c r="I382" s="596"/>
      <c r="J382" s="596"/>
      <c r="K382" s="596"/>
      <c r="L382" s="596"/>
      <c r="M382" s="596"/>
      <c r="N382" s="596"/>
      <c r="O382" s="596"/>
      <c r="P382" s="596"/>
      <c r="Q382" s="596"/>
      <c r="R382" s="596"/>
      <c r="S382" s="596"/>
      <c r="T382" s="596"/>
      <c r="U382" s="596"/>
      <c r="V382" s="596"/>
      <c r="W382" s="596"/>
      <c r="X382" s="596"/>
      <c r="Y382" s="596"/>
      <c r="Z382" s="596"/>
    </row>
    <row r="383">
      <c r="A383" s="596"/>
      <c r="B383" s="596"/>
      <c r="C383" s="596"/>
      <c r="D383" s="596"/>
      <c r="E383" s="596"/>
      <c r="F383" s="596"/>
      <c r="G383" s="596"/>
      <c r="H383" s="596"/>
      <c r="I383" s="596"/>
      <c r="J383" s="596"/>
      <c r="K383" s="596"/>
      <c r="L383" s="596"/>
      <c r="M383" s="596"/>
      <c r="N383" s="596"/>
      <c r="O383" s="596"/>
      <c r="P383" s="596"/>
      <c r="Q383" s="596"/>
      <c r="R383" s="596"/>
      <c r="S383" s="596"/>
      <c r="T383" s="596"/>
      <c r="U383" s="596"/>
      <c r="V383" s="596"/>
      <c r="W383" s="596"/>
      <c r="X383" s="596"/>
      <c r="Y383" s="596"/>
      <c r="Z383" s="596"/>
    </row>
    <row r="384">
      <c r="A384" s="596"/>
      <c r="B384" s="596"/>
      <c r="C384" s="596"/>
      <c r="D384" s="596"/>
      <c r="E384" s="596"/>
      <c r="F384" s="596"/>
      <c r="G384" s="596"/>
      <c r="H384" s="596"/>
      <c r="I384" s="596"/>
      <c r="J384" s="596"/>
      <c r="K384" s="596"/>
      <c r="L384" s="596"/>
      <c r="M384" s="596"/>
      <c r="N384" s="596"/>
      <c r="O384" s="596"/>
      <c r="P384" s="596"/>
      <c r="Q384" s="596"/>
      <c r="R384" s="596"/>
      <c r="S384" s="596"/>
      <c r="T384" s="596"/>
      <c r="U384" s="596"/>
      <c r="V384" s="596"/>
      <c r="W384" s="596"/>
      <c r="X384" s="596"/>
      <c r="Y384" s="596"/>
      <c r="Z384" s="596"/>
    </row>
    <row r="385">
      <c r="A385" s="596"/>
      <c r="B385" s="596"/>
      <c r="C385" s="596"/>
      <c r="D385" s="596"/>
      <c r="E385" s="596"/>
      <c r="F385" s="596"/>
      <c r="G385" s="596"/>
      <c r="H385" s="596"/>
      <c r="I385" s="596"/>
      <c r="J385" s="596"/>
      <c r="K385" s="596"/>
      <c r="L385" s="596"/>
      <c r="M385" s="596"/>
      <c r="N385" s="596"/>
      <c r="O385" s="596"/>
      <c r="P385" s="596"/>
      <c r="Q385" s="596"/>
      <c r="R385" s="596"/>
      <c r="S385" s="596"/>
      <c r="T385" s="596"/>
      <c r="U385" s="596"/>
      <c r="V385" s="596"/>
      <c r="W385" s="596"/>
      <c r="X385" s="596"/>
      <c r="Y385" s="596"/>
      <c r="Z385" s="596"/>
    </row>
    <row r="386">
      <c r="A386" s="596"/>
      <c r="B386" s="596"/>
      <c r="C386" s="596"/>
      <c r="D386" s="596"/>
      <c r="E386" s="596"/>
      <c r="F386" s="596"/>
      <c r="G386" s="596"/>
      <c r="H386" s="596"/>
      <c r="I386" s="596"/>
      <c r="J386" s="596"/>
      <c r="K386" s="596"/>
      <c r="L386" s="596"/>
      <c r="M386" s="596"/>
      <c r="N386" s="596"/>
      <c r="O386" s="596"/>
      <c r="P386" s="596"/>
      <c r="Q386" s="596"/>
      <c r="R386" s="596"/>
      <c r="S386" s="596"/>
      <c r="T386" s="596"/>
      <c r="U386" s="596"/>
      <c r="V386" s="596"/>
      <c r="W386" s="596"/>
      <c r="X386" s="596"/>
      <c r="Y386" s="596"/>
      <c r="Z386" s="596"/>
    </row>
    <row r="387">
      <c r="A387" s="596"/>
      <c r="B387" s="596"/>
      <c r="C387" s="596"/>
      <c r="D387" s="596"/>
      <c r="E387" s="596"/>
      <c r="F387" s="596"/>
      <c r="G387" s="596"/>
      <c r="H387" s="596"/>
      <c r="I387" s="596"/>
      <c r="J387" s="596"/>
      <c r="K387" s="596"/>
      <c r="L387" s="596"/>
      <c r="M387" s="596"/>
      <c r="N387" s="596"/>
      <c r="O387" s="596"/>
      <c r="P387" s="596"/>
      <c r="Q387" s="596"/>
      <c r="R387" s="596"/>
      <c r="S387" s="596"/>
      <c r="T387" s="596"/>
      <c r="U387" s="596"/>
      <c r="V387" s="596"/>
      <c r="W387" s="596"/>
      <c r="X387" s="596"/>
      <c r="Y387" s="596"/>
      <c r="Z387" s="596"/>
    </row>
    <row r="388">
      <c r="A388" s="596"/>
      <c r="B388" s="596"/>
      <c r="C388" s="596"/>
      <c r="D388" s="596"/>
      <c r="E388" s="596"/>
      <c r="F388" s="596"/>
      <c r="G388" s="596"/>
      <c r="H388" s="596"/>
      <c r="I388" s="596"/>
      <c r="J388" s="596"/>
      <c r="K388" s="596"/>
      <c r="L388" s="596"/>
      <c r="M388" s="596"/>
      <c r="N388" s="596"/>
      <c r="O388" s="596"/>
      <c r="P388" s="596"/>
      <c r="Q388" s="596"/>
      <c r="R388" s="596"/>
      <c r="S388" s="596"/>
      <c r="T388" s="596"/>
      <c r="U388" s="596"/>
      <c r="V388" s="596"/>
      <c r="W388" s="596"/>
      <c r="X388" s="596"/>
      <c r="Y388" s="596"/>
      <c r="Z388" s="596"/>
    </row>
    <row r="389">
      <c r="A389" s="596"/>
      <c r="B389" s="596"/>
      <c r="C389" s="596"/>
      <c r="D389" s="596"/>
      <c r="E389" s="596"/>
      <c r="F389" s="596"/>
      <c r="G389" s="596"/>
      <c r="H389" s="596"/>
      <c r="I389" s="596"/>
      <c r="J389" s="596"/>
      <c r="K389" s="596"/>
      <c r="L389" s="596"/>
      <c r="M389" s="596"/>
      <c r="N389" s="596"/>
      <c r="O389" s="596"/>
      <c r="P389" s="596"/>
      <c r="Q389" s="596"/>
      <c r="R389" s="596"/>
      <c r="S389" s="596"/>
      <c r="T389" s="596"/>
      <c r="U389" s="596"/>
      <c r="V389" s="596"/>
      <c r="W389" s="596"/>
      <c r="X389" s="596"/>
      <c r="Y389" s="596"/>
      <c r="Z389" s="596"/>
    </row>
    <row r="390">
      <c r="A390" s="596"/>
      <c r="B390" s="596"/>
      <c r="C390" s="596"/>
      <c r="D390" s="596"/>
      <c r="E390" s="596"/>
      <c r="F390" s="596"/>
      <c r="G390" s="596"/>
      <c r="H390" s="596"/>
      <c r="I390" s="596"/>
      <c r="J390" s="596"/>
      <c r="K390" s="596"/>
      <c r="L390" s="596"/>
      <c r="M390" s="596"/>
      <c r="N390" s="596"/>
      <c r="O390" s="596"/>
      <c r="P390" s="596"/>
      <c r="Q390" s="596"/>
      <c r="R390" s="596"/>
      <c r="S390" s="596"/>
      <c r="T390" s="596"/>
      <c r="U390" s="596"/>
      <c r="V390" s="596"/>
      <c r="W390" s="596"/>
      <c r="X390" s="596"/>
      <c r="Y390" s="596"/>
      <c r="Z390" s="596"/>
    </row>
    <row r="391">
      <c r="A391" s="596"/>
      <c r="B391" s="596"/>
      <c r="C391" s="596"/>
      <c r="D391" s="596"/>
      <c r="E391" s="596"/>
      <c r="F391" s="596"/>
      <c r="G391" s="596"/>
      <c r="H391" s="596"/>
      <c r="I391" s="596"/>
      <c r="J391" s="596"/>
      <c r="K391" s="596"/>
      <c r="L391" s="596"/>
      <c r="M391" s="596"/>
      <c r="N391" s="596"/>
      <c r="O391" s="596"/>
      <c r="P391" s="596"/>
      <c r="Q391" s="596"/>
      <c r="R391" s="596"/>
      <c r="S391" s="596"/>
      <c r="T391" s="596"/>
      <c r="U391" s="596"/>
      <c r="V391" s="596"/>
      <c r="W391" s="596"/>
      <c r="X391" s="596"/>
      <c r="Y391" s="596"/>
      <c r="Z391" s="596"/>
    </row>
    <row r="392">
      <c r="A392" s="596"/>
      <c r="B392" s="596"/>
      <c r="C392" s="596"/>
      <c r="D392" s="596"/>
      <c r="E392" s="596"/>
      <c r="F392" s="596"/>
      <c r="G392" s="596"/>
      <c r="H392" s="596"/>
      <c r="I392" s="596"/>
      <c r="J392" s="596"/>
      <c r="K392" s="596"/>
      <c r="L392" s="596"/>
      <c r="M392" s="596"/>
      <c r="N392" s="596"/>
      <c r="O392" s="596"/>
      <c r="P392" s="596"/>
      <c r="Q392" s="596"/>
      <c r="R392" s="596"/>
      <c r="S392" s="596"/>
      <c r="T392" s="596"/>
      <c r="U392" s="596"/>
      <c r="V392" s="596"/>
      <c r="W392" s="596"/>
      <c r="X392" s="596"/>
      <c r="Y392" s="596"/>
      <c r="Z392" s="596"/>
    </row>
    <row r="393">
      <c r="A393" s="596"/>
      <c r="B393" s="596"/>
      <c r="C393" s="596"/>
      <c r="D393" s="596"/>
      <c r="E393" s="596"/>
      <c r="F393" s="596"/>
      <c r="G393" s="596"/>
      <c r="H393" s="596"/>
      <c r="I393" s="596"/>
      <c r="J393" s="596"/>
      <c r="K393" s="596"/>
      <c r="L393" s="596"/>
      <c r="M393" s="596"/>
      <c r="N393" s="596"/>
      <c r="O393" s="596"/>
      <c r="P393" s="596"/>
      <c r="Q393" s="596"/>
      <c r="R393" s="596"/>
      <c r="S393" s="596"/>
      <c r="T393" s="596"/>
      <c r="U393" s="596"/>
      <c r="V393" s="596"/>
      <c r="W393" s="596"/>
      <c r="X393" s="596"/>
      <c r="Y393" s="596"/>
      <c r="Z393" s="596"/>
    </row>
    <row r="394">
      <c r="A394" s="596"/>
      <c r="B394" s="596"/>
      <c r="C394" s="596"/>
      <c r="D394" s="596"/>
      <c r="E394" s="596"/>
      <c r="F394" s="596"/>
      <c r="G394" s="596"/>
      <c r="H394" s="596"/>
      <c r="I394" s="596"/>
      <c r="J394" s="596"/>
      <c r="K394" s="596"/>
      <c r="L394" s="596"/>
      <c r="M394" s="596"/>
      <c r="N394" s="596"/>
      <c r="O394" s="596"/>
      <c r="P394" s="596"/>
      <c r="Q394" s="596"/>
      <c r="R394" s="596"/>
      <c r="S394" s="596"/>
      <c r="T394" s="596"/>
      <c r="U394" s="596"/>
      <c r="V394" s="596"/>
      <c r="W394" s="596"/>
      <c r="X394" s="596"/>
      <c r="Y394" s="596"/>
      <c r="Z394" s="596"/>
    </row>
    <row r="395">
      <c r="A395" s="596"/>
      <c r="B395" s="596"/>
      <c r="C395" s="596"/>
      <c r="D395" s="596"/>
      <c r="E395" s="596"/>
      <c r="F395" s="596"/>
      <c r="G395" s="596"/>
      <c r="H395" s="596"/>
      <c r="I395" s="596"/>
      <c r="J395" s="596"/>
      <c r="K395" s="596"/>
      <c r="L395" s="596"/>
      <c r="M395" s="596"/>
      <c r="N395" s="596"/>
      <c r="O395" s="596"/>
      <c r="P395" s="596"/>
      <c r="Q395" s="596"/>
      <c r="R395" s="596"/>
      <c r="S395" s="596"/>
      <c r="T395" s="596"/>
      <c r="U395" s="596"/>
      <c r="V395" s="596"/>
      <c r="W395" s="596"/>
      <c r="X395" s="596"/>
      <c r="Y395" s="596"/>
      <c r="Z395" s="596"/>
    </row>
    <row r="396">
      <c r="A396" s="596"/>
      <c r="B396" s="596"/>
      <c r="C396" s="596"/>
      <c r="D396" s="596"/>
      <c r="E396" s="596"/>
      <c r="F396" s="596"/>
      <c r="G396" s="596"/>
      <c r="H396" s="596"/>
      <c r="I396" s="596"/>
      <c r="J396" s="596"/>
      <c r="K396" s="596"/>
      <c r="L396" s="596"/>
      <c r="M396" s="596"/>
      <c r="N396" s="596"/>
      <c r="O396" s="596"/>
      <c r="P396" s="596"/>
      <c r="Q396" s="596"/>
      <c r="R396" s="596"/>
      <c r="S396" s="596"/>
      <c r="T396" s="596"/>
      <c r="U396" s="596"/>
      <c r="V396" s="596"/>
      <c r="W396" s="596"/>
      <c r="X396" s="596"/>
      <c r="Y396" s="596"/>
      <c r="Z396" s="596"/>
    </row>
    <row r="397">
      <c r="A397" s="596"/>
      <c r="B397" s="596"/>
      <c r="C397" s="596"/>
      <c r="D397" s="596"/>
      <c r="E397" s="596"/>
      <c r="F397" s="596"/>
      <c r="G397" s="596"/>
      <c r="H397" s="596"/>
      <c r="I397" s="596"/>
      <c r="J397" s="596"/>
      <c r="K397" s="596"/>
      <c r="L397" s="596"/>
      <c r="M397" s="596"/>
      <c r="N397" s="596"/>
      <c r="O397" s="596"/>
      <c r="P397" s="596"/>
      <c r="Q397" s="596"/>
      <c r="R397" s="596"/>
      <c r="S397" s="596"/>
      <c r="T397" s="596"/>
      <c r="U397" s="596"/>
      <c r="V397" s="596"/>
      <c r="W397" s="596"/>
      <c r="X397" s="596"/>
      <c r="Y397" s="596"/>
      <c r="Z397" s="596"/>
    </row>
    <row r="398">
      <c r="A398" s="596"/>
      <c r="B398" s="596"/>
      <c r="C398" s="596"/>
      <c r="D398" s="596"/>
      <c r="E398" s="596"/>
      <c r="F398" s="596"/>
      <c r="G398" s="596"/>
      <c r="H398" s="596"/>
      <c r="I398" s="596"/>
      <c r="J398" s="596"/>
      <c r="K398" s="596"/>
      <c r="L398" s="596"/>
      <c r="M398" s="596"/>
      <c r="N398" s="596"/>
      <c r="O398" s="596"/>
      <c r="P398" s="596"/>
      <c r="Q398" s="596"/>
      <c r="R398" s="596"/>
      <c r="S398" s="596"/>
      <c r="T398" s="596"/>
      <c r="U398" s="596"/>
      <c r="V398" s="596"/>
      <c r="W398" s="596"/>
      <c r="X398" s="596"/>
      <c r="Y398" s="596"/>
      <c r="Z398" s="596"/>
    </row>
    <row r="399">
      <c r="A399" s="596"/>
      <c r="B399" s="596"/>
      <c r="C399" s="596"/>
      <c r="D399" s="596"/>
      <c r="E399" s="596"/>
      <c r="F399" s="596"/>
      <c r="G399" s="596"/>
      <c r="H399" s="596"/>
      <c r="I399" s="596"/>
      <c r="J399" s="596"/>
      <c r="K399" s="596"/>
      <c r="L399" s="596"/>
      <c r="M399" s="596"/>
      <c r="N399" s="596"/>
      <c r="O399" s="596"/>
      <c r="P399" s="596"/>
      <c r="Q399" s="596"/>
      <c r="R399" s="596"/>
      <c r="S399" s="596"/>
      <c r="T399" s="596"/>
      <c r="U399" s="596"/>
      <c r="V399" s="596"/>
      <c r="W399" s="596"/>
      <c r="X399" s="596"/>
      <c r="Y399" s="596"/>
      <c r="Z399" s="596"/>
    </row>
    <row r="400">
      <c r="A400" s="596"/>
      <c r="B400" s="596"/>
      <c r="C400" s="596"/>
      <c r="D400" s="596"/>
      <c r="E400" s="596"/>
      <c r="F400" s="596"/>
      <c r="G400" s="596"/>
      <c r="H400" s="596"/>
      <c r="I400" s="596"/>
      <c r="J400" s="596"/>
      <c r="K400" s="596"/>
      <c r="L400" s="596"/>
      <c r="M400" s="596"/>
      <c r="N400" s="596"/>
      <c r="O400" s="596"/>
      <c r="P400" s="596"/>
      <c r="Q400" s="596"/>
      <c r="R400" s="596"/>
      <c r="S400" s="596"/>
      <c r="T400" s="596"/>
      <c r="U400" s="596"/>
      <c r="V400" s="596"/>
      <c r="W400" s="596"/>
      <c r="X400" s="596"/>
      <c r="Y400" s="596"/>
      <c r="Z400" s="596"/>
    </row>
    <row r="401">
      <c r="A401" s="596"/>
      <c r="B401" s="596"/>
      <c r="C401" s="596"/>
      <c r="D401" s="596"/>
      <c r="E401" s="596"/>
      <c r="F401" s="596"/>
      <c r="G401" s="596"/>
      <c r="H401" s="596"/>
      <c r="I401" s="596"/>
      <c r="J401" s="596"/>
      <c r="K401" s="596"/>
      <c r="L401" s="596"/>
      <c r="M401" s="596"/>
      <c r="N401" s="596"/>
      <c r="O401" s="596"/>
      <c r="P401" s="596"/>
      <c r="Q401" s="596"/>
      <c r="R401" s="596"/>
      <c r="S401" s="596"/>
      <c r="T401" s="596"/>
      <c r="U401" s="596"/>
      <c r="V401" s="596"/>
      <c r="W401" s="596"/>
      <c r="X401" s="596"/>
      <c r="Y401" s="596"/>
      <c r="Z401" s="596"/>
    </row>
    <row r="402">
      <c r="A402" s="596"/>
      <c r="B402" s="596"/>
      <c r="C402" s="596"/>
      <c r="D402" s="596"/>
      <c r="E402" s="596"/>
      <c r="F402" s="596"/>
      <c r="G402" s="596"/>
      <c r="H402" s="596"/>
      <c r="I402" s="596"/>
      <c r="J402" s="596"/>
      <c r="K402" s="596"/>
      <c r="L402" s="596"/>
      <c r="M402" s="596"/>
      <c r="N402" s="596"/>
      <c r="O402" s="596"/>
      <c r="P402" s="596"/>
      <c r="Q402" s="596"/>
      <c r="R402" s="596"/>
      <c r="S402" s="596"/>
      <c r="T402" s="596"/>
      <c r="U402" s="596"/>
      <c r="V402" s="596"/>
      <c r="W402" s="596"/>
      <c r="X402" s="596"/>
      <c r="Y402" s="596"/>
      <c r="Z402" s="596"/>
    </row>
    <row r="403">
      <c r="A403" s="596"/>
      <c r="B403" s="596"/>
      <c r="C403" s="596"/>
      <c r="D403" s="596"/>
      <c r="E403" s="596"/>
      <c r="F403" s="596"/>
      <c r="G403" s="596"/>
      <c r="H403" s="596"/>
      <c r="I403" s="596"/>
      <c r="J403" s="596"/>
      <c r="K403" s="596"/>
      <c r="L403" s="596"/>
      <c r="M403" s="596"/>
      <c r="N403" s="596"/>
      <c r="O403" s="596"/>
      <c r="P403" s="596"/>
      <c r="Q403" s="596"/>
      <c r="R403" s="596"/>
      <c r="S403" s="596"/>
      <c r="T403" s="596"/>
      <c r="U403" s="596"/>
      <c r="V403" s="596"/>
      <c r="W403" s="596"/>
      <c r="X403" s="596"/>
      <c r="Y403" s="596"/>
      <c r="Z403" s="596"/>
    </row>
    <row r="404">
      <c r="A404" s="596"/>
      <c r="B404" s="596"/>
      <c r="C404" s="596"/>
      <c r="D404" s="596"/>
      <c r="E404" s="596"/>
      <c r="F404" s="596"/>
      <c r="G404" s="596"/>
      <c r="H404" s="596"/>
      <c r="I404" s="596"/>
      <c r="J404" s="596"/>
      <c r="K404" s="596"/>
      <c r="L404" s="596"/>
      <c r="M404" s="596"/>
      <c r="N404" s="596"/>
      <c r="O404" s="596"/>
      <c r="P404" s="596"/>
      <c r="Q404" s="596"/>
      <c r="R404" s="596"/>
      <c r="S404" s="596"/>
      <c r="T404" s="596"/>
      <c r="U404" s="596"/>
      <c r="V404" s="596"/>
      <c r="W404" s="596"/>
      <c r="X404" s="596"/>
      <c r="Y404" s="596"/>
      <c r="Z404" s="596"/>
    </row>
    <row r="405">
      <c r="A405" s="596"/>
      <c r="B405" s="596"/>
      <c r="C405" s="596"/>
      <c r="D405" s="596"/>
      <c r="E405" s="596"/>
      <c r="F405" s="596"/>
      <c r="G405" s="596"/>
      <c r="H405" s="596"/>
      <c r="I405" s="596"/>
      <c r="J405" s="596"/>
      <c r="K405" s="596"/>
      <c r="L405" s="596"/>
      <c r="M405" s="596"/>
      <c r="N405" s="596"/>
      <c r="O405" s="596"/>
      <c r="P405" s="596"/>
      <c r="Q405" s="596"/>
      <c r="R405" s="596"/>
      <c r="S405" s="596"/>
      <c r="T405" s="596"/>
      <c r="U405" s="596"/>
      <c r="V405" s="596"/>
      <c r="W405" s="596"/>
      <c r="X405" s="596"/>
      <c r="Y405" s="596"/>
      <c r="Z405" s="596"/>
    </row>
    <row r="406">
      <c r="A406" s="596"/>
      <c r="B406" s="596"/>
      <c r="C406" s="596"/>
      <c r="D406" s="596"/>
      <c r="E406" s="596"/>
      <c r="F406" s="596"/>
      <c r="G406" s="596"/>
      <c r="H406" s="596"/>
      <c r="I406" s="596"/>
      <c r="J406" s="596"/>
      <c r="K406" s="596"/>
      <c r="L406" s="596"/>
      <c r="M406" s="596"/>
      <c r="N406" s="596"/>
      <c r="O406" s="596"/>
      <c r="P406" s="596"/>
      <c r="Q406" s="596"/>
      <c r="R406" s="596"/>
      <c r="S406" s="596"/>
      <c r="T406" s="596"/>
      <c r="U406" s="596"/>
      <c r="V406" s="596"/>
      <c r="W406" s="596"/>
      <c r="X406" s="596"/>
      <c r="Y406" s="596"/>
      <c r="Z406" s="596"/>
    </row>
    <row r="407">
      <c r="A407" s="596"/>
      <c r="B407" s="596"/>
      <c r="C407" s="596"/>
      <c r="D407" s="596"/>
      <c r="E407" s="596"/>
      <c r="F407" s="596"/>
      <c r="G407" s="596"/>
      <c r="H407" s="596"/>
      <c r="I407" s="596"/>
      <c r="J407" s="596"/>
      <c r="K407" s="596"/>
      <c r="L407" s="596"/>
      <c r="M407" s="596"/>
      <c r="N407" s="596"/>
      <c r="O407" s="596"/>
      <c r="P407" s="596"/>
      <c r="Q407" s="596"/>
      <c r="R407" s="596"/>
      <c r="S407" s="596"/>
      <c r="T407" s="596"/>
      <c r="U407" s="596"/>
      <c r="V407" s="596"/>
      <c r="W407" s="596"/>
      <c r="X407" s="596"/>
      <c r="Y407" s="596"/>
      <c r="Z407" s="596"/>
    </row>
    <row r="408">
      <c r="A408" s="596"/>
      <c r="B408" s="596"/>
      <c r="C408" s="596"/>
      <c r="D408" s="596"/>
      <c r="E408" s="596"/>
      <c r="F408" s="596"/>
      <c r="G408" s="596"/>
      <c r="H408" s="596"/>
      <c r="I408" s="596"/>
      <c r="J408" s="596"/>
      <c r="K408" s="596"/>
      <c r="L408" s="596"/>
      <c r="M408" s="596"/>
      <c r="N408" s="596"/>
      <c r="O408" s="596"/>
      <c r="P408" s="596"/>
      <c r="Q408" s="596"/>
      <c r="R408" s="596"/>
      <c r="S408" s="596"/>
      <c r="T408" s="596"/>
      <c r="U408" s="596"/>
      <c r="V408" s="596"/>
      <c r="W408" s="596"/>
      <c r="X408" s="596"/>
      <c r="Y408" s="596"/>
      <c r="Z408" s="596"/>
    </row>
    <row r="409">
      <c r="A409" s="596"/>
      <c r="B409" s="596"/>
      <c r="C409" s="596"/>
      <c r="D409" s="596"/>
      <c r="E409" s="596"/>
      <c r="F409" s="596"/>
      <c r="G409" s="596"/>
      <c r="H409" s="596"/>
      <c r="I409" s="596"/>
      <c r="J409" s="596"/>
      <c r="K409" s="596"/>
      <c r="L409" s="596"/>
      <c r="M409" s="596"/>
      <c r="N409" s="596"/>
      <c r="O409" s="596"/>
      <c r="P409" s="596"/>
      <c r="Q409" s="596"/>
      <c r="R409" s="596"/>
      <c r="S409" s="596"/>
      <c r="T409" s="596"/>
      <c r="U409" s="596"/>
      <c r="V409" s="596"/>
      <c r="W409" s="596"/>
      <c r="X409" s="596"/>
      <c r="Y409" s="596"/>
      <c r="Z409" s="596"/>
    </row>
    <row r="410">
      <c r="A410" s="596"/>
      <c r="B410" s="596"/>
      <c r="C410" s="596"/>
      <c r="D410" s="596"/>
      <c r="E410" s="596"/>
      <c r="F410" s="596"/>
      <c r="G410" s="596"/>
      <c r="H410" s="596"/>
      <c r="I410" s="596"/>
      <c r="J410" s="596"/>
      <c r="K410" s="596"/>
      <c r="L410" s="596"/>
      <c r="M410" s="596"/>
      <c r="N410" s="596"/>
      <c r="O410" s="596"/>
      <c r="P410" s="596"/>
      <c r="Q410" s="596"/>
      <c r="R410" s="596"/>
      <c r="S410" s="596"/>
      <c r="T410" s="596"/>
      <c r="U410" s="596"/>
      <c r="V410" s="596"/>
      <c r="W410" s="596"/>
      <c r="X410" s="596"/>
      <c r="Y410" s="596"/>
      <c r="Z410" s="596"/>
    </row>
    <row r="411">
      <c r="A411" s="596"/>
      <c r="B411" s="596"/>
      <c r="C411" s="596"/>
      <c r="D411" s="596"/>
      <c r="E411" s="596"/>
      <c r="F411" s="596"/>
      <c r="G411" s="596"/>
      <c r="H411" s="596"/>
      <c r="I411" s="596"/>
      <c r="J411" s="596"/>
      <c r="K411" s="596"/>
      <c r="L411" s="596"/>
      <c r="M411" s="596"/>
      <c r="N411" s="596"/>
      <c r="O411" s="596"/>
      <c r="P411" s="596"/>
      <c r="Q411" s="596"/>
      <c r="R411" s="596"/>
      <c r="S411" s="596"/>
      <c r="T411" s="596"/>
      <c r="U411" s="596"/>
      <c r="V411" s="596"/>
      <c r="W411" s="596"/>
      <c r="X411" s="596"/>
      <c r="Y411" s="596"/>
      <c r="Z411" s="596"/>
    </row>
    <row r="412">
      <c r="A412" s="596"/>
      <c r="B412" s="596"/>
      <c r="C412" s="596"/>
      <c r="D412" s="596"/>
      <c r="E412" s="596"/>
      <c r="F412" s="596"/>
      <c r="G412" s="596"/>
      <c r="H412" s="596"/>
      <c r="I412" s="596"/>
      <c r="J412" s="596"/>
      <c r="K412" s="596"/>
      <c r="L412" s="596"/>
      <c r="M412" s="596"/>
      <c r="N412" s="596"/>
      <c r="O412" s="596"/>
      <c r="P412" s="596"/>
      <c r="Q412" s="596"/>
      <c r="R412" s="596"/>
      <c r="S412" s="596"/>
      <c r="T412" s="596"/>
      <c r="U412" s="596"/>
      <c r="V412" s="596"/>
      <c r="W412" s="596"/>
      <c r="X412" s="596"/>
      <c r="Y412" s="596"/>
      <c r="Z412" s="596"/>
    </row>
    <row r="413">
      <c r="A413" s="596"/>
      <c r="B413" s="596"/>
      <c r="C413" s="596"/>
      <c r="D413" s="596"/>
      <c r="E413" s="596"/>
      <c r="F413" s="596"/>
      <c r="G413" s="596"/>
      <c r="H413" s="596"/>
      <c r="I413" s="596"/>
      <c r="J413" s="596"/>
      <c r="K413" s="596"/>
      <c r="L413" s="596"/>
      <c r="M413" s="596"/>
      <c r="N413" s="596"/>
      <c r="O413" s="596"/>
      <c r="P413" s="596"/>
      <c r="Q413" s="596"/>
      <c r="R413" s="596"/>
      <c r="S413" s="596"/>
      <c r="T413" s="596"/>
      <c r="U413" s="596"/>
      <c r="V413" s="596"/>
      <c r="W413" s="596"/>
      <c r="X413" s="596"/>
      <c r="Y413" s="596"/>
      <c r="Z413" s="596"/>
    </row>
    <row r="414">
      <c r="A414" s="596"/>
      <c r="B414" s="596"/>
      <c r="C414" s="596"/>
      <c r="D414" s="596"/>
      <c r="E414" s="596"/>
      <c r="F414" s="596"/>
      <c r="G414" s="596"/>
      <c r="H414" s="596"/>
      <c r="I414" s="596"/>
      <c r="J414" s="596"/>
      <c r="K414" s="596"/>
      <c r="L414" s="596"/>
      <c r="M414" s="596"/>
      <c r="N414" s="596"/>
      <c r="O414" s="596"/>
      <c r="P414" s="596"/>
      <c r="Q414" s="596"/>
      <c r="R414" s="596"/>
      <c r="S414" s="596"/>
      <c r="T414" s="596"/>
      <c r="U414" s="596"/>
      <c r="V414" s="596"/>
      <c r="W414" s="596"/>
      <c r="X414" s="596"/>
      <c r="Y414" s="596"/>
      <c r="Z414" s="596"/>
    </row>
    <row r="415">
      <c r="A415" s="596"/>
      <c r="B415" s="596"/>
      <c r="C415" s="596"/>
      <c r="D415" s="596"/>
      <c r="E415" s="596"/>
      <c r="F415" s="596"/>
      <c r="G415" s="596"/>
      <c r="H415" s="596"/>
      <c r="I415" s="596"/>
      <c r="J415" s="596"/>
      <c r="K415" s="596"/>
      <c r="L415" s="596"/>
      <c r="M415" s="596"/>
      <c r="N415" s="596"/>
      <c r="O415" s="596"/>
      <c r="P415" s="596"/>
      <c r="Q415" s="596"/>
      <c r="R415" s="596"/>
      <c r="S415" s="596"/>
      <c r="T415" s="596"/>
      <c r="U415" s="596"/>
      <c r="V415" s="596"/>
      <c r="W415" s="596"/>
      <c r="X415" s="596"/>
      <c r="Y415" s="596"/>
      <c r="Z415" s="596"/>
    </row>
    <row r="416">
      <c r="A416" s="596"/>
      <c r="B416" s="596"/>
      <c r="C416" s="596"/>
      <c r="D416" s="596"/>
      <c r="E416" s="596"/>
      <c r="F416" s="596"/>
      <c r="G416" s="596"/>
      <c r="H416" s="596"/>
      <c r="I416" s="596"/>
      <c r="J416" s="596"/>
      <c r="K416" s="596"/>
      <c r="L416" s="596"/>
      <c r="M416" s="596"/>
      <c r="N416" s="596"/>
      <c r="O416" s="596"/>
      <c r="P416" s="596"/>
      <c r="Q416" s="596"/>
      <c r="R416" s="596"/>
      <c r="S416" s="596"/>
      <c r="T416" s="596"/>
      <c r="U416" s="596"/>
      <c r="V416" s="596"/>
      <c r="W416" s="596"/>
      <c r="X416" s="596"/>
      <c r="Y416" s="596"/>
      <c r="Z416" s="596"/>
    </row>
    <row r="417">
      <c r="A417" s="596"/>
      <c r="B417" s="596"/>
      <c r="C417" s="596"/>
      <c r="D417" s="596"/>
      <c r="E417" s="596"/>
      <c r="F417" s="596"/>
      <c r="G417" s="596"/>
      <c r="H417" s="596"/>
      <c r="I417" s="596"/>
      <c r="J417" s="596"/>
      <c r="K417" s="596"/>
      <c r="L417" s="596"/>
      <c r="M417" s="596"/>
      <c r="N417" s="596"/>
      <c r="O417" s="596"/>
      <c r="P417" s="596"/>
      <c r="Q417" s="596"/>
      <c r="R417" s="596"/>
      <c r="S417" s="596"/>
      <c r="T417" s="596"/>
      <c r="U417" s="596"/>
      <c r="V417" s="596"/>
      <c r="W417" s="596"/>
      <c r="X417" s="596"/>
      <c r="Y417" s="596"/>
      <c r="Z417" s="596"/>
    </row>
    <row r="418">
      <c r="A418" s="596"/>
      <c r="B418" s="596"/>
      <c r="C418" s="596"/>
      <c r="D418" s="596"/>
      <c r="E418" s="596"/>
      <c r="F418" s="596"/>
      <c r="G418" s="596"/>
      <c r="H418" s="596"/>
      <c r="I418" s="596"/>
      <c r="J418" s="596"/>
      <c r="K418" s="596"/>
      <c r="L418" s="596"/>
      <c r="M418" s="596"/>
      <c r="N418" s="596"/>
      <c r="O418" s="596"/>
      <c r="P418" s="596"/>
      <c r="Q418" s="596"/>
      <c r="R418" s="596"/>
      <c r="S418" s="596"/>
      <c r="T418" s="596"/>
      <c r="U418" s="596"/>
      <c r="V418" s="596"/>
      <c r="W418" s="596"/>
      <c r="X418" s="596"/>
      <c r="Y418" s="596"/>
      <c r="Z418" s="596"/>
    </row>
    <row r="419">
      <c r="A419" s="596"/>
      <c r="B419" s="596"/>
      <c r="C419" s="596"/>
      <c r="D419" s="596"/>
      <c r="E419" s="596"/>
      <c r="F419" s="596"/>
      <c r="G419" s="596"/>
      <c r="H419" s="596"/>
      <c r="I419" s="596"/>
      <c r="J419" s="596"/>
      <c r="K419" s="596"/>
      <c r="L419" s="596"/>
      <c r="M419" s="596"/>
      <c r="N419" s="596"/>
      <c r="O419" s="596"/>
      <c r="P419" s="596"/>
      <c r="Q419" s="596"/>
      <c r="R419" s="596"/>
      <c r="S419" s="596"/>
      <c r="T419" s="596"/>
      <c r="U419" s="596"/>
      <c r="V419" s="596"/>
      <c r="W419" s="596"/>
      <c r="X419" s="596"/>
      <c r="Y419" s="596"/>
      <c r="Z419" s="596"/>
    </row>
    <row r="420">
      <c r="A420" s="596"/>
      <c r="B420" s="596"/>
      <c r="C420" s="596"/>
      <c r="D420" s="596"/>
      <c r="E420" s="596"/>
      <c r="F420" s="596"/>
      <c r="G420" s="596"/>
      <c r="H420" s="596"/>
      <c r="I420" s="596"/>
      <c r="J420" s="596"/>
      <c r="K420" s="596"/>
      <c r="L420" s="596"/>
      <c r="M420" s="596"/>
      <c r="N420" s="596"/>
      <c r="O420" s="596"/>
      <c r="P420" s="596"/>
      <c r="Q420" s="596"/>
      <c r="R420" s="596"/>
      <c r="S420" s="596"/>
      <c r="T420" s="596"/>
      <c r="U420" s="596"/>
      <c r="V420" s="596"/>
      <c r="W420" s="596"/>
      <c r="X420" s="596"/>
      <c r="Y420" s="596"/>
      <c r="Z420" s="596"/>
    </row>
    <row r="421">
      <c r="A421" s="596"/>
      <c r="B421" s="596"/>
      <c r="C421" s="596"/>
      <c r="D421" s="596"/>
      <c r="E421" s="596"/>
      <c r="F421" s="596"/>
      <c r="G421" s="596"/>
      <c r="H421" s="596"/>
      <c r="I421" s="596"/>
      <c r="J421" s="596"/>
      <c r="K421" s="596"/>
      <c r="L421" s="596"/>
      <c r="M421" s="596"/>
      <c r="N421" s="596"/>
      <c r="O421" s="596"/>
      <c r="P421" s="596"/>
      <c r="Q421" s="596"/>
      <c r="R421" s="596"/>
      <c r="S421" s="596"/>
      <c r="T421" s="596"/>
      <c r="U421" s="596"/>
      <c r="V421" s="596"/>
      <c r="W421" s="596"/>
      <c r="X421" s="596"/>
      <c r="Y421" s="596"/>
      <c r="Z421" s="596"/>
    </row>
    <row r="422">
      <c r="A422" s="596"/>
      <c r="B422" s="596"/>
      <c r="C422" s="596"/>
      <c r="D422" s="596"/>
      <c r="E422" s="596"/>
      <c r="F422" s="596"/>
      <c r="G422" s="596"/>
      <c r="H422" s="596"/>
      <c r="I422" s="596"/>
      <c r="J422" s="596"/>
      <c r="K422" s="596"/>
      <c r="L422" s="596"/>
      <c r="M422" s="596"/>
      <c r="N422" s="596"/>
      <c r="O422" s="596"/>
      <c r="P422" s="596"/>
      <c r="Q422" s="596"/>
      <c r="R422" s="596"/>
      <c r="S422" s="596"/>
      <c r="T422" s="596"/>
      <c r="U422" s="596"/>
      <c r="V422" s="596"/>
      <c r="W422" s="596"/>
      <c r="X422" s="596"/>
      <c r="Y422" s="596"/>
      <c r="Z422" s="596"/>
    </row>
    <row r="423">
      <c r="A423" s="596"/>
      <c r="B423" s="596"/>
      <c r="C423" s="596"/>
      <c r="D423" s="596"/>
      <c r="E423" s="596"/>
      <c r="F423" s="596"/>
      <c r="G423" s="596"/>
      <c r="H423" s="596"/>
      <c r="I423" s="596"/>
      <c r="J423" s="596"/>
      <c r="K423" s="596"/>
      <c r="L423" s="596"/>
      <c r="M423" s="596"/>
      <c r="N423" s="596"/>
      <c r="O423" s="596"/>
      <c r="P423" s="596"/>
      <c r="Q423" s="596"/>
      <c r="R423" s="596"/>
      <c r="S423" s="596"/>
      <c r="T423" s="596"/>
      <c r="U423" s="596"/>
      <c r="V423" s="596"/>
      <c r="W423" s="596"/>
      <c r="X423" s="596"/>
      <c r="Y423" s="596"/>
      <c r="Z423" s="596"/>
    </row>
    <row r="424">
      <c r="A424" s="596"/>
      <c r="B424" s="596"/>
      <c r="C424" s="596"/>
      <c r="D424" s="596"/>
      <c r="E424" s="596"/>
      <c r="F424" s="596"/>
      <c r="G424" s="596"/>
      <c r="H424" s="596"/>
      <c r="I424" s="596"/>
      <c r="J424" s="596"/>
      <c r="K424" s="596"/>
      <c r="L424" s="596"/>
      <c r="M424" s="596"/>
      <c r="N424" s="596"/>
      <c r="O424" s="596"/>
      <c r="P424" s="596"/>
      <c r="Q424" s="596"/>
      <c r="R424" s="596"/>
      <c r="S424" s="596"/>
      <c r="T424" s="596"/>
      <c r="U424" s="596"/>
      <c r="V424" s="596"/>
      <c r="W424" s="596"/>
      <c r="X424" s="596"/>
      <c r="Y424" s="596"/>
      <c r="Z424" s="596"/>
    </row>
    <row r="425">
      <c r="A425" s="596"/>
      <c r="B425" s="596"/>
      <c r="C425" s="596"/>
      <c r="D425" s="596"/>
      <c r="E425" s="596"/>
      <c r="F425" s="596"/>
      <c r="G425" s="596"/>
      <c r="H425" s="596"/>
      <c r="I425" s="596"/>
      <c r="J425" s="596"/>
      <c r="K425" s="596"/>
      <c r="L425" s="596"/>
      <c r="M425" s="596"/>
      <c r="N425" s="596"/>
      <c r="O425" s="596"/>
      <c r="P425" s="596"/>
      <c r="Q425" s="596"/>
      <c r="R425" s="596"/>
      <c r="S425" s="596"/>
      <c r="T425" s="596"/>
      <c r="U425" s="596"/>
      <c r="V425" s="596"/>
      <c r="W425" s="596"/>
      <c r="X425" s="596"/>
      <c r="Y425" s="596"/>
      <c r="Z425" s="596"/>
    </row>
    <row r="426">
      <c r="A426" s="596"/>
      <c r="B426" s="596"/>
      <c r="C426" s="596"/>
      <c r="D426" s="596"/>
      <c r="E426" s="596"/>
      <c r="F426" s="596"/>
      <c r="G426" s="596"/>
      <c r="H426" s="596"/>
      <c r="I426" s="596"/>
      <c r="J426" s="596"/>
      <c r="K426" s="596"/>
      <c r="L426" s="596"/>
      <c r="M426" s="596"/>
      <c r="N426" s="596"/>
      <c r="O426" s="596"/>
      <c r="P426" s="596"/>
      <c r="Q426" s="596"/>
      <c r="R426" s="596"/>
      <c r="S426" s="596"/>
      <c r="T426" s="596"/>
      <c r="U426" s="596"/>
      <c r="V426" s="596"/>
      <c r="W426" s="596"/>
      <c r="X426" s="596"/>
      <c r="Y426" s="596"/>
      <c r="Z426" s="596"/>
    </row>
    <row r="427">
      <c r="A427" s="596"/>
      <c r="B427" s="596"/>
      <c r="C427" s="596"/>
      <c r="D427" s="596"/>
      <c r="E427" s="596"/>
      <c r="F427" s="596"/>
      <c r="G427" s="596"/>
      <c r="H427" s="596"/>
      <c r="I427" s="596"/>
      <c r="J427" s="596"/>
      <c r="K427" s="596"/>
      <c r="L427" s="596"/>
      <c r="M427" s="596"/>
      <c r="N427" s="596"/>
      <c r="O427" s="596"/>
      <c r="P427" s="596"/>
      <c r="Q427" s="596"/>
      <c r="R427" s="596"/>
      <c r="S427" s="596"/>
      <c r="T427" s="596"/>
      <c r="U427" s="596"/>
      <c r="V427" s="596"/>
      <c r="W427" s="596"/>
      <c r="X427" s="596"/>
      <c r="Y427" s="596"/>
      <c r="Z427" s="596"/>
    </row>
    <row r="428">
      <c r="A428" s="596"/>
      <c r="B428" s="596"/>
      <c r="C428" s="596"/>
      <c r="D428" s="596"/>
      <c r="E428" s="596"/>
      <c r="F428" s="596"/>
      <c r="G428" s="596"/>
      <c r="H428" s="596"/>
      <c r="I428" s="596"/>
      <c r="J428" s="596"/>
      <c r="K428" s="596"/>
      <c r="L428" s="596"/>
      <c r="M428" s="596"/>
      <c r="N428" s="596"/>
      <c r="O428" s="596"/>
      <c r="P428" s="596"/>
      <c r="Q428" s="596"/>
      <c r="R428" s="596"/>
      <c r="S428" s="596"/>
      <c r="T428" s="596"/>
      <c r="U428" s="596"/>
      <c r="V428" s="596"/>
      <c r="W428" s="596"/>
      <c r="X428" s="596"/>
      <c r="Y428" s="596"/>
      <c r="Z428" s="596"/>
    </row>
    <row r="429">
      <c r="A429" s="596"/>
      <c r="B429" s="596"/>
      <c r="C429" s="596"/>
      <c r="D429" s="596"/>
      <c r="E429" s="596"/>
      <c r="F429" s="596"/>
      <c r="G429" s="596"/>
      <c r="H429" s="596"/>
      <c r="I429" s="596"/>
      <c r="J429" s="596"/>
      <c r="K429" s="596"/>
      <c r="L429" s="596"/>
      <c r="M429" s="596"/>
      <c r="N429" s="596"/>
      <c r="O429" s="596"/>
      <c r="P429" s="596"/>
      <c r="Q429" s="596"/>
      <c r="R429" s="596"/>
      <c r="S429" s="596"/>
      <c r="T429" s="596"/>
      <c r="U429" s="596"/>
      <c r="V429" s="596"/>
      <c r="W429" s="596"/>
      <c r="X429" s="596"/>
      <c r="Y429" s="596"/>
      <c r="Z429" s="596"/>
    </row>
    <row r="430">
      <c r="A430" s="596"/>
      <c r="B430" s="596"/>
      <c r="C430" s="596"/>
      <c r="D430" s="596"/>
      <c r="E430" s="596"/>
      <c r="F430" s="596"/>
      <c r="G430" s="596"/>
      <c r="H430" s="596"/>
      <c r="I430" s="596"/>
      <c r="J430" s="596"/>
      <c r="K430" s="596"/>
      <c r="L430" s="596"/>
      <c r="M430" s="596"/>
      <c r="N430" s="596"/>
      <c r="O430" s="596"/>
      <c r="P430" s="596"/>
      <c r="Q430" s="596"/>
      <c r="R430" s="596"/>
      <c r="S430" s="596"/>
      <c r="T430" s="596"/>
      <c r="U430" s="596"/>
      <c r="V430" s="596"/>
      <c r="W430" s="596"/>
      <c r="X430" s="596"/>
      <c r="Y430" s="596"/>
      <c r="Z430" s="596"/>
    </row>
    <row r="431">
      <c r="A431" s="596"/>
      <c r="B431" s="596"/>
      <c r="C431" s="596"/>
      <c r="D431" s="596"/>
      <c r="E431" s="596"/>
      <c r="F431" s="596"/>
      <c r="G431" s="596"/>
      <c r="H431" s="596"/>
      <c r="I431" s="596"/>
      <c r="J431" s="596"/>
      <c r="K431" s="596"/>
      <c r="L431" s="596"/>
      <c r="M431" s="596"/>
      <c r="N431" s="596"/>
      <c r="O431" s="596"/>
      <c r="P431" s="596"/>
      <c r="Q431" s="596"/>
      <c r="R431" s="596"/>
      <c r="S431" s="596"/>
      <c r="T431" s="596"/>
      <c r="U431" s="596"/>
      <c r="V431" s="596"/>
      <c r="W431" s="596"/>
      <c r="X431" s="596"/>
      <c r="Y431" s="596"/>
      <c r="Z431" s="596"/>
    </row>
    <row r="432">
      <c r="A432" s="596"/>
      <c r="B432" s="596"/>
      <c r="C432" s="596"/>
      <c r="D432" s="596"/>
      <c r="E432" s="596"/>
      <c r="F432" s="596"/>
      <c r="G432" s="596"/>
      <c r="H432" s="596"/>
      <c r="I432" s="596"/>
      <c r="J432" s="596"/>
      <c r="K432" s="596"/>
      <c r="L432" s="596"/>
      <c r="M432" s="596"/>
      <c r="N432" s="596"/>
      <c r="O432" s="596"/>
      <c r="P432" s="596"/>
      <c r="Q432" s="596"/>
      <c r="R432" s="596"/>
      <c r="S432" s="596"/>
      <c r="T432" s="596"/>
      <c r="U432" s="596"/>
      <c r="V432" s="596"/>
      <c r="W432" s="596"/>
      <c r="X432" s="596"/>
      <c r="Y432" s="596"/>
      <c r="Z432" s="596"/>
    </row>
    <row r="433">
      <c r="A433" s="596"/>
      <c r="B433" s="596"/>
      <c r="C433" s="596"/>
      <c r="D433" s="596"/>
      <c r="E433" s="596"/>
      <c r="F433" s="596"/>
      <c r="G433" s="596"/>
      <c r="H433" s="596"/>
      <c r="I433" s="596"/>
      <c r="J433" s="596"/>
      <c r="K433" s="596"/>
      <c r="L433" s="596"/>
      <c r="M433" s="596"/>
      <c r="N433" s="596"/>
      <c r="O433" s="596"/>
      <c r="P433" s="596"/>
      <c r="Q433" s="596"/>
      <c r="R433" s="596"/>
      <c r="S433" s="596"/>
      <c r="T433" s="596"/>
      <c r="U433" s="596"/>
      <c r="V433" s="596"/>
      <c r="W433" s="596"/>
      <c r="X433" s="596"/>
      <c r="Y433" s="596"/>
      <c r="Z433" s="596"/>
    </row>
    <row r="434">
      <c r="A434" s="596"/>
      <c r="B434" s="596"/>
      <c r="C434" s="596"/>
      <c r="D434" s="596"/>
      <c r="E434" s="596"/>
      <c r="F434" s="596"/>
      <c r="G434" s="596"/>
      <c r="H434" s="596"/>
      <c r="I434" s="596"/>
      <c r="J434" s="596"/>
      <c r="K434" s="596"/>
      <c r="L434" s="596"/>
      <c r="M434" s="596"/>
      <c r="N434" s="596"/>
      <c r="O434" s="596"/>
      <c r="P434" s="596"/>
      <c r="Q434" s="596"/>
      <c r="R434" s="596"/>
      <c r="S434" s="596"/>
      <c r="T434" s="596"/>
      <c r="U434" s="596"/>
      <c r="V434" s="596"/>
      <c r="W434" s="596"/>
      <c r="X434" s="596"/>
      <c r="Y434" s="596"/>
      <c r="Z434" s="596"/>
    </row>
    <row r="435">
      <c r="A435" s="596"/>
      <c r="B435" s="596"/>
      <c r="C435" s="596"/>
      <c r="D435" s="596"/>
      <c r="E435" s="596"/>
      <c r="F435" s="596"/>
      <c r="G435" s="596"/>
      <c r="H435" s="596"/>
      <c r="I435" s="596"/>
      <c r="J435" s="596"/>
      <c r="K435" s="596"/>
      <c r="L435" s="596"/>
      <c r="M435" s="596"/>
      <c r="N435" s="596"/>
      <c r="O435" s="596"/>
      <c r="P435" s="596"/>
      <c r="Q435" s="596"/>
      <c r="R435" s="596"/>
      <c r="S435" s="596"/>
      <c r="T435" s="596"/>
      <c r="U435" s="596"/>
      <c r="V435" s="596"/>
      <c r="W435" s="596"/>
      <c r="X435" s="596"/>
      <c r="Y435" s="596"/>
      <c r="Z435" s="596"/>
    </row>
    <row r="436">
      <c r="A436" s="596"/>
      <c r="B436" s="596"/>
      <c r="C436" s="596"/>
      <c r="D436" s="596"/>
      <c r="E436" s="596"/>
      <c r="F436" s="596"/>
      <c r="G436" s="596"/>
      <c r="H436" s="596"/>
      <c r="I436" s="596"/>
      <c r="J436" s="596"/>
      <c r="K436" s="596"/>
      <c r="L436" s="596"/>
      <c r="M436" s="596"/>
      <c r="N436" s="596"/>
      <c r="O436" s="596"/>
      <c r="P436" s="596"/>
      <c r="Q436" s="596"/>
      <c r="R436" s="596"/>
      <c r="S436" s="596"/>
      <c r="T436" s="596"/>
      <c r="U436" s="596"/>
      <c r="V436" s="596"/>
      <c r="W436" s="596"/>
      <c r="X436" s="596"/>
      <c r="Y436" s="596"/>
      <c r="Z436" s="596"/>
    </row>
    <row r="437">
      <c r="A437" s="596"/>
      <c r="B437" s="596"/>
      <c r="C437" s="596"/>
      <c r="D437" s="596"/>
      <c r="E437" s="596"/>
      <c r="F437" s="596"/>
      <c r="G437" s="596"/>
      <c r="H437" s="596"/>
      <c r="I437" s="596"/>
      <c r="J437" s="596"/>
      <c r="K437" s="596"/>
      <c r="L437" s="596"/>
      <c r="M437" s="596"/>
      <c r="N437" s="596"/>
      <c r="O437" s="596"/>
      <c r="P437" s="596"/>
      <c r="Q437" s="596"/>
      <c r="R437" s="596"/>
      <c r="S437" s="596"/>
      <c r="T437" s="596"/>
      <c r="U437" s="596"/>
      <c r="V437" s="596"/>
      <c r="W437" s="596"/>
      <c r="X437" s="596"/>
      <c r="Y437" s="596"/>
      <c r="Z437" s="596"/>
    </row>
    <row r="438">
      <c r="A438" s="596"/>
      <c r="B438" s="596"/>
      <c r="C438" s="596"/>
      <c r="D438" s="596"/>
      <c r="E438" s="596"/>
      <c r="F438" s="596"/>
      <c r="G438" s="596"/>
      <c r="H438" s="596"/>
      <c r="I438" s="596"/>
      <c r="J438" s="596"/>
      <c r="K438" s="596"/>
      <c r="L438" s="596"/>
      <c r="M438" s="596"/>
      <c r="N438" s="596"/>
      <c r="O438" s="596"/>
      <c r="P438" s="596"/>
      <c r="Q438" s="596"/>
      <c r="R438" s="596"/>
      <c r="S438" s="596"/>
      <c r="T438" s="596"/>
      <c r="U438" s="596"/>
      <c r="V438" s="596"/>
      <c r="W438" s="596"/>
      <c r="X438" s="596"/>
      <c r="Y438" s="596"/>
      <c r="Z438" s="596"/>
    </row>
    <row r="439">
      <c r="A439" s="596"/>
      <c r="B439" s="596"/>
      <c r="C439" s="596"/>
      <c r="D439" s="596"/>
      <c r="E439" s="596"/>
      <c r="F439" s="596"/>
      <c r="G439" s="596"/>
      <c r="H439" s="596"/>
      <c r="I439" s="596"/>
      <c r="J439" s="596"/>
      <c r="K439" s="596"/>
      <c r="L439" s="596"/>
      <c r="M439" s="596"/>
      <c r="N439" s="596"/>
      <c r="O439" s="596"/>
      <c r="P439" s="596"/>
      <c r="Q439" s="596"/>
      <c r="R439" s="596"/>
      <c r="S439" s="596"/>
      <c r="T439" s="596"/>
      <c r="U439" s="596"/>
      <c r="V439" s="596"/>
      <c r="W439" s="596"/>
      <c r="X439" s="596"/>
      <c r="Y439" s="596"/>
      <c r="Z439" s="596"/>
    </row>
    <row r="440">
      <c r="A440" s="596"/>
      <c r="B440" s="596"/>
      <c r="C440" s="596"/>
      <c r="D440" s="596"/>
      <c r="E440" s="596"/>
      <c r="F440" s="596"/>
      <c r="G440" s="596"/>
      <c r="H440" s="596"/>
      <c r="I440" s="596"/>
      <c r="J440" s="596"/>
      <c r="K440" s="596"/>
      <c r="L440" s="596"/>
      <c r="M440" s="596"/>
      <c r="N440" s="596"/>
      <c r="O440" s="596"/>
      <c r="P440" s="596"/>
      <c r="Q440" s="596"/>
      <c r="R440" s="596"/>
      <c r="S440" s="596"/>
      <c r="T440" s="596"/>
      <c r="U440" s="596"/>
      <c r="V440" s="596"/>
      <c r="W440" s="596"/>
      <c r="X440" s="596"/>
      <c r="Y440" s="596"/>
      <c r="Z440" s="596"/>
    </row>
    <row r="441">
      <c r="A441" s="596"/>
      <c r="B441" s="596"/>
      <c r="C441" s="596"/>
      <c r="D441" s="596"/>
      <c r="E441" s="596"/>
      <c r="F441" s="596"/>
      <c r="G441" s="596"/>
      <c r="H441" s="596"/>
      <c r="I441" s="596"/>
      <c r="J441" s="596"/>
      <c r="K441" s="596"/>
      <c r="L441" s="596"/>
      <c r="M441" s="596"/>
      <c r="N441" s="596"/>
      <c r="O441" s="596"/>
      <c r="P441" s="596"/>
      <c r="Q441" s="596"/>
      <c r="R441" s="596"/>
      <c r="S441" s="596"/>
      <c r="T441" s="596"/>
      <c r="U441" s="596"/>
      <c r="V441" s="596"/>
      <c r="W441" s="596"/>
      <c r="X441" s="596"/>
      <c r="Y441" s="596"/>
      <c r="Z441" s="596"/>
    </row>
    <row r="442">
      <c r="A442" s="596"/>
      <c r="B442" s="596"/>
      <c r="C442" s="596"/>
      <c r="D442" s="596"/>
      <c r="E442" s="596"/>
      <c r="F442" s="596"/>
      <c r="G442" s="596"/>
      <c r="H442" s="596"/>
      <c r="I442" s="596"/>
      <c r="J442" s="596"/>
      <c r="K442" s="596"/>
      <c r="L442" s="596"/>
      <c r="M442" s="596"/>
      <c r="N442" s="596"/>
      <c r="O442" s="596"/>
      <c r="P442" s="596"/>
      <c r="Q442" s="596"/>
      <c r="R442" s="596"/>
      <c r="S442" s="596"/>
      <c r="T442" s="596"/>
      <c r="U442" s="596"/>
      <c r="V442" s="596"/>
      <c r="W442" s="596"/>
      <c r="X442" s="596"/>
      <c r="Y442" s="596"/>
      <c r="Z442" s="596"/>
    </row>
    <row r="443">
      <c r="A443" s="596"/>
      <c r="B443" s="596"/>
      <c r="C443" s="596"/>
      <c r="D443" s="596"/>
      <c r="E443" s="596"/>
      <c r="F443" s="596"/>
      <c r="G443" s="596"/>
      <c r="H443" s="596"/>
      <c r="I443" s="596"/>
      <c r="J443" s="596"/>
      <c r="K443" s="596"/>
      <c r="L443" s="596"/>
      <c r="M443" s="596"/>
      <c r="N443" s="596"/>
      <c r="O443" s="596"/>
      <c r="P443" s="596"/>
      <c r="Q443" s="596"/>
      <c r="R443" s="596"/>
      <c r="S443" s="596"/>
      <c r="T443" s="596"/>
      <c r="U443" s="596"/>
      <c r="V443" s="596"/>
      <c r="W443" s="596"/>
      <c r="X443" s="596"/>
      <c r="Y443" s="596"/>
      <c r="Z443" s="596"/>
    </row>
    <row r="444">
      <c r="A444" s="596"/>
      <c r="B444" s="596"/>
      <c r="C444" s="596"/>
      <c r="D444" s="596"/>
      <c r="E444" s="596"/>
      <c r="F444" s="596"/>
      <c r="G444" s="596"/>
      <c r="H444" s="596"/>
      <c r="I444" s="596"/>
      <c r="J444" s="596"/>
      <c r="K444" s="596"/>
      <c r="L444" s="596"/>
      <c r="M444" s="596"/>
      <c r="N444" s="596"/>
      <c r="O444" s="596"/>
      <c r="P444" s="596"/>
      <c r="Q444" s="596"/>
      <c r="R444" s="596"/>
      <c r="S444" s="596"/>
      <c r="T444" s="596"/>
      <c r="U444" s="596"/>
      <c r="V444" s="596"/>
      <c r="W444" s="596"/>
      <c r="X444" s="596"/>
      <c r="Y444" s="596"/>
      <c r="Z444" s="596"/>
    </row>
    <row r="445">
      <c r="A445" s="596"/>
      <c r="B445" s="596"/>
      <c r="C445" s="596"/>
      <c r="D445" s="596"/>
      <c r="E445" s="596"/>
      <c r="F445" s="596"/>
      <c r="G445" s="596"/>
      <c r="H445" s="596"/>
      <c r="I445" s="596"/>
      <c r="J445" s="596"/>
      <c r="K445" s="596"/>
      <c r="L445" s="596"/>
      <c r="M445" s="596"/>
      <c r="N445" s="596"/>
      <c r="O445" s="596"/>
      <c r="P445" s="596"/>
      <c r="Q445" s="596"/>
      <c r="R445" s="596"/>
      <c r="S445" s="596"/>
      <c r="T445" s="596"/>
      <c r="U445" s="596"/>
      <c r="V445" s="596"/>
      <c r="W445" s="596"/>
      <c r="X445" s="596"/>
      <c r="Y445" s="596"/>
      <c r="Z445" s="596"/>
    </row>
    <row r="446">
      <c r="A446" s="596"/>
      <c r="B446" s="596"/>
      <c r="C446" s="596"/>
      <c r="D446" s="596"/>
      <c r="E446" s="596"/>
      <c r="F446" s="596"/>
      <c r="G446" s="596"/>
      <c r="H446" s="596"/>
      <c r="I446" s="596"/>
      <c r="J446" s="596"/>
      <c r="K446" s="596"/>
      <c r="L446" s="596"/>
      <c r="M446" s="596"/>
      <c r="N446" s="596"/>
      <c r="O446" s="596"/>
      <c r="P446" s="596"/>
      <c r="Q446" s="596"/>
      <c r="R446" s="596"/>
      <c r="S446" s="596"/>
      <c r="T446" s="596"/>
      <c r="U446" s="596"/>
      <c r="V446" s="596"/>
      <c r="W446" s="596"/>
      <c r="X446" s="596"/>
      <c r="Y446" s="596"/>
      <c r="Z446" s="596"/>
    </row>
    <row r="447">
      <c r="A447" s="596"/>
      <c r="B447" s="596"/>
      <c r="C447" s="596"/>
      <c r="D447" s="596"/>
      <c r="E447" s="596"/>
      <c r="F447" s="596"/>
      <c r="G447" s="596"/>
      <c r="H447" s="596"/>
      <c r="I447" s="596"/>
      <c r="J447" s="596"/>
      <c r="K447" s="596"/>
      <c r="L447" s="596"/>
      <c r="M447" s="596"/>
      <c r="N447" s="596"/>
      <c r="O447" s="596"/>
      <c r="P447" s="596"/>
      <c r="Q447" s="596"/>
      <c r="R447" s="596"/>
      <c r="S447" s="596"/>
      <c r="T447" s="596"/>
      <c r="U447" s="596"/>
      <c r="V447" s="596"/>
      <c r="W447" s="596"/>
      <c r="X447" s="596"/>
      <c r="Y447" s="596"/>
      <c r="Z447" s="596"/>
    </row>
    <row r="448">
      <c r="A448" s="596"/>
      <c r="B448" s="596"/>
      <c r="C448" s="596"/>
      <c r="D448" s="596"/>
      <c r="E448" s="596"/>
      <c r="F448" s="596"/>
      <c r="G448" s="596"/>
      <c r="H448" s="596"/>
      <c r="I448" s="596"/>
      <c r="J448" s="596"/>
      <c r="K448" s="596"/>
      <c r="L448" s="596"/>
      <c r="M448" s="596"/>
      <c r="N448" s="596"/>
      <c r="O448" s="596"/>
      <c r="P448" s="596"/>
      <c r="Q448" s="596"/>
      <c r="R448" s="596"/>
      <c r="S448" s="596"/>
      <c r="T448" s="596"/>
      <c r="U448" s="596"/>
      <c r="V448" s="596"/>
      <c r="W448" s="596"/>
      <c r="X448" s="596"/>
      <c r="Y448" s="596"/>
      <c r="Z448" s="596"/>
    </row>
    <row r="449">
      <c r="A449" s="596"/>
      <c r="B449" s="596"/>
      <c r="C449" s="596"/>
      <c r="D449" s="596"/>
      <c r="E449" s="596"/>
      <c r="F449" s="596"/>
      <c r="G449" s="596"/>
      <c r="H449" s="596"/>
      <c r="I449" s="596"/>
      <c r="J449" s="596"/>
      <c r="K449" s="596"/>
      <c r="L449" s="596"/>
      <c r="M449" s="596"/>
      <c r="N449" s="596"/>
      <c r="O449" s="596"/>
      <c r="P449" s="596"/>
      <c r="Q449" s="596"/>
      <c r="R449" s="596"/>
      <c r="S449" s="596"/>
      <c r="T449" s="596"/>
      <c r="U449" s="596"/>
      <c r="V449" s="596"/>
      <c r="W449" s="596"/>
      <c r="X449" s="596"/>
      <c r="Y449" s="596"/>
      <c r="Z449" s="596"/>
    </row>
    <row r="450">
      <c r="A450" s="596"/>
      <c r="B450" s="596"/>
      <c r="C450" s="596"/>
      <c r="D450" s="596"/>
      <c r="E450" s="596"/>
      <c r="F450" s="596"/>
      <c r="G450" s="596"/>
      <c r="H450" s="596"/>
      <c r="I450" s="596"/>
      <c r="J450" s="596"/>
      <c r="K450" s="596"/>
      <c r="L450" s="596"/>
      <c r="M450" s="596"/>
      <c r="N450" s="596"/>
      <c r="O450" s="596"/>
      <c r="P450" s="596"/>
      <c r="Q450" s="596"/>
      <c r="R450" s="596"/>
      <c r="S450" s="596"/>
      <c r="T450" s="596"/>
      <c r="U450" s="596"/>
      <c r="V450" s="596"/>
      <c r="W450" s="596"/>
      <c r="X450" s="596"/>
      <c r="Y450" s="596"/>
      <c r="Z450" s="596"/>
    </row>
    <row r="451">
      <c r="A451" s="596"/>
      <c r="B451" s="596"/>
      <c r="C451" s="596"/>
      <c r="D451" s="596"/>
      <c r="E451" s="596"/>
      <c r="F451" s="596"/>
      <c r="G451" s="596"/>
      <c r="H451" s="596"/>
      <c r="I451" s="596"/>
      <c r="J451" s="596"/>
      <c r="K451" s="596"/>
      <c r="L451" s="596"/>
      <c r="M451" s="596"/>
      <c r="N451" s="596"/>
      <c r="O451" s="596"/>
      <c r="P451" s="596"/>
      <c r="Q451" s="596"/>
      <c r="R451" s="596"/>
      <c r="S451" s="596"/>
      <c r="T451" s="596"/>
      <c r="U451" s="596"/>
      <c r="V451" s="596"/>
      <c r="W451" s="596"/>
      <c r="X451" s="596"/>
      <c r="Y451" s="596"/>
      <c r="Z451" s="596"/>
    </row>
    <row r="452">
      <c r="A452" s="596"/>
      <c r="B452" s="596"/>
      <c r="C452" s="596"/>
      <c r="D452" s="596"/>
      <c r="E452" s="596"/>
      <c r="F452" s="596"/>
      <c r="G452" s="596"/>
      <c r="H452" s="596"/>
      <c r="I452" s="596"/>
      <c r="J452" s="596"/>
      <c r="K452" s="596"/>
      <c r="L452" s="596"/>
      <c r="M452" s="596"/>
      <c r="N452" s="596"/>
      <c r="O452" s="596"/>
      <c r="P452" s="596"/>
      <c r="Q452" s="596"/>
      <c r="R452" s="596"/>
      <c r="S452" s="596"/>
      <c r="T452" s="596"/>
      <c r="U452" s="596"/>
      <c r="V452" s="596"/>
      <c r="W452" s="596"/>
      <c r="X452" s="596"/>
      <c r="Y452" s="596"/>
      <c r="Z452" s="596"/>
    </row>
    <row r="453">
      <c r="A453" s="596"/>
      <c r="B453" s="596"/>
      <c r="C453" s="596"/>
      <c r="D453" s="596"/>
      <c r="E453" s="596"/>
      <c r="F453" s="596"/>
      <c r="G453" s="596"/>
      <c r="H453" s="596"/>
      <c r="I453" s="596"/>
      <c r="J453" s="596"/>
      <c r="K453" s="596"/>
      <c r="L453" s="596"/>
      <c r="M453" s="596"/>
      <c r="N453" s="596"/>
      <c r="O453" s="596"/>
      <c r="P453" s="596"/>
      <c r="Q453" s="596"/>
      <c r="R453" s="596"/>
      <c r="S453" s="596"/>
      <c r="T453" s="596"/>
      <c r="U453" s="596"/>
      <c r="V453" s="596"/>
      <c r="W453" s="596"/>
      <c r="X453" s="596"/>
      <c r="Y453" s="596"/>
      <c r="Z453" s="596"/>
    </row>
    <row r="454">
      <c r="A454" s="596"/>
      <c r="B454" s="596"/>
      <c r="C454" s="596"/>
      <c r="D454" s="596"/>
      <c r="E454" s="596"/>
      <c r="F454" s="596"/>
      <c r="G454" s="596"/>
      <c r="H454" s="596"/>
      <c r="I454" s="596"/>
      <c r="J454" s="596"/>
      <c r="K454" s="596"/>
      <c r="L454" s="596"/>
      <c r="M454" s="596"/>
      <c r="N454" s="596"/>
      <c r="O454" s="596"/>
      <c r="P454" s="596"/>
      <c r="Q454" s="596"/>
      <c r="R454" s="596"/>
      <c r="S454" s="596"/>
      <c r="T454" s="596"/>
      <c r="U454" s="596"/>
      <c r="V454" s="596"/>
      <c r="W454" s="596"/>
      <c r="X454" s="596"/>
      <c r="Y454" s="596"/>
      <c r="Z454" s="596"/>
    </row>
    <row r="455">
      <c r="A455" s="596"/>
      <c r="B455" s="596"/>
      <c r="C455" s="596"/>
      <c r="D455" s="596"/>
      <c r="E455" s="596"/>
      <c r="F455" s="596"/>
      <c r="G455" s="596"/>
      <c r="H455" s="596"/>
      <c r="I455" s="596"/>
      <c r="J455" s="596"/>
      <c r="K455" s="596"/>
      <c r="L455" s="596"/>
      <c r="M455" s="596"/>
      <c r="N455" s="596"/>
      <c r="O455" s="596"/>
      <c r="P455" s="596"/>
      <c r="Q455" s="596"/>
      <c r="R455" s="596"/>
      <c r="S455" s="596"/>
      <c r="T455" s="596"/>
      <c r="U455" s="596"/>
      <c r="V455" s="596"/>
      <c r="W455" s="596"/>
      <c r="X455" s="596"/>
      <c r="Y455" s="596"/>
      <c r="Z455" s="596"/>
    </row>
    <row r="456">
      <c r="A456" s="596"/>
      <c r="B456" s="596"/>
      <c r="C456" s="596"/>
      <c r="D456" s="596"/>
      <c r="E456" s="596"/>
      <c r="F456" s="596"/>
      <c r="G456" s="596"/>
      <c r="H456" s="596"/>
      <c r="I456" s="596"/>
      <c r="J456" s="596"/>
      <c r="K456" s="596"/>
      <c r="L456" s="596"/>
      <c r="M456" s="596"/>
      <c r="N456" s="596"/>
      <c r="O456" s="596"/>
      <c r="P456" s="596"/>
      <c r="Q456" s="596"/>
      <c r="R456" s="596"/>
      <c r="S456" s="596"/>
      <c r="T456" s="596"/>
      <c r="U456" s="596"/>
      <c r="V456" s="596"/>
      <c r="W456" s="596"/>
      <c r="X456" s="596"/>
      <c r="Y456" s="596"/>
      <c r="Z456" s="596"/>
    </row>
    <row r="457">
      <c r="A457" s="596"/>
      <c r="B457" s="596"/>
      <c r="C457" s="596"/>
      <c r="D457" s="596"/>
      <c r="E457" s="596"/>
      <c r="F457" s="596"/>
      <c r="G457" s="596"/>
      <c r="H457" s="596"/>
      <c r="I457" s="596"/>
      <c r="J457" s="596"/>
      <c r="K457" s="596"/>
      <c r="L457" s="596"/>
      <c r="M457" s="596"/>
      <c r="N457" s="596"/>
      <c r="O457" s="596"/>
      <c r="P457" s="596"/>
      <c r="Q457" s="596"/>
      <c r="R457" s="596"/>
      <c r="S457" s="596"/>
      <c r="T457" s="596"/>
      <c r="U457" s="596"/>
      <c r="V457" s="596"/>
      <c r="W457" s="596"/>
      <c r="X457" s="596"/>
      <c r="Y457" s="596"/>
      <c r="Z457" s="596"/>
    </row>
    <row r="458">
      <c r="A458" s="596"/>
      <c r="B458" s="596"/>
      <c r="C458" s="596"/>
      <c r="D458" s="596"/>
      <c r="E458" s="596"/>
      <c r="F458" s="596"/>
      <c r="G458" s="596"/>
      <c r="H458" s="596"/>
      <c r="I458" s="596"/>
      <c r="J458" s="596"/>
      <c r="K458" s="596"/>
      <c r="L458" s="596"/>
      <c r="M458" s="596"/>
      <c r="N458" s="596"/>
      <c r="O458" s="596"/>
      <c r="P458" s="596"/>
      <c r="Q458" s="596"/>
      <c r="R458" s="596"/>
      <c r="S458" s="596"/>
      <c r="T458" s="596"/>
      <c r="U458" s="596"/>
      <c r="V458" s="596"/>
      <c r="W458" s="596"/>
      <c r="X458" s="596"/>
      <c r="Y458" s="596"/>
      <c r="Z458" s="596"/>
    </row>
    <row r="459">
      <c r="A459" s="596"/>
      <c r="B459" s="596"/>
      <c r="C459" s="596"/>
      <c r="D459" s="596"/>
      <c r="E459" s="596"/>
      <c r="F459" s="596"/>
      <c r="G459" s="596"/>
      <c r="H459" s="596"/>
      <c r="I459" s="596"/>
      <c r="J459" s="596"/>
      <c r="K459" s="596"/>
      <c r="L459" s="596"/>
      <c r="M459" s="596"/>
      <c r="N459" s="596"/>
      <c r="O459" s="596"/>
      <c r="P459" s="596"/>
      <c r="Q459" s="596"/>
      <c r="R459" s="596"/>
      <c r="S459" s="596"/>
      <c r="T459" s="596"/>
      <c r="U459" s="596"/>
      <c r="V459" s="596"/>
      <c r="W459" s="596"/>
      <c r="X459" s="596"/>
      <c r="Y459" s="596"/>
      <c r="Z459" s="596"/>
    </row>
    <row r="460">
      <c r="A460" s="596"/>
      <c r="B460" s="596"/>
      <c r="C460" s="596"/>
      <c r="D460" s="596"/>
      <c r="E460" s="596"/>
      <c r="F460" s="596"/>
      <c r="G460" s="596"/>
      <c r="H460" s="596"/>
      <c r="I460" s="596"/>
      <c r="J460" s="596"/>
      <c r="K460" s="596"/>
      <c r="L460" s="596"/>
      <c r="M460" s="596"/>
      <c r="N460" s="596"/>
      <c r="O460" s="596"/>
      <c r="P460" s="596"/>
      <c r="Q460" s="596"/>
      <c r="R460" s="596"/>
      <c r="S460" s="596"/>
      <c r="T460" s="596"/>
      <c r="U460" s="596"/>
      <c r="V460" s="596"/>
      <c r="W460" s="596"/>
      <c r="X460" s="596"/>
      <c r="Y460" s="596"/>
      <c r="Z460" s="596"/>
    </row>
    <row r="461">
      <c r="A461" s="596"/>
      <c r="B461" s="596"/>
      <c r="C461" s="596"/>
      <c r="D461" s="596"/>
      <c r="E461" s="596"/>
      <c r="F461" s="596"/>
      <c r="G461" s="596"/>
      <c r="H461" s="596"/>
      <c r="I461" s="596"/>
      <c r="J461" s="596"/>
      <c r="K461" s="596"/>
      <c r="L461" s="596"/>
      <c r="M461" s="596"/>
      <c r="N461" s="596"/>
      <c r="O461" s="596"/>
      <c r="P461" s="596"/>
      <c r="Q461" s="596"/>
      <c r="R461" s="596"/>
      <c r="S461" s="596"/>
      <c r="T461" s="596"/>
      <c r="U461" s="596"/>
      <c r="V461" s="596"/>
      <c r="W461" s="596"/>
      <c r="X461" s="596"/>
      <c r="Y461" s="596"/>
      <c r="Z461" s="596"/>
    </row>
    <row r="462">
      <c r="A462" s="596"/>
      <c r="B462" s="596"/>
      <c r="C462" s="596"/>
      <c r="D462" s="596"/>
      <c r="E462" s="596"/>
      <c r="F462" s="596"/>
      <c r="G462" s="596"/>
      <c r="H462" s="596"/>
      <c r="I462" s="596"/>
      <c r="J462" s="596"/>
      <c r="K462" s="596"/>
      <c r="L462" s="596"/>
      <c r="M462" s="596"/>
      <c r="N462" s="596"/>
      <c r="O462" s="596"/>
      <c r="P462" s="596"/>
      <c r="Q462" s="596"/>
      <c r="R462" s="596"/>
      <c r="S462" s="596"/>
      <c r="T462" s="596"/>
      <c r="U462" s="596"/>
      <c r="V462" s="596"/>
      <c r="W462" s="596"/>
      <c r="X462" s="596"/>
      <c r="Y462" s="596"/>
      <c r="Z462" s="596"/>
    </row>
    <row r="463">
      <c r="A463" s="596"/>
      <c r="B463" s="596"/>
      <c r="C463" s="596"/>
      <c r="D463" s="596"/>
      <c r="E463" s="596"/>
      <c r="F463" s="596"/>
      <c r="G463" s="596"/>
      <c r="H463" s="596"/>
      <c r="I463" s="596"/>
      <c r="J463" s="596"/>
      <c r="K463" s="596"/>
      <c r="L463" s="596"/>
      <c r="M463" s="596"/>
      <c r="N463" s="596"/>
      <c r="O463" s="596"/>
      <c r="P463" s="596"/>
      <c r="Q463" s="596"/>
      <c r="R463" s="596"/>
      <c r="S463" s="596"/>
      <c r="T463" s="596"/>
      <c r="U463" s="596"/>
      <c r="V463" s="596"/>
      <c r="W463" s="596"/>
      <c r="X463" s="596"/>
      <c r="Y463" s="596"/>
      <c r="Z463" s="596"/>
    </row>
    <row r="464">
      <c r="A464" s="596"/>
      <c r="B464" s="596"/>
      <c r="C464" s="596"/>
      <c r="D464" s="596"/>
      <c r="E464" s="596"/>
      <c r="F464" s="596"/>
      <c r="G464" s="596"/>
      <c r="H464" s="596"/>
      <c r="I464" s="596"/>
      <c r="J464" s="596"/>
      <c r="K464" s="596"/>
      <c r="L464" s="596"/>
      <c r="M464" s="596"/>
      <c r="N464" s="596"/>
      <c r="O464" s="596"/>
      <c r="P464" s="596"/>
      <c r="Q464" s="596"/>
      <c r="R464" s="596"/>
      <c r="S464" s="596"/>
      <c r="T464" s="596"/>
      <c r="U464" s="596"/>
      <c r="V464" s="596"/>
      <c r="W464" s="596"/>
      <c r="X464" s="596"/>
      <c r="Y464" s="596"/>
      <c r="Z464" s="596"/>
    </row>
    <row r="465">
      <c r="A465" s="596"/>
      <c r="B465" s="596"/>
      <c r="C465" s="596"/>
      <c r="D465" s="596"/>
      <c r="E465" s="596"/>
      <c r="F465" s="596"/>
      <c r="G465" s="596"/>
      <c r="H465" s="596"/>
      <c r="I465" s="596"/>
      <c r="J465" s="596"/>
      <c r="K465" s="596"/>
      <c r="L465" s="596"/>
      <c r="M465" s="596"/>
      <c r="N465" s="596"/>
      <c r="O465" s="596"/>
      <c r="P465" s="596"/>
      <c r="Q465" s="596"/>
      <c r="R465" s="596"/>
      <c r="S465" s="596"/>
      <c r="T465" s="596"/>
      <c r="U465" s="596"/>
      <c r="V465" s="596"/>
      <c r="W465" s="596"/>
      <c r="X465" s="596"/>
      <c r="Y465" s="596"/>
      <c r="Z465" s="596"/>
    </row>
    <row r="466">
      <c r="A466" s="596"/>
      <c r="B466" s="596"/>
      <c r="C466" s="596"/>
      <c r="D466" s="596"/>
      <c r="E466" s="596"/>
      <c r="F466" s="596"/>
      <c r="G466" s="596"/>
      <c r="H466" s="596"/>
      <c r="I466" s="596"/>
      <c r="J466" s="596"/>
      <c r="K466" s="596"/>
      <c r="L466" s="596"/>
      <c r="M466" s="596"/>
      <c r="N466" s="596"/>
      <c r="O466" s="596"/>
      <c r="P466" s="596"/>
      <c r="Q466" s="596"/>
      <c r="R466" s="596"/>
      <c r="S466" s="596"/>
      <c r="T466" s="596"/>
      <c r="U466" s="596"/>
      <c r="V466" s="596"/>
      <c r="W466" s="596"/>
      <c r="X466" s="596"/>
      <c r="Y466" s="596"/>
      <c r="Z466" s="596"/>
    </row>
    <row r="467">
      <c r="A467" s="596"/>
      <c r="B467" s="596"/>
      <c r="C467" s="596"/>
      <c r="D467" s="596"/>
      <c r="E467" s="596"/>
      <c r="F467" s="596"/>
      <c r="G467" s="596"/>
      <c r="H467" s="596"/>
      <c r="I467" s="596"/>
      <c r="J467" s="596"/>
      <c r="K467" s="596"/>
      <c r="L467" s="596"/>
      <c r="M467" s="596"/>
      <c r="N467" s="596"/>
      <c r="O467" s="596"/>
      <c r="P467" s="596"/>
      <c r="Q467" s="596"/>
      <c r="R467" s="596"/>
      <c r="S467" s="596"/>
      <c r="T467" s="596"/>
      <c r="U467" s="596"/>
      <c r="V467" s="596"/>
      <c r="W467" s="596"/>
      <c r="X467" s="596"/>
      <c r="Y467" s="596"/>
      <c r="Z467" s="596"/>
    </row>
    <row r="468">
      <c r="A468" s="596"/>
      <c r="B468" s="596"/>
      <c r="C468" s="596"/>
      <c r="D468" s="596"/>
      <c r="E468" s="596"/>
      <c r="F468" s="596"/>
      <c r="G468" s="596"/>
      <c r="H468" s="596"/>
      <c r="I468" s="596"/>
      <c r="J468" s="596"/>
      <c r="K468" s="596"/>
      <c r="L468" s="596"/>
      <c r="M468" s="596"/>
      <c r="N468" s="596"/>
      <c r="O468" s="596"/>
      <c r="P468" s="596"/>
      <c r="Q468" s="596"/>
      <c r="R468" s="596"/>
      <c r="S468" s="596"/>
      <c r="T468" s="596"/>
      <c r="U468" s="596"/>
      <c r="V468" s="596"/>
      <c r="W468" s="596"/>
      <c r="X468" s="596"/>
      <c r="Y468" s="596"/>
      <c r="Z468" s="596"/>
    </row>
    <row r="469">
      <c r="A469" s="596"/>
      <c r="B469" s="596"/>
      <c r="C469" s="596"/>
      <c r="D469" s="596"/>
      <c r="E469" s="596"/>
      <c r="F469" s="596"/>
      <c r="G469" s="596"/>
      <c r="H469" s="596"/>
      <c r="I469" s="596"/>
      <c r="J469" s="596"/>
      <c r="K469" s="596"/>
      <c r="L469" s="596"/>
      <c r="M469" s="596"/>
      <c r="N469" s="596"/>
      <c r="O469" s="596"/>
      <c r="P469" s="596"/>
      <c r="Q469" s="596"/>
      <c r="R469" s="596"/>
      <c r="S469" s="596"/>
      <c r="T469" s="596"/>
      <c r="U469" s="596"/>
      <c r="V469" s="596"/>
      <c r="W469" s="596"/>
      <c r="X469" s="596"/>
      <c r="Y469" s="596"/>
      <c r="Z469" s="596"/>
    </row>
    <row r="470">
      <c r="A470" s="596"/>
      <c r="B470" s="596"/>
      <c r="C470" s="596"/>
      <c r="D470" s="596"/>
      <c r="E470" s="596"/>
      <c r="F470" s="596"/>
      <c r="G470" s="596"/>
      <c r="H470" s="596"/>
      <c r="I470" s="596"/>
      <c r="J470" s="596"/>
      <c r="K470" s="596"/>
      <c r="L470" s="596"/>
      <c r="M470" s="596"/>
      <c r="N470" s="596"/>
      <c r="O470" s="596"/>
      <c r="P470" s="596"/>
      <c r="Q470" s="596"/>
      <c r="R470" s="596"/>
      <c r="S470" s="596"/>
      <c r="T470" s="596"/>
      <c r="U470" s="596"/>
      <c r="V470" s="596"/>
      <c r="W470" s="596"/>
      <c r="X470" s="596"/>
      <c r="Y470" s="596"/>
      <c r="Z470" s="596"/>
    </row>
    <row r="471">
      <c r="A471" s="596"/>
      <c r="B471" s="596"/>
      <c r="C471" s="596"/>
      <c r="D471" s="596"/>
      <c r="E471" s="596"/>
      <c r="F471" s="596"/>
      <c r="G471" s="596"/>
      <c r="H471" s="596"/>
      <c r="I471" s="596"/>
      <c r="J471" s="596"/>
      <c r="K471" s="596"/>
      <c r="L471" s="596"/>
      <c r="M471" s="596"/>
      <c r="N471" s="596"/>
      <c r="O471" s="596"/>
      <c r="P471" s="596"/>
      <c r="Q471" s="596"/>
      <c r="R471" s="596"/>
      <c r="S471" s="596"/>
      <c r="T471" s="596"/>
      <c r="U471" s="596"/>
      <c r="V471" s="596"/>
      <c r="W471" s="596"/>
      <c r="X471" s="596"/>
      <c r="Y471" s="596"/>
      <c r="Z471" s="596"/>
    </row>
    <row r="472">
      <c r="A472" s="596"/>
      <c r="B472" s="596"/>
      <c r="C472" s="596"/>
      <c r="D472" s="596"/>
      <c r="E472" s="596"/>
      <c r="F472" s="596"/>
      <c r="G472" s="596"/>
      <c r="H472" s="596"/>
      <c r="I472" s="596"/>
      <c r="J472" s="596"/>
      <c r="K472" s="596"/>
      <c r="L472" s="596"/>
      <c r="M472" s="596"/>
      <c r="N472" s="596"/>
      <c r="O472" s="596"/>
      <c r="P472" s="596"/>
      <c r="Q472" s="596"/>
      <c r="R472" s="596"/>
      <c r="S472" s="596"/>
      <c r="T472" s="596"/>
      <c r="U472" s="596"/>
      <c r="V472" s="596"/>
      <c r="W472" s="596"/>
      <c r="X472" s="596"/>
      <c r="Y472" s="596"/>
      <c r="Z472" s="596"/>
    </row>
    <row r="473">
      <c r="A473" s="596"/>
      <c r="B473" s="596"/>
      <c r="C473" s="596"/>
      <c r="D473" s="596"/>
      <c r="E473" s="596"/>
      <c r="F473" s="596"/>
      <c r="G473" s="596"/>
      <c r="H473" s="596"/>
      <c r="I473" s="596"/>
      <c r="J473" s="596"/>
      <c r="K473" s="596"/>
      <c r="L473" s="596"/>
      <c r="M473" s="596"/>
      <c r="N473" s="596"/>
      <c r="O473" s="596"/>
      <c r="P473" s="596"/>
      <c r="Q473" s="596"/>
      <c r="R473" s="596"/>
      <c r="S473" s="596"/>
      <c r="T473" s="596"/>
      <c r="U473" s="596"/>
      <c r="V473" s="596"/>
      <c r="W473" s="596"/>
      <c r="X473" s="596"/>
      <c r="Y473" s="596"/>
      <c r="Z473" s="596"/>
    </row>
    <row r="474">
      <c r="A474" s="596"/>
      <c r="B474" s="596"/>
      <c r="C474" s="596"/>
      <c r="D474" s="596"/>
      <c r="E474" s="596"/>
      <c r="F474" s="596"/>
      <c r="G474" s="596"/>
      <c r="H474" s="596"/>
      <c r="I474" s="596"/>
      <c r="J474" s="596"/>
      <c r="K474" s="596"/>
      <c r="L474" s="596"/>
      <c r="M474" s="596"/>
      <c r="N474" s="596"/>
      <c r="O474" s="596"/>
      <c r="P474" s="596"/>
      <c r="Q474" s="596"/>
      <c r="R474" s="596"/>
      <c r="S474" s="596"/>
      <c r="T474" s="596"/>
      <c r="U474" s="596"/>
      <c r="V474" s="596"/>
      <c r="W474" s="596"/>
      <c r="X474" s="596"/>
      <c r="Y474" s="596"/>
      <c r="Z474" s="596"/>
    </row>
    <row r="475">
      <c r="A475" s="596"/>
      <c r="B475" s="596"/>
      <c r="C475" s="596"/>
      <c r="D475" s="596"/>
      <c r="E475" s="596"/>
      <c r="F475" s="596"/>
      <c r="G475" s="596"/>
      <c r="H475" s="596"/>
      <c r="I475" s="596"/>
      <c r="J475" s="596"/>
      <c r="K475" s="596"/>
      <c r="L475" s="596"/>
      <c r="M475" s="596"/>
      <c r="N475" s="596"/>
      <c r="O475" s="596"/>
      <c r="P475" s="596"/>
      <c r="Q475" s="596"/>
      <c r="R475" s="596"/>
      <c r="S475" s="596"/>
      <c r="T475" s="596"/>
      <c r="U475" s="596"/>
      <c r="V475" s="596"/>
      <c r="W475" s="596"/>
      <c r="X475" s="596"/>
      <c r="Y475" s="596"/>
      <c r="Z475" s="596"/>
    </row>
    <row r="476">
      <c r="A476" s="596"/>
      <c r="B476" s="596"/>
      <c r="C476" s="596"/>
      <c r="D476" s="596"/>
      <c r="E476" s="596"/>
      <c r="F476" s="596"/>
      <c r="G476" s="596"/>
      <c r="H476" s="596"/>
      <c r="I476" s="596"/>
      <c r="J476" s="596"/>
      <c r="K476" s="596"/>
      <c r="L476" s="596"/>
      <c r="M476" s="596"/>
      <c r="N476" s="596"/>
      <c r="O476" s="596"/>
      <c r="P476" s="596"/>
      <c r="Q476" s="596"/>
      <c r="R476" s="596"/>
      <c r="S476" s="596"/>
      <c r="T476" s="596"/>
      <c r="U476" s="596"/>
      <c r="V476" s="596"/>
      <c r="W476" s="596"/>
      <c r="X476" s="596"/>
      <c r="Y476" s="596"/>
      <c r="Z476" s="596"/>
    </row>
    <row r="477">
      <c r="A477" s="596"/>
      <c r="B477" s="596"/>
      <c r="C477" s="596"/>
      <c r="D477" s="596"/>
      <c r="E477" s="596"/>
      <c r="F477" s="596"/>
      <c r="G477" s="596"/>
      <c r="H477" s="596"/>
      <c r="I477" s="596"/>
      <c r="J477" s="596"/>
      <c r="K477" s="596"/>
      <c r="L477" s="596"/>
      <c r="M477" s="596"/>
      <c r="N477" s="596"/>
      <c r="O477" s="596"/>
      <c r="P477" s="596"/>
      <c r="Q477" s="596"/>
      <c r="R477" s="596"/>
      <c r="S477" s="596"/>
      <c r="T477" s="596"/>
      <c r="U477" s="596"/>
      <c r="V477" s="596"/>
      <c r="W477" s="596"/>
      <c r="X477" s="596"/>
      <c r="Y477" s="596"/>
      <c r="Z477" s="596"/>
    </row>
    <row r="478">
      <c r="A478" s="596"/>
      <c r="B478" s="596"/>
      <c r="C478" s="596"/>
      <c r="D478" s="596"/>
      <c r="E478" s="596"/>
      <c r="F478" s="596"/>
      <c r="G478" s="596"/>
      <c r="H478" s="596"/>
      <c r="I478" s="596"/>
      <c r="J478" s="596"/>
      <c r="K478" s="596"/>
      <c r="L478" s="596"/>
      <c r="M478" s="596"/>
      <c r="N478" s="596"/>
      <c r="O478" s="596"/>
      <c r="P478" s="596"/>
      <c r="Q478" s="596"/>
      <c r="R478" s="596"/>
      <c r="S478" s="596"/>
      <c r="T478" s="596"/>
      <c r="U478" s="596"/>
      <c r="V478" s="596"/>
      <c r="W478" s="596"/>
      <c r="X478" s="596"/>
      <c r="Y478" s="596"/>
      <c r="Z478" s="596"/>
    </row>
    <row r="479">
      <c r="A479" s="596"/>
      <c r="B479" s="596"/>
      <c r="C479" s="596"/>
      <c r="D479" s="596"/>
      <c r="E479" s="596"/>
      <c r="F479" s="596"/>
      <c r="G479" s="596"/>
      <c r="H479" s="596"/>
      <c r="I479" s="596"/>
      <c r="J479" s="596"/>
      <c r="K479" s="596"/>
      <c r="L479" s="596"/>
      <c r="M479" s="596"/>
      <c r="N479" s="596"/>
      <c r="O479" s="596"/>
      <c r="P479" s="596"/>
      <c r="Q479" s="596"/>
      <c r="R479" s="596"/>
      <c r="S479" s="596"/>
      <c r="T479" s="596"/>
      <c r="U479" s="596"/>
      <c r="V479" s="596"/>
      <c r="W479" s="596"/>
      <c r="X479" s="596"/>
      <c r="Y479" s="596"/>
      <c r="Z479" s="596"/>
    </row>
    <row r="480">
      <c r="A480" s="596"/>
      <c r="B480" s="596"/>
      <c r="C480" s="596"/>
      <c r="D480" s="596"/>
      <c r="E480" s="596"/>
      <c r="F480" s="596"/>
      <c r="G480" s="596"/>
      <c r="H480" s="596"/>
      <c r="I480" s="596"/>
      <c r="J480" s="596"/>
      <c r="K480" s="596"/>
      <c r="L480" s="596"/>
      <c r="M480" s="596"/>
      <c r="N480" s="596"/>
      <c r="O480" s="596"/>
      <c r="P480" s="596"/>
      <c r="Q480" s="596"/>
      <c r="R480" s="596"/>
      <c r="S480" s="596"/>
      <c r="T480" s="596"/>
      <c r="U480" s="596"/>
      <c r="V480" s="596"/>
      <c r="W480" s="596"/>
      <c r="X480" s="596"/>
      <c r="Y480" s="596"/>
      <c r="Z480" s="596"/>
    </row>
    <row r="481">
      <c r="A481" s="596"/>
      <c r="B481" s="596"/>
      <c r="C481" s="596"/>
      <c r="D481" s="596"/>
      <c r="E481" s="596"/>
      <c r="F481" s="596"/>
      <c r="G481" s="596"/>
      <c r="H481" s="596"/>
      <c r="I481" s="596"/>
      <c r="J481" s="596"/>
      <c r="K481" s="596"/>
      <c r="L481" s="596"/>
      <c r="M481" s="596"/>
      <c r="N481" s="596"/>
      <c r="O481" s="596"/>
      <c r="P481" s="596"/>
      <c r="Q481" s="596"/>
      <c r="R481" s="596"/>
      <c r="S481" s="596"/>
      <c r="T481" s="596"/>
      <c r="U481" s="596"/>
      <c r="V481" s="596"/>
      <c r="W481" s="596"/>
      <c r="X481" s="596"/>
      <c r="Y481" s="596"/>
      <c r="Z481" s="596"/>
    </row>
    <row r="482">
      <c r="A482" s="596"/>
      <c r="B482" s="596"/>
      <c r="C482" s="596"/>
      <c r="D482" s="596"/>
      <c r="E482" s="596"/>
      <c r="F482" s="596"/>
      <c r="G482" s="596"/>
      <c r="H482" s="596"/>
      <c r="I482" s="596"/>
      <c r="J482" s="596"/>
      <c r="K482" s="596"/>
      <c r="L482" s="596"/>
      <c r="M482" s="596"/>
      <c r="N482" s="596"/>
      <c r="O482" s="596"/>
      <c r="P482" s="596"/>
      <c r="Q482" s="596"/>
      <c r="R482" s="596"/>
      <c r="S482" s="596"/>
      <c r="T482" s="596"/>
      <c r="U482" s="596"/>
      <c r="V482" s="596"/>
      <c r="W482" s="596"/>
      <c r="X482" s="596"/>
      <c r="Y482" s="596"/>
      <c r="Z482" s="596"/>
    </row>
    <row r="483">
      <c r="A483" s="596"/>
      <c r="B483" s="596"/>
      <c r="C483" s="596"/>
      <c r="D483" s="596"/>
      <c r="E483" s="596"/>
      <c r="F483" s="596"/>
      <c r="G483" s="596"/>
      <c r="H483" s="596"/>
      <c r="I483" s="596"/>
      <c r="J483" s="596"/>
      <c r="K483" s="596"/>
      <c r="L483" s="596"/>
      <c r="M483" s="596"/>
      <c r="N483" s="596"/>
      <c r="O483" s="596"/>
      <c r="P483" s="596"/>
      <c r="Q483" s="596"/>
      <c r="R483" s="596"/>
      <c r="S483" s="596"/>
      <c r="T483" s="596"/>
      <c r="U483" s="596"/>
      <c r="V483" s="596"/>
      <c r="W483" s="596"/>
      <c r="X483" s="596"/>
      <c r="Y483" s="596"/>
      <c r="Z483" s="596"/>
    </row>
    <row r="484">
      <c r="A484" s="596"/>
      <c r="B484" s="596"/>
      <c r="C484" s="596"/>
      <c r="D484" s="596"/>
      <c r="E484" s="596"/>
      <c r="F484" s="596"/>
      <c r="G484" s="596"/>
      <c r="H484" s="596"/>
      <c r="I484" s="596"/>
      <c r="J484" s="596"/>
      <c r="K484" s="596"/>
      <c r="L484" s="596"/>
      <c r="M484" s="596"/>
      <c r="N484" s="596"/>
      <c r="O484" s="596"/>
      <c r="P484" s="596"/>
      <c r="Q484" s="596"/>
      <c r="R484" s="596"/>
      <c r="S484" s="596"/>
      <c r="T484" s="596"/>
      <c r="U484" s="596"/>
      <c r="V484" s="596"/>
      <c r="W484" s="596"/>
      <c r="X484" s="596"/>
      <c r="Y484" s="596"/>
      <c r="Z484" s="596"/>
    </row>
    <row r="485">
      <c r="A485" s="596"/>
      <c r="B485" s="596"/>
      <c r="C485" s="596"/>
      <c r="D485" s="596"/>
      <c r="E485" s="596"/>
      <c r="F485" s="596"/>
      <c r="G485" s="596"/>
      <c r="H485" s="596"/>
      <c r="I485" s="596"/>
      <c r="J485" s="596"/>
      <c r="K485" s="596"/>
      <c r="L485" s="596"/>
      <c r="M485" s="596"/>
      <c r="N485" s="596"/>
      <c r="O485" s="596"/>
      <c r="P485" s="596"/>
      <c r="Q485" s="596"/>
      <c r="R485" s="596"/>
      <c r="S485" s="596"/>
      <c r="T485" s="596"/>
      <c r="U485" s="596"/>
      <c r="V485" s="596"/>
      <c r="W485" s="596"/>
      <c r="X485" s="596"/>
      <c r="Y485" s="596"/>
      <c r="Z485" s="596"/>
    </row>
    <row r="486">
      <c r="A486" s="596"/>
      <c r="B486" s="596"/>
      <c r="C486" s="596"/>
      <c r="D486" s="596"/>
      <c r="E486" s="596"/>
      <c r="F486" s="596"/>
      <c r="G486" s="596"/>
      <c r="H486" s="596"/>
      <c r="I486" s="596"/>
      <c r="J486" s="596"/>
      <c r="K486" s="596"/>
      <c r="L486" s="596"/>
      <c r="M486" s="596"/>
      <c r="N486" s="596"/>
      <c r="O486" s="596"/>
      <c r="P486" s="596"/>
      <c r="Q486" s="596"/>
      <c r="R486" s="596"/>
      <c r="S486" s="596"/>
      <c r="T486" s="596"/>
      <c r="U486" s="596"/>
      <c r="V486" s="596"/>
      <c r="W486" s="596"/>
      <c r="X486" s="596"/>
      <c r="Y486" s="596"/>
      <c r="Z486" s="596"/>
    </row>
    <row r="487">
      <c r="A487" s="596"/>
      <c r="B487" s="596"/>
      <c r="C487" s="596"/>
      <c r="D487" s="596"/>
      <c r="E487" s="596"/>
      <c r="F487" s="596"/>
      <c r="G487" s="596"/>
      <c r="H487" s="596"/>
      <c r="I487" s="596"/>
      <c r="J487" s="596"/>
      <c r="K487" s="596"/>
      <c r="L487" s="596"/>
      <c r="M487" s="596"/>
      <c r="N487" s="596"/>
      <c r="O487" s="596"/>
      <c r="P487" s="596"/>
      <c r="Q487" s="596"/>
      <c r="R487" s="596"/>
      <c r="S487" s="596"/>
      <c r="T487" s="596"/>
      <c r="U487" s="596"/>
      <c r="V487" s="596"/>
      <c r="W487" s="596"/>
      <c r="X487" s="596"/>
      <c r="Y487" s="596"/>
      <c r="Z487" s="596"/>
    </row>
    <row r="488">
      <c r="A488" s="596"/>
      <c r="B488" s="596"/>
      <c r="C488" s="596"/>
      <c r="D488" s="596"/>
      <c r="E488" s="596"/>
      <c r="F488" s="596"/>
      <c r="G488" s="596"/>
      <c r="H488" s="596"/>
      <c r="I488" s="596"/>
      <c r="J488" s="596"/>
      <c r="K488" s="596"/>
      <c r="L488" s="596"/>
      <c r="M488" s="596"/>
      <c r="N488" s="596"/>
      <c r="O488" s="596"/>
      <c r="P488" s="596"/>
      <c r="Q488" s="596"/>
      <c r="R488" s="596"/>
      <c r="S488" s="596"/>
      <c r="T488" s="596"/>
      <c r="U488" s="596"/>
      <c r="V488" s="596"/>
      <c r="W488" s="596"/>
      <c r="X488" s="596"/>
      <c r="Y488" s="596"/>
      <c r="Z488" s="596"/>
    </row>
    <row r="489">
      <c r="A489" s="596"/>
      <c r="B489" s="596"/>
      <c r="C489" s="596"/>
      <c r="D489" s="596"/>
      <c r="E489" s="596"/>
      <c r="F489" s="596"/>
      <c r="G489" s="596"/>
      <c r="H489" s="596"/>
      <c r="I489" s="596"/>
      <c r="J489" s="596"/>
      <c r="K489" s="596"/>
      <c r="L489" s="596"/>
      <c r="M489" s="596"/>
      <c r="N489" s="596"/>
      <c r="O489" s="596"/>
      <c r="P489" s="596"/>
      <c r="Q489" s="596"/>
      <c r="R489" s="596"/>
      <c r="S489" s="596"/>
      <c r="T489" s="596"/>
      <c r="U489" s="596"/>
      <c r="V489" s="596"/>
      <c r="W489" s="596"/>
      <c r="X489" s="596"/>
      <c r="Y489" s="596"/>
      <c r="Z489" s="596"/>
    </row>
    <row r="490">
      <c r="A490" s="596"/>
      <c r="B490" s="596"/>
      <c r="C490" s="596"/>
      <c r="D490" s="596"/>
      <c r="E490" s="596"/>
      <c r="F490" s="596"/>
      <c r="G490" s="596"/>
      <c r="H490" s="596"/>
      <c r="I490" s="596"/>
      <c r="J490" s="596"/>
      <c r="K490" s="596"/>
      <c r="L490" s="596"/>
      <c r="M490" s="596"/>
      <c r="N490" s="596"/>
      <c r="O490" s="596"/>
      <c r="P490" s="596"/>
      <c r="Q490" s="596"/>
      <c r="R490" s="596"/>
      <c r="S490" s="596"/>
      <c r="T490" s="596"/>
      <c r="U490" s="596"/>
      <c r="V490" s="596"/>
      <c r="W490" s="596"/>
      <c r="X490" s="596"/>
      <c r="Y490" s="596"/>
      <c r="Z490" s="596"/>
    </row>
    <row r="491">
      <c r="A491" s="596"/>
      <c r="B491" s="596"/>
      <c r="C491" s="596"/>
      <c r="D491" s="596"/>
      <c r="E491" s="596"/>
      <c r="F491" s="596"/>
      <c r="G491" s="596"/>
      <c r="H491" s="596"/>
      <c r="I491" s="596"/>
      <c r="J491" s="596"/>
      <c r="K491" s="596"/>
      <c r="L491" s="596"/>
      <c r="M491" s="596"/>
      <c r="N491" s="596"/>
      <c r="O491" s="596"/>
      <c r="P491" s="596"/>
      <c r="Q491" s="596"/>
      <c r="R491" s="596"/>
      <c r="S491" s="596"/>
      <c r="T491" s="596"/>
      <c r="U491" s="596"/>
      <c r="V491" s="596"/>
      <c r="W491" s="596"/>
      <c r="X491" s="596"/>
      <c r="Y491" s="596"/>
      <c r="Z491" s="596"/>
    </row>
    <row r="492">
      <c r="A492" s="596"/>
      <c r="B492" s="596"/>
      <c r="C492" s="596"/>
      <c r="D492" s="596"/>
      <c r="E492" s="596"/>
      <c r="F492" s="596"/>
      <c r="G492" s="596"/>
      <c r="H492" s="596"/>
      <c r="I492" s="596"/>
      <c r="J492" s="596"/>
      <c r="K492" s="596"/>
      <c r="L492" s="596"/>
      <c r="M492" s="596"/>
      <c r="N492" s="596"/>
      <c r="O492" s="596"/>
      <c r="P492" s="596"/>
      <c r="Q492" s="596"/>
      <c r="R492" s="596"/>
      <c r="S492" s="596"/>
      <c r="T492" s="596"/>
      <c r="U492" s="596"/>
      <c r="V492" s="596"/>
      <c r="W492" s="596"/>
      <c r="X492" s="596"/>
      <c r="Y492" s="596"/>
      <c r="Z492" s="596"/>
    </row>
    <row r="493">
      <c r="A493" s="596"/>
      <c r="B493" s="596"/>
      <c r="C493" s="596"/>
      <c r="D493" s="596"/>
      <c r="E493" s="596"/>
      <c r="F493" s="596"/>
      <c r="G493" s="596"/>
      <c r="H493" s="596"/>
      <c r="I493" s="596"/>
      <c r="J493" s="596"/>
      <c r="K493" s="596"/>
      <c r="L493" s="596"/>
      <c r="M493" s="596"/>
      <c r="N493" s="596"/>
      <c r="O493" s="596"/>
      <c r="P493" s="596"/>
      <c r="Q493" s="596"/>
      <c r="R493" s="596"/>
      <c r="S493" s="596"/>
      <c r="T493" s="596"/>
      <c r="U493" s="596"/>
      <c r="V493" s="596"/>
      <c r="W493" s="596"/>
      <c r="X493" s="596"/>
      <c r="Y493" s="596"/>
      <c r="Z493" s="596"/>
    </row>
    <row r="494">
      <c r="A494" s="596"/>
      <c r="B494" s="596"/>
      <c r="C494" s="596"/>
      <c r="D494" s="596"/>
      <c r="E494" s="596"/>
      <c r="F494" s="596"/>
      <c r="G494" s="596"/>
      <c r="H494" s="596"/>
      <c r="I494" s="596"/>
      <c r="J494" s="596"/>
      <c r="K494" s="596"/>
      <c r="L494" s="596"/>
      <c r="M494" s="596"/>
      <c r="N494" s="596"/>
      <c r="O494" s="596"/>
      <c r="P494" s="596"/>
      <c r="Q494" s="596"/>
      <c r="R494" s="596"/>
      <c r="S494" s="596"/>
      <c r="T494" s="596"/>
      <c r="U494" s="596"/>
      <c r="V494" s="596"/>
      <c r="W494" s="596"/>
      <c r="X494" s="596"/>
      <c r="Y494" s="596"/>
      <c r="Z494" s="596"/>
    </row>
    <row r="495">
      <c r="A495" s="596"/>
      <c r="B495" s="596"/>
      <c r="C495" s="596"/>
      <c r="D495" s="596"/>
      <c r="E495" s="596"/>
      <c r="F495" s="596"/>
      <c r="G495" s="596"/>
      <c r="H495" s="596"/>
      <c r="I495" s="596"/>
      <c r="J495" s="596"/>
      <c r="K495" s="596"/>
      <c r="L495" s="596"/>
      <c r="M495" s="596"/>
      <c r="N495" s="596"/>
      <c r="O495" s="596"/>
      <c r="P495" s="596"/>
      <c r="Q495" s="596"/>
      <c r="R495" s="596"/>
      <c r="S495" s="596"/>
      <c r="T495" s="596"/>
      <c r="U495" s="596"/>
      <c r="V495" s="596"/>
      <c r="W495" s="596"/>
      <c r="X495" s="596"/>
      <c r="Y495" s="596"/>
      <c r="Z495" s="596"/>
    </row>
    <row r="496">
      <c r="A496" s="596"/>
      <c r="B496" s="596"/>
      <c r="C496" s="596"/>
      <c r="D496" s="596"/>
      <c r="E496" s="596"/>
      <c r="F496" s="596"/>
      <c r="G496" s="596"/>
      <c r="H496" s="596"/>
      <c r="I496" s="596"/>
      <c r="J496" s="596"/>
      <c r="K496" s="596"/>
      <c r="L496" s="596"/>
      <c r="M496" s="596"/>
      <c r="N496" s="596"/>
      <c r="O496" s="596"/>
      <c r="P496" s="596"/>
      <c r="Q496" s="596"/>
      <c r="R496" s="596"/>
      <c r="S496" s="596"/>
      <c r="T496" s="596"/>
      <c r="U496" s="596"/>
      <c r="V496" s="596"/>
      <c r="W496" s="596"/>
      <c r="X496" s="596"/>
      <c r="Y496" s="596"/>
      <c r="Z496" s="596"/>
    </row>
    <row r="497">
      <c r="A497" s="596"/>
      <c r="B497" s="596"/>
      <c r="C497" s="596"/>
      <c r="D497" s="596"/>
      <c r="E497" s="596"/>
      <c r="F497" s="596"/>
      <c r="G497" s="596"/>
      <c r="H497" s="596"/>
      <c r="I497" s="596"/>
      <c r="J497" s="596"/>
      <c r="K497" s="596"/>
      <c r="L497" s="596"/>
      <c r="M497" s="596"/>
      <c r="N497" s="596"/>
      <c r="O497" s="596"/>
      <c r="P497" s="596"/>
      <c r="Q497" s="596"/>
      <c r="R497" s="596"/>
      <c r="S497" s="596"/>
      <c r="T497" s="596"/>
      <c r="U497" s="596"/>
      <c r="V497" s="596"/>
      <c r="W497" s="596"/>
      <c r="X497" s="596"/>
      <c r="Y497" s="596"/>
      <c r="Z497" s="596"/>
    </row>
    <row r="498">
      <c r="A498" s="596"/>
      <c r="B498" s="596"/>
      <c r="C498" s="596"/>
      <c r="D498" s="596"/>
      <c r="E498" s="596"/>
      <c r="F498" s="596"/>
      <c r="G498" s="596"/>
      <c r="H498" s="596"/>
      <c r="I498" s="596"/>
      <c r="J498" s="596"/>
      <c r="K498" s="596"/>
      <c r="L498" s="596"/>
      <c r="M498" s="596"/>
      <c r="N498" s="596"/>
      <c r="O498" s="596"/>
      <c r="P498" s="596"/>
      <c r="Q498" s="596"/>
      <c r="R498" s="596"/>
      <c r="S498" s="596"/>
      <c r="T498" s="596"/>
      <c r="U498" s="596"/>
      <c r="V498" s="596"/>
      <c r="W498" s="596"/>
      <c r="X498" s="596"/>
      <c r="Y498" s="596"/>
      <c r="Z498" s="596"/>
    </row>
    <row r="499">
      <c r="A499" s="596"/>
      <c r="B499" s="596"/>
      <c r="C499" s="596"/>
      <c r="D499" s="596"/>
      <c r="E499" s="596"/>
      <c r="F499" s="596"/>
      <c r="G499" s="596"/>
      <c r="H499" s="596"/>
      <c r="I499" s="596"/>
      <c r="J499" s="596"/>
      <c r="K499" s="596"/>
      <c r="L499" s="596"/>
      <c r="M499" s="596"/>
      <c r="N499" s="596"/>
      <c r="O499" s="596"/>
      <c r="P499" s="596"/>
      <c r="Q499" s="596"/>
      <c r="R499" s="596"/>
      <c r="S499" s="596"/>
      <c r="T499" s="596"/>
      <c r="U499" s="596"/>
      <c r="V499" s="596"/>
      <c r="W499" s="596"/>
      <c r="X499" s="596"/>
      <c r="Y499" s="596"/>
      <c r="Z499" s="596"/>
    </row>
    <row r="500">
      <c r="A500" s="596"/>
      <c r="B500" s="596"/>
      <c r="C500" s="596"/>
      <c r="D500" s="596"/>
      <c r="E500" s="596"/>
      <c r="F500" s="596"/>
      <c r="G500" s="596"/>
      <c r="H500" s="596"/>
      <c r="I500" s="596"/>
      <c r="J500" s="596"/>
      <c r="K500" s="596"/>
      <c r="L500" s="596"/>
      <c r="M500" s="596"/>
      <c r="N500" s="596"/>
      <c r="O500" s="596"/>
      <c r="P500" s="596"/>
      <c r="Q500" s="596"/>
      <c r="R500" s="596"/>
      <c r="S500" s="596"/>
      <c r="T500" s="596"/>
      <c r="U500" s="596"/>
      <c r="V500" s="596"/>
      <c r="W500" s="596"/>
      <c r="X500" s="596"/>
      <c r="Y500" s="596"/>
      <c r="Z500" s="596"/>
    </row>
    <row r="501">
      <c r="A501" s="596"/>
      <c r="B501" s="596"/>
      <c r="C501" s="596"/>
      <c r="D501" s="596"/>
      <c r="E501" s="596"/>
      <c r="F501" s="596"/>
      <c r="G501" s="596"/>
      <c r="H501" s="596"/>
      <c r="I501" s="596"/>
      <c r="J501" s="596"/>
      <c r="K501" s="596"/>
      <c r="L501" s="596"/>
      <c r="M501" s="596"/>
      <c r="N501" s="596"/>
      <c r="O501" s="596"/>
      <c r="P501" s="596"/>
      <c r="Q501" s="596"/>
      <c r="R501" s="596"/>
      <c r="S501" s="596"/>
      <c r="T501" s="596"/>
      <c r="U501" s="596"/>
      <c r="V501" s="596"/>
      <c r="W501" s="596"/>
      <c r="X501" s="596"/>
      <c r="Y501" s="596"/>
      <c r="Z501" s="596"/>
    </row>
    <row r="502">
      <c r="A502" s="596"/>
      <c r="B502" s="596"/>
      <c r="C502" s="596"/>
      <c r="D502" s="596"/>
      <c r="E502" s="596"/>
      <c r="F502" s="596"/>
      <c r="G502" s="596"/>
      <c r="H502" s="596"/>
      <c r="I502" s="596"/>
      <c r="J502" s="596"/>
      <c r="K502" s="596"/>
      <c r="L502" s="596"/>
      <c r="M502" s="596"/>
      <c r="N502" s="596"/>
      <c r="O502" s="596"/>
      <c r="P502" s="596"/>
      <c r="Q502" s="596"/>
      <c r="R502" s="596"/>
      <c r="S502" s="596"/>
      <c r="T502" s="596"/>
      <c r="U502" s="596"/>
      <c r="V502" s="596"/>
      <c r="W502" s="596"/>
      <c r="X502" s="596"/>
      <c r="Y502" s="596"/>
      <c r="Z502" s="596"/>
    </row>
    <row r="503">
      <c r="A503" s="596"/>
      <c r="B503" s="596"/>
      <c r="C503" s="596"/>
      <c r="D503" s="596"/>
      <c r="E503" s="596"/>
      <c r="F503" s="596"/>
      <c r="G503" s="596"/>
      <c r="H503" s="596"/>
      <c r="I503" s="596"/>
      <c r="J503" s="596"/>
      <c r="K503" s="596"/>
      <c r="L503" s="596"/>
      <c r="M503" s="596"/>
      <c r="N503" s="596"/>
      <c r="O503" s="596"/>
      <c r="P503" s="596"/>
      <c r="Q503" s="596"/>
      <c r="R503" s="596"/>
      <c r="S503" s="596"/>
      <c r="T503" s="596"/>
      <c r="U503" s="596"/>
      <c r="V503" s="596"/>
      <c r="W503" s="596"/>
      <c r="X503" s="596"/>
      <c r="Y503" s="596"/>
      <c r="Z503" s="596"/>
    </row>
    <row r="504">
      <c r="A504" s="596"/>
      <c r="B504" s="596"/>
      <c r="C504" s="596"/>
      <c r="D504" s="596"/>
      <c r="E504" s="596"/>
      <c r="F504" s="596"/>
      <c r="G504" s="596"/>
      <c r="H504" s="596"/>
      <c r="I504" s="596"/>
      <c r="J504" s="596"/>
      <c r="K504" s="596"/>
      <c r="L504" s="596"/>
      <c r="M504" s="596"/>
      <c r="N504" s="596"/>
      <c r="O504" s="596"/>
      <c r="P504" s="596"/>
      <c r="Q504" s="596"/>
      <c r="R504" s="596"/>
      <c r="S504" s="596"/>
      <c r="T504" s="596"/>
      <c r="U504" s="596"/>
      <c r="V504" s="596"/>
      <c r="W504" s="596"/>
      <c r="X504" s="596"/>
      <c r="Y504" s="596"/>
      <c r="Z504" s="596"/>
    </row>
    <row r="505">
      <c r="A505" s="596"/>
      <c r="B505" s="596"/>
      <c r="C505" s="596"/>
      <c r="D505" s="596"/>
      <c r="E505" s="596"/>
      <c r="F505" s="596"/>
      <c r="G505" s="596"/>
      <c r="H505" s="596"/>
      <c r="I505" s="596"/>
      <c r="J505" s="596"/>
      <c r="K505" s="596"/>
      <c r="L505" s="596"/>
      <c r="M505" s="596"/>
      <c r="N505" s="596"/>
      <c r="O505" s="596"/>
      <c r="P505" s="596"/>
      <c r="Q505" s="596"/>
      <c r="R505" s="596"/>
      <c r="S505" s="596"/>
      <c r="T505" s="596"/>
      <c r="U505" s="596"/>
      <c r="V505" s="596"/>
      <c r="W505" s="596"/>
      <c r="X505" s="596"/>
      <c r="Y505" s="596"/>
      <c r="Z505" s="596"/>
    </row>
    <row r="506">
      <c r="A506" s="596"/>
      <c r="B506" s="596"/>
      <c r="C506" s="596"/>
      <c r="D506" s="596"/>
      <c r="E506" s="596"/>
      <c r="F506" s="596"/>
      <c r="G506" s="596"/>
      <c r="H506" s="596"/>
      <c r="I506" s="596"/>
      <c r="J506" s="596"/>
      <c r="K506" s="596"/>
      <c r="L506" s="596"/>
      <c r="M506" s="596"/>
      <c r="N506" s="596"/>
      <c r="O506" s="596"/>
      <c r="P506" s="596"/>
      <c r="Q506" s="596"/>
      <c r="R506" s="596"/>
      <c r="S506" s="596"/>
      <c r="T506" s="596"/>
      <c r="U506" s="596"/>
      <c r="V506" s="596"/>
      <c r="W506" s="596"/>
      <c r="X506" s="596"/>
      <c r="Y506" s="596"/>
      <c r="Z506" s="596"/>
    </row>
    <row r="507">
      <c r="A507" s="596"/>
      <c r="B507" s="596"/>
      <c r="C507" s="596"/>
      <c r="D507" s="596"/>
      <c r="E507" s="596"/>
      <c r="F507" s="596"/>
      <c r="G507" s="596"/>
      <c r="H507" s="596"/>
      <c r="I507" s="596"/>
      <c r="J507" s="596"/>
      <c r="K507" s="596"/>
      <c r="L507" s="596"/>
      <c r="M507" s="596"/>
      <c r="N507" s="596"/>
      <c r="O507" s="596"/>
      <c r="P507" s="596"/>
      <c r="Q507" s="596"/>
      <c r="R507" s="596"/>
      <c r="S507" s="596"/>
      <c r="T507" s="596"/>
      <c r="U507" s="596"/>
      <c r="V507" s="596"/>
      <c r="W507" s="596"/>
      <c r="X507" s="596"/>
      <c r="Y507" s="596"/>
      <c r="Z507" s="596"/>
    </row>
    <row r="508">
      <c r="A508" s="596"/>
      <c r="B508" s="596"/>
      <c r="C508" s="596"/>
      <c r="D508" s="596"/>
      <c r="E508" s="596"/>
      <c r="F508" s="596"/>
      <c r="G508" s="596"/>
      <c r="H508" s="596"/>
      <c r="I508" s="596"/>
      <c r="J508" s="596"/>
      <c r="K508" s="596"/>
      <c r="L508" s="596"/>
      <c r="M508" s="596"/>
      <c r="N508" s="596"/>
      <c r="O508" s="596"/>
      <c r="P508" s="596"/>
      <c r="Q508" s="596"/>
      <c r="R508" s="596"/>
      <c r="S508" s="596"/>
      <c r="T508" s="596"/>
      <c r="U508" s="596"/>
      <c r="V508" s="596"/>
      <c r="W508" s="596"/>
      <c r="X508" s="596"/>
      <c r="Y508" s="596"/>
      <c r="Z508" s="596"/>
    </row>
    <row r="509">
      <c r="A509" s="596"/>
      <c r="B509" s="596"/>
      <c r="C509" s="596"/>
      <c r="D509" s="596"/>
      <c r="E509" s="596"/>
      <c r="F509" s="596"/>
      <c r="G509" s="596"/>
      <c r="H509" s="596"/>
      <c r="I509" s="596"/>
      <c r="J509" s="596"/>
      <c r="K509" s="596"/>
      <c r="L509" s="596"/>
      <c r="M509" s="596"/>
      <c r="N509" s="596"/>
      <c r="O509" s="596"/>
      <c r="P509" s="596"/>
      <c r="Q509" s="596"/>
      <c r="R509" s="596"/>
      <c r="S509" s="596"/>
      <c r="T509" s="596"/>
      <c r="U509" s="596"/>
      <c r="V509" s="596"/>
      <c r="W509" s="596"/>
      <c r="X509" s="596"/>
      <c r="Y509" s="596"/>
      <c r="Z509" s="596"/>
    </row>
    <row r="510">
      <c r="A510" s="596"/>
      <c r="B510" s="596"/>
      <c r="C510" s="596"/>
      <c r="D510" s="596"/>
      <c r="E510" s="596"/>
      <c r="F510" s="596"/>
      <c r="G510" s="596"/>
      <c r="H510" s="596"/>
      <c r="I510" s="596"/>
      <c r="J510" s="596"/>
      <c r="K510" s="596"/>
      <c r="L510" s="596"/>
      <c r="M510" s="596"/>
      <c r="N510" s="596"/>
      <c r="O510" s="596"/>
      <c r="P510" s="596"/>
      <c r="Q510" s="596"/>
      <c r="R510" s="596"/>
      <c r="S510" s="596"/>
      <c r="T510" s="596"/>
      <c r="U510" s="596"/>
      <c r="V510" s="596"/>
      <c r="W510" s="596"/>
      <c r="X510" s="596"/>
      <c r="Y510" s="596"/>
      <c r="Z510" s="596"/>
    </row>
    <row r="511">
      <c r="A511" s="596"/>
      <c r="B511" s="596"/>
      <c r="C511" s="596"/>
      <c r="D511" s="596"/>
      <c r="E511" s="596"/>
      <c r="F511" s="596"/>
      <c r="G511" s="596"/>
      <c r="H511" s="596"/>
      <c r="I511" s="596"/>
      <c r="J511" s="596"/>
      <c r="K511" s="596"/>
      <c r="L511" s="596"/>
      <c r="M511" s="596"/>
      <c r="N511" s="596"/>
      <c r="O511" s="596"/>
      <c r="P511" s="596"/>
      <c r="Q511" s="596"/>
      <c r="R511" s="596"/>
      <c r="S511" s="596"/>
      <c r="T511" s="596"/>
      <c r="U511" s="596"/>
      <c r="V511" s="596"/>
      <c r="W511" s="596"/>
      <c r="X511" s="596"/>
      <c r="Y511" s="596"/>
      <c r="Z511" s="596"/>
    </row>
    <row r="512">
      <c r="A512" s="596"/>
      <c r="B512" s="596"/>
      <c r="C512" s="596"/>
      <c r="D512" s="596"/>
      <c r="E512" s="596"/>
      <c r="F512" s="596"/>
      <c r="G512" s="596"/>
      <c r="H512" s="596"/>
      <c r="I512" s="596"/>
      <c r="J512" s="596"/>
      <c r="K512" s="596"/>
      <c r="L512" s="596"/>
      <c r="M512" s="596"/>
      <c r="N512" s="596"/>
      <c r="O512" s="596"/>
      <c r="P512" s="596"/>
      <c r="Q512" s="596"/>
      <c r="R512" s="596"/>
      <c r="S512" s="596"/>
      <c r="T512" s="596"/>
      <c r="U512" s="596"/>
      <c r="V512" s="596"/>
      <c r="W512" s="596"/>
      <c r="X512" s="596"/>
      <c r="Y512" s="596"/>
      <c r="Z512" s="596"/>
    </row>
    <row r="513">
      <c r="A513" s="596"/>
      <c r="B513" s="596"/>
      <c r="C513" s="596"/>
      <c r="D513" s="596"/>
      <c r="E513" s="596"/>
      <c r="F513" s="596"/>
      <c r="G513" s="596"/>
      <c r="H513" s="596"/>
      <c r="I513" s="596"/>
      <c r="J513" s="596"/>
      <c r="K513" s="596"/>
      <c r="L513" s="596"/>
      <c r="M513" s="596"/>
      <c r="N513" s="596"/>
      <c r="O513" s="596"/>
      <c r="P513" s="596"/>
      <c r="Q513" s="596"/>
      <c r="R513" s="596"/>
      <c r="S513" s="596"/>
      <c r="T513" s="596"/>
      <c r="U513" s="596"/>
      <c r="V513" s="596"/>
      <c r="W513" s="596"/>
      <c r="X513" s="596"/>
      <c r="Y513" s="596"/>
      <c r="Z513" s="596"/>
    </row>
    <row r="514">
      <c r="A514" s="596"/>
      <c r="B514" s="596"/>
      <c r="C514" s="596"/>
      <c r="D514" s="596"/>
      <c r="E514" s="596"/>
      <c r="F514" s="596"/>
      <c r="G514" s="596"/>
      <c r="H514" s="596"/>
      <c r="I514" s="596"/>
      <c r="J514" s="596"/>
      <c r="K514" s="596"/>
      <c r="L514" s="596"/>
      <c r="M514" s="596"/>
      <c r="N514" s="596"/>
      <c r="O514" s="596"/>
      <c r="P514" s="596"/>
      <c r="Q514" s="596"/>
      <c r="R514" s="596"/>
      <c r="S514" s="596"/>
      <c r="T514" s="596"/>
      <c r="U514" s="596"/>
      <c r="V514" s="596"/>
      <c r="W514" s="596"/>
      <c r="X514" s="596"/>
      <c r="Y514" s="596"/>
      <c r="Z514" s="596"/>
    </row>
    <row r="515">
      <c r="A515" s="596"/>
      <c r="B515" s="596"/>
      <c r="C515" s="596"/>
      <c r="D515" s="596"/>
      <c r="E515" s="596"/>
      <c r="F515" s="596"/>
      <c r="G515" s="596"/>
      <c r="H515" s="596"/>
      <c r="I515" s="596"/>
      <c r="J515" s="596"/>
      <c r="K515" s="596"/>
      <c r="L515" s="596"/>
      <c r="M515" s="596"/>
      <c r="N515" s="596"/>
      <c r="O515" s="596"/>
      <c r="P515" s="596"/>
      <c r="Q515" s="596"/>
      <c r="R515" s="596"/>
      <c r="S515" s="596"/>
      <c r="T515" s="596"/>
      <c r="U515" s="596"/>
      <c r="V515" s="596"/>
      <c r="W515" s="596"/>
      <c r="X515" s="596"/>
      <c r="Y515" s="596"/>
      <c r="Z515" s="596"/>
    </row>
    <row r="516">
      <c r="A516" s="596"/>
      <c r="B516" s="596"/>
      <c r="C516" s="596"/>
      <c r="D516" s="596"/>
      <c r="E516" s="596"/>
      <c r="F516" s="596"/>
      <c r="G516" s="596"/>
      <c r="H516" s="596"/>
      <c r="I516" s="596"/>
      <c r="J516" s="596"/>
      <c r="K516" s="596"/>
      <c r="L516" s="596"/>
      <c r="M516" s="596"/>
      <c r="N516" s="596"/>
      <c r="O516" s="596"/>
      <c r="P516" s="596"/>
      <c r="Q516" s="596"/>
      <c r="R516" s="596"/>
      <c r="S516" s="596"/>
      <c r="T516" s="596"/>
      <c r="U516" s="596"/>
      <c r="V516" s="596"/>
      <c r="W516" s="596"/>
      <c r="X516" s="596"/>
      <c r="Y516" s="596"/>
      <c r="Z516" s="596"/>
    </row>
    <row r="517">
      <c r="A517" s="596"/>
      <c r="B517" s="596"/>
      <c r="C517" s="596"/>
      <c r="D517" s="596"/>
      <c r="E517" s="596"/>
      <c r="F517" s="596"/>
      <c r="G517" s="596"/>
      <c r="H517" s="596"/>
      <c r="I517" s="596"/>
      <c r="J517" s="596"/>
      <c r="K517" s="596"/>
      <c r="L517" s="596"/>
      <c r="M517" s="596"/>
      <c r="N517" s="596"/>
      <c r="O517" s="596"/>
      <c r="P517" s="596"/>
      <c r="Q517" s="596"/>
      <c r="R517" s="596"/>
      <c r="S517" s="596"/>
      <c r="T517" s="596"/>
      <c r="U517" s="596"/>
      <c r="V517" s="596"/>
      <c r="W517" s="596"/>
      <c r="X517" s="596"/>
      <c r="Y517" s="596"/>
      <c r="Z517" s="596"/>
    </row>
    <row r="518">
      <c r="A518" s="596"/>
      <c r="B518" s="596"/>
      <c r="C518" s="596"/>
      <c r="D518" s="596"/>
      <c r="E518" s="596"/>
      <c r="F518" s="596"/>
      <c r="G518" s="596"/>
      <c r="H518" s="596"/>
      <c r="I518" s="596"/>
      <c r="J518" s="596"/>
      <c r="K518" s="596"/>
      <c r="L518" s="596"/>
      <c r="M518" s="596"/>
      <c r="N518" s="596"/>
      <c r="O518" s="596"/>
      <c r="P518" s="596"/>
      <c r="Q518" s="596"/>
      <c r="R518" s="596"/>
      <c r="S518" s="596"/>
      <c r="T518" s="596"/>
      <c r="U518" s="596"/>
      <c r="V518" s="596"/>
      <c r="W518" s="596"/>
      <c r="X518" s="596"/>
      <c r="Y518" s="596"/>
      <c r="Z518" s="596"/>
    </row>
    <row r="519">
      <c r="A519" s="596"/>
      <c r="B519" s="596"/>
      <c r="C519" s="596"/>
      <c r="D519" s="596"/>
      <c r="E519" s="596"/>
      <c r="F519" s="596"/>
      <c r="G519" s="596"/>
      <c r="H519" s="596"/>
      <c r="I519" s="596"/>
      <c r="J519" s="596"/>
      <c r="K519" s="596"/>
      <c r="L519" s="596"/>
      <c r="M519" s="596"/>
      <c r="N519" s="596"/>
      <c r="O519" s="596"/>
      <c r="P519" s="596"/>
      <c r="Q519" s="596"/>
      <c r="R519" s="596"/>
      <c r="S519" s="596"/>
      <c r="T519" s="596"/>
      <c r="U519" s="596"/>
      <c r="V519" s="596"/>
      <c r="W519" s="596"/>
      <c r="X519" s="596"/>
      <c r="Y519" s="596"/>
      <c r="Z519" s="596"/>
    </row>
    <row r="520">
      <c r="A520" s="596"/>
      <c r="B520" s="596"/>
      <c r="C520" s="596"/>
      <c r="D520" s="596"/>
      <c r="E520" s="596"/>
      <c r="F520" s="596"/>
      <c r="G520" s="596"/>
      <c r="H520" s="596"/>
      <c r="I520" s="596"/>
      <c r="J520" s="596"/>
      <c r="K520" s="596"/>
      <c r="L520" s="596"/>
      <c r="M520" s="596"/>
      <c r="N520" s="596"/>
      <c r="O520" s="596"/>
      <c r="P520" s="596"/>
      <c r="Q520" s="596"/>
      <c r="R520" s="596"/>
      <c r="S520" s="596"/>
      <c r="T520" s="596"/>
      <c r="U520" s="596"/>
      <c r="V520" s="596"/>
      <c r="W520" s="596"/>
      <c r="X520" s="596"/>
      <c r="Y520" s="596"/>
      <c r="Z520" s="596"/>
    </row>
    <row r="521">
      <c r="A521" s="596"/>
      <c r="B521" s="596"/>
      <c r="C521" s="596"/>
      <c r="D521" s="596"/>
      <c r="E521" s="596"/>
      <c r="F521" s="596"/>
      <c r="G521" s="596"/>
      <c r="H521" s="596"/>
      <c r="I521" s="596"/>
      <c r="J521" s="596"/>
      <c r="K521" s="596"/>
      <c r="L521" s="596"/>
      <c r="M521" s="596"/>
      <c r="N521" s="596"/>
      <c r="O521" s="596"/>
      <c r="P521" s="596"/>
      <c r="Q521" s="596"/>
      <c r="R521" s="596"/>
      <c r="S521" s="596"/>
      <c r="T521" s="596"/>
      <c r="U521" s="596"/>
      <c r="V521" s="596"/>
      <c r="W521" s="596"/>
      <c r="X521" s="596"/>
      <c r="Y521" s="596"/>
      <c r="Z521" s="596"/>
    </row>
    <row r="522">
      <c r="A522" s="596"/>
      <c r="B522" s="596"/>
      <c r="C522" s="596"/>
      <c r="D522" s="596"/>
      <c r="E522" s="596"/>
      <c r="F522" s="596"/>
      <c r="G522" s="596"/>
      <c r="H522" s="596"/>
      <c r="I522" s="596"/>
      <c r="J522" s="596"/>
      <c r="K522" s="596"/>
      <c r="L522" s="596"/>
      <c r="M522" s="596"/>
      <c r="N522" s="596"/>
      <c r="O522" s="596"/>
      <c r="P522" s="596"/>
      <c r="Q522" s="596"/>
      <c r="R522" s="596"/>
      <c r="S522" s="596"/>
      <c r="T522" s="596"/>
      <c r="U522" s="596"/>
      <c r="V522" s="596"/>
      <c r="W522" s="596"/>
      <c r="X522" s="596"/>
      <c r="Y522" s="596"/>
      <c r="Z522" s="596"/>
    </row>
    <row r="523">
      <c r="A523" s="596"/>
      <c r="B523" s="596"/>
      <c r="C523" s="596"/>
      <c r="D523" s="596"/>
      <c r="E523" s="596"/>
      <c r="F523" s="596"/>
      <c r="G523" s="596"/>
      <c r="H523" s="596"/>
      <c r="I523" s="596"/>
      <c r="J523" s="596"/>
      <c r="K523" s="596"/>
      <c r="L523" s="596"/>
      <c r="M523" s="596"/>
      <c r="N523" s="596"/>
      <c r="O523" s="596"/>
      <c r="P523" s="596"/>
      <c r="Q523" s="596"/>
      <c r="R523" s="596"/>
      <c r="S523" s="596"/>
      <c r="T523" s="596"/>
      <c r="U523" s="596"/>
      <c r="V523" s="596"/>
      <c r="W523" s="596"/>
      <c r="X523" s="596"/>
      <c r="Y523" s="596"/>
      <c r="Z523" s="596"/>
    </row>
    <row r="524">
      <c r="A524" s="596"/>
      <c r="B524" s="596"/>
      <c r="C524" s="596"/>
      <c r="D524" s="596"/>
      <c r="E524" s="596"/>
      <c r="F524" s="596"/>
      <c r="G524" s="596"/>
      <c r="H524" s="596"/>
      <c r="I524" s="596"/>
      <c r="J524" s="596"/>
      <c r="K524" s="596"/>
      <c r="L524" s="596"/>
      <c r="M524" s="596"/>
      <c r="N524" s="596"/>
      <c r="O524" s="596"/>
      <c r="P524" s="596"/>
      <c r="Q524" s="596"/>
      <c r="R524" s="596"/>
      <c r="S524" s="596"/>
      <c r="T524" s="596"/>
      <c r="U524" s="596"/>
      <c r="V524" s="596"/>
      <c r="W524" s="596"/>
      <c r="X524" s="596"/>
      <c r="Y524" s="596"/>
      <c r="Z524" s="596"/>
    </row>
    <row r="525">
      <c r="A525" s="596"/>
      <c r="B525" s="596"/>
      <c r="C525" s="596"/>
      <c r="D525" s="596"/>
      <c r="E525" s="596"/>
      <c r="F525" s="596"/>
      <c r="G525" s="596"/>
      <c r="H525" s="596"/>
      <c r="I525" s="596"/>
      <c r="J525" s="596"/>
      <c r="K525" s="596"/>
      <c r="L525" s="596"/>
      <c r="M525" s="596"/>
      <c r="N525" s="596"/>
      <c r="O525" s="596"/>
      <c r="P525" s="596"/>
      <c r="Q525" s="596"/>
      <c r="R525" s="596"/>
      <c r="S525" s="596"/>
      <c r="T525" s="596"/>
      <c r="U525" s="596"/>
      <c r="V525" s="596"/>
      <c r="W525" s="596"/>
      <c r="X525" s="596"/>
      <c r="Y525" s="596"/>
      <c r="Z525" s="596"/>
    </row>
    <row r="526">
      <c r="A526" s="596"/>
      <c r="B526" s="596"/>
      <c r="C526" s="596"/>
      <c r="D526" s="596"/>
      <c r="E526" s="596"/>
      <c r="F526" s="596"/>
      <c r="G526" s="596"/>
      <c r="H526" s="596"/>
      <c r="I526" s="596"/>
      <c r="J526" s="596"/>
      <c r="K526" s="596"/>
      <c r="L526" s="596"/>
      <c r="M526" s="596"/>
      <c r="N526" s="596"/>
      <c r="O526" s="596"/>
      <c r="P526" s="596"/>
      <c r="Q526" s="596"/>
      <c r="R526" s="596"/>
      <c r="S526" s="596"/>
      <c r="T526" s="596"/>
      <c r="U526" s="596"/>
      <c r="V526" s="596"/>
      <c r="W526" s="596"/>
      <c r="X526" s="596"/>
      <c r="Y526" s="596"/>
      <c r="Z526" s="596"/>
    </row>
    <row r="527">
      <c r="A527" s="596"/>
      <c r="B527" s="596"/>
      <c r="C527" s="596"/>
      <c r="D527" s="596"/>
      <c r="E527" s="596"/>
      <c r="F527" s="596"/>
      <c r="G527" s="596"/>
      <c r="H527" s="596"/>
      <c r="I527" s="596"/>
      <c r="J527" s="596"/>
      <c r="K527" s="596"/>
      <c r="L527" s="596"/>
      <c r="M527" s="596"/>
      <c r="N527" s="596"/>
      <c r="O527" s="596"/>
      <c r="P527" s="596"/>
      <c r="Q527" s="596"/>
      <c r="R527" s="596"/>
      <c r="S527" s="596"/>
      <c r="T527" s="596"/>
      <c r="U527" s="596"/>
      <c r="V527" s="596"/>
      <c r="W527" s="596"/>
      <c r="X527" s="596"/>
      <c r="Y527" s="596"/>
      <c r="Z527" s="596"/>
    </row>
    <row r="528">
      <c r="A528" s="596"/>
      <c r="B528" s="596"/>
      <c r="C528" s="596"/>
      <c r="D528" s="596"/>
      <c r="E528" s="596"/>
      <c r="F528" s="596"/>
      <c r="G528" s="596"/>
      <c r="H528" s="596"/>
      <c r="I528" s="596"/>
      <c r="J528" s="596"/>
      <c r="K528" s="596"/>
      <c r="L528" s="596"/>
      <c r="M528" s="596"/>
      <c r="N528" s="596"/>
      <c r="O528" s="596"/>
      <c r="P528" s="596"/>
      <c r="Q528" s="596"/>
      <c r="R528" s="596"/>
      <c r="S528" s="596"/>
      <c r="T528" s="596"/>
      <c r="U528" s="596"/>
      <c r="V528" s="596"/>
      <c r="W528" s="596"/>
      <c r="X528" s="596"/>
      <c r="Y528" s="596"/>
      <c r="Z528" s="596"/>
    </row>
    <row r="529">
      <c r="A529" s="596"/>
      <c r="B529" s="596"/>
      <c r="C529" s="596"/>
      <c r="D529" s="596"/>
      <c r="E529" s="596"/>
      <c r="F529" s="596"/>
      <c r="G529" s="596"/>
      <c r="H529" s="596"/>
      <c r="I529" s="596"/>
      <c r="J529" s="596"/>
      <c r="K529" s="596"/>
      <c r="L529" s="596"/>
      <c r="M529" s="596"/>
      <c r="N529" s="596"/>
      <c r="O529" s="596"/>
      <c r="P529" s="596"/>
      <c r="Q529" s="596"/>
      <c r="R529" s="596"/>
      <c r="S529" s="596"/>
      <c r="T529" s="596"/>
      <c r="U529" s="596"/>
      <c r="V529" s="596"/>
      <c r="W529" s="596"/>
      <c r="X529" s="596"/>
      <c r="Y529" s="596"/>
      <c r="Z529" s="596"/>
    </row>
    <row r="530">
      <c r="A530" s="596"/>
      <c r="B530" s="596"/>
      <c r="C530" s="596"/>
      <c r="D530" s="596"/>
      <c r="E530" s="596"/>
      <c r="F530" s="596"/>
      <c r="G530" s="596"/>
      <c r="H530" s="596"/>
      <c r="I530" s="596"/>
      <c r="J530" s="596"/>
      <c r="K530" s="596"/>
      <c r="L530" s="596"/>
      <c r="M530" s="596"/>
      <c r="N530" s="596"/>
      <c r="O530" s="596"/>
      <c r="P530" s="596"/>
      <c r="Q530" s="596"/>
      <c r="R530" s="596"/>
      <c r="S530" s="596"/>
      <c r="T530" s="596"/>
      <c r="U530" s="596"/>
      <c r="V530" s="596"/>
      <c r="W530" s="596"/>
      <c r="X530" s="596"/>
      <c r="Y530" s="596"/>
      <c r="Z530" s="596"/>
    </row>
    <row r="531">
      <c r="A531" s="596"/>
      <c r="B531" s="596"/>
      <c r="C531" s="596"/>
      <c r="D531" s="596"/>
      <c r="E531" s="596"/>
      <c r="F531" s="596"/>
      <c r="G531" s="596"/>
      <c r="H531" s="596"/>
      <c r="I531" s="596"/>
      <c r="J531" s="596"/>
      <c r="K531" s="596"/>
      <c r="L531" s="596"/>
      <c r="M531" s="596"/>
      <c r="N531" s="596"/>
      <c r="O531" s="596"/>
      <c r="P531" s="596"/>
      <c r="Q531" s="596"/>
      <c r="R531" s="596"/>
      <c r="S531" s="596"/>
      <c r="T531" s="596"/>
      <c r="U531" s="596"/>
      <c r="V531" s="596"/>
      <c r="W531" s="596"/>
      <c r="X531" s="596"/>
      <c r="Y531" s="596"/>
      <c r="Z531" s="596"/>
    </row>
    <row r="532">
      <c r="A532" s="596"/>
      <c r="B532" s="596"/>
      <c r="C532" s="596"/>
      <c r="D532" s="596"/>
      <c r="E532" s="596"/>
      <c r="F532" s="596"/>
      <c r="G532" s="596"/>
      <c r="H532" s="596"/>
      <c r="I532" s="596"/>
      <c r="J532" s="596"/>
      <c r="K532" s="596"/>
      <c r="L532" s="596"/>
      <c r="M532" s="596"/>
      <c r="N532" s="596"/>
      <c r="O532" s="596"/>
      <c r="P532" s="596"/>
      <c r="Q532" s="596"/>
      <c r="R532" s="596"/>
      <c r="S532" s="596"/>
      <c r="T532" s="596"/>
      <c r="U532" s="596"/>
      <c r="V532" s="596"/>
      <c r="W532" s="596"/>
      <c r="X532" s="596"/>
      <c r="Y532" s="596"/>
      <c r="Z532" s="596"/>
    </row>
    <row r="533">
      <c r="A533" s="596"/>
      <c r="B533" s="596"/>
      <c r="C533" s="596"/>
      <c r="D533" s="596"/>
      <c r="E533" s="596"/>
      <c r="F533" s="596"/>
      <c r="G533" s="596"/>
      <c r="H533" s="596"/>
      <c r="I533" s="596"/>
      <c r="J533" s="596"/>
      <c r="K533" s="596"/>
      <c r="L533" s="596"/>
      <c r="M533" s="596"/>
      <c r="N533" s="596"/>
      <c r="O533" s="596"/>
      <c r="P533" s="596"/>
      <c r="Q533" s="596"/>
      <c r="R533" s="596"/>
      <c r="S533" s="596"/>
      <c r="T533" s="596"/>
      <c r="U533" s="596"/>
      <c r="V533" s="596"/>
      <c r="W533" s="596"/>
      <c r="X533" s="596"/>
      <c r="Y533" s="596"/>
      <c r="Z533" s="596"/>
    </row>
    <row r="534">
      <c r="A534" s="596"/>
      <c r="B534" s="596"/>
      <c r="C534" s="596"/>
      <c r="D534" s="596"/>
      <c r="E534" s="596"/>
      <c r="F534" s="596"/>
      <c r="G534" s="596"/>
      <c r="H534" s="596"/>
      <c r="I534" s="596"/>
      <c r="J534" s="596"/>
      <c r="K534" s="596"/>
      <c r="L534" s="596"/>
      <c r="M534" s="596"/>
      <c r="N534" s="596"/>
      <c r="O534" s="596"/>
      <c r="P534" s="596"/>
      <c r="Q534" s="596"/>
      <c r="R534" s="596"/>
      <c r="S534" s="596"/>
      <c r="T534" s="596"/>
      <c r="U534" s="596"/>
      <c r="V534" s="596"/>
      <c r="W534" s="596"/>
      <c r="X534" s="596"/>
      <c r="Y534" s="596"/>
      <c r="Z534" s="596"/>
    </row>
    <row r="535">
      <c r="A535" s="596"/>
      <c r="B535" s="596"/>
      <c r="C535" s="596"/>
      <c r="D535" s="596"/>
      <c r="E535" s="596"/>
      <c r="F535" s="596"/>
      <c r="G535" s="596"/>
      <c r="H535" s="596"/>
      <c r="I535" s="596"/>
      <c r="J535" s="596"/>
      <c r="K535" s="596"/>
      <c r="L535" s="596"/>
      <c r="M535" s="596"/>
      <c r="N535" s="596"/>
      <c r="O535" s="596"/>
      <c r="P535" s="596"/>
      <c r="Q535" s="596"/>
      <c r="R535" s="596"/>
      <c r="S535" s="596"/>
      <c r="T535" s="596"/>
      <c r="U535" s="596"/>
      <c r="V535" s="596"/>
      <c r="W535" s="596"/>
      <c r="X535" s="596"/>
      <c r="Y535" s="596"/>
      <c r="Z535" s="596"/>
    </row>
    <row r="536">
      <c r="A536" s="596"/>
      <c r="B536" s="596"/>
      <c r="C536" s="596"/>
      <c r="D536" s="596"/>
      <c r="E536" s="596"/>
      <c r="F536" s="596"/>
      <c r="G536" s="596"/>
      <c r="H536" s="596"/>
      <c r="I536" s="596"/>
      <c r="J536" s="596"/>
      <c r="K536" s="596"/>
      <c r="L536" s="596"/>
      <c r="M536" s="596"/>
      <c r="N536" s="596"/>
      <c r="O536" s="596"/>
      <c r="P536" s="596"/>
      <c r="Q536" s="596"/>
      <c r="R536" s="596"/>
      <c r="S536" s="596"/>
      <c r="T536" s="596"/>
      <c r="U536" s="596"/>
      <c r="V536" s="596"/>
      <c r="W536" s="596"/>
      <c r="X536" s="596"/>
      <c r="Y536" s="596"/>
      <c r="Z536" s="596"/>
    </row>
    <row r="537">
      <c r="A537" s="596"/>
      <c r="B537" s="596"/>
      <c r="C537" s="596"/>
      <c r="D537" s="596"/>
      <c r="E537" s="596"/>
      <c r="F537" s="596"/>
      <c r="G537" s="596"/>
      <c r="H537" s="596"/>
      <c r="I537" s="596"/>
      <c r="J537" s="596"/>
      <c r="K537" s="596"/>
      <c r="L537" s="596"/>
      <c r="M537" s="596"/>
      <c r="N537" s="596"/>
      <c r="O537" s="596"/>
      <c r="P537" s="596"/>
      <c r="Q537" s="596"/>
      <c r="R537" s="596"/>
      <c r="S537" s="596"/>
      <c r="T537" s="596"/>
      <c r="U537" s="596"/>
      <c r="V537" s="596"/>
      <c r="W537" s="596"/>
      <c r="X537" s="596"/>
      <c r="Y537" s="596"/>
      <c r="Z537" s="596"/>
    </row>
    <row r="538">
      <c r="A538" s="596"/>
      <c r="B538" s="596"/>
      <c r="C538" s="596"/>
      <c r="D538" s="596"/>
      <c r="E538" s="596"/>
      <c r="F538" s="596"/>
      <c r="G538" s="596"/>
      <c r="H538" s="596"/>
      <c r="I538" s="596"/>
      <c r="J538" s="596"/>
      <c r="K538" s="596"/>
      <c r="L538" s="596"/>
      <c r="M538" s="596"/>
      <c r="N538" s="596"/>
      <c r="O538" s="596"/>
      <c r="P538" s="596"/>
      <c r="Q538" s="596"/>
      <c r="R538" s="596"/>
      <c r="S538" s="596"/>
      <c r="T538" s="596"/>
      <c r="U538" s="596"/>
      <c r="V538" s="596"/>
      <c r="W538" s="596"/>
      <c r="X538" s="596"/>
      <c r="Y538" s="596"/>
      <c r="Z538" s="596"/>
    </row>
    <row r="539">
      <c r="A539" s="596"/>
      <c r="B539" s="596"/>
      <c r="C539" s="596"/>
      <c r="D539" s="596"/>
      <c r="E539" s="596"/>
      <c r="F539" s="596"/>
      <c r="G539" s="596"/>
      <c r="H539" s="596"/>
      <c r="I539" s="596"/>
      <c r="J539" s="596"/>
      <c r="K539" s="596"/>
      <c r="L539" s="596"/>
      <c r="M539" s="596"/>
      <c r="N539" s="596"/>
      <c r="O539" s="596"/>
      <c r="P539" s="596"/>
      <c r="Q539" s="596"/>
      <c r="R539" s="596"/>
      <c r="S539" s="596"/>
      <c r="T539" s="596"/>
      <c r="U539" s="596"/>
      <c r="V539" s="596"/>
      <c r="W539" s="596"/>
      <c r="X539" s="596"/>
      <c r="Y539" s="596"/>
      <c r="Z539" s="596"/>
    </row>
    <row r="540">
      <c r="A540" s="596"/>
      <c r="B540" s="596"/>
      <c r="C540" s="596"/>
      <c r="D540" s="596"/>
      <c r="E540" s="596"/>
      <c r="F540" s="596"/>
      <c r="G540" s="596"/>
      <c r="H540" s="596"/>
      <c r="I540" s="596"/>
      <c r="J540" s="596"/>
      <c r="K540" s="596"/>
      <c r="L540" s="596"/>
      <c r="M540" s="596"/>
      <c r="N540" s="596"/>
      <c r="O540" s="596"/>
      <c r="P540" s="596"/>
      <c r="Q540" s="596"/>
      <c r="R540" s="596"/>
      <c r="S540" s="596"/>
      <c r="T540" s="596"/>
      <c r="U540" s="596"/>
      <c r="V540" s="596"/>
      <c r="W540" s="596"/>
      <c r="X540" s="596"/>
      <c r="Y540" s="596"/>
      <c r="Z540" s="596"/>
    </row>
    <row r="541">
      <c r="A541" s="596"/>
      <c r="B541" s="596"/>
      <c r="C541" s="596"/>
      <c r="D541" s="596"/>
      <c r="E541" s="596"/>
      <c r="F541" s="596"/>
      <c r="G541" s="596"/>
      <c r="H541" s="596"/>
      <c r="I541" s="596"/>
      <c r="J541" s="596"/>
      <c r="K541" s="596"/>
      <c r="L541" s="596"/>
      <c r="M541" s="596"/>
      <c r="N541" s="596"/>
      <c r="O541" s="596"/>
      <c r="P541" s="596"/>
      <c r="Q541" s="596"/>
      <c r="R541" s="596"/>
      <c r="S541" s="596"/>
      <c r="T541" s="596"/>
      <c r="U541" s="596"/>
      <c r="V541" s="596"/>
      <c r="W541" s="596"/>
      <c r="X541" s="596"/>
      <c r="Y541" s="596"/>
      <c r="Z541" s="596"/>
    </row>
    <row r="542">
      <c r="A542" s="596"/>
      <c r="B542" s="596"/>
      <c r="C542" s="596"/>
      <c r="D542" s="596"/>
      <c r="E542" s="596"/>
      <c r="F542" s="596"/>
      <c r="G542" s="596"/>
      <c r="H542" s="596"/>
      <c r="I542" s="596"/>
      <c r="J542" s="596"/>
      <c r="K542" s="596"/>
      <c r="L542" s="596"/>
      <c r="M542" s="596"/>
      <c r="N542" s="596"/>
      <c r="O542" s="596"/>
      <c r="P542" s="596"/>
      <c r="Q542" s="596"/>
      <c r="R542" s="596"/>
      <c r="S542" s="596"/>
      <c r="T542" s="596"/>
      <c r="U542" s="596"/>
      <c r="V542" s="596"/>
      <c r="W542" s="596"/>
      <c r="X542" s="596"/>
      <c r="Y542" s="596"/>
      <c r="Z542" s="596"/>
    </row>
    <row r="543">
      <c r="A543" s="596"/>
      <c r="B543" s="596"/>
      <c r="C543" s="596"/>
      <c r="D543" s="596"/>
      <c r="E543" s="596"/>
      <c r="F543" s="596"/>
      <c r="G543" s="596"/>
      <c r="H543" s="596"/>
      <c r="I543" s="596"/>
      <c r="J543" s="596"/>
      <c r="K543" s="596"/>
      <c r="L543" s="596"/>
      <c r="M543" s="596"/>
      <c r="N543" s="596"/>
      <c r="O543" s="596"/>
      <c r="P543" s="596"/>
      <c r="Q543" s="596"/>
      <c r="R543" s="596"/>
      <c r="S543" s="596"/>
      <c r="T543" s="596"/>
      <c r="U543" s="596"/>
      <c r="V543" s="596"/>
      <c r="W543" s="596"/>
      <c r="X543" s="596"/>
      <c r="Y543" s="596"/>
      <c r="Z543" s="596"/>
    </row>
    <row r="544">
      <c r="A544" s="596"/>
      <c r="B544" s="596"/>
      <c r="C544" s="596"/>
      <c r="D544" s="596"/>
      <c r="E544" s="596"/>
      <c r="F544" s="596"/>
      <c r="G544" s="596"/>
      <c r="H544" s="596"/>
      <c r="I544" s="596"/>
      <c r="J544" s="596"/>
      <c r="K544" s="596"/>
      <c r="L544" s="596"/>
      <c r="M544" s="596"/>
      <c r="N544" s="596"/>
      <c r="O544" s="596"/>
      <c r="P544" s="596"/>
      <c r="Q544" s="596"/>
      <c r="R544" s="596"/>
      <c r="S544" s="596"/>
      <c r="T544" s="596"/>
      <c r="U544" s="596"/>
      <c r="V544" s="596"/>
      <c r="W544" s="596"/>
      <c r="X544" s="596"/>
      <c r="Y544" s="596"/>
      <c r="Z544" s="596"/>
    </row>
    <row r="545">
      <c r="A545" s="596"/>
      <c r="B545" s="596"/>
      <c r="C545" s="596"/>
      <c r="D545" s="596"/>
      <c r="E545" s="596"/>
      <c r="F545" s="596"/>
      <c r="G545" s="596"/>
      <c r="H545" s="596"/>
      <c r="I545" s="596"/>
      <c r="J545" s="596"/>
      <c r="K545" s="596"/>
      <c r="L545" s="596"/>
      <c r="M545" s="596"/>
      <c r="N545" s="596"/>
      <c r="O545" s="596"/>
      <c r="P545" s="596"/>
      <c r="Q545" s="596"/>
      <c r="R545" s="596"/>
      <c r="S545" s="596"/>
      <c r="T545" s="596"/>
      <c r="U545" s="596"/>
      <c r="V545" s="596"/>
      <c r="W545" s="596"/>
      <c r="X545" s="596"/>
      <c r="Y545" s="596"/>
      <c r="Z545" s="596"/>
    </row>
    <row r="546">
      <c r="A546" s="596"/>
      <c r="B546" s="596"/>
      <c r="C546" s="596"/>
      <c r="D546" s="596"/>
      <c r="E546" s="596"/>
      <c r="F546" s="596"/>
      <c r="G546" s="596"/>
      <c r="H546" s="596"/>
      <c r="I546" s="596"/>
      <c r="J546" s="596"/>
      <c r="K546" s="596"/>
      <c r="L546" s="596"/>
      <c r="M546" s="596"/>
      <c r="N546" s="596"/>
      <c r="O546" s="596"/>
      <c r="P546" s="596"/>
      <c r="Q546" s="596"/>
      <c r="R546" s="596"/>
      <c r="S546" s="596"/>
      <c r="T546" s="596"/>
      <c r="U546" s="596"/>
      <c r="V546" s="596"/>
      <c r="W546" s="596"/>
      <c r="X546" s="596"/>
      <c r="Y546" s="596"/>
      <c r="Z546" s="596"/>
    </row>
    <row r="547">
      <c r="A547" s="596"/>
      <c r="B547" s="596"/>
      <c r="C547" s="596"/>
      <c r="D547" s="596"/>
      <c r="E547" s="596"/>
      <c r="F547" s="596"/>
      <c r="G547" s="596"/>
      <c r="H547" s="596"/>
      <c r="I547" s="596"/>
      <c r="J547" s="596"/>
      <c r="K547" s="596"/>
      <c r="L547" s="596"/>
      <c r="M547" s="596"/>
      <c r="N547" s="596"/>
      <c r="O547" s="596"/>
      <c r="P547" s="596"/>
      <c r="Q547" s="596"/>
      <c r="R547" s="596"/>
      <c r="S547" s="596"/>
      <c r="T547" s="596"/>
      <c r="U547" s="596"/>
      <c r="V547" s="596"/>
      <c r="W547" s="596"/>
      <c r="X547" s="596"/>
      <c r="Y547" s="596"/>
      <c r="Z547" s="596"/>
    </row>
    <row r="548">
      <c r="A548" s="596"/>
      <c r="B548" s="596"/>
      <c r="C548" s="596"/>
      <c r="D548" s="596"/>
      <c r="E548" s="596"/>
      <c r="F548" s="596"/>
      <c r="G548" s="596"/>
      <c r="H548" s="596"/>
      <c r="I548" s="596"/>
      <c r="J548" s="596"/>
      <c r="K548" s="596"/>
      <c r="L548" s="596"/>
      <c r="M548" s="596"/>
      <c r="N548" s="596"/>
      <c r="O548" s="596"/>
      <c r="P548" s="596"/>
      <c r="Q548" s="596"/>
      <c r="R548" s="596"/>
      <c r="S548" s="596"/>
      <c r="T548" s="596"/>
      <c r="U548" s="596"/>
      <c r="V548" s="596"/>
      <c r="W548" s="596"/>
      <c r="X548" s="596"/>
      <c r="Y548" s="596"/>
      <c r="Z548" s="596"/>
    </row>
    <row r="549">
      <c r="A549" s="596"/>
      <c r="B549" s="596"/>
      <c r="C549" s="596"/>
      <c r="D549" s="596"/>
      <c r="E549" s="596"/>
      <c r="F549" s="596"/>
      <c r="G549" s="596"/>
      <c r="H549" s="596"/>
      <c r="I549" s="596"/>
      <c r="J549" s="596"/>
      <c r="K549" s="596"/>
      <c r="L549" s="596"/>
      <c r="M549" s="596"/>
      <c r="N549" s="596"/>
      <c r="O549" s="596"/>
      <c r="P549" s="596"/>
      <c r="Q549" s="596"/>
      <c r="R549" s="596"/>
      <c r="S549" s="596"/>
      <c r="T549" s="596"/>
      <c r="U549" s="596"/>
      <c r="V549" s="596"/>
      <c r="W549" s="596"/>
      <c r="X549" s="596"/>
      <c r="Y549" s="596"/>
      <c r="Z549" s="596"/>
    </row>
    <row r="550">
      <c r="A550" s="596"/>
      <c r="B550" s="596"/>
      <c r="C550" s="596"/>
      <c r="D550" s="596"/>
      <c r="E550" s="596"/>
      <c r="F550" s="596"/>
      <c r="G550" s="596"/>
      <c r="H550" s="596"/>
      <c r="I550" s="596"/>
      <c r="J550" s="596"/>
      <c r="K550" s="596"/>
      <c r="L550" s="596"/>
      <c r="M550" s="596"/>
      <c r="N550" s="596"/>
      <c r="O550" s="596"/>
      <c r="P550" s="596"/>
      <c r="Q550" s="596"/>
      <c r="R550" s="596"/>
      <c r="S550" s="596"/>
      <c r="T550" s="596"/>
      <c r="U550" s="596"/>
      <c r="V550" s="596"/>
      <c r="W550" s="596"/>
      <c r="X550" s="596"/>
      <c r="Y550" s="596"/>
      <c r="Z550" s="596"/>
    </row>
    <row r="551">
      <c r="A551" s="596"/>
      <c r="B551" s="596"/>
      <c r="C551" s="596"/>
      <c r="D551" s="596"/>
      <c r="E551" s="596"/>
      <c r="F551" s="596"/>
      <c r="G551" s="596"/>
      <c r="H551" s="596"/>
      <c r="I551" s="596"/>
      <c r="J551" s="596"/>
      <c r="K551" s="596"/>
      <c r="L551" s="596"/>
      <c r="M551" s="596"/>
      <c r="N551" s="596"/>
      <c r="O551" s="596"/>
      <c r="P551" s="596"/>
      <c r="Q551" s="596"/>
      <c r="R551" s="596"/>
      <c r="S551" s="596"/>
      <c r="T551" s="596"/>
      <c r="U551" s="596"/>
      <c r="V551" s="596"/>
      <c r="W551" s="596"/>
      <c r="X551" s="596"/>
      <c r="Y551" s="596"/>
      <c r="Z551" s="596"/>
    </row>
    <row r="552">
      <c r="A552" s="596"/>
      <c r="B552" s="596"/>
      <c r="C552" s="596"/>
      <c r="D552" s="596"/>
      <c r="E552" s="596"/>
      <c r="F552" s="596"/>
      <c r="G552" s="596"/>
      <c r="H552" s="596"/>
      <c r="I552" s="596"/>
      <c r="J552" s="596"/>
      <c r="K552" s="596"/>
      <c r="L552" s="596"/>
      <c r="M552" s="596"/>
      <c r="N552" s="596"/>
      <c r="O552" s="596"/>
      <c r="P552" s="596"/>
      <c r="Q552" s="596"/>
      <c r="R552" s="596"/>
      <c r="S552" s="596"/>
      <c r="T552" s="596"/>
      <c r="U552" s="596"/>
      <c r="V552" s="596"/>
      <c r="W552" s="596"/>
      <c r="X552" s="596"/>
      <c r="Y552" s="596"/>
      <c r="Z552" s="596"/>
    </row>
    <row r="553">
      <c r="A553" s="596"/>
      <c r="B553" s="596"/>
      <c r="C553" s="596"/>
      <c r="D553" s="596"/>
      <c r="E553" s="596"/>
      <c r="F553" s="596"/>
      <c r="G553" s="596"/>
      <c r="H553" s="596"/>
      <c r="I553" s="596"/>
      <c r="J553" s="596"/>
      <c r="K553" s="596"/>
      <c r="L553" s="596"/>
      <c r="M553" s="596"/>
      <c r="N553" s="596"/>
      <c r="O553" s="596"/>
      <c r="P553" s="596"/>
      <c r="Q553" s="596"/>
      <c r="R553" s="596"/>
      <c r="S553" s="596"/>
      <c r="T553" s="596"/>
      <c r="U553" s="596"/>
      <c r="V553" s="596"/>
      <c r="W553" s="596"/>
      <c r="X553" s="596"/>
      <c r="Y553" s="596"/>
      <c r="Z553" s="596"/>
    </row>
    <row r="554">
      <c r="A554" s="596"/>
      <c r="B554" s="596"/>
      <c r="C554" s="596"/>
      <c r="D554" s="596"/>
      <c r="E554" s="596"/>
      <c r="F554" s="596"/>
      <c r="G554" s="596"/>
      <c r="H554" s="596"/>
      <c r="I554" s="596"/>
      <c r="J554" s="596"/>
      <c r="K554" s="596"/>
      <c r="L554" s="596"/>
      <c r="M554" s="596"/>
      <c r="N554" s="596"/>
      <c r="O554" s="596"/>
      <c r="P554" s="596"/>
      <c r="Q554" s="596"/>
      <c r="R554" s="596"/>
      <c r="S554" s="596"/>
      <c r="T554" s="596"/>
      <c r="U554" s="596"/>
      <c r="V554" s="596"/>
      <c r="W554" s="596"/>
      <c r="X554" s="596"/>
      <c r="Y554" s="596"/>
      <c r="Z554" s="596"/>
    </row>
    <row r="555">
      <c r="A555" s="596"/>
      <c r="B555" s="596"/>
      <c r="C555" s="596"/>
      <c r="D555" s="596"/>
      <c r="E555" s="596"/>
      <c r="F555" s="596"/>
      <c r="G555" s="596"/>
      <c r="H555" s="596"/>
      <c r="I555" s="596"/>
      <c r="J555" s="596"/>
      <c r="K555" s="596"/>
      <c r="L555" s="596"/>
      <c r="M555" s="596"/>
      <c r="N555" s="596"/>
      <c r="O555" s="596"/>
      <c r="P555" s="596"/>
      <c r="Q555" s="596"/>
      <c r="R555" s="596"/>
      <c r="S555" s="596"/>
      <c r="T555" s="596"/>
      <c r="U555" s="596"/>
      <c r="V555" s="596"/>
      <c r="W555" s="596"/>
      <c r="X555" s="596"/>
      <c r="Y555" s="596"/>
      <c r="Z555" s="596"/>
    </row>
    <row r="556">
      <c r="A556" s="596"/>
      <c r="B556" s="596"/>
      <c r="C556" s="596"/>
      <c r="D556" s="596"/>
      <c r="E556" s="596"/>
      <c r="F556" s="596"/>
      <c r="G556" s="596"/>
      <c r="H556" s="596"/>
      <c r="I556" s="596"/>
      <c r="J556" s="596"/>
      <c r="K556" s="596"/>
      <c r="L556" s="596"/>
      <c r="M556" s="596"/>
      <c r="N556" s="596"/>
      <c r="O556" s="596"/>
      <c r="P556" s="596"/>
      <c r="Q556" s="596"/>
      <c r="R556" s="596"/>
      <c r="S556" s="596"/>
      <c r="T556" s="596"/>
      <c r="U556" s="596"/>
      <c r="V556" s="596"/>
      <c r="W556" s="596"/>
      <c r="X556" s="596"/>
      <c r="Y556" s="596"/>
      <c r="Z556" s="596"/>
    </row>
    <row r="557">
      <c r="A557" s="596"/>
      <c r="B557" s="596"/>
      <c r="C557" s="596"/>
      <c r="D557" s="596"/>
      <c r="E557" s="596"/>
      <c r="F557" s="596"/>
      <c r="G557" s="596"/>
      <c r="H557" s="596"/>
      <c r="I557" s="596"/>
      <c r="J557" s="596"/>
      <c r="K557" s="596"/>
      <c r="L557" s="596"/>
      <c r="M557" s="596"/>
      <c r="N557" s="596"/>
      <c r="O557" s="596"/>
      <c r="P557" s="596"/>
      <c r="Q557" s="596"/>
      <c r="R557" s="596"/>
      <c r="S557" s="596"/>
      <c r="T557" s="596"/>
      <c r="U557" s="596"/>
      <c r="V557" s="596"/>
      <c r="W557" s="596"/>
      <c r="X557" s="596"/>
      <c r="Y557" s="596"/>
      <c r="Z557" s="596"/>
    </row>
    <row r="558">
      <c r="A558" s="596"/>
      <c r="B558" s="596"/>
      <c r="C558" s="596"/>
      <c r="D558" s="596"/>
      <c r="E558" s="596"/>
      <c r="F558" s="596"/>
      <c r="G558" s="596"/>
      <c r="H558" s="596"/>
      <c r="I558" s="596"/>
      <c r="J558" s="596"/>
      <c r="K558" s="596"/>
      <c r="L558" s="596"/>
      <c r="M558" s="596"/>
      <c r="N558" s="596"/>
      <c r="O558" s="596"/>
      <c r="P558" s="596"/>
      <c r="Q558" s="596"/>
      <c r="R558" s="596"/>
      <c r="S558" s="596"/>
      <c r="T558" s="596"/>
      <c r="U558" s="596"/>
      <c r="V558" s="596"/>
      <c r="W558" s="596"/>
      <c r="X558" s="596"/>
      <c r="Y558" s="596"/>
      <c r="Z558" s="596"/>
    </row>
    <row r="559">
      <c r="A559" s="596"/>
      <c r="B559" s="596"/>
      <c r="C559" s="596"/>
      <c r="D559" s="596"/>
      <c r="E559" s="596"/>
      <c r="F559" s="596"/>
      <c r="G559" s="596"/>
      <c r="H559" s="596"/>
      <c r="I559" s="596"/>
      <c r="J559" s="596"/>
      <c r="K559" s="596"/>
      <c r="L559" s="596"/>
      <c r="M559" s="596"/>
      <c r="N559" s="596"/>
      <c r="O559" s="596"/>
      <c r="P559" s="596"/>
      <c r="Q559" s="596"/>
      <c r="R559" s="596"/>
      <c r="S559" s="596"/>
      <c r="T559" s="596"/>
      <c r="U559" s="596"/>
      <c r="V559" s="596"/>
      <c r="W559" s="596"/>
      <c r="X559" s="596"/>
      <c r="Y559" s="596"/>
      <c r="Z559" s="596"/>
    </row>
    <row r="560">
      <c r="A560" s="596"/>
      <c r="B560" s="596"/>
      <c r="C560" s="596"/>
      <c r="D560" s="596"/>
      <c r="E560" s="596"/>
      <c r="F560" s="596"/>
      <c r="G560" s="596"/>
      <c r="H560" s="596"/>
      <c r="I560" s="596"/>
      <c r="J560" s="596"/>
      <c r="K560" s="596"/>
      <c r="L560" s="596"/>
      <c r="M560" s="596"/>
      <c r="N560" s="596"/>
      <c r="O560" s="596"/>
      <c r="P560" s="596"/>
      <c r="Q560" s="596"/>
      <c r="R560" s="596"/>
      <c r="S560" s="596"/>
      <c r="T560" s="596"/>
      <c r="U560" s="596"/>
      <c r="V560" s="596"/>
      <c r="W560" s="596"/>
      <c r="X560" s="596"/>
      <c r="Y560" s="596"/>
      <c r="Z560" s="596"/>
    </row>
    <row r="561">
      <c r="A561" s="596"/>
      <c r="B561" s="596"/>
      <c r="C561" s="596"/>
      <c r="D561" s="596"/>
      <c r="E561" s="596"/>
      <c r="F561" s="596"/>
      <c r="G561" s="596"/>
      <c r="H561" s="596"/>
      <c r="I561" s="596"/>
      <c r="J561" s="596"/>
      <c r="K561" s="596"/>
      <c r="L561" s="596"/>
      <c r="M561" s="596"/>
      <c r="N561" s="596"/>
      <c r="O561" s="596"/>
      <c r="P561" s="596"/>
      <c r="Q561" s="596"/>
      <c r="R561" s="596"/>
      <c r="S561" s="596"/>
      <c r="T561" s="596"/>
      <c r="U561" s="596"/>
      <c r="V561" s="596"/>
      <c r="W561" s="596"/>
      <c r="X561" s="596"/>
      <c r="Y561" s="596"/>
      <c r="Z561" s="596"/>
    </row>
    <row r="562">
      <c r="A562" s="596"/>
      <c r="B562" s="596"/>
      <c r="C562" s="596"/>
      <c r="D562" s="596"/>
      <c r="E562" s="596"/>
      <c r="F562" s="596"/>
      <c r="G562" s="596"/>
      <c r="H562" s="596"/>
      <c r="I562" s="596"/>
      <c r="J562" s="596"/>
      <c r="K562" s="596"/>
      <c r="L562" s="596"/>
      <c r="M562" s="596"/>
      <c r="N562" s="596"/>
      <c r="O562" s="596"/>
      <c r="P562" s="596"/>
      <c r="Q562" s="596"/>
      <c r="R562" s="596"/>
      <c r="S562" s="596"/>
      <c r="T562" s="596"/>
      <c r="U562" s="596"/>
      <c r="V562" s="596"/>
      <c r="W562" s="596"/>
      <c r="X562" s="596"/>
      <c r="Y562" s="596"/>
      <c r="Z562" s="596"/>
    </row>
    <row r="563">
      <c r="A563" s="596"/>
      <c r="B563" s="596"/>
      <c r="C563" s="596"/>
      <c r="D563" s="596"/>
      <c r="E563" s="596"/>
      <c r="F563" s="596"/>
      <c r="G563" s="596"/>
      <c r="H563" s="596"/>
      <c r="I563" s="596"/>
      <c r="J563" s="596"/>
      <c r="K563" s="596"/>
      <c r="L563" s="596"/>
      <c r="M563" s="596"/>
      <c r="N563" s="596"/>
      <c r="O563" s="596"/>
      <c r="P563" s="596"/>
      <c r="Q563" s="596"/>
      <c r="R563" s="596"/>
      <c r="S563" s="596"/>
      <c r="T563" s="596"/>
      <c r="U563" s="596"/>
      <c r="V563" s="596"/>
      <c r="W563" s="596"/>
      <c r="X563" s="596"/>
      <c r="Y563" s="596"/>
      <c r="Z563" s="596"/>
    </row>
    <row r="564">
      <c r="A564" s="596"/>
      <c r="B564" s="596"/>
      <c r="C564" s="596"/>
      <c r="D564" s="596"/>
      <c r="E564" s="596"/>
      <c r="F564" s="596"/>
      <c r="G564" s="596"/>
      <c r="H564" s="596"/>
      <c r="I564" s="596"/>
      <c r="J564" s="596"/>
      <c r="K564" s="596"/>
      <c r="L564" s="596"/>
      <c r="M564" s="596"/>
      <c r="N564" s="596"/>
      <c r="O564" s="596"/>
      <c r="P564" s="596"/>
      <c r="Q564" s="596"/>
      <c r="R564" s="596"/>
      <c r="S564" s="596"/>
      <c r="T564" s="596"/>
      <c r="U564" s="596"/>
      <c r="V564" s="596"/>
      <c r="W564" s="596"/>
      <c r="X564" s="596"/>
      <c r="Y564" s="596"/>
      <c r="Z564" s="596"/>
    </row>
    <row r="565">
      <c r="A565" s="596"/>
      <c r="B565" s="596"/>
      <c r="C565" s="596"/>
      <c r="D565" s="596"/>
      <c r="E565" s="596"/>
      <c r="F565" s="596"/>
      <c r="G565" s="596"/>
      <c r="H565" s="596"/>
      <c r="I565" s="596"/>
      <c r="J565" s="596"/>
      <c r="K565" s="596"/>
      <c r="L565" s="596"/>
      <c r="M565" s="596"/>
      <c r="N565" s="596"/>
      <c r="O565" s="596"/>
      <c r="P565" s="596"/>
      <c r="Q565" s="596"/>
      <c r="R565" s="596"/>
      <c r="S565" s="596"/>
      <c r="T565" s="596"/>
      <c r="U565" s="596"/>
      <c r="V565" s="596"/>
      <c r="W565" s="596"/>
      <c r="X565" s="596"/>
      <c r="Y565" s="596"/>
      <c r="Z565" s="596"/>
    </row>
    <row r="566">
      <c r="A566" s="596"/>
      <c r="B566" s="596"/>
      <c r="C566" s="596"/>
      <c r="D566" s="596"/>
      <c r="E566" s="596"/>
      <c r="F566" s="596"/>
      <c r="G566" s="596"/>
      <c r="H566" s="596"/>
      <c r="I566" s="596"/>
      <c r="J566" s="596"/>
      <c r="K566" s="596"/>
      <c r="L566" s="596"/>
      <c r="M566" s="596"/>
      <c r="N566" s="596"/>
      <c r="O566" s="596"/>
      <c r="P566" s="596"/>
      <c r="Q566" s="596"/>
      <c r="R566" s="596"/>
      <c r="S566" s="596"/>
      <c r="T566" s="596"/>
      <c r="U566" s="596"/>
      <c r="V566" s="596"/>
      <c r="W566" s="596"/>
      <c r="X566" s="596"/>
      <c r="Y566" s="596"/>
      <c r="Z566" s="596"/>
    </row>
    <row r="567">
      <c r="A567" s="596"/>
      <c r="B567" s="596"/>
      <c r="C567" s="596"/>
      <c r="D567" s="596"/>
      <c r="E567" s="596"/>
      <c r="F567" s="596"/>
      <c r="G567" s="596"/>
      <c r="H567" s="596"/>
      <c r="I567" s="596"/>
      <c r="J567" s="596"/>
      <c r="K567" s="596"/>
      <c r="L567" s="596"/>
      <c r="M567" s="596"/>
      <c r="N567" s="596"/>
      <c r="O567" s="596"/>
      <c r="P567" s="596"/>
      <c r="Q567" s="596"/>
      <c r="R567" s="596"/>
      <c r="S567" s="596"/>
      <c r="T567" s="596"/>
      <c r="U567" s="596"/>
      <c r="V567" s="596"/>
      <c r="W567" s="596"/>
      <c r="X567" s="596"/>
      <c r="Y567" s="596"/>
      <c r="Z567" s="596"/>
    </row>
    <row r="568">
      <c r="A568" s="596"/>
      <c r="B568" s="596"/>
      <c r="C568" s="596"/>
      <c r="D568" s="596"/>
      <c r="E568" s="596"/>
      <c r="F568" s="596"/>
      <c r="G568" s="596"/>
      <c r="H568" s="596"/>
      <c r="I568" s="596"/>
      <c r="J568" s="596"/>
      <c r="K568" s="596"/>
      <c r="L568" s="596"/>
      <c r="M568" s="596"/>
      <c r="N568" s="596"/>
      <c r="O568" s="596"/>
      <c r="P568" s="596"/>
      <c r="Q568" s="596"/>
      <c r="R568" s="596"/>
      <c r="S568" s="596"/>
      <c r="T568" s="596"/>
      <c r="U568" s="596"/>
      <c r="V568" s="596"/>
      <c r="W568" s="596"/>
      <c r="X568" s="596"/>
      <c r="Y568" s="596"/>
      <c r="Z568" s="596"/>
    </row>
    <row r="569">
      <c r="A569" s="596"/>
      <c r="B569" s="596"/>
      <c r="C569" s="596"/>
      <c r="D569" s="596"/>
      <c r="E569" s="596"/>
      <c r="F569" s="596"/>
      <c r="G569" s="596"/>
      <c r="H569" s="596"/>
      <c r="I569" s="596"/>
      <c r="J569" s="596"/>
      <c r="K569" s="596"/>
      <c r="L569" s="596"/>
      <c r="M569" s="596"/>
      <c r="N569" s="596"/>
      <c r="O569" s="596"/>
      <c r="P569" s="596"/>
      <c r="Q569" s="596"/>
      <c r="R569" s="596"/>
      <c r="S569" s="596"/>
      <c r="T569" s="596"/>
      <c r="U569" s="596"/>
      <c r="V569" s="596"/>
      <c r="W569" s="596"/>
      <c r="X569" s="596"/>
      <c r="Y569" s="596"/>
      <c r="Z569" s="596"/>
    </row>
    <row r="570">
      <c r="A570" s="596"/>
      <c r="B570" s="596"/>
      <c r="C570" s="596"/>
      <c r="D570" s="596"/>
      <c r="E570" s="596"/>
      <c r="F570" s="596"/>
      <c r="G570" s="596"/>
      <c r="H570" s="596"/>
      <c r="I570" s="596"/>
      <c r="J570" s="596"/>
      <c r="K570" s="596"/>
      <c r="L570" s="596"/>
      <c r="M570" s="596"/>
      <c r="N570" s="596"/>
      <c r="O570" s="596"/>
      <c r="P570" s="596"/>
      <c r="Q570" s="596"/>
      <c r="R570" s="596"/>
      <c r="S570" s="596"/>
      <c r="T570" s="596"/>
      <c r="U570" s="596"/>
      <c r="V570" s="596"/>
      <c r="W570" s="596"/>
      <c r="X570" s="596"/>
      <c r="Y570" s="596"/>
      <c r="Z570" s="596"/>
    </row>
    <row r="571">
      <c r="A571" s="596"/>
      <c r="B571" s="596"/>
      <c r="C571" s="596"/>
      <c r="D571" s="596"/>
      <c r="E571" s="596"/>
      <c r="F571" s="596"/>
      <c r="G571" s="596"/>
      <c r="H571" s="596"/>
      <c r="I571" s="596"/>
      <c r="J571" s="596"/>
      <c r="K571" s="596"/>
      <c r="L571" s="596"/>
      <c r="M571" s="596"/>
      <c r="N571" s="596"/>
      <c r="O571" s="596"/>
      <c r="P571" s="596"/>
      <c r="Q571" s="596"/>
      <c r="R571" s="596"/>
      <c r="S571" s="596"/>
      <c r="T571" s="596"/>
      <c r="U571" s="596"/>
      <c r="V571" s="596"/>
      <c r="W571" s="596"/>
      <c r="X571" s="596"/>
      <c r="Y571" s="596"/>
      <c r="Z571" s="596"/>
    </row>
    <row r="572">
      <c r="A572" s="596"/>
      <c r="B572" s="596"/>
      <c r="C572" s="596"/>
      <c r="D572" s="596"/>
      <c r="E572" s="596"/>
      <c r="F572" s="596"/>
      <c r="G572" s="596"/>
      <c r="H572" s="596"/>
      <c r="I572" s="596"/>
      <c r="J572" s="596"/>
      <c r="K572" s="596"/>
      <c r="L572" s="596"/>
      <c r="M572" s="596"/>
      <c r="N572" s="596"/>
      <c r="O572" s="596"/>
      <c r="P572" s="596"/>
      <c r="Q572" s="596"/>
      <c r="R572" s="596"/>
      <c r="S572" s="596"/>
      <c r="T572" s="596"/>
      <c r="U572" s="596"/>
      <c r="V572" s="596"/>
      <c r="W572" s="596"/>
      <c r="X572" s="596"/>
      <c r="Y572" s="596"/>
      <c r="Z572" s="596"/>
    </row>
    <row r="573">
      <c r="A573" s="596"/>
      <c r="B573" s="596"/>
      <c r="C573" s="596"/>
      <c r="D573" s="596"/>
      <c r="E573" s="596"/>
      <c r="F573" s="596"/>
      <c r="G573" s="596"/>
      <c r="H573" s="596"/>
      <c r="I573" s="596"/>
      <c r="J573" s="596"/>
      <c r="K573" s="596"/>
      <c r="L573" s="596"/>
      <c r="M573" s="596"/>
      <c r="N573" s="596"/>
      <c r="O573" s="596"/>
      <c r="P573" s="596"/>
      <c r="Q573" s="596"/>
      <c r="R573" s="596"/>
      <c r="S573" s="596"/>
      <c r="T573" s="596"/>
      <c r="U573" s="596"/>
      <c r="V573" s="596"/>
      <c r="W573" s="596"/>
      <c r="X573" s="596"/>
      <c r="Y573" s="596"/>
      <c r="Z573" s="596"/>
    </row>
    <row r="574">
      <c r="A574" s="596"/>
      <c r="B574" s="596"/>
      <c r="C574" s="596"/>
      <c r="D574" s="596"/>
      <c r="E574" s="596"/>
      <c r="F574" s="596"/>
      <c r="G574" s="596"/>
      <c r="H574" s="596"/>
      <c r="I574" s="596"/>
      <c r="J574" s="596"/>
      <c r="K574" s="596"/>
      <c r="L574" s="596"/>
      <c r="M574" s="596"/>
      <c r="N574" s="596"/>
      <c r="O574" s="596"/>
      <c r="P574" s="596"/>
      <c r="Q574" s="596"/>
      <c r="R574" s="596"/>
      <c r="S574" s="596"/>
      <c r="T574" s="596"/>
      <c r="U574" s="596"/>
      <c r="V574" s="596"/>
      <c r="W574" s="596"/>
      <c r="X574" s="596"/>
      <c r="Y574" s="596"/>
      <c r="Z574" s="596"/>
    </row>
    <row r="575">
      <c r="A575" s="596"/>
      <c r="B575" s="596"/>
      <c r="C575" s="596"/>
      <c r="D575" s="596"/>
      <c r="E575" s="596"/>
      <c r="F575" s="596"/>
      <c r="G575" s="596"/>
      <c r="H575" s="596"/>
      <c r="I575" s="596"/>
      <c r="J575" s="596"/>
      <c r="K575" s="596"/>
      <c r="L575" s="596"/>
      <c r="M575" s="596"/>
      <c r="N575" s="596"/>
      <c r="O575" s="596"/>
      <c r="P575" s="596"/>
      <c r="Q575" s="596"/>
      <c r="R575" s="596"/>
      <c r="S575" s="596"/>
      <c r="T575" s="596"/>
      <c r="U575" s="596"/>
      <c r="V575" s="596"/>
      <c r="W575" s="596"/>
      <c r="X575" s="596"/>
      <c r="Y575" s="596"/>
      <c r="Z575" s="596"/>
    </row>
    <row r="576">
      <c r="A576" s="596"/>
      <c r="B576" s="596"/>
      <c r="C576" s="596"/>
      <c r="D576" s="596"/>
      <c r="E576" s="596"/>
      <c r="F576" s="596"/>
      <c r="G576" s="596"/>
      <c r="H576" s="596"/>
      <c r="I576" s="596"/>
      <c r="J576" s="596"/>
      <c r="K576" s="596"/>
      <c r="L576" s="596"/>
      <c r="M576" s="596"/>
      <c r="N576" s="596"/>
      <c r="O576" s="596"/>
      <c r="P576" s="596"/>
      <c r="Q576" s="596"/>
      <c r="R576" s="596"/>
      <c r="S576" s="596"/>
      <c r="T576" s="596"/>
      <c r="U576" s="596"/>
      <c r="V576" s="596"/>
      <c r="W576" s="596"/>
      <c r="X576" s="596"/>
      <c r="Y576" s="596"/>
      <c r="Z576" s="596"/>
    </row>
    <row r="577">
      <c r="A577" s="596"/>
      <c r="B577" s="596"/>
      <c r="C577" s="596"/>
      <c r="D577" s="596"/>
      <c r="E577" s="596"/>
      <c r="F577" s="596"/>
      <c r="G577" s="596"/>
      <c r="H577" s="596"/>
      <c r="I577" s="596"/>
      <c r="J577" s="596"/>
      <c r="K577" s="596"/>
      <c r="L577" s="596"/>
      <c r="M577" s="596"/>
      <c r="N577" s="596"/>
      <c r="O577" s="596"/>
      <c r="P577" s="596"/>
      <c r="Q577" s="596"/>
      <c r="R577" s="596"/>
      <c r="S577" s="596"/>
      <c r="T577" s="596"/>
      <c r="U577" s="596"/>
      <c r="V577" s="596"/>
      <c r="W577" s="596"/>
      <c r="X577" s="596"/>
      <c r="Y577" s="596"/>
      <c r="Z577" s="596"/>
    </row>
    <row r="578">
      <c r="A578" s="596"/>
      <c r="B578" s="596"/>
      <c r="C578" s="596"/>
      <c r="D578" s="596"/>
      <c r="E578" s="596"/>
      <c r="F578" s="596"/>
      <c r="G578" s="596"/>
      <c r="H578" s="596"/>
      <c r="I578" s="596"/>
      <c r="J578" s="596"/>
      <c r="K578" s="596"/>
      <c r="L578" s="596"/>
      <c r="M578" s="596"/>
      <c r="N578" s="596"/>
      <c r="O578" s="596"/>
      <c r="P578" s="596"/>
      <c r="Q578" s="596"/>
      <c r="R578" s="596"/>
      <c r="S578" s="596"/>
      <c r="T578" s="596"/>
      <c r="U578" s="596"/>
      <c r="V578" s="596"/>
      <c r="W578" s="596"/>
      <c r="X578" s="596"/>
      <c r="Y578" s="596"/>
      <c r="Z578" s="596"/>
    </row>
    <row r="579">
      <c r="A579" s="596"/>
      <c r="B579" s="596"/>
      <c r="C579" s="596"/>
      <c r="D579" s="596"/>
      <c r="E579" s="596"/>
      <c r="F579" s="596"/>
      <c r="G579" s="596"/>
      <c r="H579" s="596"/>
      <c r="I579" s="596"/>
      <c r="J579" s="596"/>
      <c r="K579" s="596"/>
      <c r="L579" s="596"/>
      <c r="M579" s="596"/>
      <c r="N579" s="596"/>
      <c r="O579" s="596"/>
      <c r="P579" s="596"/>
      <c r="Q579" s="596"/>
      <c r="R579" s="596"/>
      <c r="S579" s="596"/>
      <c r="T579" s="596"/>
      <c r="U579" s="596"/>
      <c r="V579" s="596"/>
      <c r="W579" s="596"/>
      <c r="X579" s="596"/>
      <c r="Y579" s="596"/>
      <c r="Z579" s="596"/>
    </row>
    <row r="580">
      <c r="A580" s="596"/>
      <c r="B580" s="596"/>
      <c r="C580" s="596"/>
      <c r="D580" s="596"/>
      <c r="E580" s="596"/>
      <c r="F580" s="596"/>
      <c r="G580" s="596"/>
      <c r="H580" s="596"/>
      <c r="I580" s="596"/>
      <c r="J580" s="596"/>
      <c r="K580" s="596"/>
      <c r="L580" s="596"/>
      <c r="M580" s="596"/>
      <c r="N580" s="596"/>
      <c r="O580" s="596"/>
      <c r="P580" s="596"/>
      <c r="Q580" s="596"/>
      <c r="R580" s="596"/>
      <c r="S580" s="596"/>
      <c r="T580" s="596"/>
      <c r="U580" s="596"/>
      <c r="V580" s="596"/>
      <c r="W580" s="596"/>
      <c r="X580" s="596"/>
      <c r="Y580" s="596"/>
      <c r="Z580" s="596"/>
    </row>
    <row r="581">
      <c r="A581" s="596"/>
      <c r="B581" s="596"/>
      <c r="C581" s="596"/>
      <c r="D581" s="596"/>
      <c r="E581" s="596"/>
      <c r="F581" s="596"/>
      <c r="G581" s="596"/>
      <c r="H581" s="596"/>
      <c r="I581" s="596"/>
      <c r="J581" s="596"/>
      <c r="K581" s="596"/>
      <c r="L581" s="596"/>
      <c r="M581" s="596"/>
      <c r="N581" s="596"/>
      <c r="O581" s="596"/>
      <c r="P581" s="596"/>
      <c r="Q581" s="596"/>
      <c r="R581" s="596"/>
      <c r="S581" s="596"/>
      <c r="T581" s="596"/>
      <c r="U581" s="596"/>
      <c r="V581" s="596"/>
      <c r="W581" s="596"/>
      <c r="X581" s="596"/>
      <c r="Y581" s="596"/>
      <c r="Z581" s="596"/>
    </row>
    <row r="582">
      <c r="A582" s="596"/>
      <c r="B582" s="596"/>
      <c r="C582" s="596"/>
      <c r="D582" s="596"/>
      <c r="E582" s="596"/>
      <c r="F582" s="596"/>
      <c r="G582" s="596"/>
      <c r="H582" s="596"/>
      <c r="I582" s="596"/>
      <c r="J582" s="596"/>
      <c r="K582" s="596"/>
      <c r="L582" s="596"/>
      <c r="M582" s="596"/>
      <c r="N582" s="596"/>
      <c r="O582" s="596"/>
      <c r="P582" s="596"/>
      <c r="Q582" s="596"/>
      <c r="R582" s="596"/>
      <c r="S582" s="596"/>
      <c r="T582" s="596"/>
      <c r="U582" s="596"/>
      <c r="V582" s="596"/>
      <c r="W582" s="596"/>
      <c r="X582" s="596"/>
      <c r="Y582" s="596"/>
      <c r="Z582" s="596"/>
    </row>
    <row r="583">
      <c r="A583" s="596"/>
      <c r="B583" s="596"/>
      <c r="C583" s="596"/>
      <c r="D583" s="596"/>
      <c r="E583" s="596"/>
      <c r="F583" s="596"/>
      <c r="G583" s="596"/>
      <c r="H583" s="596"/>
      <c r="I583" s="596"/>
      <c r="J583" s="596"/>
      <c r="K583" s="596"/>
      <c r="L583" s="596"/>
      <c r="M583" s="596"/>
      <c r="N583" s="596"/>
      <c r="O583" s="596"/>
      <c r="P583" s="596"/>
      <c r="Q583" s="596"/>
      <c r="R583" s="596"/>
      <c r="S583" s="596"/>
      <c r="T583" s="596"/>
      <c r="U583" s="596"/>
      <c r="V583" s="596"/>
      <c r="W583" s="596"/>
      <c r="X583" s="596"/>
      <c r="Y583" s="596"/>
      <c r="Z583" s="596"/>
    </row>
    <row r="584">
      <c r="A584" s="596"/>
      <c r="B584" s="596"/>
      <c r="C584" s="596"/>
      <c r="D584" s="596"/>
      <c r="E584" s="596"/>
      <c r="F584" s="596"/>
      <c r="G584" s="596"/>
      <c r="H584" s="596"/>
      <c r="I584" s="596"/>
      <c r="J584" s="596"/>
      <c r="K584" s="596"/>
      <c r="L584" s="596"/>
      <c r="M584" s="596"/>
      <c r="N584" s="596"/>
      <c r="O584" s="596"/>
      <c r="P584" s="596"/>
      <c r="Q584" s="596"/>
      <c r="R584" s="596"/>
      <c r="S584" s="596"/>
      <c r="T584" s="596"/>
      <c r="U584" s="596"/>
      <c r="V584" s="596"/>
      <c r="W584" s="596"/>
      <c r="X584" s="596"/>
      <c r="Y584" s="596"/>
      <c r="Z584" s="596"/>
    </row>
    <row r="585">
      <c r="A585" s="596"/>
      <c r="B585" s="596"/>
      <c r="C585" s="596"/>
      <c r="D585" s="596"/>
      <c r="E585" s="596"/>
      <c r="F585" s="596"/>
      <c r="G585" s="596"/>
      <c r="H585" s="596"/>
      <c r="I585" s="596"/>
      <c r="J585" s="596"/>
      <c r="K585" s="596"/>
      <c r="L585" s="596"/>
      <c r="M585" s="596"/>
      <c r="N585" s="596"/>
      <c r="O585" s="596"/>
      <c r="P585" s="596"/>
      <c r="Q585" s="596"/>
      <c r="R585" s="596"/>
      <c r="S585" s="596"/>
      <c r="T585" s="596"/>
      <c r="U585" s="596"/>
      <c r="V585" s="596"/>
      <c r="W585" s="596"/>
      <c r="X585" s="596"/>
      <c r="Y585" s="596"/>
      <c r="Z585" s="596"/>
    </row>
    <row r="586">
      <c r="A586" s="596"/>
      <c r="B586" s="596"/>
      <c r="C586" s="596"/>
      <c r="D586" s="596"/>
      <c r="E586" s="596"/>
      <c r="F586" s="596"/>
      <c r="G586" s="596"/>
      <c r="H586" s="596"/>
      <c r="I586" s="596"/>
      <c r="J586" s="596"/>
      <c r="K586" s="596"/>
      <c r="L586" s="596"/>
      <c r="M586" s="596"/>
      <c r="N586" s="596"/>
      <c r="O586" s="596"/>
      <c r="P586" s="596"/>
      <c r="Q586" s="596"/>
      <c r="R586" s="596"/>
      <c r="S586" s="596"/>
      <c r="T586" s="596"/>
      <c r="U586" s="596"/>
      <c r="V586" s="596"/>
      <c r="W586" s="596"/>
      <c r="X586" s="596"/>
      <c r="Y586" s="596"/>
      <c r="Z586" s="596"/>
    </row>
    <row r="587">
      <c r="A587" s="596"/>
      <c r="B587" s="596"/>
      <c r="C587" s="596"/>
      <c r="D587" s="596"/>
      <c r="E587" s="596"/>
      <c r="F587" s="596"/>
      <c r="G587" s="596"/>
      <c r="H587" s="596"/>
      <c r="I587" s="596"/>
      <c r="J587" s="596"/>
      <c r="K587" s="596"/>
      <c r="L587" s="596"/>
      <c r="M587" s="596"/>
      <c r="N587" s="596"/>
      <c r="O587" s="596"/>
      <c r="P587" s="596"/>
      <c r="Q587" s="596"/>
      <c r="R587" s="596"/>
      <c r="S587" s="596"/>
      <c r="T587" s="596"/>
      <c r="U587" s="596"/>
      <c r="V587" s="596"/>
      <c r="W587" s="596"/>
      <c r="X587" s="596"/>
      <c r="Y587" s="596"/>
      <c r="Z587" s="596"/>
    </row>
    <row r="588">
      <c r="A588" s="596"/>
      <c r="B588" s="596"/>
      <c r="C588" s="596"/>
      <c r="D588" s="596"/>
      <c r="E588" s="596"/>
      <c r="F588" s="596"/>
      <c r="G588" s="596"/>
      <c r="H588" s="596"/>
      <c r="I588" s="596"/>
      <c r="J588" s="596"/>
      <c r="K588" s="596"/>
      <c r="L588" s="596"/>
      <c r="M588" s="596"/>
      <c r="N588" s="596"/>
      <c r="O588" s="596"/>
      <c r="P588" s="596"/>
      <c r="Q588" s="596"/>
      <c r="R588" s="596"/>
      <c r="S588" s="596"/>
      <c r="T588" s="596"/>
      <c r="U588" s="596"/>
      <c r="V588" s="596"/>
      <c r="W588" s="596"/>
      <c r="X588" s="596"/>
      <c r="Y588" s="596"/>
      <c r="Z588" s="596"/>
    </row>
    <row r="589">
      <c r="A589" s="596"/>
      <c r="B589" s="596"/>
      <c r="C589" s="596"/>
      <c r="D589" s="596"/>
      <c r="E589" s="596"/>
      <c r="F589" s="596"/>
      <c r="G589" s="596"/>
      <c r="H589" s="596"/>
      <c r="I589" s="596"/>
      <c r="J589" s="596"/>
      <c r="K589" s="596"/>
      <c r="L589" s="596"/>
      <c r="M589" s="596"/>
      <c r="N589" s="596"/>
      <c r="O589" s="596"/>
      <c r="P589" s="596"/>
      <c r="Q589" s="596"/>
      <c r="R589" s="596"/>
      <c r="S589" s="596"/>
      <c r="T589" s="596"/>
      <c r="U589" s="596"/>
      <c r="V589" s="596"/>
      <c r="W589" s="596"/>
      <c r="X589" s="596"/>
      <c r="Y589" s="596"/>
      <c r="Z589" s="596"/>
    </row>
    <row r="590">
      <c r="A590" s="596"/>
      <c r="B590" s="596"/>
      <c r="C590" s="596"/>
      <c r="D590" s="596"/>
      <c r="E590" s="596"/>
      <c r="F590" s="596"/>
      <c r="G590" s="596"/>
      <c r="H590" s="596"/>
      <c r="I590" s="596"/>
      <c r="J590" s="596"/>
      <c r="K590" s="596"/>
      <c r="L590" s="596"/>
      <c r="M590" s="596"/>
      <c r="N590" s="596"/>
      <c r="O590" s="596"/>
      <c r="P590" s="596"/>
      <c r="Q590" s="596"/>
      <c r="R590" s="596"/>
      <c r="S590" s="596"/>
      <c r="T590" s="596"/>
      <c r="U590" s="596"/>
      <c r="V590" s="596"/>
      <c r="W590" s="596"/>
      <c r="X590" s="596"/>
      <c r="Y590" s="596"/>
      <c r="Z590" s="596"/>
    </row>
    <row r="591">
      <c r="A591" s="596"/>
      <c r="B591" s="596"/>
      <c r="C591" s="596"/>
      <c r="D591" s="596"/>
      <c r="E591" s="596"/>
      <c r="F591" s="596"/>
      <c r="G591" s="596"/>
      <c r="H591" s="596"/>
      <c r="I591" s="596"/>
      <c r="J591" s="596"/>
      <c r="K591" s="596"/>
      <c r="L591" s="596"/>
      <c r="M591" s="596"/>
      <c r="N591" s="596"/>
      <c r="O591" s="596"/>
      <c r="P591" s="596"/>
      <c r="Q591" s="596"/>
      <c r="R591" s="596"/>
      <c r="S591" s="596"/>
      <c r="T591" s="596"/>
      <c r="U591" s="596"/>
      <c r="V591" s="596"/>
      <c r="W591" s="596"/>
      <c r="X591" s="596"/>
      <c r="Y591" s="596"/>
      <c r="Z591" s="596"/>
    </row>
    <row r="592">
      <c r="A592" s="596"/>
      <c r="B592" s="596"/>
      <c r="C592" s="596"/>
      <c r="D592" s="596"/>
      <c r="E592" s="596"/>
      <c r="F592" s="596"/>
      <c r="G592" s="596"/>
      <c r="H592" s="596"/>
      <c r="I592" s="596"/>
      <c r="J592" s="596"/>
      <c r="K592" s="596"/>
      <c r="L592" s="596"/>
      <c r="M592" s="596"/>
      <c r="N592" s="596"/>
      <c r="O592" s="596"/>
      <c r="P592" s="596"/>
      <c r="Q592" s="596"/>
      <c r="R592" s="596"/>
      <c r="S592" s="596"/>
      <c r="T592" s="596"/>
      <c r="U592" s="596"/>
      <c r="V592" s="596"/>
      <c r="W592" s="596"/>
      <c r="X592" s="596"/>
      <c r="Y592" s="596"/>
      <c r="Z592" s="596"/>
    </row>
    <row r="593">
      <c r="A593" s="596"/>
      <c r="B593" s="596"/>
      <c r="C593" s="596"/>
      <c r="D593" s="596"/>
      <c r="E593" s="596"/>
      <c r="F593" s="596"/>
      <c r="G593" s="596"/>
      <c r="H593" s="596"/>
      <c r="I593" s="596"/>
      <c r="J593" s="596"/>
      <c r="K593" s="596"/>
      <c r="L593" s="596"/>
      <c r="M593" s="596"/>
      <c r="N593" s="596"/>
      <c r="O593" s="596"/>
      <c r="P593" s="596"/>
      <c r="Q593" s="596"/>
      <c r="R593" s="596"/>
      <c r="S593" s="596"/>
      <c r="T593" s="596"/>
      <c r="U593" s="596"/>
      <c r="V593" s="596"/>
      <c r="W593" s="596"/>
      <c r="X593" s="596"/>
      <c r="Y593" s="596"/>
      <c r="Z593" s="596"/>
    </row>
    <row r="594">
      <c r="A594" s="596"/>
      <c r="B594" s="596"/>
      <c r="C594" s="596"/>
      <c r="D594" s="596"/>
      <c r="E594" s="596"/>
      <c r="F594" s="596"/>
      <c r="G594" s="596"/>
      <c r="H594" s="596"/>
      <c r="I594" s="596"/>
      <c r="J594" s="596"/>
      <c r="K594" s="596"/>
      <c r="L594" s="596"/>
      <c r="M594" s="596"/>
      <c r="N594" s="596"/>
      <c r="O594" s="596"/>
      <c r="P594" s="596"/>
      <c r="Q594" s="596"/>
      <c r="R594" s="596"/>
      <c r="S594" s="596"/>
      <c r="T594" s="596"/>
      <c r="U594" s="596"/>
      <c r="V594" s="596"/>
      <c r="W594" s="596"/>
      <c r="X594" s="596"/>
      <c r="Y594" s="596"/>
      <c r="Z594" s="596"/>
    </row>
    <row r="595">
      <c r="A595" s="596"/>
      <c r="B595" s="596"/>
      <c r="C595" s="596"/>
      <c r="D595" s="596"/>
      <c r="E595" s="596"/>
      <c r="F595" s="596"/>
      <c r="G595" s="596"/>
      <c r="H595" s="596"/>
      <c r="I595" s="596"/>
      <c r="J595" s="596"/>
      <c r="K595" s="596"/>
      <c r="L595" s="596"/>
      <c r="M595" s="596"/>
      <c r="N595" s="596"/>
      <c r="O595" s="596"/>
      <c r="P595" s="596"/>
      <c r="Q595" s="596"/>
      <c r="R595" s="596"/>
      <c r="S595" s="596"/>
      <c r="T595" s="596"/>
      <c r="U595" s="596"/>
      <c r="V595" s="596"/>
      <c r="W595" s="596"/>
      <c r="X595" s="596"/>
      <c r="Y595" s="596"/>
      <c r="Z595" s="596"/>
    </row>
    <row r="596">
      <c r="A596" s="596"/>
      <c r="B596" s="596"/>
      <c r="C596" s="596"/>
      <c r="D596" s="596"/>
      <c r="E596" s="596"/>
      <c r="F596" s="596"/>
      <c r="G596" s="596"/>
      <c r="H596" s="596"/>
      <c r="I596" s="596"/>
      <c r="J596" s="596"/>
      <c r="K596" s="596"/>
      <c r="L596" s="596"/>
      <c r="M596" s="596"/>
      <c r="N596" s="596"/>
      <c r="O596" s="596"/>
      <c r="P596" s="596"/>
      <c r="Q596" s="596"/>
      <c r="R596" s="596"/>
      <c r="S596" s="596"/>
      <c r="T596" s="596"/>
      <c r="U596" s="596"/>
      <c r="V596" s="596"/>
      <c r="W596" s="596"/>
      <c r="X596" s="596"/>
      <c r="Y596" s="596"/>
      <c r="Z596" s="596"/>
    </row>
    <row r="597">
      <c r="A597" s="596"/>
      <c r="B597" s="596"/>
      <c r="C597" s="596"/>
      <c r="D597" s="596"/>
      <c r="E597" s="596"/>
      <c r="F597" s="596"/>
      <c r="G597" s="596"/>
      <c r="H597" s="596"/>
      <c r="I597" s="596"/>
      <c r="J597" s="596"/>
      <c r="K597" s="596"/>
      <c r="L597" s="596"/>
      <c r="M597" s="596"/>
      <c r="N597" s="596"/>
      <c r="O597" s="596"/>
      <c r="P597" s="596"/>
      <c r="Q597" s="596"/>
      <c r="R597" s="596"/>
      <c r="S597" s="596"/>
      <c r="T597" s="596"/>
      <c r="U597" s="596"/>
      <c r="V597" s="596"/>
      <c r="W597" s="596"/>
      <c r="X597" s="596"/>
      <c r="Y597" s="596"/>
      <c r="Z597" s="596"/>
    </row>
    <row r="598">
      <c r="A598" s="596"/>
      <c r="B598" s="596"/>
      <c r="C598" s="596"/>
      <c r="D598" s="596"/>
      <c r="E598" s="596"/>
      <c r="F598" s="596"/>
      <c r="G598" s="596"/>
      <c r="H598" s="596"/>
      <c r="I598" s="596"/>
      <c r="J598" s="596"/>
      <c r="K598" s="596"/>
      <c r="L598" s="596"/>
      <c r="M598" s="596"/>
      <c r="N598" s="596"/>
      <c r="O598" s="596"/>
      <c r="P598" s="596"/>
      <c r="Q598" s="596"/>
      <c r="R598" s="596"/>
      <c r="S598" s="596"/>
      <c r="T598" s="596"/>
      <c r="U598" s="596"/>
      <c r="V598" s="596"/>
      <c r="W598" s="596"/>
      <c r="X598" s="596"/>
      <c r="Y598" s="596"/>
      <c r="Z598" s="596"/>
    </row>
    <row r="599">
      <c r="A599" s="596"/>
      <c r="B599" s="596"/>
      <c r="C599" s="596"/>
      <c r="D599" s="596"/>
      <c r="E599" s="596"/>
      <c r="F599" s="596"/>
      <c r="G599" s="596"/>
      <c r="H599" s="596"/>
      <c r="I599" s="596"/>
      <c r="J599" s="596"/>
      <c r="K599" s="596"/>
      <c r="L599" s="596"/>
      <c r="M599" s="596"/>
      <c r="N599" s="596"/>
      <c r="O599" s="596"/>
      <c r="P599" s="596"/>
      <c r="Q599" s="596"/>
      <c r="R599" s="596"/>
      <c r="S599" s="596"/>
      <c r="T599" s="596"/>
      <c r="U599" s="596"/>
      <c r="V599" s="596"/>
      <c r="W599" s="596"/>
      <c r="X599" s="596"/>
      <c r="Y599" s="596"/>
      <c r="Z599" s="596"/>
    </row>
    <row r="600">
      <c r="A600" s="596"/>
      <c r="B600" s="596"/>
      <c r="C600" s="596"/>
      <c r="D600" s="596"/>
      <c r="E600" s="596"/>
      <c r="F600" s="596"/>
      <c r="G600" s="596"/>
      <c r="H600" s="596"/>
      <c r="I600" s="596"/>
      <c r="J600" s="596"/>
      <c r="K600" s="596"/>
      <c r="L600" s="596"/>
      <c r="M600" s="596"/>
      <c r="N600" s="596"/>
      <c r="O600" s="596"/>
      <c r="P600" s="596"/>
      <c r="Q600" s="596"/>
      <c r="R600" s="596"/>
      <c r="S600" s="596"/>
      <c r="T600" s="596"/>
      <c r="U600" s="596"/>
      <c r="V600" s="596"/>
      <c r="W600" s="596"/>
      <c r="X600" s="596"/>
      <c r="Y600" s="596"/>
      <c r="Z600" s="596"/>
    </row>
    <row r="601">
      <c r="A601" s="596"/>
      <c r="B601" s="596"/>
      <c r="C601" s="596"/>
      <c r="D601" s="596"/>
      <c r="E601" s="596"/>
      <c r="F601" s="596"/>
      <c r="G601" s="596"/>
      <c r="H601" s="596"/>
      <c r="I601" s="596"/>
      <c r="J601" s="596"/>
      <c r="K601" s="596"/>
      <c r="L601" s="596"/>
      <c r="M601" s="596"/>
      <c r="N601" s="596"/>
      <c r="O601" s="596"/>
      <c r="P601" s="596"/>
      <c r="Q601" s="596"/>
      <c r="R601" s="596"/>
      <c r="S601" s="596"/>
      <c r="T601" s="596"/>
      <c r="U601" s="596"/>
      <c r="V601" s="596"/>
      <c r="W601" s="596"/>
      <c r="X601" s="596"/>
      <c r="Y601" s="596"/>
      <c r="Z601" s="596"/>
    </row>
    <row r="602">
      <c r="A602" s="596"/>
      <c r="B602" s="596"/>
      <c r="C602" s="596"/>
      <c r="D602" s="596"/>
      <c r="E602" s="596"/>
      <c r="F602" s="596"/>
      <c r="G602" s="596"/>
      <c r="H602" s="596"/>
      <c r="I602" s="596"/>
      <c r="J602" s="596"/>
      <c r="K602" s="596"/>
      <c r="L602" s="596"/>
      <c r="M602" s="596"/>
      <c r="N602" s="596"/>
      <c r="O602" s="596"/>
      <c r="P602" s="596"/>
      <c r="Q602" s="596"/>
      <c r="R602" s="596"/>
      <c r="S602" s="596"/>
      <c r="T602" s="596"/>
      <c r="U602" s="596"/>
      <c r="V602" s="596"/>
      <c r="W602" s="596"/>
      <c r="X602" s="596"/>
      <c r="Y602" s="596"/>
      <c r="Z602" s="596"/>
    </row>
    <row r="603">
      <c r="A603" s="596"/>
      <c r="B603" s="596"/>
      <c r="C603" s="596"/>
      <c r="D603" s="596"/>
      <c r="E603" s="596"/>
      <c r="F603" s="596"/>
      <c r="G603" s="596"/>
      <c r="H603" s="596"/>
      <c r="I603" s="596"/>
      <c r="J603" s="596"/>
      <c r="K603" s="596"/>
      <c r="L603" s="596"/>
      <c r="M603" s="596"/>
      <c r="N603" s="596"/>
      <c r="O603" s="596"/>
      <c r="P603" s="596"/>
      <c r="Q603" s="596"/>
      <c r="R603" s="596"/>
      <c r="S603" s="596"/>
      <c r="T603" s="596"/>
      <c r="U603" s="596"/>
      <c r="V603" s="596"/>
      <c r="W603" s="596"/>
      <c r="X603" s="596"/>
      <c r="Y603" s="596"/>
      <c r="Z603" s="596"/>
    </row>
    <row r="604">
      <c r="A604" s="596"/>
      <c r="B604" s="596"/>
      <c r="C604" s="596"/>
      <c r="D604" s="596"/>
      <c r="E604" s="596"/>
      <c r="F604" s="596"/>
      <c r="G604" s="596"/>
      <c r="H604" s="596"/>
      <c r="I604" s="596"/>
      <c r="J604" s="596"/>
      <c r="K604" s="596"/>
      <c r="L604" s="596"/>
      <c r="M604" s="596"/>
      <c r="N604" s="596"/>
      <c r="O604" s="596"/>
      <c r="P604" s="596"/>
      <c r="Q604" s="596"/>
      <c r="R604" s="596"/>
      <c r="S604" s="596"/>
      <c r="T604" s="596"/>
      <c r="U604" s="596"/>
      <c r="V604" s="596"/>
      <c r="W604" s="596"/>
      <c r="X604" s="596"/>
      <c r="Y604" s="596"/>
      <c r="Z604" s="596"/>
    </row>
    <row r="605">
      <c r="A605" s="596"/>
      <c r="B605" s="596"/>
      <c r="C605" s="596"/>
      <c r="D605" s="596"/>
      <c r="E605" s="596"/>
      <c r="F605" s="596"/>
      <c r="G605" s="596"/>
      <c r="H605" s="596"/>
      <c r="I605" s="596"/>
      <c r="J605" s="596"/>
      <c r="K605" s="596"/>
      <c r="L605" s="596"/>
      <c r="M605" s="596"/>
      <c r="N605" s="596"/>
      <c r="O605" s="596"/>
      <c r="P605" s="596"/>
      <c r="Q605" s="596"/>
      <c r="R605" s="596"/>
      <c r="S605" s="596"/>
      <c r="T605" s="596"/>
      <c r="U605" s="596"/>
      <c r="V605" s="596"/>
      <c r="W605" s="596"/>
      <c r="X605" s="596"/>
      <c r="Y605" s="596"/>
      <c r="Z605" s="596"/>
    </row>
    <row r="606">
      <c r="A606" s="596"/>
      <c r="B606" s="596"/>
      <c r="C606" s="596"/>
      <c r="D606" s="596"/>
      <c r="E606" s="596"/>
      <c r="F606" s="596"/>
      <c r="G606" s="596"/>
      <c r="H606" s="596"/>
      <c r="I606" s="596"/>
      <c r="J606" s="596"/>
      <c r="K606" s="596"/>
      <c r="L606" s="596"/>
      <c r="M606" s="596"/>
      <c r="N606" s="596"/>
      <c r="O606" s="596"/>
      <c r="P606" s="596"/>
      <c r="Q606" s="596"/>
      <c r="R606" s="596"/>
      <c r="S606" s="596"/>
      <c r="T606" s="596"/>
      <c r="U606" s="596"/>
      <c r="V606" s="596"/>
      <c r="W606" s="596"/>
      <c r="X606" s="596"/>
      <c r="Y606" s="596"/>
      <c r="Z606" s="596"/>
    </row>
    <row r="607">
      <c r="A607" s="596"/>
      <c r="B607" s="596"/>
      <c r="C607" s="596"/>
      <c r="D607" s="596"/>
      <c r="E607" s="596"/>
      <c r="F607" s="596"/>
      <c r="G607" s="596"/>
      <c r="H607" s="596"/>
      <c r="I607" s="596"/>
      <c r="J607" s="596"/>
      <c r="K607" s="596"/>
      <c r="L607" s="596"/>
      <c r="M607" s="596"/>
      <c r="N607" s="596"/>
      <c r="O607" s="596"/>
      <c r="P607" s="596"/>
      <c r="Q607" s="596"/>
      <c r="R607" s="596"/>
      <c r="S607" s="596"/>
      <c r="T607" s="596"/>
      <c r="U607" s="596"/>
      <c r="V607" s="596"/>
      <c r="W607" s="596"/>
      <c r="X607" s="596"/>
      <c r="Y607" s="596"/>
      <c r="Z607" s="596"/>
    </row>
    <row r="608">
      <c r="A608" s="596"/>
      <c r="B608" s="596"/>
      <c r="C608" s="596"/>
      <c r="D608" s="596"/>
      <c r="E608" s="596"/>
      <c r="F608" s="596"/>
      <c r="G608" s="596"/>
      <c r="H608" s="596"/>
      <c r="I608" s="596"/>
      <c r="J608" s="596"/>
      <c r="K608" s="596"/>
      <c r="L608" s="596"/>
      <c r="M608" s="596"/>
      <c r="N608" s="596"/>
      <c r="O608" s="596"/>
      <c r="P608" s="596"/>
      <c r="Q608" s="596"/>
      <c r="R608" s="596"/>
      <c r="S608" s="596"/>
      <c r="T608" s="596"/>
      <c r="U608" s="596"/>
      <c r="V608" s="596"/>
      <c r="W608" s="596"/>
      <c r="X608" s="596"/>
      <c r="Y608" s="596"/>
      <c r="Z608" s="596"/>
    </row>
    <row r="609">
      <c r="A609" s="596"/>
      <c r="B609" s="596"/>
      <c r="C609" s="596"/>
      <c r="D609" s="596"/>
      <c r="E609" s="596"/>
      <c r="F609" s="596"/>
      <c r="G609" s="596"/>
      <c r="H609" s="596"/>
      <c r="I609" s="596"/>
      <c r="J609" s="596"/>
      <c r="K609" s="596"/>
      <c r="L609" s="596"/>
      <c r="M609" s="596"/>
      <c r="N609" s="596"/>
      <c r="O609" s="596"/>
      <c r="P609" s="596"/>
      <c r="Q609" s="596"/>
      <c r="R609" s="596"/>
      <c r="S609" s="596"/>
      <c r="T609" s="596"/>
      <c r="U609" s="596"/>
      <c r="V609" s="596"/>
      <c r="W609" s="596"/>
      <c r="X609" s="596"/>
      <c r="Y609" s="596"/>
      <c r="Z609" s="596"/>
    </row>
    <row r="610">
      <c r="A610" s="596"/>
      <c r="B610" s="596"/>
      <c r="C610" s="596"/>
      <c r="D610" s="596"/>
      <c r="E610" s="596"/>
      <c r="F610" s="596"/>
      <c r="G610" s="596"/>
      <c r="H610" s="596"/>
      <c r="I610" s="596"/>
      <c r="J610" s="596"/>
      <c r="K610" s="596"/>
      <c r="L610" s="596"/>
      <c r="M610" s="596"/>
      <c r="N610" s="596"/>
      <c r="O610" s="596"/>
      <c r="P610" s="596"/>
      <c r="Q610" s="596"/>
      <c r="R610" s="596"/>
      <c r="S610" s="596"/>
      <c r="T610" s="596"/>
      <c r="U610" s="596"/>
      <c r="V610" s="596"/>
      <c r="W610" s="596"/>
      <c r="X610" s="596"/>
      <c r="Y610" s="596"/>
      <c r="Z610" s="596"/>
    </row>
    <row r="611">
      <c r="A611" s="596"/>
      <c r="B611" s="596"/>
      <c r="C611" s="596"/>
      <c r="D611" s="596"/>
      <c r="E611" s="596"/>
      <c r="F611" s="596"/>
      <c r="G611" s="596"/>
      <c r="H611" s="596"/>
      <c r="I611" s="596"/>
      <c r="J611" s="596"/>
      <c r="K611" s="596"/>
      <c r="L611" s="596"/>
      <c r="M611" s="596"/>
      <c r="N611" s="596"/>
      <c r="O611" s="596"/>
      <c r="P611" s="596"/>
      <c r="Q611" s="596"/>
      <c r="R611" s="596"/>
      <c r="S611" s="596"/>
      <c r="T611" s="596"/>
      <c r="U611" s="596"/>
      <c r="V611" s="596"/>
      <c r="W611" s="596"/>
      <c r="X611" s="596"/>
      <c r="Y611" s="596"/>
      <c r="Z611" s="596"/>
    </row>
    <row r="612">
      <c r="A612" s="596"/>
      <c r="B612" s="596"/>
      <c r="C612" s="596"/>
      <c r="D612" s="596"/>
      <c r="E612" s="596"/>
      <c r="F612" s="596"/>
      <c r="G612" s="596"/>
      <c r="H612" s="596"/>
      <c r="I612" s="596"/>
      <c r="J612" s="596"/>
      <c r="K612" s="596"/>
      <c r="L612" s="596"/>
      <c r="M612" s="596"/>
      <c r="N612" s="596"/>
      <c r="O612" s="596"/>
      <c r="P612" s="596"/>
      <c r="Q612" s="596"/>
      <c r="R612" s="596"/>
      <c r="S612" s="596"/>
      <c r="T612" s="596"/>
      <c r="U612" s="596"/>
      <c r="V612" s="596"/>
      <c r="W612" s="596"/>
      <c r="X612" s="596"/>
      <c r="Y612" s="596"/>
      <c r="Z612" s="596"/>
    </row>
    <row r="613">
      <c r="A613" s="596"/>
      <c r="B613" s="596"/>
      <c r="C613" s="596"/>
      <c r="D613" s="596"/>
      <c r="E613" s="596"/>
      <c r="F613" s="596"/>
      <c r="G613" s="596"/>
      <c r="H613" s="596"/>
      <c r="I613" s="596"/>
      <c r="J613" s="596"/>
      <c r="K613" s="596"/>
      <c r="L613" s="596"/>
      <c r="M613" s="596"/>
      <c r="N613" s="596"/>
      <c r="O613" s="596"/>
      <c r="P613" s="596"/>
      <c r="Q613" s="596"/>
      <c r="R613" s="596"/>
      <c r="S613" s="596"/>
      <c r="T613" s="596"/>
      <c r="U613" s="596"/>
      <c r="V613" s="596"/>
      <c r="W613" s="596"/>
      <c r="X613" s="596"/>
      <c r="Y613" s="596"/>
      <c r="Z613" s="596"/>
    </row>
    <row r="614">
      <c r="A614" s="596"/>
      <c r="B614" s="596"/>
      <c r="C614" s="596"/>
      <c r="D614" s="596"/>
      <c r="E614" s="596"/>
      <c r="F614" s="596"/>
      <c r="G614" s="596"/>
      <c r="H614" s="596"/>
      <c r="I614" s="596"/>
      <c r="J614" s="596"/>
      <c r="K614" s="596"/>
      <c r="L614" s="596"/>
      <c r="M614" s="596"/>
      <c r="N614" s="596"/>
      <c r="O614" s="596"/>
      <c r="P614" s="596"/>
      <c r="Q614" s="596"/>
      <c r="R614" s="596"/>
      <c r="S614" s="596"/>
      <c r="T614" s="596"/>
      <c r="U614" s="596"/>
      <c r="V614" s="596"/>
      <c r="W614" s="596"/>
      <c r="X614" s="596"/>
      <c r="Y614" s="596"/>
      <c r="Z614" s="596"/>
    </row>
    <row r="615">
      <c r="A615" s="596"/>
      <c r="B615" s="596"/>
      <c r="C615" s="596"/>
      <c r="D615" s="596"/>
      <c r="E615" s="596"/>
      <c r="F615" s="596"/>
      <c r="G615" s="596"/>
      <c r="H615" s="596"/>
      <c r="I615" s="596"/>
      <c r="J615" s="596"/>
      <c r="K615" s="596"/>
      <c r="L615" s="596"/>
      <c r="M615" s="596"/>
      <c r="N615" s="596"/>
      <c r="O615" s="596"/>
      <c r="P615" s="596"/>
      <c r="Q615" s="596"/>
      <c r="R615" s="596"/>
      <c r="S615" s="596"/>
      <c r="T615" s="596"/>
      <c r="U615" s="596"/>
      <c r="V615" s="596"/>
      <c r="W615" s="596"/>
      <c r="X615" s="596"/>
      <c r="Y615" s="596"/>
      <c r="Z615" s="596"/>
    </row>
    <row r="616">
      <c r="A616" s="596"/>
      <c r="B616" s="596"/>
      <c r="C616" s="596"/>
      <c r="D616" s="596"/>
      <c r="E616" s="596"/>
      <c r="F616" s="596"/>
      <c r="G616" s="596"/>
      <c r="H616" s="596"/>
      <c r="I616" s="596"/>
      <c r="J616" s="596"/>
      <c r="K616" s="596"/>
      <c r="L616" s="596"/>
      <c r="M616" s="596"/>
      <c r="N616" s="596"/>
      <c r="O616" s="596"/>
      <c r="P616" s="596"/>
      <c r="Q616" s="596"/>
      <c r="R616" s="596"/>
      <c r="S616" s="596"/>
      <c r="T616" s="596"/>
      <c r="U616" s="596"/>
      <c r="V616" s="596"/>
      <c r="W616" s="596"/>
      <c r="X616" s="596"/>
      <c r="Y616" s="596"/>
      <c r="Z616" s="596"/>
    </row>
    <row r="617">
      <c r="A617" s="596"/>
      <c r="B617" s="596"/>
      <c r="C617" s="596"/>
      <c r="D617" s="596"/>
      <c r="E617" s="596"/>
      <c r="F617" s="596"/>
      <c r="G617" s="596"/>
      <c r="H617" s="596"/>
      <c r="I617" s="596"/>
      <c r="J617" s="596"/>
      <c r="K617" s="596"/>
      <c r="L617" s="596"/>
      <c r="M617" s="596"/>
      <c r="N617" s="596"/>
      <c r="O617" s="596"/>
      <c r="P617" s="596"/>
      <c r="Q617" s="596"/>
      <c r="R617" s="596"/>
      <c r="S617" s="596"/>
      <c r="T617" s="596"/>
      <c r="U617" s="596"/>
      <c r="V617" s="596"/>
      <c r="W617" s="596"/>
      <c r="X617" s="596"/>
      <c r="Y617" s="596"/>
      <c r="Z617" s="596"/>
    </row>
    <row r="618">
      <c r="A618" s="596"/>
      <c r="B618" s="596"/>
      <c r="C618" s="596"/>
      <c r="D618" s="596"/>
      <c r="E618" s="596"/>
      <c r="F618" s="596"/>
      <c r="G618" s="596"/>
      <c r="H618" s="596"/>
      <c r="I618" s="596"/>
      <c r="J618" s="596"/>
      <c r="K618" s="596"/>
      <c r="L618" s="596"/>
      <c r="M618" s="596"/>
      <c r="N618" s="596"/>
      <c r="O618" s="596"/>
      <c r="P618" s="596"/>
      <c r="Q618" s="596"/>
      <c r="R618" s="596"/>
      <c r="S618" s="596"/>
      <c r="T618" s="596"/>
      <c r="U618" s="596"/>
      <c r="V618" s="596"/>
      <c r="W618" s="596"/>
      <c r="X618" s="596"/>
      <c r="Y618" s="596"/>
      <c r="Z618" s="596"/>
    </row>
    <row r="619">
      <c r="A619" s="596"/>
      <c r="B619" s="596"/>
      <c r="C619" s="596"/>
      <c r="D619" s="596"/>
      <c r="E619" s="596"/>
      <c r="F619" s="596"/>
      <c r="G619" s="596"/>
      <c r="H619" s="596"/>
      <c r="I619" s="596"/>
      <c r="J619" s="596"/>
      <c r="K619" s="596"/>
      <c r="L619" s="596"/>
      <c r="M619" s="596"/>
      <c r="N619" s="596"/>
      <c r="O619" s="596"/>
      <c r="P619" s="596"/>
      <c r="Q619" s="596"/>
      <c r="R619" s="596"/>
      <c r="S619" s="596"/>
      <c r="T619" s="596"/>
      <c r="U619" s="596"/>
      <c r="V619" s="596"/>
      <c r="W619" s="596"/>
      <c r="X619" s="596"/>
      <c r="Y619" s="596"/>
      <c r="Z619" s="596"/>
    </row>
    <row r="620">
      <c r="A620" s="596"/>
      <c r="B620" s="596"/>
      <c r="C620" s="596"/>
      <c r="D620" s="596"/>
      <c r="E620" s="596"/>
      <c r="F620" s="596"/>
      <c r="G620" s="596"/>
      <c r="H620" s="596"/>
      <c r="I620" s="596"/>
      <c r="J620" s="596"/>
      <c r="K620" s="596"/>
      <c r="L620" s="596"/>
      <c r="M620" s="596"/>
      <c r="N620" s="596"/>
      <c r="O620" s="596"/>
      <c r="P620" s="596"/>
      <c r="Q620" s="596"/>
      <c r="R620" s="596"/>
      <c r="S620" s="596"/>
      <c r="T620" s="596"/>
      <c r="U620" s="596"/>
      <c r="V620" s="596"/>
      <c r="W620" s="596"/>
      <c r="X620" s="596"/>
      <c r="Y620" s="596"/>
      <c r="Z620" s="596"/>
    </row>
    <row r="621">
      <c r="A621" s="596"/>
      <c r="B621" s="596"/>
      <c r="C621" s="596"/>
      <c r="D621" s="596"/>
      <c r="E621" s="596"/>
      <c r="F621" s="596"/>
      <c r="G621" s="596"/>
      <c r="H621" s="596"/>
      <c r="I621" s="596"/>
      <c r="J621" s="596"/>
      <c r="K621" s="596"/>
      <c r="L621" s="596"/>
      <c r="M621" s="596"/>
      <c r="N621" s="596"/>
      <c r="O621" s="596"/>
      <c r="P621" s="596"/>
      <c r="Q621" s="596"/>
      <c r="R621" s="596"/>
      <c r="S621" s="596"/>
      <c r="T621" s="596"/>
      <c r="U621" s="596"/>
      <c r="V621" s="596"/>
      <c r="W621" s="596"/>
      <c r="X621" s="596"/>
      <c r="Y621" s="596"/>
      <c r="Z621" s="596"/>
    </row>
    <row r="622">
      <c r="A622" s="596"/>
      <c r="B622" s="596"/>
      <c r="C622" s="596"/>
      <c r="D622" s="596"/>
      <c r="E622" s="596"/>
      <c r="F622" s="596"/>
      <c r="G622" s="596"/>
      <c r="H622" s="596"/>
      <c r="I622" s="596"/>
      <c r="J622" s="596"/>
      <c r="K622" s="596"/>
      <c r="L622" s="596"/>
      <c r="M622" s="596"/>
      <c r="N622" s="596"/>
      <c r="O622" s="596"/>
      <c r="P622" s="596"/>
      <c r="Q622" s="596"/>
      <c r="R622" s="596"/>
      <c r="S622" s="596"/>
      <c r="T622" s="596"/>
      <c r="U622" s="596"/>
      <c r="V622" s="596"/>
      <c r="W622" s="596"/>
      <c r="X622" s="596"/>
      <c r="Y622" s="596"/>
      <c r="Z622" s="596"/>
    </row>
    <row r="623">
      <c r="A623" s="596"/>
      <c r="B623" s="596"/>
      <c r="C623" s="596"/>
      <c r="D623" s="596"/>
      <c r="E623" s="596"/>
      <c r="F623" s="596"/>
      <c r="G623" s="596"/>
      <c r="H623" s="596"/>
      <c r="I623" s="596"/>
      <c r="J623" s="596"/>
      <c r="K623" s="596"/>
      <c r="L623" s="596"/>
      <c r="M623" s="596"/>
      <c r="N623" s="596"/>
      <c r="O623" s="596"/>
      <c r="P623" s="596"/>
      <c r="Q623" s="596"/>
      <c r="R623" s="596"/>
      <c r="S623" s="596"/>
      <c r="T623" s="596"/>
      <c r="U623" s="596"/>
      <c r="V623" s="596"/>
      <c r="W623" s="596"/>
      <c r="X623" s="596"/>
      <c r="Y623" s="596"/>
      <c r="Z623" s="596"/>
    </row>
    <row r="624">
      <c r="A624" s="596"/>
      <c r="B624" s="596"/>
      <c r="C624" s="596"/>
      <c r="D624" s="596"/>
      <c r="E624" s="596"/>
      <c r="F624" s="596"/>
      <c r="G624" s="596"/>
      <c r="H624" s="596"/>
      <c r="I624" s="596"/>
      <c r="J624" s="596"/>
      <c r="K624" s="596"/>
      <c r="L624" s="596"/>
      <c r="M624" s="596"/>
      <c r="N624" s="596"/>
      <c r="O624" s="596"/>
      <c r="P624" s="596"/>
      <c r="Q624" s="596"/>
      <c r="R624" s="596"/>
      <c r="S624" s="596"/>
      <c r="T624" s="596"/>
      <c r="U624" s="596"/>
      <c r="V624" s="596"/>
      <c r="W624" s="596"/>
      <c r="X624" s="596"/>
      <c r="Y624" s="596"/>
      <c r="Z624" s="596"/>
    </row>
    <row r="625">
      <c r="A625" s="596"/>
      <c r="B625" s="596"/>
      <c r="C625" s="596"/>
      <c r="D625" s="596"/>
      <c r="E625" s="596"/>
      <c r="F625" s="596"/>
      <c r="G625" s="596"/>
      <c r="H625" s="596"/>
      <c r="I625" s="596"/>
      <c r="J625" s="596"/>
      <c r="K625" s="596"/>
      <c r="L625" s="596"/>
      <c r="M625" s="596"/>
      <c r="N625" s="596"/>
      <c r="O625" s="596"/>
      <c r="P625" s="596"/>
      <c r="Q625" s="596"/>
      <c r="R625" s="596"/>
      <c r="S625" s="596"/>
      <c r="T625" s="596"/>
      <c r="U625" s="596"/>
      <c r="V625" s="596"/>
      <c r="W625" s="596"/>
      <c r="X625" s="596"/>
      <c r="Y625" s="596"/>
      <c r="Z625" s="596"/>
    </row>
    <row r="626">
      <c r="A626" s="596"/>
      <c r="B626" s="596"/>
      <c r="C626" s="596"/>
      <c r="D626" s="596"/>
      <c r="E626" s="596"/>
      <c r="F626" s="596"/>
      <c r="G626" s="596"/>
      <c r="H626" s="596"/>
      <c r="I626" s="596"/>
      <c r="J626" s="596"/>
      <c r="K626" s="596"/>
      <c r="L626" s="596"/>
      <c r="M626" s="596"/>
      <c r="N626" s="596"/>
      <c r="O626" s="596"/>
      <c r="P626" s="596"/>
      <c r="Q626" s="596"/>
      <c r="R626" s="596"/>
      <c r="S626" s="596"/>
      <c r="T626" s="596"/>
      <c r="U626" s="596"/>
      <c r="V626" s="596"/>
      <c r="W626" s="596"/>
      <c r="X626" s="596"/>
      <c r="Y626" s="596"/>
      <c r="Z626" s="596"/>
    </row>
    <row r="627">
      <c r="A627" s="596"/>
      <c r="B627" s="596"/>
      <c r="C627" s="596"/>
      <c r="D627" s="596"/>
      <c r="E627" s="596"/>
      <c r="F627" s="596"/>
      <c r="G627" s="596"/>
      <c r="H627" s="596"/>
      <c r="I627" s="596"/>
      <c r="J627" s="596"/>
      <c r="K627" s="596"/>
      <c r="L627" s="596"/>
      <c r="M627" s="596"/>
      <c r="N627" s="596"/>
      <c r="O627" s="596"/>
      <c r="P627" s="596"/>
      <c r="Q627" s="596"/>
      <c r="R627" s="596"/>
      <c r="S627" s="596"/>
      <c r="T627" s="596"/>
      <c r="U627" s="596"/>
      <c r="V627" s="596"/>
      <c r="W627" s="596"/>
      <c r="X627" s="596"/>
      <c r="Y627" s="596"/>
      <c r="Z627" s="596"/>
    </row>
    <row r="628">
      <c r="A628" s="596"/>
      <c r="B628" s="596"/>
      <c r="C628" s="596"/>
      <c r="D628" s="596"/>
      <c r="E628" s="596"/>
      <c r="F628" s="596"/>
      <c r="G628" s="596"/>
      <c r="H628" s="596"/>
      <c r="I628" s="596"/>
      <c r="J628" s="596"/>
      <c r="K628" s="596"/>
      <c r="L628" s="596"/>
      <c r="M628" s="596"/>
      <c r="N628" s="596"/>
      <c r="O628" s="596"/>
      <c r="P628" s="596"/>
      <c r="Q628" s="596"/>
      <c r="R628" s="596"/>
      <c r="S628" s="596"/>
      <c r="T628" s="596"/>
      <c r="U628" s="596"/>
      <c r="V628" s="596"/>
      <c r="W628" s="596"/>
      <c r="X628" s="596"/>
      <c r="Y628" s="596"/>
      <c r="Z628" s="596"/>
    </row>
    <row r="629">
      <c r="A629" s="596"/>
      <c r="B629" s="596"/>
      <c r="C629" s="596"/>
      <c r="D629" s="596"/>
      <c r="E629" s="596"/>
      <c r="F629" s="596"/>
      <c r="G629" s="596"/>
      <c r="H629" s="596"/>
      <c r="I629" s="596"/>
      <c r="J629" s="596"/>
      <c r="K629" s="596"/>
      <c r="L629" s="596"/>
      <c r="M629" s="596"/>
      <c r="N629" s="596"/>
      <c r="O629" s="596"/>
      <c r="P629" s="596"/>
      <c r="Q629" s="596"/>
      <c r="R629" s="596"/>
      <c r="S629" s="596"/>
      <c r="T629" s="596"/>
      <c r="U629" s="596"/>
      <c r="V629" s="596"/>
      <c r="W629" s="596"/>
      <c r="X629" s="596"/>
      <c r="Y629" s="596"/>
      <c r="Z629" s="596"/>
    </row>
    <row r="630">
      <c r="A630" s="596"/>
      <c r="B630" s="596"/>
      <c r="C630" s="596"/>
      <c r="D630" s="596"/>
      <c r="E630" s="596"/>
      <c r="F630" s="596"/>
      <c r="G630" s="596"/>
      <c r="H630" s="596"/>
      <c r="I630" s="596"/>
      <c r="J630" s="596"/>
      <c r="K630" s="596"/>
      <c r="L630" s="596"/>
      <c r="M630" s="596"/>
      <c r="N630" s="596"/>
      <c r="O630" s="596"/>
      <c r="P630" s="596"/>
      <c r="Q630" s="596"/>
      <c r="R630" s="596"/>
      <c r="S630" s="596"/>
      <c r="T630" s="596"/>
      <c r="U630" s="596"/>
      <c r="V630" s="596"/>
      <c r="W630" s="596"/>
      <c r="X630" s="596"/>
      <c r="Y630" s="596"/>
      <c r="Z630" s="596"/>
    </row>
    <row r="631">
      <c r="A631" s="596"/>
      <c r="B631" s="596"/>
      <c r="C631" s="596"/>
      <c r="D631" s="596"/>
      <c r="E631" s="596"/>
      <c r="F631" s="596"/>
      <c r="G631" s="596"/>
      <c r="H631" s="596"/>
      <c r="I631" s="596"/>
      <c r="J631" s="596"/>
      <c r="K631" s="596"/>
      <c r="L631" s="596"/>
      <c r="M631" s="596"/>
      <c r="N631" s="596"/>
      <c r="O631" s="596"/>
      <c r="P631" s="596"/>
      <c r="Q631" s="596"/>
      <c r="R631" s="596"/>
      <c r="S631" s="596"/>
      <c r="T631" s="596"/>
      <c r="U631" s="596"/>
      <c r="V631" s="596"/>
      <c r="W631" s="596"/>
      <c r="X631" s="596"/>
      <c r="Y631" s="596"/>
      <c r="Z631" s="596"/>
    </row>
    <row r="632">
      <c r="A632" s="596"/>
      <c r="B632" s="596"/>
      <c r="C632" s="596"/>
      <c r="D632" s="596"/>
      <c r="E632" s="596"/>
      <c r="F632" s="596"/>
      <c r="G632" s="596"/>
      <c r="H632" s="596"/>
      <c r="I632" s="596"/>
      <c r="J632" s="596"/>
      <c r="K632" s="596"/>
      <c r="L632" s="596"/>
      <c r="M632" s="596"/>
      <c r="N632" s="596"/>
      <c r="O632" s="596"/>
      <c r="P632" s="596"/>
      <c r="Q632" s="596"/>
      <c r="R632" s="596"/>
      <c r="S632" s="596"/>
      <c r="T632" s="596"/>
      <c r="U632" s="596"/>
      <c r="V632" s="596"/>
      <c r="W632" s="596"/>
      <c r="X632" s="596"/>
      <c r="Y632" s="596"/>
      <c r="Z632" s="596"/>
    </row>
    <row r="633">
      <c r="A633" s="596"/>
      <c r="B633" s="596"/>
      <c r="C633" s="596"/>
      <c r="D633" s="596"/>
      <c r="E633" s="596"/>
      <c r="F633" s="596"/>
      <c r="G633" s="596"/>
      <c r="H633" s="596"/>
      <c r="I633" s="596"/>
      <c r="J633" s="596"/>
      <c r="K633" s="596"/>
      <c r="L633" s="596"/>
      <c r="M633" s="596"/>
      <c r="N633" s="596"/>
      <c r="O633" s="596"/>
      <c r="P633" s="596"/>
      <c r="Q633" s="596"/>
      <c r="R633" s="596"/>
      <c r="S633" s="596"/>
      <c r="T633" s="596"/>
      <c r="U633" s="596"/>
      <c r="V633" s="596"/>
      <c r="W633" s="596"/>
      <c r="X633" s="596"/>
      <c r="Y633" s="596"/>
      <c r="Z633" s="596"/>
    </row>
    <row r="634">
      <c r="A634" s="596"/>
      <c r="B634" s="596"/>
      <c r="C634" s="596"/>
      <c r="D634" s="596"/>
      <c r="E634" s="596"/>
      <c r="F634" s="596"/>
      <c r="G634" s="596"/>
      <c r="H634" s="596"/>
      <c r="I634" s="596"/>
      <c r="J634" s="596"/>
      <c r="K634" s="596"/>
      <c r="L634" s="596"/>
      <c r="M634" s="596"/>
      <c r="N634" s="596"/>
      <c r="O634" s="596"/>
      <c r="P634" s="596"/>
      <c r="Q634" s="596"/>
      <c r="R634" s="596"/>
      <c r="S634" s="596"/>
      <c r="T634" s="596"/>
      <c r="U634" s="596"/>
      <c r="V634" s="596"/>
      <c r="W634" s="596"/>
      <c r="X634" s="596"/>
      <c r="Y634" s="596"/>
      <c r="Z634" s="596"/>
    </row>
    <row r="635">
      <c r="A635" s="596"/>
      <c r="B635" s="596"/>
      <c r="C635" s="596"/>
      <c r="D635" s="596"/>
      <c r="E635" s="596"/>
      <c r="F635" s="596"/>
      <c r="G635" s="596"/>
      <c r="H635" s="596"/>
      <c r="I635" s="596"/>
      <c r="J635" s="596"/>
      <c r="K635" s="596"/>
      <c r="L635" s="596"/>
      <c r="M635" s="596"/>
      <c r="N635" s="596"/>
      <c r="O635" s="596"/>
      <c r="P635" s="596"/>
      <c r="Q635" s="596"/>
      <c r="R635" s="596"/>
      <c r="S635" s="596"/>
      <c r="T635" s="596"/>
      <c r="U635" s="596"/>
      <c r="V635" s="596"/>
      <c r="W635" s="596"/>
      <c r="X635" s="596"/>
      <c r="Y635" s="596"/>
      <c r="Z635" s="596"/>
    </row>
    <row r="636">
      <c r="A636" s="596"/>
      <c r="B636" s="596"/>
      <c r="C636" s="596"/>
      <c r="D636" s="596"/>
      <c r="E636" s="596"/>
      <c r="F636" s="596"/>
      <c r="G636" s="596"/>
      <c r="H636" s="596"/>
      <c r="I636" s="596"/>
      <c r="J636" s="596"/>
      <c r="K636" s="596"/>
      <c r="L636" s="596"/>
      <c r="M636" s="596"/>
      <c r="N636" s="596"/>
      <c r="O636" s="596"/>
      <c r="P636" s="596"/>
      <c r="Q636" s="596"/>
      <c r="R636" s="596"/>
      <c r="S636" s="596"/>
      <c r="T636" s="596"/>
      <c r="U636" s="596"/>
      <c r="V636" s="596"/>
      <c r="W636" s="596"/>
      <c r="X636" s="596"/>
      <c r="Y636" s="596"/>
      <c r="Z636" s="596"/>
    </row>
    <row r="637">
      <c r="A637" s="596"/>
      <c r="B637" s="596"/>
      <c r="C637" s="596"/>
      <c r="D637" s="596"/>
      <c r="E637" s="596"/>
      <c r="F637" s="596"/>
      <c r="G637" s="596"/>
      <c r="H637" s="596"/>
      <c r="I637" s="596"/>
      <c r="J637" s="596"/>
      <c r="K637" s="596"/>
      <c r="L637" s="596"/>
      <c r="M637" s="596"/>
      <c r="N637" s="596"/>
      <c r="O637" s="596"/>
      <c r="P637" s="596"/>
      <c r="Q637" s="596"/>
      <c r="R637" s="596"/>
      <c r="S637" s="596"/>
      <c r="T637" s="596"/>
      <c r="U637" s="596"/>
      <c r="V637" s="596"/>
      <c r="W637" s="596"/>
      <c r="X637" s="596"/>
      <c r="Y637" s="596"/>
      <c r="Z637" s="596"/>
    </row>
    <row r="638">
      <c r="A638" s="596"/>
      <c r="B638" s="596"/>
      <c r="C638" s="596"/>
      <c r="D638" s="596"/>
      <c r="E638" s="596"/>
      <c r="F638" s="596"/>
      <c r="G638" s="596"/>
      <c r="H638" s="596"/>
      <c r="I638" s="596"/>
      <c r="J638" s="596"/>
      <c r="K638" s="596"/>
      <c r="L638" s="596"/>
      <c r="M638" s="596"/>
      <c r="N638" s="596"/>
      <c r="O638" s="596"/>
      <c r="P638" s="596"/>
      <c r="Q638" s="596"/>
      <c r="R638" s="596"/>
      <c r="S638" s="596"/>
      <c r="T638" s="596"/>
      <c r="U638" s="596"/>
      <c r="V638" s="596"/>
      <c r="W638" s="596"/>
      <c r="X638" s="596"/>
      <c r="Y638" s="596"/>
      <c r="Z638" s="596"/>
    </row>
    <row r="639">
      <c r="A639" s="596"/>
      <c r="B639" s="596"/>
      <c r="C639" s="596"/>
      <c r="D639" s="596"/>
      <c r="E639" s="596"/>
      <c r="F639" s="596"/>
      <c r="G639" s="596"/>
      <c r="H639" s="596"/>
      <c r="I639" s="596"/>
      <c r="J639" s="596"/>
      <c r="K639" s="596"/>
      <c r="L639" s="596"/>
      <c r="M639" s="596"/>
      <c r="N639" s="596"/>
      <c r="O639" s="596"/>
      <c r="P639" s="596"/>
      <c r="Q639" s="596"/>
      <c r="R639" s="596"/>
      <c r="S639" s="596"/>
      <c r="T639" s="596"/>
      <c r="U639" s="596"/>
      <c r="V639" s="596"/>
      <c r="W639" s="596"/>
      <c r="X639" s="596"/>
      <c r="Y639" s="596"/>
      <c r="Z639" s="596"/>
    </row>
    <row r="640">
      <c r="A640" s="596"/>
      <c r="B640" s="596"/>
      <c r="C640" s="596"/>
      <c r="D640" s="596"/>
      <c r="E640" s="596"/>
      <c r="F640" s="596"/>
      <c r="G640" s="596"/>
      <c r="H640" s="596"/>
      <c r="I640" s="596"/>
      <c r="J640" s="596"/>
      <c r="K640" s="596"/>
      <c r="L640" s="596"/>
      <c r="M640" s="596"/>
      <c r="N640" s="596"/>
      <c r="O640" s="596"/>
      <c r="P640" s="596"/>
      <c r="Q640" s="596"/>
      <c r="R640" s="596"/>
      <c r="S640" s="596"/>
      <c r="T640" s="596"/>
      <c r="U640" s="596"/>
      <c r="V640" s="596"/>
      <c r="W640" s="596"/>
      <c r="X640" s="596"/>
      <c r="Y640" s="596"/>
      <c r="Z640" s="596"/>
    </row>
    <row r="641">
      <c r="A641" s="596"/>
      <c r="B641" s="596"/>
      <c r="C641" s="596"/>
      <c r="D641" s="596"/>
      <c r="E641" s="596"/>
      <c r="F641" s="596"/>
      <c r="G641" s="596"/>
      <c r="H641" s="596"/>
      <c r="I641" s="596"/>
      <c r="J641" s="596"/>
      <c r="K641" s="596"/>
      <c r="L641" s="596"/>
      <c r="M641" s="596"/>
      <c r="N641" s="596"/>
      <c r="O641" s="596"/>
      <c r="P641" s="596"/>
      <c r="Q641" s="596"/>
      <c r="R641" s="596"/>
      <c r="S641" s="596"/>
      <c r="T641" s="596"/>
      <c r="U641" s="596"/>
      <c r="V641" s="596"/>
      <c r="W641" s="596"/>
      <c r="X641" s="596"/>
      <c r="Y641" s="596"/>
      <c r="Z641" s="596"/>
    </row>
    <row r="642">
      <c r="A642" s="596"/>
      <c r="B642" s="596"/>
      <c r="C642" s="596"/>
      <c r="D642" s="596"/>
      <c r="E642" s="596"/>
      <c r="F642" s="596"/>
      <c r="G642" s="596"/>
      <c r="H642" s="596"/>
      <c r="I642" s="596"/>
      <c r="J642" s="596"/>
      <c r="K642" s="596"/>
      <c r="L642" s="596"/>
      <c r="M642" s="596"/>
      <c r="N642" s="596"/>
      <c r="O642" s="596"/>
      <c r="P642" s="596"/>
      <c r="Q642" s="596"/>
      <c r="R642" s="596"/>
      <c r="S642" s="596"/>
      <c r="T642" s="596"/>
      <c r="U642" s="596"/>
      <c r="V642" s="596"/>
      <c r="W642" s="596"/>
      <c r="X642" s="596"/>
      <c r="Y642" s="596"/>
      <c r="Z642" s="596"/>
    </row>
    <row r="643">
      <c r="A643" s="596"/>
      <c r="B643" s="596"/>
      <c r="C643" s="596"/>
      <c r="D643" s="596"/>
      <c r="E643" s="596"/>
      <c r="F643" s="596"/>
      <c r="G643" s="596"/>
      <c r="H643" s="596"/>
      <c r="I643" s="596"/>
      <c r="J643" s="596"/>
      <c r="K643" s="596"/>
      <c r="L643" s="596"/>
      <c r="M643" s="596"/>
      <c r="N643" s="596"/>
      <c r="O643" s="596"/>
      <c r="P643" s="596"/>
      <c r="Q643" s="596"/>
      <c r="R643" s="596"/>
      <c r="S643" s="596"/>
      <c r="T643" s="596"/>
      <c r="U643" s="596"/>
      <c r="V643" s="596"/>
      <c r="W643" s="596"/>
      <c r="X643" s="596"/>
      <c r="Y643" s="596"/>
      <c r="Z643" s="596"/>
    </row>
    <row r="644">
      <c r="A644" s="596"/>
      <c r="B644" s="596"/>
      <c r="C644" s="596"/>
      <c r="D644" s="596"/>
      <c r="E644" s="596"/>
      <c r="F644" s="596"/>
      <c r="G644" s="596"/>
      <c r="H644" s="596"/>
      <c r="I644" s="596"/>
      <c r="J644" s="596"/>
      <c r="K644" s="596"/>
      <c r="L644" s="596"/>
      <c r="M644" s="596"/>
      <c r="N644" s="596"/>
      <c r="O644" s="596"/>
      <c r="P644" s="596"/>
      <c r="Q644" s="596"/>
      <c r="R644" s="596"/>
      <c r="S644" s="596"/>
      <c r="T644" s="596"/>
      <c r="U644" s="596"/>
      <c r="V644" s="596"/>
      <c r="W644" s="596"/>
      <c r="X644" s="596"/>
      <c r="Y644" s="596"/>
      <c r="Z644" s="596"/>
    </row>
    <row r="645">
      <c r="A645" s="596"/>
      <c r="B645" s="596"/>
      <c r="C645" s="596"/>
      <c r="D645" s="596"/>
      <c r="E645" s="596"/>
      <c r="F645" s="596"/>
      <c r="G645" s="596"/>
      <c r="H645" s="596"/>
      <c r="I645" s="596"/>
      <c r="J645" s="596"/>
      <c r="K645" s="596"/>
      <c r="L645" s="596"/>
      <c r="M645" s="596"/>
      <c r="N645" s="596"/>
      <c r="O645" s="596"/>
      <c r="P645" s="596"/>
      <c r="Q645" s="596"/>
      <c r="R645" s="596"/>
      <c r="S645" s="596"/>
      <c r="T645" s="596"/>
      <c r="U645" s="596"/>
      <c r="V645" s="596"/>
      <c r="W645" s="596"/>
      <c r="X645" s="596"/>
      <c r="Y645" s="596"/>
      <c r="Z645" s="596"/>
    </row>
    <row r="646">
      <c r="A646" s="596"/>
      <c r="B646" s="596"/>
      <c r="C646" s="596"/>
      <c r="D646" s="596"/>
      <c r="E646" s="596"/>
      <c r="F646" s="596"/>
      <c r="G646" s="596"/>
      <c r="H646" s="596"/>
      <c r="I646" s="596"/>
      <c r="J646" s="596"/>
      <c r="K646" s="596"/>
      <c r="L646" s="596"/>
      <c r="M646" s="596"/>
      <c r="N646" s="596"/>
      <c r="O646" s="596"/>
      <c r="P646" s="596"/>
      <c r="Q646" s="596"/>
      <c r="R646" s="596"/>
      <c r="S646" s="596"/>
      <c r="T646" s="596"/>
      <c r="U646" s="596"/>
      <c r="V646" s="596"/>
      <c r="W646" s="596"/>
      <c r="X646" s="596"/>
      <c r="Y646" s="596"/>
      <c r="Z646" s="596"/>
    </row>
    <row r="647">
      <c r="A647" s="596"/>
      <c r="B647" s="596"/>
      <c r="C647" s="596"/>
      <c r="D647" s="596"/>
      <c r="E647" s="596"/>
      <c r="F647" s="596"/>
      <c r="G647" s="596"/>
      <c r="H647" s="596"/>
      <c r="I647" s="596"/>
      <c r="J647" s="596"/>
      <c r="K647" s="596"/>
      <c r="L647" s="596"/>
      <c r="M647" s="596"/>
      <c r="N647" s="596"/>
      <c r="O647" s="596"/>
      <c r="P647" s="596"/>
      <c r="Q647" s="596"/>
      <c r="R647" s="596"/>
      <c r="S647" s="596"/>
      <c r="T647" s="596"/>
      <c r="U647" s="596"/>
      <c r="V647" s="596"/>
      <c r="W647" s="596"/>
      <c r="X647" s="596"/>
      <c r="Y647" s="596"/>
      <c r="Z647" s="596"/>
    </row>
    <row r="648">
      <c r="A648" s="596"/>
      <c r="B648" s="596"/>
      <c r="C648" s="596"/>
      <c r="D648" s="596"/>
      <c r="E648" s="596"/>
      <c r="F648" s="596"/>
      <c r="G648" s="596"/>
      <c r="H648" s="596"/>
      <c r="I648" s="596"/>
      <c r="J648" s="596"/>
      <c r="K648" s="596"/>
      <c r="L648" s="596"/>
      <c r="M648" s="596"/>
      <c r="N648" s="596"/>
      <c r="O648" s="596"/>
      <c r="P648" s="596"/>
      <c r="Q648" s="596"/>
      <c r="R648" s="596"/>
      <c r="S648" s="596"/>
      <c r="T648" s="596"/>
      <c r="U648" s="596"/>
      <c r="V648" s="596"/>
      <c r="W648" s="596"/>
      <c r="X648" s="596"/>
      <c r="Y648" s="596"/>
      <c r="Z648" s="596"/>
    </row>
    <row r="649">
      <c r="A649" s="596"/>
      <c r="B649" s="596"/>
      <c r="C649" s="596"/>
      <c r="D649" s="596"/>
      <c r="E649" s="596"/>
      <c r="F649" s="596"/>
      <c r="G649" s="596"/>
      <c r="H649" s="596"/>
      <c r="I649" s="596"/>
      <c r="J649" s="596"/>
      <c r="K649" s="596"/>
      <c r="L649" s="596"/>
      <c r="M649" s="596"/>
      <c r="N649" s="596"/>
      <c r="O649" s="596"/>
      <c r="P649" s="596"/>
      <c r="Q649" s="596"/>
      <c r="R649" s="596"/>
      <c r="S649" s="596"/>
      <c r="T649" s="596"/>
      <c r="U649" s="596"/>
      <c r="V649" s="596"/>
      <c r="W649" s="596"/>
      <c r="X649" s="596"/>
      <c r="Y649" s="596"/>
      <c r="Z649" s="596"/>
    </row>
    <row r="650">
      <c r="A650" s="596"/>
      <c r="B650" s="596"/>
      <c r="C650" s="596"/>
      <c r="D650" s="596"/>
      <c r="E650" s="596"/>
      <c r="F650" s="596"/>
      <c r="G650" s="596"/>
      <c r="H650" s="596"/>
      <c r="I650" s="596"/>
      <c r="J650" s="596"/>
      <c r="K650" s="596"/>
      <c r="L650" s="596"/>
      <c r="M650" s="596"/>
      <c r="N650" s="596"/>
      <c r="O650" s="596"/>
      <c r="P650" s="596"/>
      <c r="Q650" s="596"/>
      <c r="R650" s="596"/>
      <c r="S650" s="596"/>
      <c r="T650" s="596"/>
      <c r="U650" s="596"/>
      <c r="V650" s="596"/>
      <c r="W650" s="596"/>
      <c r="X650" s="596"/>
      <c r="Y650" s="596"/>
      <c r="Z650" s="596"/>
    </row>
    <row r="651">
      <c r="A651" s="596"/>
      <c r="B651" s="596"/>
      <c r="C651" s="596"/>
      <c r="D651" s="596"/>
      <c r="E651" s="596"/>
      <c r="F651" s="596"/>
      <c r="G651" s="596"/>
      <c r="H651" s="596"/>
      <c r="I651" s="596"/>
      <c r="J651" s="596"/>
      <c r="K651" s="596"/>
      <c r="L651" s="596"/>
      <c r="M651" s="596"/>
      <c r="N651" s="596"/>
      <c r="O651" s="596"/>
      <c r="P651" s="596"/>
      <c r="Q651" s="596"/>
      <c r="R651" s="596"/>
      <c r="S651" s="596"/>
      <c r="T651" s="596"/>
      <c r="U651" s="596"/>
      <c r="V651" s="596"/>
      <c r="W651" s="596"/>
      <c r="X651" s="596"/>
      <c r="Y651" s="596"/>
      <c r="Z651" s="596"/>
    </row>
    <row r="652">
      <c r="A652" s="596"/>
      <c r="B652" s="596"/>
      <c r="C652" s="596"/>
      <c r="D652" s="596"/>
      <c r="E652" s="596"/>
      <c r="F652" s="596"/>
      <c r="G652" s="596"/>
      <c r="H652" s="596"/>
      <c r="I652" s="596"/>
      <c r="J652" s="596"/>
      <c r="K652" s="596"/>
      <c r="L652" s="596"/>
      <c r="M652" s="596"/>
      <c r="N652" s="596"/>
      <c r="O652" s="596"/>
      <c r="P652" s="596"/>
      <c r="Q652" s="596"/>
      <c r="R652" s="596"/>
      <c r="S652" s="596"/>
      <c r="T652" s="596"/>
      <c r="U652" s="596"/>
      <c r="V652" s="596"/>
      <c r="W652" s="596"/>
      <c r="X652" s="596"/>
      <c r="Y652" s="596"/>
      <c r="Z652" s="596"/>
    </row>
    <row r="653">
      <c r="A653" s="596"/>
      <c r="B653" s="596"/>
      <c r="C653" s="596"/>
      <c r="D653" s="596"/>
      <c r="E653" s="596"/>
      <c r="F653" s="596"/>
      <c r="G653" s="596"/>
      <c r="H653" s="596"/>
      <c r="I653" s="596"/>
      <c r="J653" s="596"/>
      <c r="K653" s="596"/>
      <c r="L653" s="596"/>
      <c r="M653" s="596"/>
      <c r="N653" s="596"/>
      <c r="O653" s="596"/>
      <c r="P653" s="596"/>
      <c r="Q653" s="596"/>
      <c r="R653" s="596"/>
      <c r="S653" s="596"/>
      <c r="T653" s="596"/>
      <c r="U653" s="596"/>
      <c r="V653" s="596"/>
      <c r="W653" s="596"/>
      <c r="X653" s="596"/>
      <c r="Y653" s="596"/>
      <c r="Z653" s="596"/>
    </row>
    <row r="654">
      <c r="A654" s="596"/>
      <c r="B654" s="596"/>
      <c r="C654" s="596"/>
      <c r="D654" s="596"/>
      <c r="E654" s="596"/>
      <c r="F654" s="596"/>
      <c r="G654" s="596"/>
      <c r="H654" s="596"/>
      <c r="I654" s="596"/>
      <c r="J654" s="596"/>
      <c r="K654" s="596"/>
      <c r="L654" s="596"/>
      <c r="M654" s="596"/>
      <c r="N654" s="596"/>
      <c r="O654" s="596"/>
      <c r="P654" s="596"/>
      <c r="Q654" s="596"/>
      <c r="R654" s="596"/>
      <c r="S654" s="596"/>
      <c r="T654" s="596"/>
      <c r="U654" s="596"/>
      <c r="V654" s="596"/>
      <c r="W654" s="596"/>
      <c r="X654" s="596"/>
      <c r="Y654" s="596"/>
      <c r="Z654" s="596"/>
    </row>
    <row r="655">
      <c r="A655" s="596"/>
      <c r="B655" s="596"/>
      <c r="C655" s="596"/>
      <c r="D655" s="596"/>
      <c r="E655" s="596"/>
      <c r="F655" s="596"/>
      <c r="G655" s="596"/>
      <c r="H655" s="596"/>
      <c r="I655" s="596"/>
      <c r="J655" s="596"/>
      <c r="K655" s="596"/>
      <c r="L655" s="596"/>
      <c r="M655" s="596"/>
      <c r="N655" s="596"/>
      <c r="O655" s="596"/>
      <c r="P655" s="596"/>
      <c r="Q655" s="596"/>
      <c r="R655" s="596"/>
      <c r="S655" s="596"/>
      <c r="T655" s="596"/>
      <c r="U655" s="596"/>
      <c r="V655" s="596"/>
      <c r="W655" s="596"/>
      <c r="X655" s="596"/>
      <c r="Y655" s="596"/>
      <c r="Z655" s="596"/>
    </row>
    <row r="656">
      <c r="A656" s="596"/>
      <c r="B656" s="596"/>
      <c r="C656" s="596"/>
      <c r="D656" s="596"/>
      <c r="E656" s="596"/>
      <c r="F656" s="596"/>
      <c r="G656" s="596"/>
      <c r="H656" s="596"/>
      <c r="I656" s="596"/>
      <c r="J656" s="596"/>
      <c r="K656" s="596"/>
      <c r="L656" s="596"/>
      <c r="M656" s="596"/>
      <c r="N656" s="596"/>
      <c r="O656" s="596"/>
      <c r="P656" s="596"/>
      <c r="Q656" s="596"/>
      <c r="R656" s="596"/>
      <c r="S656" s="596"/>
      <c r="T656" s="596"/>
      <c r="U656" s="596"/>
      <c r="V656" s="596"/>
      <c r="W656" s="596"/>
      <c r="X656" s="596"/>
      <c r="Y656" s="596"/>
      <c r="Z656" s="596"/>
    </row>
    <row r="657">
      <c r="A657" s="596"/>
      <c r="B657" s="596"/>
      <c r="C657" s="596"/>
      <c r="D657" s="596"/>
      <c r="E657" s="596"/>
      <c r="F657" s="596"/>
      <c r="G657" s="596"/>
      <c r="H657" s="596"/>
      <c r="I657" s="596"/>
      <c r="J657" s="596"/>
      <c r="K657" s="596"/>
      <c r="L657" s="596"/>
      <c r="M657" s="596"/>
      <c r="N657" s="596"/>
      <c r="O657" s="596"/>
      <c r="P657" s="596"/>
      <c r="Q657" s="596"/>
      <c r="R657" s="596"/>
      <c r="S657" s="596"/>
      <c r="T657" s="596"/>
      <c r="U657" s="596"/>
      <c r="V657" s="596"/>
      <c r="W657" s="596"/>
      <c r="X657" s="596"/>
      <c r="Y657" s="596"/>
      <c r="Z657" s="596"/>
    </row>
    <row r="658">
      <c r="A658" s="596"/>
      <c r="B658" s="596"/>
      <c r="C658" s="596"/>
      <c r="D658" s="596"/>
      <c r="E658" s="596"/>
      <c r="F658" s="596"/>
      <c r="G658" s="596"/>
      <c r="H658" s="596"/>
      <c r="I658" s="596"/>
      <c r="J658" s="596"/>
      <c r="K658" s="596"/>
      <c r="L658" s="596"/>
      <c r="M658" s="596"/>
      <c r="N658" s="596"/>
      <c r="O658" s="596"/>
      <c r="P658" s="596"/>
      <c r="Q658" s="596"/>
      <c r="R658" s="596"/>
      <c r="S658" s="596"/>
      <c r="T658" s="596"/>
      <c r="U658" s="596"/>
      <c r="V658" s="596"/>
      <c r="W658" s="596"/>
      <c r="X658" s="596"/>
      <c r="Y658" s="596"/>
      <c r="Z658" s="596"/>
    </row>
    <row r="659">
      <c r="A659" s="596"/>
      <c r="B659" s="596"/>
      <c r="C659" s="596"/>
      <c r="D659" s="596"/>
      <c r="E659" s="596"/>
      <c r="F659" s="596"/>
      <c r="G659" s="596"/>
      <c r="H659" s="596"/>
      <c r="I659" s="596"/>
      <c r="J659" s="596"/>
      <c r="K659" s="596"/>
      <c r="L659" s="596"/>
      <c r="M659" s="596"/>
      <c r="N659" s="596"/>
      <c r="O659" s="596"/>
      <c r="P659" s="596"/>
      <c r="Q659" s="596"/>
      <c r="R659" s="596"/>
      <c r="S659" s="596"/>
      <c r="T659" s="596"/>
      <c r="U659" s="596"/>
      <c r="V659" s="596"/>
      <c r="W659" s="596"/>
      <c r="X659" s="596"/>
      <c r="Y659" s="596"/>
      <c r="Z659" s="596"/>
    </row>
    <row r="660">
      <c r="A660" s="596"/>
      <c r="B660" s="596"/>
      <c r="C660" s="596"/>
      <c r="D660" s="596"/>
      <c r="E660" s="596"/>
      <c r="F660" s="596"/>
      <c r="G660" s="596"/>
      <c r="H660" s="596"/>
      <c r="I660" s="596"/>
      <c r="J660" s="596"/>
      <c r="K660" s="596"/>
      <c r="L660" s="596"/>
      <c r="M660" s="596"/>
      <c r="N660" s="596"/>
      <c r="O660" s="596"/>
      <c r="P660" s="596"/>
      <c r="Q660" s="596"/>
      <c r="R660" s="596"/>
      <c r="S660" s="596"/>
      <c r="T660" s="596"/>
      <c r="U660" s="596"/>
      <c r="V660" s="596"/>
      <c r="W660" s="596"/>
      <c r="X660" s="596"/>
      <c r="Y660" s="596"/>
      <c r="Z660" s="596"/>
    </row>
    <row r="661">
      <c r="A661" s="596"/>
      <c r="B661" s="596"/>
      <c r="C661" s="596"/>
      <c r="D661" s="596"/>
      <c r="E661" s="596"/>
      <c r="F661" s="596"/>
      <c r="G661" s="596"/>
      <c r="H661" s="596"/>
      <c r="I661" s="596"/>
      <c r="J661" s="596"/>
      <c r="K661" s="596"/>
      <c r="L661" s="596"/>
      <c r="M661" s="596"/>
      <c r="N661" s="596"/>
      <c r="O661" s="596"/>
      <c r="P661" s="596"/>
      <c r="Q661" s="596"/>
      <c r="R661" s="596"/>
      <c r="S661" s="596"/>
      <c r="T661" s="596"/>
      <c r="U661" s="596"/>
      <c r="V661" s="596"/>
      <c r="W661" s="596"/>
      <c r="X661" s="596"/>
      <c r="Y661" s="596"/>
      <c r="Z661" s="596"/>
    </row>
    <row r="662">
      <c r="A662" s="596"/>
      <c r="B662" s="596"/>
      <c r="C662" s="596"/>
      <c r="D662" s="596"/>
      <c r="E662" s="596"/>
      <c r="F662" s="596"/>
      <c r="G662" s="596"/>
      <c r="H662" s="596"/>
      <c r="I662" s="596"/>
      <c r="J662" s="596"/>
      <c r="K662" s="596"/>
      <c r="L662" s="596"/>
      <c r="M662" s="596"/>
      <c r="N662" s="596"/>
      <c r="O662" s="596"/>
      <c r="P662" s="596"/>
      <c r="Q662" s="596"/>
      <c r="R662" s="596"/>
      <c r="S662" s="596"/>
      <c r="T662" s="596"/>
      <c r="U662" s="596"/>
      <c r="V662" s="596"/>
      <c r="W662" s="596"/>
      <c r="X662" s="596"/>
      <c r="Y662" s="596"/>
      <c r="Z662" s="596"/>
    </row>
    <row r="663">
      <c r="A663" s="596"/>
      <c r="B663" s="596"/>
      <c r="C663" s="596"/>
      <c r="D663" s="596"/>
      <c r="E663" s="596"/>
      <c r="F663" s="596"/>
      <c r="G663" s="596"/>
      <c r="H663" s="596"/>
      <c r="I663" s="596"/>
      <c r="J663" s="596"/>
      <c r="K663" s="596"/>
      <c r="L663" s="596"/>
      <c r="M663" s="596"/>
      <c r="N663" s="596"/>
      <c r="O663" s="596"/>
      <c r="P663" s="596"/>
      <c r="Q663" s="596"/>
      <c r="R663" s="596"/>
      <c r="S663" s="596"/>
      <c r="T663" s="596"/>
      <c r="U663" s="596"/>
      <c r="V663" s="596"/>
      <c r="W663" s="596"/>
      <c r="X663" s="596"/>
      <c r="Y663" s="596"/>
      <c r="Z663" s="596"/>
    </row>
    <row r="664">
      <c r="A664" s="596"/>
      <c r="B664" s="596"/>
      <c r="C664" s="596"/>
      <c r="D664" s="596"/>
      <c r="E664" s="596"/>
      <c r="F664" s="596"/>
      <c r="G664" s="596"/>
      <c r="H664" s="596"/>
      <c r="I664" s="596"/>
      <c r="J664" s="596"/>
      <c r="K664" s="596"/>
      <c r="L664" s="596"/>
      <c r="M664" s="596"/>
      <c r="N664" s="596"/>
      <c r="O664" s="596"/>
      <c r="P664" s="596"/>
      <c r="Q664" s="596"/>
      <c r="R664" s="596"/>
      <c r="S664" s="596"/>
      <c r="T664" s="596"/>
      <c r="U664" s="596"/>
      <c r="V664" s="596"/>
      <c r="W664" s="596"/>
      <c r="X664" s="596"/>
      <c r="Y664" s="596"/>
      <c r="Z664" s="596"/>
    </row>
    <row r="665">
      <c r="A665" s="596"/>
      <c r="B665" s="596"/>
      <c r="C665" s="596"/>
      <c r="D665" s="596"/>
      <c r="E665" s="596"/>
      <c r="F665" s="596"/>
      <c r="G665" s="596"/>
      <c r="H665" s="596"/>
      <c r="I665" s="596"/>
      <c r="J665" s="596"/>
      <c r="K665" s="596"/>
      <c r="L665" s="596"/>
      <c r="M665" s="596"/>
      <c r="N665" s="596"/>
      <c r="O665" s="596"/>
      <c r="P665" s="596"/>
      <c r="Q665" s="596"/>
      <c r="R665" s="596"/>
      <c r="S665" s="596"/>
      <c r="T665" s="596"/>
      <c r="U665" s="596"/>
      <c r="V665" s="596"/>
      <c r="W665" s="596"/>
      <c r="X665" s="596"/>
      <c r="Y665" s="596"/>
      <c r="Z665" s="596"/>
    </row>
    <row r="666">
      <c r="A666" s="596"/>
      <c r="B666" s="596"/>
      <c r="C666" s="596"/>
      <c r="D666" s="596"/>
      <c r="E666" s="596"/>
      <c r="F666" s="596"/>
      <c r="G666" s="596"/>
      <c r="H666" s="596"/>
      <c r="I666" s="596"/>
      <c r="J666" s="596"/>
      <c r="K666" s="596"/>
      <c r="L666" s="596"/>
      <c r="M666" s="596"/>
      <c r="N666" s="596"/>
      <c r="O666" s="596"/>
      <c r="P666" s="596"/>
      <c r="Q666" s="596"/>
      <c r="R666" s="596"/>
      <c r="S666" s="596"/>
      <c r="T666" s="596"/>
      <c r="U666" s="596"/>
      <c r="V666" s="596"/>
      <c r="W666" s="596"/>
      <c r="X666" s="596"/>
      <c r="Y666" s="596"/>
      <c r="Z666" s="596"/>
    </row>
    <row r="667">
      <c r="A667" s="596"/>
      <c r="B667" s="596"/>
      <c r="C667" s="596"/>
      <c r="D667" s="596"/>
      <c r="E667" s="596"/>
      <c r="F667" s="596"/>
      <c r="G667" s="596"/>
      <c r="H667" s="596"/>
      <c r="I667" s="596"/>
      <c r="J667" s="596"/>
      <c r="K667" s="596"/>
      <c r="L667" s="596"/>
      <c r="M667" s="596"/>
      <c r="N667" s="596"/>
      <c r="O667" s="596"/>
      <c r="P667" s="596"/>
      <c r="Q667" s="596"/>
      <c r="R667" s="596"/>
      <c r="S667" s="596"/>
      <c r="T667" s="596"/>
      <c r="U667" s="596"/>
      <c r="V667" s="596"/>
      <c r="W667" s="596"/>
      <c r="X667" s="596"/>
      <c r="Y667" s="596"/>
      <c r="Z667" s="596"/>
    </row>
    <row r="668">
      <c r="A668" s="596"/>
      <c r="B668" s="596"/>
      <c r="C668" s="596"/>
      <c r="D668" s="596"/>
      <c r="E668" s="596"/>
      <c r="F668" s="596"/>
      <c r="G668" s="596"/>
      <c r="H668" s="596"/>
      <c r="I668" s="596"/>
      <c r="J668" s="596"/>
      <c r="K668" s="596"/>
      <c r="L668" s="596"/>
      <c r="M668" s="596"/>
      <c r="N668" s="596"/>
      <c r="O668" s="596"/>
      <c r="P668" s="596"/>
      <c r="Q668" s="596"/>
      <c r="R668" s="596"/>
      <c r="S668" s="596"/>
      <c r="T668" s="596"/>
      <c r="U668" s="596"/>
      <c r="V668" s="596"/>
      <c r="W668" s="596"/>
      <c r="X668" s="596"/>
      <c r="Y668" s="596"/>
      <c r="Z668" s="596"/>
    </row>
    <row r="669">
      <c r="A669" s="596"/>
      <c r="B669" s="596"/>
      <c r="C669" s="596"/>
      <c r="D669" s="596"/>
      <c r="E669" s="596"/>
      <c r="F669" s="596"/>
      <c r="G669" s="596"/>
      <c r="H669" s="596"/>
      <c r="I669" s="596"/>
      <c r="J669" s="596"/>
      <c r="K669" s="596"/>
      <c r="L669" s="596"/>
      <c r="M669" s="596"/>
      <c r="N669" s="596"/>
      <c r="O669" s="596"/>
      <c r="P669" s="596"/>
      <c r="Q669" s="596"/>
      <c r="R669" s="596"/>
      <c r="S669" s="596"/>
      <c r="T669" s="596"/>
      <c r="U669" s="596"/>
      <c r="V669" s="596"/>
      <c r="W669" s="596"/>
      <c r="X669" s="596"/>
      <c r="Y669" s="596"/>
      <c r="Z669" s="596"/>
    </row>
    <row r="670">
      <c r="A670" s="596"/>
      <c r="B670" s="596"/>
      <c r="C670" s="596"/>
      <c r="D670" s="596"/>
      <c r="E670" s="596"/>
      <c r="F670" s="596"/>
      <c r="G670" s="596"/>
      <c r="H670" s="596"/>
      <c r="I670" s="596"/>
      <c r="J670" s="596"/>
      <c r="K670" s="596"/>
      <c r="L670" s="596"/>
      <c r="M670" s="596"/>
      <c r="N670" s="596"/>
      <c r="O670" s="596"/>
      <c r="P670" s="596"/>
      <c r="Q670" s="596"/>
      <c r="R670" s="596"/>
      <c r="S670" s="596"/>
      <c r="T670" s="596"/>
      <c r="U670" s="596"/>
      <c r="V670" s="596"/>
      <c r="W670" s="596"/>
      <c r="X670" s="596"/>
      <c r="Y670" s="596"/>
      <c r="Z670" s="596"/>
    </row>
    <row r="671">
      <c r="A671" s="596"/>
      <c r="B671" s="596"/>
      <c r="C671" s="596"/>
      <c r="D671" s="596"/>
      <c r="E671" s="596"/>
      <c r="F671" s="596"/>
      <c r="G671" s="596"/>
      <c r="H671" s="596"/>
      <c r="I671" s="596"/>
      <c r="J671" s="596"/>
      <c r="K671" s="596"/>
      <c r="L671" s="596"/>
      <c r="M671" s="596"/>
      <c r="N671" s="596"/>
      <c r="O671" s="596"/>
      <c r="P671" s="596"/>
      <c r="Q671" s="596"/>
      <c r="R671" s="596"/>
      <c r="S671" s="596"/>
      <c r="T671" s="596"/>
      <c r="U671" s="596"/>
      <c r="V671" s="596"/>
      <c r="W671" s="596"/>
      <c r="X671" s="596"/>
      <c r="Y671" s="596"/>
      <c r="Z671" s="596"/>
    </row>
    <row r="672">
      <c r="A672" s="596"/>
      <c r="B672" s="596"/>
      <c r="C672" s="596"/>
      <c r="D672" s="596"/>
      <c r="E672" s="596"/>
      <c r="F672" s="596"/>
      <c r="G672" s="596"/>
      <c r="H672" s="596"/>
      <c r="I672" s="596"/>
      <c r="J672" s="596"/>
      <c r="K672" s="596"/>
      <c r="L672" s="596"/>
      <c r="M672" s="596"/>
      <c r="N672" s="596"/>
      <c r="O672" s="596"/>
      <c r="P672" s="596"/>
      <c r="Q672" s="596"/>
      <c r="R672" s="596"/>
      <c r="S672" s="596"/>
      <c r="T672" s="596"/>
      <c r="U672" s="596"/>
      <c r="V672" s="596"/>
      <c r="W672" s="596"/>
      <c r="X672" s="596"/>
      <c r="Y672" s="596"/>
      <c r="Z672" s="596"/>
    </row>
    <row r="673">
      <c r="A673" s="596"/>
      <c r="B673" s="596"/>
      <c r="C673" s="596"/>
      <c r="D673" s="596"/>
      <c r="E673" s="596"/>
      <c r="F673" s="596"/>
      <c r="G673" s="596"/>
      <c r="H673" s="596"/>
      <c r="I673" s="596"/>
      <c r="J673" s="596"/>
      <c r="K673" s="596"/>
      <c r="L673" s="596"/>
      <c r="M673" s="596"/>
      <c r="N673" s="596"/>
      <c r="O673" s="596"/>
      <c r="P673" s="596"/>
      <c r="Q673" s="596"/>
      <c r="R673" s="596"/>
      <c r="S673" s="596"/>
      <c r="T673" s="596"/>
      <c r="U673" s="596"/>
      <c r="V673" s="596"/>
      <c r="W673" s="596"/>
      <c r="X673" s="596"/>
      <c r="Y673" s="596"/>
      <c r="Z673" s="596"/>
    </row>
    <row r="674">
      <c r="A674" s="596"/>
      <c r="B674" s="596"/>
      <c r="C674" s="596"/>
      <c r="D674" s="596"/>
      <c r="E674" s="596"/>
      <c r="F674" s="596"/>
      <c r="G674" s="596"/>
      <c r="H674" s="596"/>
      <c r="I674" s="596"/>
      <c r="J674" s="596"/>
      <c r="K674" s="596"/>
      <c r="L674" s="596"/>
      <c r="M674" s="596"/>
      <c r="N674" s="596"/>
      <c r="O674" s="596"/>
      <c r="P674" s="596"/>
      <c r="Q674" s="596"/>
      <c r="R674" s="596"/>
      <c r="S674" s="596"/>
      <c r="T674" s="596"/>
      <c r="U674" s="596"/>
      <c r="V674" s="596"/>
      <c r="W674" s="596"/>
      <c r="X674" s="596"/>
      <c r="Y674" s="596"/>
      <c r="Z674" s="596"/>
    </row>
    <row r="675">
      <c r="A675" s="596"/>
      <c r="B675" s="596"/>
      <c r="C675" s="596"/>
      <c r="D675" s="596"/>
      <c r="E675" s="596"/>
      <c r="F675" s="596"/>
      <c r="G675" s="596"/>
      <c r="H675" s="596"/>
      <c r="I675" s="596"/>
      <c r="J675" s="596"/>
      <c r="K675" s="596"/>
      <c r="L675" s="596"/>
      <c r="M675" s="596"/>
      <c r="N675" s="596"/>
      <c r="O675" s="596"/>
      <c r="P675" s="596"/>
      <c r="Q675" s="596"/>
      <c r="R675" s="596"/>
      <c r="S675" s="596"/>
      <c r="T675" s="596"/>
      <c r="U675" s="596"/>
      <c r="V675" s="596"/>
      <c r="W675" s="596"/>
      <c r="X675" s="596"/>
      <c r="Y675" s="596"/>
      <c r="Z675" s="596"/>
    </row>
    <row r="676">
      <c r="A676" s="596"/>
      <c r="B676" s="596"/>
      <c r="C676" s="596"/>
      <c r="D676" s="596"/>
      <c r="E676" s="596"/>
      <c r="F676" s="596"/>
      <c r="G676" s="596"/>
      <c r="H676" s="596"/>
      <c r="I676" s="596"/>
      <c r="J676" s="596"/>
      <c r="K676" s="596"/>
      <c r="L676" s="596"/>
      <c r="M676" s="596"/>
      <c r="N676" s="596"/>
      <c r="O676" s="596"/>
      <c r="P676" s="596"/>
      <c r="Q676" s="596"/>
      <c r="R676" s="596"/>
      <c r="S676" s="596"/>
      <c r="T676" s="596"/>
      <c r="U676" s="596"/>
      <c r="V676" s="596"/>
      <c r="W676" s="596"/>
      <c r="X676" s="596"/>
      <c r="Y676" s="596"/>
      <c r="Z676" s="596"/>
    </row>
    <row r="677">
      <c r="A677" s="596"/>
      <c r="B677" s="596"/>
      <c r="C677" s="596"/>
      <c r="D677" s="596"/>
      <c r="E677" s="596"/>
      <c r="F677" s="596"/>
      <c r="G677" s="596"/>
      <c r="H677" s="596"/>
      <c r="I677" s="596"/>
      <c r="J677" s="596"/>
      <c r="K677" s="596"/>
      <c r="L677" s="596"/>
      <c r="M677" s="596"/>
      <c r="N677" s="596"/>
      <c r="O677" s="596"/>
      <c r="P677" s="596"/>
      <c r="Q677" s="596"/>
      <c r="R677" s="596"/>
      <c r="S677" s="596"/>
      <c r="T677" s="596"/>
      <c r="U677" s="596"/>
      <c r="V677" s="596"/>
      <c r="W677" s="596"/>
      <c r="X677" s="596"/>
      <c r="Y677" s="596"/>
      <c r="Z677" s="596"/>
    </row>
    <row r="678">
      <c r="A678" s="596"/>
      <c r="B678" s="596"/>
      <c r="C678" s="596"/>
      <c r="D678" s="596"/>
      <c r="E678" s="596"/>
      <c r="F678" s="596"/>
      <c r="G678" s="596"/>
      <c r="H678" s="596"/>
      <c r="I678" s="596"/>
      <c r="J678" s="596"/>
      <c r="K678" s="596"/>
      <c r="L678" s="596"/>
      <c r="M678" s="596"/>
      <c r="N678" s="596"/>
      <c r="O678" s="596"/>
      <c r="P678" s="596"/>
      <c r="Q678" s="596"/>
      <c r="R678" s="596"/>
      <c r="S678" s="596"/>
      <c r="T678" s="596"/>
      <c r="U678" s="596"/>
      <c r="V678" s="596"/>
      <c r="W678" s="596"/>
      <c r="X678" s="596"/>
      <c r="Y678" s="596"/>
      <c r="Z678" s="596"/>
    </row>
    <row r="679">
      <c r="A679" s="596"/>
      <c r="B679" s="596"/>
      <c r="C679" s="596"/>
      <c r="D679" s="596"/>
      <c r="E679" s="596"/>
      <c r="F679" s="596"/>
      <c r="G679" s="596"/>
      <c r="H679" s="596"/>
      <c r="I679" s="596"/>
      <c r="J679" s="596"/>
      <c r="K679" s="596"/>
      <c r="L679" s="596"/>
      <c r="M679" s="596"/>
      <c r="N679" s="596"/>
      <c r="O679" s="596"/>
      <c r="P679" s="596"/>
      <c r="Q679" s="596"/>
      <c r="R679" s="596"/>
      <c r="S679" s="596"/>
      <c r="T679" s="596"/>
      <c r="U679" s="596"/>
      <c r="V679" s="596"/>
      <c r="W679" s="596"/>
      <c r="X679" s="596"/>
      <c r="Y679" s="596"/>
      <c r="Z679" s="596"/>
    </row>
    <row r="680">
      <c r="A680" s="596"/>
      <c r="B680" s="596"/>
      <c r="C680" s="596"/>
      <c r="D680" s="596"/>
      <c r="E680" s="596"/>
      <c r="F680" s="596"/>
      <c r="G680" s="596"/>
      <c r="H680" s="596"/>
      <c r="I680" s="596"/>
      <c r="J680" s="596"/>
      <c r="K680" s="596"/>
      <c r="L680" s="596"/>
      <c r="M680" s="596"/>
      <c r="N680" s="596"/>
      <c r="O680" s="596"/>
      <c r="P680" s="596"/>
      <c r="Q680" s="596"/>
      <c r="R680" s="596"/>
      <c r="S680" s="596"/>
      <c r="T680" s="596"/>
      <c r="U680" s="596"/>
      <c r="V680" s="596"/>
      <c r="W680" s="596"/>
      <c r="X680" s="596"/>
      <c r="Y680" s="596"/>
      <c r="Z680" s="596"/>
    </row>
    <row r="681">
      <c r="A681" s="596"/>
      <c r="B681" s="596"/>
      <c r="C681" s="596"/>
      <c r="D681" s="596"/>
      <c r="E681" s="596"/>
      <c r="F681" s="596"/>
      <c r="G681" s="596"/>
      <c r="H681" s="596"/>
      <c r="I681" s="596"/>
      <c r="J681" s="596"/>
      <c r="K681" s="596"/>
      <c r="L681" s="596"/>
      <c r="M681" s="596"/>
      <c r="N681" s="596"/>
      <c r="O681" s="596"/>
      <c r="P681" s="596"/>
      <c r="Q681" s="596"/>
      <c r="R681" s="596"/>
      <c r="S681" s="596"/>
      <c r="T681" s="596"/>
      <c r="U681" s="596"/>
      <c r="V681" s="596"/>
      <c r="W681" s="596"/>
      <c r="X681" s="596"/>
      <c r="Y681" s="596"/>
      <c r="Z681" s="596"/>
    </row>
    <row r="682">
      <c r="A682" s="596"/>
      <c r="B682" s="596"/>
      <c r="C682" s="596"/>
      <c r="D682" s="596"/>
      <c r="E682" s="596"/>
      <c r="F682" s="596"/>
      <c r="G682" s="596"/>
      <c r="H682" s="596"/>
      <c r="I682" s="596"/>
      <c r="J682" s="596"/>
      <c r="K682" s="596"/>
      <c r="L682" s="596"/>
      <c r="M682" s="596"/>
      <c r="N682" s="596"/>
      <c r="O682" s="596"/>
      <c r="P682" s="596"/>
      <c r="Q682" s="596"/>
      <c r="R682" s="596"/>
      <c r="S682" s="596"/>
      <c r="T682" s="596"/>
      <c r="U682" s="596"/>
      <c r="V682" s="596"/>
      <c r="W682" s="596"/>
      <c r="X682" s="596"/>
      <c r="Y682" s="596"/>
      <c r="Z682" s="596"/>
    </row>
    <row r="683">
      <c r="A683" s="596"/>
      <c r="B683" s="596"/>
      <c r="C683" s="596"/>
      <c r="D683" s="596"/>
      <c r="E683" s="596"/>
      <c r="F683" s="596"/>
      <c r="G683" s="596"/>
      <c r="H683" s="596"/>
      <c r="I683" s="596"/>
      <c r="J683" s="596"/>
      <c r="K683" s="596"/>
      <c r="L683" s="596"/>
      <c r="M683" s="596"/>
      <c r="N683" s="596"/>
      <c r="O683" s="596"/>
      <c r="P683" s="596"/>
      <c r="Q683" s="596"/>
      <c r="R683" s="596"/>
      <c r="S683" s="596"/>
      <c r="T683" s="596"/>
      <c r="U683" s="596"/>
      <c r="V683" s="596"/>
      <c r="W683" s="596"/>
      <c r="X683" s="596"/>
      <c r="Y683" s="596"/>
      <c r="Z683" s="596"/>
    </row>
    <row r="684">
      <c r="A684" s="596"/>
      <c r="B684" s="596"/>
      <c r="C684" s="596"/>
      <c r="D684" s="596"/>
      <c r="E684" s="596"/>
      <c r="F684" s="596"/>
      <c r="G684" s="596"/>
      <c r="H684" s="596"/>
      <c r="I684" s="596"/>
      <c r="J684" s="596"/>
      <c r="K684" s="596"/>
      <c r="L684" s="596"/>
      <c r="M684" s="596"/>
      <c r="N684" s="596"/>
      <c r="O684" s="596"/>
      <c r="P684" s="596"/>
      <c r="Q684" s="596"/>
      <c r="R684" s="596"/>
      <c r="S684" s="596"/>
      <c r="T684" s="596"/>
      <c r="U684" s="596"/>
      <c r="V684" s="596"/>
      <c r="W684" s="596"/>
      <c r="X684" s="596"/>
      <c r="Y684" s="596"/>
      <c r="Z684" s="596"/>
    </row>
    <row r="685">
      <c r="A685" s="596"/>
      <c r="B685" s="596"/>
      <c r="C685" s="596"/>
      <c r="D685" s="596"/>
      <c r="E685" s="596"/>
      <c r="F685" s="596"/>
      <c r="G685" s="596"/>
      <c r="H685" s="596"/>
      <c r="I685" s="596"/>
      <c r="J685" s="596"/>
      <c r="K685" s="596"/>
      <c r="L685" s="596"/>
      <c r="M685" s="596"/>
      <c r="N685" s="596"/>
      <c r="O685" s="596"/>
      <c r="P685" s="596"/>
      <c r="Q685" s="596"/>
      <c r="R685" s="596"/>
      <c r="S685" s="596"/>
      <c r="T685" s="596"/>
      <c r="U685" s="596"/>
      <c r="V685" s="596"/>
      <c r="W685" s="596"/>
      <c r="X685" s="596"/>
      <c r="Y685" s="596"/>
      <c r="Z685" s="596"/>
    </row>
    <row r="686">
      <c r="A686" s="596"/>
      <c r="B686" s="596"/>
      <c r="C686" s="596"/>
      <c r="D686" s="596"/>
      <c r="E686" s="596"/>
      <c r="F686" s="596"/>
      <c r="G686" s="596"/>
      <c r="H686" s="596"/>
      <c r="I686" s="596"/>
      <c r="J686" s="596"/>
      <c r="K686" s="596"/>
      <c r="L686" s="596"/>
      <c r="M686" s="596"/>
      <c r="N686" s="596"/>
      <c r="O686" s="596"/>
      <c r="P686" s="596"/>
      <c r="Q686" s="596"/>
      <c r="R686" s="596"/>
      <c r="S686" s="596"/>
      <c r="T686" s="596"/>
      <c r="U686" s="596"/>
      <c r="V686" s="596"/>
      <c r="W686" s="596"/>
      <c r="X686" s="596"/>
      <c r="Y686" s="596"/>
      <c r="Z686" s="596"/>
    </row>
    <row r="687">
      <c r="A687" s="596"/>
      <c r="B687" s="596"/>
      <c r="C687" s="596"/>
      <c r="D687" s="596"/>
      <c r="E687" s="596"/>
      <c r="F687" s="596"/>
      <c r="G687" s="596"/>
      <c r="H687" s="596"/>
      <c r="I687" s="596"/>
      <c r="J687" s="596"/>
      <c r="K687" s="596"/>
      <c r="L687" s="596"/>
      <c r="M687" s="596"/>
      <c r="N687" s="596"/>
      <c r="O687" s="596"/>
      <c r="P687" s="596"/>
      <c r="Q687" s="596"/>
      <c r="R687" s="596"/>
      <c r="S687" s="596"/>
      <c r="T687" s="596"/>
      <c r="U687" s="596"/>
      <c r="V687" s="596"/>
      <c r="W687" s="596"/>
      <c r="X687" s="596"/>
      <c r="Y687" s="596"/>
      <c r="Z687" s="596"/>
    </row>
    <row r="688">
      <c r="A688" s="596"/>
      <c r="B688" s="596"/>
      <c r="C688" s="596"/>
      <c r="D688" s="596"/>
      <c r="E688" s="596"/>
      <c r="F688" s="596"/>
      <c r="G688" s="596"/>
      <c r="H688" s="596"/>
      <c r="I688" s="596"/>
      <c r="J688" s="596"/>
      <c r="K688" s="596"/>
      <c r="L688" s="596"/>
      <c r="M688" s="596"/>
      <c r="N688" s="596"/>
      <c r="O688" s="596"/>
      <c r="P688" s="596"/>
      <c r="Q688" s="596"/>
      <c r="R688" s="596"/>
      <c r="S688" s="596"/>
      <c r="T688" s="596"/>
      <c r="U688" s="596"/>
      <c r="V688" s="596"/>
      <c r="W688" s="596"/>
      <c r="X688" s="596"/>
      <c r="Y688" s="596"/>
      <c r="Z688" s="596"/>
    </row>
    <row r="689">
      <c r="A689" s="596"/>
      <c r="B689" s="596"/>
      <c r="C689" s="596"/>
      <c r="D689" s="596"/>
      <c r="E689" s="596"/>
      <c r="F689" s="596"/>
      <c r="G689" s="596"/>
      <c r="H689" s="596"/>
      <c r="I689" s="596"/>
      <c r="J689" s="596"/>
      <c r="K689" s="596"/>
      <c r="L689" s="596"/>
      <c r="M689" s="596"/>
      <c r="N689" s="596"/>
      <c r="O689" s="596"/>
      <c r="P689" s="596"/>
      <c r="Q689" s="596"/>
      <c r="R689" s="596"/>
      <c r="S689" s="596"/>
      <c r="T689" s="596"/>
      <c r="U689" s="596"/>
      <c r="V689" s="596"/>
      <c r="W689" s="596"/>
      <c r="X689" s="596"/>
      <c r="Y689" s="596"/>
      <c r="Z689" s="596"/>
    </row>
    <row r="690">
      <c r="A690" s="596"/>
      <c r="B690" s="596"/>
      <c r="C690" s="596"/>
      <c r="D690" s="596"/>
      <c r="E690" s="596"/>
      <c r="F690" s="596"/>
      <c r="G690" s="596"/>
      <c r="H690" s="596"/>
      <c r="I690" s="596"/>
      <c r="J690" s="596"/>
      <c r="K690" s="596"/>
      <c r="L690" s="596"/>
      <c r="M690" s="596"/>
      <c r="N690" s="596"/>
      <c r="O690" s="596"/>
      <c r="P690" s="596"/>
      <c r="Q690" s="596"/>
      <c r="R690" s="596"/>
      <c r="S690" s="596"/>
      <c r="T690" s="596"/>
      <c r="U690" s="596"/>
      <c r="V690" s="596"/>
      <c r="W690" s="596"/>
      <c r="X690" s="596"/>
      <c r="Y690" s="596"/>
      <c r="Z690" s="596"/>
    </row>
    <row r="691">
      <c r="A691" s="596"/>
      <c r="B691" s="596"/>
      <c r="C691" s="596"/>
      <c r="D691" s="596"/>
      <c r="E691" s="596"/>
      <c r="F691" s="596"/>
      <c r="G691" s="596"/>
      <c r="H691" s="596"/>
      <c r="I691" s="596"/>
      <c r="J691" s="596"/>
      <c r="K691" s="596"/>
      <c r="L691" s="596"/>
      <c r="M691" s="596"/>
      <c r="N691" s="596"/>
      <c r="O691" s="596"/>
      <c r="P691" s="596"/>
      <c r="Q691" s="596"/>
      <c r="R691" s="596"/>
      <c r="S691" s="596"/>
      <c r="T691" s="596"/>
      <c r="U691" s="596"/>
      <c r="V691" s="596"/>
      <c r="W691" s="596"/>
      <c r="X691" s="596"/>
      <c r="Y691" s="596"/>
      <c r="Z691" s="596"/>
    </row>
    <row r="692">
      <c r="A692" s="596"/>
      <c r="B692" s="596"/>
      <c r="C692" s="596"/>
      <c r="D692" s="596"/>
      <c r="E692" s="596"/>
      <c r="F692" s="596"/>
      <c r="G692" s="596"/>
      <c r="H692" s="596"/>
      <c r="I692" s="596"/>
      <c r="J692" s="596"/>
      <c r="K692" s="596"/>
      <c r="L692" s="596"/>
      <c r="M692" s="596"/>
      <c r="N692" s="596"/>
      <c r="O692" s="596"/>
      <c r="P692" s="596"/>
      <c r="Q692" s="596"/>
      <c r="R692" s="596"/>
      <c r="S692" s="596"/>
      <c r="T692" s="596"/>
      <c r="U692" s="596"/>
      <c r="V692" s="596"/>
      <c r="W692" s="596"/>
      <c r="X692" s="596"/>
      <c r="Y692" s="596"/>
      <c r="Z692" s="596"/>
    </row>
    <row r="693">
      <c r="A693" s="596"/>
      <c r="B693" s="596"/>
      <c r="C693" s="596"/>
      <c r="D693" s="596"/>
      <c r="E693" s="596"/>
      <c r="F693" s="596"/>
      <c r="G693" s="596"/>
      <c r="H693" s="596"/>
      <c r="I693" s="596"/>
      <c r="J693" s="596"/>
      <c r="K693" s="596"/>
      <c r="L693" s="596"/>
      <c r="M693" s="596"/>
      <c r="N693" s="596"/>
      <c r="O693" s="596"/>
      <c r="P693" s="596"/>
      <c r="Q693" s="596"/>
      <c r="R693" s="596"/>
      <c r="S693" s="596"/>
      <c r="T693" s="596"/>
      <c r="U693" s="596"/>
      <c r="V693" s="596"/>
      <c r="W693" s="596"/>
      <c r="X693" s="596"/>
      <c r="Y693" s="596"/>
      <c r="Z693" s="596"/>
    </row>
    <row r="694">
      <c r="A694" s="596"/>
      <c r="B694" s="596"/>
      <c r="C694" s="596"/>
      <c r="D694" s="596"/>
      <c r="E694" s="596"/>
      <c r="F694" s="596"/>
      <c r="G694" s="596"/>
      <c r="H694" s="596"/>
      <c r="I694" s="596"/>
      <c r="J694" s="596"/>
      <c r="K694" s="596"/>
      <c r="L694" s="596"/>
      <c r="M694" s="596"/>
      <c r="N694" s="596"/>
      <c r="O694" s="596"/>
      <c r="P694" s="596"/>
      <c r="Q694" s="596"/>
      <c r="R694" s="596"/>
      <c r="S694" s="596"/>
      <c r="T694" s="596"/>
      <c r="U694" s="596"/>
      <c r="V694" s="596"/>
      <c r="W694" s="596"/>
      <c r="X694" s="596"/>
      <c r="Y694" s="596"/>
      <c r="Z694" s="596"/>
    </row>
    <row r="695">
      <c r="A695" s="596"/>
      <c r="B695" s="596"/>
      <c r="C695" s="596"/>
      <c r="D695" s="596"/>
      <c r="E695" s="596"/>
      <c r="F695" s="596"/>
      <c r="G695" s="596"/>
      <c r="H695" s="596"/>
      <c r="I695" s="596"/>
      <c r="J695" s="596"/>
      <c r="K695" s="596"/>
      <c r="L695" s="596"/>
      <c r="M695" s="596"/>
      <c r="N695" s="596"/>
      <c r="O695" s="596"/>
      <c r="P695" s="596"/>
      <c r="Q695" s="596"/>
      <c r="R695" s="596"/>
      <c r="S695" s="596"/>
      <c r="T695" s="596"/>
      <c r="U695" s="596"/>
      <c r="V695" s="596"/>
      <c r="W695" s="596"/>
      <c r="X695" s="596"/>
      <c r="Y695" s="596"/>
      <c r="Z695" s="596"/>
    </row>
    <row r="696">
      <c r="A696" s="596"/>
      <c r="B696" s="596"/>
      <c r="C696" s="596"/>
      <c r="D696" s="596"/>
      <c r="E696" s="596"/>
      <c r="F696" s="596"/>
      <c r="G696" s="596"/>
      <c r="H696" s="596"/>
      <c r="I696" s="596"/>
      <c r="J696" s="596"/>
      <c r="K696" s="596"/>
      <c r="L696" s="596"/>
      <c r="M696" s="596"/>
      <c r="N696" s="596"/>
      <c r="O696" s="596"/>
      <c r="P696" s="596"/>
      <c r="Q696" s="596"/>
      <c r="R696" s="596"/>
      <c r="S696" s="596"/>
      <c r="T696" s="596"/>
      <c r="U696" s="596"/>
      <c r="V696" s="596"/>
      <c r="W696" s="596"/>
      <c r="X696" s="596"/>
      <c r="Y696" s="596"/>
      <c r="Z696" s="596"/>
    </row>
    <row r="697">
      <c r="A697" s="596"/>
      <c r="B697" s="596"/>
      <c r="C697" s="596"/>
      <c r="D697" s="596"/>
      <c r="E697" s="596"/>
      <c r="F697" s="596"/>
      <c r="G697" s="596"/>
      <c r="H697" s="596"/>
      <c r="I697" s="596"/>
      <c r="J697" s="596"/>
      <c r="K697" s="596"/>
      <c r="L697" s="596"/>
      <c r="M697" s="596"/>
      <c r="N697" s="596"/>
      <c r="O697" s="596"/>
      <c r="P697" s="596"/>
      <c r="Q697" s="596"/>
      <c r="R697" s="596"/>
      <c r="S697" s="596"/>
      <c r="T697" s="596"/>
      <c r="U697" s="596"/>
      <c r="V697" s="596"/>
      <c r="W697" s="596"/>
      <c r="X697" s="596"/>
      <c r="Y697" s="596"/>
      <c r="Z697" s="596"/>
    </row>
    <row r="698">
      <c r="A698" s="596"/>
      <c r="B698" s="596"/>
      <c r="C698" s="596"/>
      <c r="D698" s="596"/>
      <c r="E698" s="596"/>
      <c r="F698" s="596"/>
      <c r="G698" s="596"/>
      <c r="H698" s="596"/>
      <c r="I698" s="596"/>
      <c r="J698" s="596"/>
      <c r="K698" s="596"/>
      <c r="L698" s="596"/>
      <c r="M698" s="596"/>
      <c r="N698" s="596"/>
      <c r="O698" s="596"/>
      <c r="P698" s="596"/>
      <c r="Q698" s="596"/>
      <c r="R698" s="596"/>
      <c r="S698" s="596"/>
      <c r="T698" s="596"/>
      <c r="U698" s="596"/>
      <c r="V698" s="596"/>
      <c r="W698" s="596"/>
      <c r="X698" s="596"/>
      <c r="Y698" s="596"/>
      <c r="Z698" s="596"/>
    </row>
    <row r="699">
      <c r="A699" s="596"/>
      <c r="B699" s="596"/>
      <c r="C699" s="596"/>
      <c r="D699" s="596"/>
      <c r="E699" s="596"/>
      <c r="F699" s="596"/>
      <c r="G699" s="596"/>
      <c r="H699" s="596"/>
      <c r="I699" s="596"/>
      <c r="J699" s="596"/>
      <c r="K699" s="596"/>
      <c r="L699" s="596"/>
      <c r="M699" s="596"/>
      <c r="N699" s="596"/>
      <c r="O699" s="596"/>
      <c r="P699" s="596"/>
      <c r="Q699" s="596"/>
      <c r="R699" s="596"/>
      <c r="S699" s="596"/>
      <c r="T699" s="596"/>
      <c r="U699" s="596"/>
      <c r="V699" s="596"/>
      <c r="W699" s="596"/>
      <c r="X699" s="596"/>
      <c r="Y699" s="596"/>
      <c r="Z699" s="596"/>
    </row>
    <row r="700">
      <c r="A700" s="596"/>
      <c r="B700" s="596"/>
      <c r="C700" s="596"/>
      <c r="D700" s="596"/>
      <c r="E700" s="596"/>
      <c r="F700" s="596"/>
      <c r="G700" s="596"/>
      <c r="H700" s="596"/>
      <c r="I700" s="596"/>
      <c r="J700" s="596"/>
      <c r="K700" s="596"/>
      <c r="L700" s="596"/>
      <c r="M700" s="596"/>
      <c r="N700" s="596"/>
      <c r="O700" s="596"/>
      <c r="P700" s="596"/>
      <c r="Q700" s="596"/>
      <c r="R700" s="596"/>
      <c r="S700" s="596"/>
      <c r="T700" s="596"/>
      <c r="U700" s="596"/>
      <c r="V700" s="596"/>
      <c r="W700" s="596"/>
      <c r="X700" s="596"/>
      <c r="Y700" s="596"/>
      <c r="Z700" s="596"/>
    </row>
    <row r="701">
      <c r="A701" s="596"/>
      <c r="B701" s="596"/>
      <c r="C701" s="596"/>
      <c r="D701" s="596"/>
      <c r="E701" s="596"/>
      <c r="F701" s="596"/>
      <c r="G701" s="596"/>
      <c r="H701" s="596"/>
      <c r="I701" s="596"/>
      <c r="J701" s="596"/>
      <c r="K701" s="596"/>
      <c r="L701" s="596"/>
      <c r="M701" s="596"/>
      <c r="N701" s="596"/>
      <c r="O701" s="596"/>
      <c r="P701" s="596"/>
      <c r="Q701" s="596"/>
      <c r="R701" s="596"/>
      <c r="S701" s="596"/>
      <c r="T701" s="596"/>
      <c r="U701" s="596"/>
      <c r="V701" s="596"/>
      <c r="W701" s="596"/>
      <c r="X701" s="596"/>
      <c r="Y701" s="596"/>
      <c r="Z701" s="596"/>
    </row>
    <row r="702">
      <c r="A702" s="596"/>
      <c r="B702" s="596"/>
      <c r="C702" s="596"/>
      <c r="D702" s="596"/>
      <c r="E702" s="596"/>
      <c r="F702" s="596"/>
      <c r="G702" s="596"/>
      <c r="H702" s="596"/>
      <c r="I702" s="596"/>
      <c r="J702" s="596"/>
      <c r="K702" s="596"/>
      <c r="L702" s="596"/>
      <c r="M702" s="596"/>
      <c r="N702" s="596"/>
      <c r="O702" s="596"/>
      <c r="P702" s="596"/>
      <c r="Q702" s="596"/>
      <c r="R702" s="596"/>
      <c r="S702" s="596"/>
      <c r="T702" s="596"/>
      <c r="U702" s="596"/>
      <c r="V702" s="596"/>
      <c r="W702" s="596"/>
      <c r="X702" s="596"/>
      <c r="Y702" s="596"/>
      <c r="Z702" s="596"/>
    </row>
    <row r="703">
      <c r="A703" s="596"/>
      <c r="B703" s="596"/>
      <c r="C703" s="596"/>
      <c r="D703" s="596"/>
      <c r="E703" s="596"/>
      <c r="F703" s="596"/>
      <c r="G703" s="596"/>
      <c r="H703" s="596"/>
      <c r="I703" s="596"/>
      <c r="J703" s="596"/>
      <c r="K703" s="596"/>
      <c r="L703" s="596"/>
      <c r="M703" s="596"/>
      <c r="N703" s="596"/>
      <c r="O703" s="596"/>
      <c r="P703" s="596"/>
      <c r="Q703" s="596"/>
      <c r="R703" s="596"/>
      <c r="S703" s="596"/>
      <c r="T703" s="596"/>
      <c r="U703" s="596"/>
      <c r="V703" s="596"/>
      <c r="W703" s="596"/>
      <c r="X703" s="596"/>
      <c r="Y703" s="596"/>
      <c r="Z703" s="596"/>
    </row>
    <row r="704">
      <c r="A704" s="596"/>
      <c r="B704" s="596"/>
      <c r="C704" s="596"/>
      <c r="D704" s="596"/>
      <c r="E704" s="596"/>
      <c r="F704" s="596"/>
      <c r="G704" s="596"/>
      <c r="H704" s="596"/>
      <c r="I704" s="596"/>
      <c r="J704" s="596"/>
      <c r="K704" s="596"/>
      <c r="L704" s="596"/>
      <c r="M704" s="596"/>
      <c r="N704" s="596"/>
      <c r="O704" s="596"/>
      <c r="P704" s="596"/>
      <c r="Q704" s="596"/>
      <c r="R704" s="596"/>
      <c r="S704" s="596"/>
      <c r="T704" s="596"/>
      <c r="U704" s="596"/>
      <c r="V704" s="596"/>
      <c r="W704" s="596"/>
      <c r="X704" s="596"/>
      <c r="Y704" s="596"/>
      <c r="Z704" s="596"/>
    </row>
    <row r="705">
      <c r="A705" s="596"/>
      <c r="B705" s="596"/>
      <c r="C705" s="596"/>
      <c r="D705" s="596"/>
      <c r="E705" s="596"/>
      <c r="F705" s="596"/>
      <c r="G705" s="596"/>
      <c r="H705" s="596"/>
      <c r="I705" s="596"/>
      <c r="J705" s="596"/>
      <c r="K705" s="596"/>
      <c r="L705" s="596"/>
      <c r="M705" s="596"/>
      <c r="N705" s="596"/>
      <c r="O705" s="596"/>
      <c r="P705" s="596"/>
      <c r="Q705" s="596"/>
      <c r="R705" s="596"/>
      <c r="S705" s="596"/>
      <c r="T705" s="596"/>
      <c r="U705" s="596"/>
      <c r="V705" s="596"/>
      <c r="W705" s="596"/>
      <c r="X705" s="596"/>
      <c r="Y705" s="596"/>
      <c r="Z705" s="596"/>
    </row>
    <row r="706">
      <c r="A706" s="596"/>
      <c r="B706" s="596"/>
      <c r="C706" s="596"/>
      <c r="D706" s="596"/>
      <c r="E706" s="596"/>
      <c r="F706" s="596"/>
      <c r="G706" s="596"/>
      <c r="H706" s="596"/>
      <c r="I706" s="596"/>
      <c r="J706" s="596"/>
      <c r="K706" s="596"/>
      <c r="L706" s="596"/>
      <c r="M706" s="596"/>
      <c r="N706" s="596"/>
      <c r="O706" s="596"/>
      <c r="P706" s="596"/>
      <c r="Q706" s="596"/>
      <c r="R706" s="596"/>
      <c r="S706" s="596"/>
      <c r="T706" s="596"/>
      <c r="U706" s="596"/>
      <c r="V706" s="596"/>
      <c r="W706" s="596"/>
      <c r="X706" s="596"/>
      <c r="Y706" s="596"/>
      <c r="Z706" s="596"/>
    </row>
    <row r="707">
      <c r="A707" s="596"/>
      <c r="B707" s="596"/>
      <c r="C707" s="596"/>
      <c r="D707" s="596"/>
      <c r="E707" s="596"/>
      <c r="F707" s="596"/>
      <c r="G707" s="596"/>
      <c r="H707" s="596"/>
      <c r="I707" s="596"/>
      <c r="J707" s="596"/>
      <c r="K707" s="596"/>
      <c r="L707" s="596"/>
      <c r="M707" s="596"/>
      <c r="N707" s="596"/>
      <c r="O707" s="596"/>
      <c r="P707" s="596"/>
      <c r="Q707" s="596"/>
      <c r="R707" s="596"/>
      <c r="S707" s="596"/>
      <c r="T707" s="596"/>
      <c r="U707" s="596"/>
      <c r="V707" s="596"/>
      <c r="W707" s="596"/>
      <c r="X707" s="596"/>
      <c r="Y707" s="596"/>
      <c r="Z707" s="596"/>
    </row>
    <row r="708">
      <c r="A708" s="596"/>
      <c r="B708" s="596"/>
      <c r="C708" s="596"/>
      <c r="D708" s="596"/>
      <c r="E708" s="596"/>
      <c r="F708" s="596"/>
      <c r="G708" s="596"/>
      <c r="H708" s="596"/>
      <c r="I708" s="596"/>
      <c r="J708" s="596"/>
      <c r="K708" s="596"/>
      <c r="L708" s="596"/>
      <c r="M708" s="596"/>
      <c r="N708" s="596"/>
      <c r="O708" s="596"/>
      <c r="P708" s="596"/>
      <c r="Q708" s="596"/>
      <c r="R708" s="596"/>
      <c r="S708" s="596"/>
      <c r="T708" s="596"/>
      <c r="U708" s="596"/>
      <c r="V708" s="596"/>
      <c r="W708" s="596"/>
      <c r="X708" s="596"/>
      <c r="Y708" s="596"/>
      <c r="Z708" s="596"/>
    </row>
    <row r="709">
      <c r="A709" s="596"/>
      <c r="B709" s="596"/>
      <c r="C709" s="596"/>
      <c r="D709" s="596"/>
      <c r="E709" s="596"/>
      <c r="F709" s="596"/>
      <c r="G709" s="596"/>
      <c r="H709" s="596"/>
      <c r="I709" s="596"/>
      <c r="J709" s="596"/>
      <c r="K709" s="596"/>
      <c r="L709" s="596"/>
      <c r="M709" s="596"/>
      <c r="N709" s="596"/>
      <c r="O709" s="596"/>
      <c r="P709" s="596"/>
      <c r="Q709" s="596"/>
      <c r="R709" s="596"/>
      <c r="S709" s="596"/>
      <c r="T709" s="596"/>
      <c r="U709" s="596"/>
      <c r="V709" s="596"/>
      <c r="W709" s="596"/>
      <c r="X709" s="596"/>
      <c r="Y709" s="596"/>
      <c r="Z709" s="596"/>
    </row>
    <row r="710">
      <c r="A710" s="596"/>
      <c r="B710" s="596"/>
      <c r="C710" s="596"/>
      <c r="D710" s="596"/>
      <c r="E710" s="596"/>
      <c r="F710" s="596"/>
      <c r="G710" s="596"/>
      <c r="H710" s="596"/>
      <c r="I710" s="596"/>
      <c r="J710" s="596"/>
      <c r="K710" s="596"/>
      <c r="L710" s="596"/>
      <c r="M710" s="596"/>
      <c r="N710" s="596"/>
      <c r="O710" s="596"/>
      <c r="P710" s="596"/>
      <c r="Q710" s="596"/>
      <c r="R710" s="596"/>
      <c r="S710" s="596"/>
      <c r="T710" s="596"/>
      <c r="U710" s="596"/>
      <c r="V710" s="596"/>
      <c r="W710" s="596"/>
      <c r="X710" s="596"/>
      <c r="Y710" s="596"/>
      <c r="Z710" s="596"/>
    </row>
    <row r="711">
      <c r="A711" s="596"/>
      <c r="B711" s="596"/>
      <c r="C711" s="596"/>
      <c r="D711" s="596"/>
      <c r="E711" s="596"/>
      <c r="F711" s="596"/>
      <c r="G711" s="596"/>
      <c r="H711" s="596"/>
      <c r="I711" s="596"/>
      <c r="J711" s="596"/>
      <c r="K711" s="596"/>
      <c r="L711" s="596"/>
      <c r="M711" s="596"/>
      <c r="N711" s="596"/>
      <c r="O711" s="596"/>
      <c r="P711" s="596"/>
      <c r="Q711" s="596"/>
      <c r="R711" s="596"/>
      <c r="S711" s="596"/>
      <c r="T711" s="596"/>
      <c r="U711" s="596"/>
      <c r="V711" s="596"/>
      <c r="W711" s="596"/>
      <c r="X711" s="596"/>
      <c r="Y711" s="596"/>
      <c r="Z711" s="596"/>
    </row>
    <row r="712">
      <c r="A712" s="596"/>
      <c r="B712" s="596"/>
      <c r="C712" s="596"/>
      <c r="D712" s="596"/>
      <c r="E712" s="596"/>
      <c r="F712" s="596"/>
      <c r="G712" s="596"/>
      <c r="H712" s="596"/>
      <c r="I712" s="596"/>
      <c r="J712" s="596"/>
      <c r="K712" s="596"/>
      <c r="L712" s="596"/>
      <c r="M712" s="596"/>
      <c r="N712" s="596"/>
      <c r="O712" s="596"/>
      <c r="P712" s="596"/>
      <c r="Q712" s="596"/>
      <c r="R712" s="596"/>
      <c r="S712" s="596"/>
      <c r="T712" s="596"/>
      <c r="U712" s="596"/>
      <c r="V712" s="596"/>
      <c r="W712" s="596"/>
      <c r="X712" s="596"/>
      <c r="Y712" s="596"/>
      <c r="Z712" s="596"/>
    </row>
    <row r="713">
      <c r="A713" s="596"/>
      <c r="B713" s="596"/>
      <c r="C713" s="596"/>
      <c r="D713" s="596"/>
      <c r="E713" s="596"/>
      <c r="F713" s="596"/>
      <c r="G713" s="596"/>
      <c r="H713" s="596"/>
      <c r="I713" s="596"/>
      <c r="J713" s="596"/>
      <c r="K713" s="596"/>
      <c r="L713" s="596"/>
      <c r="M713" s="596"/>
      <c r="N713" s="596"/>
      <c r="O713" s="596"/>
      <c r="P713" s="596"/>
      <c r="Q713" s="596"/>
      <c r="R713" s="596"/>
      <c r="S713" s="596"/>
      <c r="T713" s="596"/>
      <c r="U713" s="596"/>
      <c r="V713" s="596"/>
      <c r="W713" s="596"/>
      <c r="X713" s="596"/>
      <c r="Y713" s="596"/>
      <c r="Z713" s="596"/>
    </row>
    <row r="714">
      <c r="A714" s="596"/>
      <c r="B714" s="596"/>
      <c r="C714" s="596"/>
      <c r="D714" s="596"/>
      <c r="E714" s="596"/>
      <c r="F714" s="596"/>
      <c r="G714" s="596"/>
      <c r="H714" s="596"/>
      <c r="I714" s="596"/>
      <c r="J714" s="596"/>
      <c r="K714" s="596"/>
      <c r="L714" s="596"/>
      <c r="M714" s="596"/>
      <c r="N714" s="596"/>
      <c r="O714" s="596"/>
      <c r="P714" s="596"/>
      <c r="Q714" s="596"/>
      <c r="R714" s="596"/>
      <c r="S714" s="596"/>
      <c r="T714" s="596"/>
      <c r="U714" s="596"/>
      <c r="V714" s="596"/>
      <c r="W714" s="596"/>
      <c r="X714" s="596"/>
      <c r="Y714" s="596"/>
      <c r="Z714" s="596"/>
    </row>
    <row r="715">
      <c r="A715" s="596"/>
      <c r="B715" s="596"/>
      <c r="C715" s="596"/>
      <c r="D715" s="596"/>
      <c r="E715" s="596"/>
      <c r="F715" s="596"/>
      <c r="G715" s="596"/>
      <c r="H715" s="596"/>
      <c r="I715" s="596"/>
      <c r="J715" s="596"/>
      <c r="K715" s="596"/>
      <c r="L715" s="596"/>
      <c r="M715" s="596"/>
      <c r="N715" s="596"/>
      <c r="O715" s="596"/>
      <c r="P715" s="596"/>
      <c r="Q715" s="596"/>
      <c r="R715" s="596"/>
      <c r="S715" s="596"/>
      <c r="T715" s="596"/>
      <c r="U715" s="596"/>
      <c r="V715" s="596"/>
      <c r="W715" s="596"/>
      <c r="X715" s="596"/>
      <c r="Y715" s="596"/>
      <c r="Z715" s="596"/>
    </row>
    <row r="716">
      <c r="A716" s="596"/>
      <c r="B716" s="596"/>
      <c r="C716" s="596"/>
      <c r="D716" s="596"/>
      <c r="E716" s="596"/>
      <c r="F716" s="596"/>
      <c r="G716" s="596"/>
      <c r="H716" s="596"/>
      <c r="I716" s="596"/>
      <c r="J716" s="596"/>
      <c r="K716" s="596"/>
      <c r="L716" s="596"/>
      <c r="M716" s="596"/>
      <c r="N716" s="596"/>
      <c r="O716" s="596"/>
      <c r="P716" s="596"/>
      <c r="Q716" s="596"/>
      <c r="R716" s="596"/>
      <c r="S716" s="596"/>
      <c r="T716" s="596"/>
      <c r="U716" s="596"/>
      <c r="V716" s="596"/>
      <c r="W716" s="596"/>
      <c r="X716" s="596"/>
      <c r="Y716" s="596"/>
      <c r="Z716" s="596"/>
    </row>
    <row r="717">
      <c r="A717" s="596"/>
      <c r="B717" s="596"/>
      <c r="C717" s="596"/>
      <c r="D717" s="596"/>
      <c r="E717" s="596"/>
      <c r="F717" s="596"/>
      <c r="G717" s="596"/>
      <c r="H717" s="596"/>
      <c r="I717" s="596"/>
      <c r="J717" s="596"/>
      <c r="K717" s="596"/>
      <c r="L717" s="596"/>
      <c r="M717" s="596"/>
      <c r="N717" s="596"/>
      <c r="O717" s="596"/>
      <c r="P717" s="596"/>
      <c r="Q717" s="596"/>
      <c r="R717" s="596"/>
      <c r="S717" s="596"/>
      <c r="T717" s="596"/>
      <c r="U717" s="596"/>
      <c r="V717" s="596"/>
      <c r="W717" s="596"/>
      <c r="X717" s="596"/>
      <c r="Y717" s="596"/>
      <c r="Z717" s="596"/>
    </row>
    <row r="718">
      <c r="A718" s="596"/>
      <c r="B718" s="596"/>
      <c r="C718" s="596"/>
      <c r="D718" s="596"/>
      <c r="E718" s="596"/>
      <c r="F718" s="596"/>
      <c r="G718" s="596"/>
      <c r="H718" s="596"/>
      <c r="I718" s="596"/>
      <c r="J718" s="596"/>
      <c r="K718" s="596"/>
      <c r="L718" s="596"/>
      <c r="M718" s="596"/>
      <c r="N718" s="596"/>
      <c r="O718" s="596"/>
      <c r="P718" s="596"/>
      <c r="Q718" s="596"/>
      <c r="R718" s="596"/>
      <c r="S718" s="596"/>
      <c r="T718" s="596"/>
      <c r="U718" s="596"/>
      <c r="V718" s="596"/>
      <c r="W718" s="596"/>
      <c r="X718" s="596"/>
      <c r="Y718" s="596"/>
      <c r="Z718" s="596"/>
    </row>
    <row r="719">
      <c r="A719" s="596"/>
      <c r="B719" s="596"/>
      <c r="C719" s="596"/>
      <c r="D719" s="596"/>
      <c r="E719" s="596"/>
      <c r="F719" s="596"/>
      <c r="G719" s="596"/>
      <c r="H719" s="596"/>
      <c r="I719" s="596"/>
      <c r="J719" s="596"/>
      <c r="K719" s="596"/>
      <c r="L719" s="596"/>
      <c r="M719" s="596"/>
      <c r="N719" s="596"/>
      <c r="O719" s="596"/>
      <c r="P719" s="596"/>
      <c r="Q719" s="596"/>
      <c r="R719" s="596"/>
      <c r="S719" s="596"/>
      <c r="T719" s="596"/>
      <c r="U719" s="596"/>
      <c r="V719" s="596"/>
      <c r="W719" s="596"/>
      <c r="X719" s="596"/>
      <c r="Y719" s="596"/>
      <c r="Z719" s="596"/>
    </row>
    <row r="720">
      <c r="A720" s="596"/>
      <c r="B720" s="596"/>
      <c r="C720" s="596"/>
      <c r="D720" s="596"/>
      <c r="E720" s="596"/>
      <c r="F720" s="596"/>
      <c r="G720" s="596"/>
      <c r="H720" s="596"/>
      <c r="I720" s="596"/>
      <c r="J720" s="596"/>
      <c r="K720" s="596"/>
      <c r="L720" s="596"/>
      <c r="M720" s="596"/>
      <c r="N720" s="596"/>
      <c r="O720" s="596"/>
      <c r="P720" s="596"/>
      <c r="Q720" s="596"/>
      <c r="R720" s="596"/>
      <c r="S720" s="596"/>
      <c r="T720" s="596"/>
      <c r="U720" s="596"/>
      <c r="V720" s="596"/>
      <c r="W720" s="596"/>
      <c r="X720" s="596"/>
      <c r="Y720" s="596"/>
      <c r="Z720" s="596"/>
    </row>
    <row r="721">
      <c r="A721" s="596"/>
      <c r="B721" s="596"/>
      <c r="C721" s="596"/>
      <c r="D721" s="596"/>
      <c r="E721" s="596"/>
      <c r="F721" s="596"/>
      <c r="G721" s="596"/>
      <c r="H721" s="596"/>
      <c r="I721" s="596"/>
      <c r="J721" s="596"/>
      <c r="K721" s="596"/>
      <c r="L721" s="596"/>
      <c r="M721" s="596"/>
      <c r="N721" s="596"/>
      <c r="O721" s="596"/>
      <c r="P721" s="596"/>
      <c r="Q721" s="596"/>
      <c r="R721" s="596"/>
      <c r="S721" s="596"/>
      <c r="T721" s="596"/>
      <c r="U721" s="596"/>
      <c r="V721" s="596"/>
      <c r="W721" s="596"/>
      <c r="X721" s="596"/>
      <c r="Y721" s="596"/>
      <c r="Z721" s="596"/>
    </row>
    <row r="722">
      <c r="A722" s="596"/>
      <c r="B722" s="596"/>
      <c r="C722" s="596"/>
      <c r="D722" s="596"/>
      <c r="E722" s="596"/>
      <c r="F722" s="596"/>
      <c r="G722" s="596"/>
      <c r="H722" s="596"/>
      <c r="I722" s="596"/>
      <c r="J722" s="596"/>
      <c r="K722" s="596"/>
      <c r="L722" s="596"/>
      <c r="M722" s="596"/>
      <c r="N722" s="596"/>
      <c r="O722" s="596"/>
      <c r="P722" s="596"/>
      <c r="Q722" s="596"/>
      <c r="R722" s="596"/>
      <c r="S722" s="596"/>
      <c r="T722" s="596"/>
      <c r="U722" s="596"/>
      <c r="V722" s="596"/>
      <c r="W722" s="596"/>
      <c r="X722" s="596"/>
      <c r="Y722" s="596"/>
      <c r="Z722" s="596"/>
    </row>
    <row r="723">
      <c r="A723" s="596"/>
      <c r="B723" s="596"/>
      <c r="C723" s="596"/>
      <c r="D723" s="596"/>
      <c r="E723" s="596"/>
      <c r="F723" s="596"/>
      <c r="G723" s="596"/>
      <c r="H723" s="596"/>
      <c r="I723" s="596"/>
      <c r="J723" s="596"/>
      <c r="K723" s="596"/>
      <c r="L723" s="596"/>
      <c r="M723" s="596"/>
      <c r="N723" s="596"/>
      <c r="O723" s="596"/>
      <c r="P723" s="596"/>
      <c r="Q723" s="596"/>
      <c r="R723" s="596"/>
      <c r="S723" s="596"/>
      <c r="T723" s="596"/>
      <c r="U723" s="596"/>
      <c r="V723" s="596"/>
      <c r="W723" s="596"/>
      <c r="X723" s="596"/>
      <c r="Y723" s="596"/>
      <c r="Z723" s="596"/>
    </row>
    <row r="724">
      <c r="A724" s="596"/>
      <c r="B724" s="596"/>
      <c r="C724" s="596"/>
      <c r="D724" s="596"/>
      <c r="E724" s="596"/>
      <c r="F724" s="596"/>
      <c r="G724" s="596"/>
      <c r="H724" s="596"/>
      <c r="I724" s="596"/>
      <c r="J724" s="596"/>
      <c r="K724" s="596"/>
      <c r="L724" s="596"/>
      <c r="M724" s="596"/>
      <c r="N724" s="596"/>
      <c r="O724" s="596"/>
      <c r="P724" s="596"/>
      <c r="Q724" s="596"/>
      <c r="R724" s="596"/>
      <c r="S724" s="596"/>
      <c r="T724" s="596"/>
      <c r="U724" s="596"/>
      <c r="V724" s="596"/>
      <c r="W724" s="596"/>
      <c r="X724" s="596"/>
      <c r="Y724" s="596"/>
      <c r="Z724" s="596"/>
    </row>
    <row r="725">
      <c r="A725" s="596"/>
      <c r="B725" s="596"/>
      <c r="C725" s="596"/>
      <c r="D725" s="596"/>
      <c r="E725" s="596"/>
      <c r="F725" s="596"/>
      <c r="G725" s="596"/>
      <c r="H725" s="596"/>
      <c r="I725" s="596"/>
      <c r="J725" s="596"/>
      <c r="K725" s="596"/>
      <c r="L725" s="596"/>
      <c r="M725" s="596"/>
      <c r="N725" s="596"/>
      <c r="O725" s="596"/>
      <c r="P725" s="596"/>
      <c r="Q725" s="596"/>
      <c r="R725" s="596"/>
      <c r="S725" s="596"/>
      <c r="T725" s="596"/>
      <c r="U725" s="596"/>
      <c r="V725" s="596"/>
      <c r="W725" s="596"/>
      <c r="X725" s="596"/>
      <c r="Y725" s="596"/>
      <c r="Z725" s="596"/>
    </row>
    <row r="726">
      <c r="A726" s="596"/>
      <c r="B726" s="596"/>
      <c r="C726" s="596"/>
      <c r="D726" s="596"/>
      <c r="E726" s="596"/>
      <c r="F726" s="596"/>
      <c r="G726" s="596"/>
      <c r="H726" s="596"/>
      <c r="I726" s="596"/>
      <c r="J726" s="596"/>
      <c r="K726" s="596"/>
      <c r="L726" s="596"/>
      <c r="M726" s="596"/>
      <c r="N726" s="596"/>
      <c r="O726" s="596"/>
      <c r="P726" s="596"/>
      <c r="Q726" s="596"/>
      <c r="R726" s="596"/>
      <c r="S726" s="596"/>
      <c r="T726" s="596"/>
      <c r="U726" s="596"/>
      <c r="V726" s="596"/>
      <c r="W726" s="596"/>
      <c r="X726" s="596"/>
      <c r="Y726" s="596"/>
      <c r="Z726" s="596"/>
    </row>
    <row r="727">
      <c r="A727" s="596"/>
      <c r="B727" s="596"/>
      <c r="C727" s="596"/>
      <c r="D727" s="596"/>
      <c r="E727" s="596"/>
      <c r="F727" s="596"/>
      <c r="G727" s="596"/>
      <c r="H727" s="596"/>
      <c r="I727" s="596"/>
      <c r="J727" s="596"/>
      <c r="K727" s="596"/>
      <c r="L727" s="596"/>
      <c r="M727" s="596"/>
      <c r="N727" s="596"/>
      <c r="O727" s="596"/>
      <c r="P727" s="596"/>
      <c r="Q727" s="596"/>
      <c r="R727" s="596"/>
      <c r="S727" s="596"/>
      <c r="T727" s="596"/>
      <c r="U727" s="596"/>
      <c r="V727" s="596"/>
      <c r="W727" s="596"/>
      <c r="X727" s="596"/>
      <c r="Y727" s="596"/>
      <c r="Z727" s="596"/>
    </row>
    <row r="728">
      <c r="A728" s="596"/>
      <c r="B728" s="596"/>
      <c r="C728" s="596"/>
      <c r="D728" s="596"/>
      <c r="E728" s="596"/>
      <c r="F728" s="596"/>
      <c r="G728" s="596"/>
      <c r="H728" s="596"/>
      <c r="I728" s="596"/>
      <c r="J728" s="596"/>
      <c r="K728" s="596"/>
      <c r="L728" s="596"/>
      <c r="M728" s="596"/>
      <c r="N728" s="596"/>
      <c r="O728" s="596"/>
      <c r="P728" s="596"/>
      <c r="Q728" s="596"/>
      <c r="R728" s="596"/>
      <c r="S728" s="596"/>
      <c r="T728" s="596"/>
      <c r="U728" s="596"/>
      <c r="V728" s="596"/>
      <c r="W728" s="596"/>
      <c r="X728" s="596"/>
      <c r="Y728" s="596"/>
      <c r="Z728" s="596"/>
    </row>
    <row r="729">
      <c r="A729" s="596"/>
      <c r="B729" s="596"/>
      <c r="C729" s="596"/>
      <c r="D729" s="596"/>
      <c r="E729" s="596"/>
      <c r="F729" s="596"/>
      <c r="G729" s="596"/>
      <c r="H729" s="596"/>
      <c r="I729" s="596"/>
      <c r="J729" s="596"/>
      <c r="K729" s="596"/>
      <c r="L729" s="596"/>
      <c r="M729" s="596"/>
      <c r="N729" s="596"/>
      <c r="O729" s="596"/>
      <c r="P729" s="596"/>
      <c r="Q729" s="596"/>
      <c r="R729" s="596"/>
      <c r="S729" s="596"/>
      <c r="T729" s="596"/>
      <c r="U729" s="596"/>
      <c r="V729" s="596"/>
      <c r="W729" s="596"/>
      <c r="X729" s="596"/>
      <c r="Y729" s="596"/>
      <c r="Z729" s="596"/>
    </row>
    <row r="730">
      <c r="A730" s="596"/>
      <c r="B730" s="596"/>
      <c r="C730" s="596"/>
      <c r="D730" s="596"/>
      <c r="E730" s="596"/>
      <c r="F730" s="596"/>
      <c r="G730" s="596"/>
      <c r="H730" s="596"/>
      <c r="I730" s="596"/>
      <c r="J730" s="596"/>
      <c r="K730" s="596"/>
      <c r="L730" s="596"/>
      <c r="M730" s="596"/>
      <c r="N730" s="596"/>
      <c r="O730" s="596"/>
      <c r="P730" s="596"/>
      <c r="Q730" s="596"/>
      <c r="R730" s="596"/>
      <c r="S730" s="596"/>
      <c r="T730" s="596"/>
      <c r="U730" s="596"/>
      <c r="V730" s="596"/>
      <c r="W730" s="596"/>
      <c r="X730" s="596"/>
      <c r="Y730" s="596"/>
      <c r="Z730" s="596"/>
    </row>
    <row r="731">
      <c r="A731" s="596"/>
      <c r="B731" s="596"/>
      <c r="C731" s="596"/>
      <c r="D731" s="596"/>
      <c r="E731" s="596"/>
      <c r="F731" s="596"/>
      <c r="G731" s="596"/>
      <c r="H731" s="596"/>
      <c r="I731" s="596"/>
      <c r="J731" s="596"/>
      <c r="K731" s="596"/>
      <c r="L731" s="596"/>
      <c r="M731" s="596"/>
      <c r="N731" s="596"/>
      <c r="O731" s="596"/>
      <c r="P731" s="596"/>
      <c r="Q731" s="596"/>
      <c r="R731" s="596"/>
      <c r="S731" s="596"/>
      <c r="T731" s="596"/>
      <c r="U731" s="596"/>
      <c r="V731" s="596"/>
      <c r="W731" s="596"/>
      <c r="X731" s="596"/>
      <c r="Y731" s="596"/>
      <c r="Z731" s="596"/>
    </row>
    <row r="732">
      <c r="A732" s="596"/>
      <c r="B732" s="596"/>
      <c r="C732" s="596"/>
      <c r="D732" s="596"/>
      <c r="E732" s="596"/>
      <c r="F732" s="596"/>
      <c r="G732" s="596"/>
      <c r="H732" s="596"/>
      <c r="I732" s="596"/>
      <c r="J732" s="596"/>
      <c r="K732" s="596"/>
      <c r="L732" s="596"/>
      <c r="M732" s="596"/>
      <c r="N732" s="596"/>
      <c r="O732" s="596"/>
      <c r="P732" s="596"/>
      <c r="Q732" s="596"/>
      <c r="R732" s="596"/>
      <c r="S732" s="596"/>
      <c r="T732" s="596"/>
      <c r="U732" s="596"/>
      <c r="V732" s="596"/>
      <c r="W732" s="596"/>
      <c r="X732" s="596"/>
      <c r="Y732" s="596"/>
      <c r="Z732" s="596"/>
    </row>
    <row r="733">
      <c r="A733" s="596"/>
      <c r="B733" s="596"/>
      <c r="C733" s="596"/>
      <c r="D733" s="596"/>
      <c r="E733" s="596"/>
      <c r="F733" s="596"/>
      <c r="G733" s="596"/>
      <c r="H733" s="596"/>
      <c r="I733" s="596"/>
      <c r="J733" s="596"/>
      <c r="K733" s="596"/>
      <c r="L733" s="596"/>
      <c r="M733" s="596"/>
      <c r="N733" s="596"/>
      <c r="O733" s="596"/>
      <c r="P733" s="596"/>
      <c r="Q733" s="596"/>
      <c r="R733" s="596"/>
      <c r="S733" s="596"/>
      <c r="T733" s="596"/>
      <c r="U733" s="596"/>
      <c r="V733" s="596"/>
      <c r="W733" s="596"/>
      <c r="X733" s="596"/>
      <c r="Y733" s="596"/>
      <c r="Z733" s="596"/>
    </row>
    <row r="734">
      <c r="A734" s="596"/>
      <c r="B734" s="596"/>
      <c r="C734" s="596"/>
      <c r="D734" s="596"/>
      <c r="E734" s="596"/>
      <c r="F734" s="596"/>
      <c r="G734" s="596"/>
      <c r="H734" s="596"/>
      <c r="I734" s="596"/>
      <c r="J734" s="596"/>
      <c r="K734" s="596"/>
      <c r="L734" s="596"/>
      <c r="M734" s="596"/>
      <c r="N734" s="596"/>
      <c r="O734" s="596"/>
      <c r="P734" s="596"/>
      <c r="Q734" s="596"/>
      <c r="R734" s="596"/>
      <c r="S734" s="596"/>
      <c r="T734" s="596"/>
      <c r="U734" s="596"/>
      <c r="V734" s="596"/>
      <c r="W734" s="596"/>
      <c r="X734" s="596"/>
      <c r="Y734" s="596"/>
      <c r="Z734" s="596"/>
    </row>
    <row r="735">
      <c r="A735" s="596"/>
      <c r="B735" s="596"/>
      <c r="C735" s="596"/>
      <c r="D735" s="596"/>
      <c r="E735" s="596"/>
      <c r="F735" s="596"/>
      <c r="G735" s="596"/>
      <c r="H735" s="596"/>
      <c r="I735" s="596"/>
      <c r="J735" s="596"/>
      <c r="K735" s="596"/>
      <c r="L735" s="596"/>
      <c r="M735" s="596"/>
      <c r="N735" s="596"/>
      <c r="O735" s="596"/>
      <c r="P735" s="596"/>
      <c r="Q735" s="596"/>
      <c r="R735" s="596"/>
      <c r="S735" s="596"/>
      <c r="T735" s="596"/>
      <c r="U735" s="596"/>
      <c r="V735" s="596"/>
      <c r="W735" s="596"/>
      <c r="X735" s="596"/>
      <c r="Y735" s="596"/>
      <c r="Z735" s="596"/>
    </row>
    <row r="736">
      <c r="A736" s="596"/>
      <c r="B736" s="596"/>
      <c r="C736" s="596"/>
      <c r="D736" s="596"/>
      <c r="E736" s="596"/>
      <c r="F736" s="596"/>
      <c r="G736" s="596"/>
      <c r="H736" s="596"/>
      <c r="I736" s="596"/>
      <c r="J736" s="596"/>
      <c r="K736" s="596"/>
      <c r="L736" s="596"/>
      <c r="M736" s="596"/>
      <c r="N736" s="596"/>
      <c r="O736" s="596"/>
      <c r="P736" s="596"/>
      <c r="Q736" s="596"/>
      <c r="R736" s="596"/>
      <c r="S736" s="596"/>
      <c r="T736" s="596"/>
      <c r="U736" s="596"/>
      <c r="V736" s="596"/>
      <c r="W736" s="596"/>
      <c r="X736" s="596"/>
      <c r="Y736" s="596"/>
      <c r="Z736" s="596"/>
    </row>
    <row r="737">
      <c r="A737" s="596"/>
      <c r="B737" s="596"/>
      <c r="C737" s="596"/>
      <c r="D737" s="596"/>
      <c r="E737" s="596"/>
      <c r="F737" s="596"/>
      <c r="G737" s="596"/>
      <c r="H737" s="596"/>
      <c r="I737" s="596"/>
      <c r="J737" s="596"/>
      <c r="K737" s="596"/>
      <c r="L737" s="596"/>
      <c r="M737" s="596"/>
      <c r="N737" s="596"/>
      <c r="O737" s="596"/>
      <c r="P737" s="596"/>
      <c r="Q737" s="596"/>
      <c r="R737" s="596"/>
      <c r="S737" s="596"/>
      <c r="T737" s="596"/>
      <c r="U737" s="596"/>
      <c r="V737" s="596"/>
      <c r="W737" s="596"/>
      <c r="X737" s="596"/>
      <c r="Y737" s="596"/>
      <c r="Z737" s="596"/>
    </row>
    <row r="738">
      <c r="A738" s="596"/>
      <c r="B738" s="596"/>
      <c r="C738" s="596"/>
      <c r="D738" s="596"/>
      <c r="E738" s="596"/>
      <c r="F738" s="596"/>
      <c r="G738" s="596"/>
      <c r="H738" s="596"/>
      <c r="I738" s="596"/>
      <c r="J738" s="596"/>
      <c r="K738" s="596"/>
      <c r="L738" s="596"/>
      <c r="M738" s="596"/>
      <c r="N738" s="596"/>
      <c r="O738" s="596"/>
      <c r="P738" s="596"/>
      <c r="Q738" s="596"/>
      <c r="R738" s="596"/>
      <c r="S738" s="596"/>
      <c r="T738" s="596"/>
      <c r="U738" s="596"/>
      <c r="V738" s="596"/>
      <c r="W738" s="596"/>
      <c r="X738" s="596"/>
      <c r="Y738" s="596"/>
      <c r="Z738" s="596"/>
    </row>
    <row r="739">
      <c r="A739" s="596"/>
      <c r="B739" s="596"/>
      <c r="C739" s="596"/>
      <c r="D739" s="596"/>
      <c r="E739" s="596"/>
      <c r="F739" s="596"/>
      <c r="G739" s="596"/>
      <c r="H739" s="596"/>
      <c r="I739" s="596"/>
      <c r="J739" s="596"/>
      <c r="K739" s="596"/>
      <c r="L739" s="596"/>
      <c r="M739" s="596"/>
      <c r="N739" s="596"/>
      <c r="O739" s="596"/>
      <c r="P739" s="596"/>
      <c r="Q739" s="596"/>
      <c r="R739" s="596"/>
      <c r="S739" s="596"/>
      <c r="T739" s="596"/>
      <c r="U739" s="596"/>
      <c r="V739" s="596"/>
      <c r="W739" s="596"/>
      <c r="X739" s="596"/>
      <c r="Y739" s="596"/>
      <c r="Z739" s="596"/>
    </row>
    <row r="740">
      <c r="A740" s="596"/>
      <c r="B740" s="596"/>
      <c r="C740" s="596"/>
      <c r="D740" s="596"/>
      <c r="E740" s="596"/>
      <c r="F740" s="596"/>
      <c r="G740" s="596"/>
      <c r="H740" s="596"/>
      <c r="I740" s="596"/>
      <c r="J740" s="596"/>
      <c r="K740" s="596"/>
      <c r="L740" s="596"/>
      <c r="M740" s="596"/>
      <c r="N740" s="596"/>
      <c r="O740" s="596"/>
      <c r="P740" s="596"/>
      <c r="Q740" s="596"/>
      <c r="R740" s="596"/>
      <c r="S740" s="596"/>
      <c r="T740" s="596"/>
      <c r="U740" s="596"/>
      <c r="V740" s="596"/>
      <c r="W740" s="596"/>
      <c r="X740" s="596"/>
      <c r="Y740" s="596"/>
      <c r="Z740" s="596"/>
    </row>
    <row r="741">
      <c r="A741" s="596"/>
      <c r="B741" s="596"/>
      <c r="C741" s="596"/>
      <c r="D741" s="596"/>
      <c r="E741" s="596"/>
      <c r="F741" s="596"/>
      <c r="G741" s="596"/>
      <c r="H741" s="596"/>
      <c r="I741" s="596"/>
      <c r="J741" s="596"/>
      <c r="K741" s="596"/>
      <c r="L741" s="596"/>
      <c r="M741" s="596"/>
      <c r="N741" s="596"/>
      <c r="O741" s="596"/>
      <c r="P741" s="596"/>
      <c r="Q741" s="596"/>
      <c r="R741" s="596"/>
      <c r="S741" s="596"/>
      <c r="T741" s="596"/>
      <c r="U741" s="596"/>
      <c r="V741" s="596"/>
      <c r="W741" s="596"/>
      <c r="X741" s="596"/>
      <c r="Y741" s="596"/>
      <c r="Z741" s="596"/>
    </row>
    <row r="742">
      <c r="A742" s="596"/>
      <c r="B742" s="596"/>
      <c r="C742" s="596"/>
      <c r="D742" s="596"/>
      <c r="E742" s="596"/>
      <c r="F742" s="596"/>
      <c r="G742" s="596"/>
      <c r="H742" s="596"/>
      <c r="I742" s="596"/>
      <c r="J742" s="596"/>
      <c r="K742" s="596"/>
      <c r="L742" s="596"/>
      <c r="M742" s="596"/>
      <c r="N742" s="596"/>
      <c r="O742" s="596"/>
      <c r="P742" s="596"/>
      <c r="Q742" s="596"/>
      <c r="R742" s="596"/>
      <c r="S742" s="596"/>
      <c r="T742" s="596"/>
      <c r="U742" s="596"/>
      <c r="V742" s="596"/>
      <c r="W742" s="596"/>
      <c r="X742" s="596"/>
      <c r="Y742" s="596"/>
      <c r="Z742" s="596"/>
    </row>
    <row r="743">
      <c r="A743" s="596"/>
      <c r="B743" s="596"/>
      <c r="C743" s="596"/>
      <c r="D743" s="596"/>
      <c r="E743" s="596"/>
      <c r="F743" s="596"/>
      <c r="G743" s="596"/>
      <c r="H743" s="596"/>
      <c r="I743" s="596"/>
      <c r="J743" s="596"/>
      <c r="K743" s="596"/>
      <c r="L743" s="596"/>
      <c r="M743" s="596"/>
      <c r="N743" s="596"/>
      <c r="O743" s="596"/>
      <c r="P743" s="596"/>
      <c r="Q743" s="596"/>
      <c r="R743" s="596"/>
      <c r="S743" s="596"/>
      <c r="T743" s="596"/>
      <c r="U743" s="596"/>
      <c r="V743" s="596"/>
      <c r="W743" s="596"/>
      <c r="X743" s="596"/>
      <c r="Y743" s="596"/>
      <c r="Z743" s="596"/>
    </row>
    <row r="744">
      <c r="A744" s="596"/>
      <c r="B744" s="596"/>
      <c r="C744" s="596"/>
      <c r="D744" s="596"/>
      <c r="E744" s="596"/>
      <c r="F744" s="596"/>
      <c r="G744" s="596"/>
      <c r="H744" s="596"/>
      <c r="I744" s="596"/>
      <c r="J744" s="596"/>
      <c r="K744" s="596"/>
      <c r="L744" s="596"/>
      <c r="M744" s="596"/>
      <c r="N744" s="596"/>
      <c r="O744" s="596"/>
      <c r="P744" s="596"/>
      <c r="Q744" s="596"/>
      <c r="R744" s="596"/>
      <c r="S744" s="596"/>
      <c r="T744" s="596"/>
      <c r="U744" s="596"/>
      <c r="V744" s="596"/>
      <c r="W744" s="596"/>
      <c r="X744" s="596"/>
      <c r="Y744" s="596"/>
      <c r="Z744" s="596"/>
    </row>
    <row r="745">
      <c r="A745" s="596"/>
      <c r="B745" s="596"/>
      <c r="C745" s="596"/>
      <c r="D745" s="596"/>
      <c r="E745" s="596"/>
      <c r="F745" s="596"/>
      <c r="G745" s="596"/>
      <c r="H745" s="596"/>
      <c r="I745" s="596"/>
      <c r="J745" s="596"/>
      <c r="K745" s="596"/>
      <c r="L745" s="596"/>
      <c r="M745" s="596"/>
      <c r="N745" s="596"/>
      <c r="O745" s="596"/>
      <c r="P745" s="596"/>
      <c r="Q745" s="596"/>
      <c r="R745" s="596"/>
      <c r="S745" s="596"/>
      <c r="T745" s="596"/>
      <c r="U745" s="596"/>
      <c r="V745" s="596"/>
      <c r="W745" s="596"/>
      <c r="X745" s="596"/>
      <c r="Y745" s="596"/>
      <c r="Z745" s="596"/>
    </row>
    <row r="746">
      <c r="A746" s="596"/>
      <c r="B746" s="596"/>
      <c r="C746" s="596"/>
      <c r="D746" s="596"/>
      <c r="E746" s="596"/>
      <c r="F746" s="596"/>
      <c r="G746" s="596"/>
      <c r="H746" s="596"/>
      <c r="I746" s="596"/>
      <c r="J746" s="596"/>
      <c r="K746" s="596"/>
      <c r="L746" s="596"/>
      <c r="M746" s="596"/>
      <c r="N746" s="596"/>
      <c r="O746" s="596"/>
      <c r="P746" s="596"/>
      <c r="Q746" s="596"/>
      <c r="R746" s="596"/>
      <c r="S746" s="596"/>
      <c r="T746" s="596"/>
      <c r="U746" s="596"/>
      <c r="V746" s="596"/>
      <c r="W746" s="596"/>
      <c r="X746" s="596"/>
      <c r="Y746" s="596"/>
      <c r="Z746" s="596"/>
    </row>
    <row r="747">
      <c r="A747" s="596"/>
      <c r="B747" s="596"/>
      <c r="C747" s="596"/>
      <c r="D747" s="596"/>
      <c r="E747" s="596"/>
      <c r="F747" s="596"/>
      <c r="G747" s="596"/>
      <c r="H747" s="596"/>
      <c r="I747" s="596"/>
      <c r="J747" s="596"/>
      <c r="K747" s="596"/>
      <c r="L747" s="596"/>
      <c r="M747" s="596"/>
      <c r="N747" s="596"/>
      <c r="O747" s="596"/>
      <c r="P747" s="596"/>
      <c r="Q747" s="596"/>
      <c r="R747" s="596"/>
      <c r="S747" s="596"/>
      <c r="T747" s="596"/>
      <c r="U747" s="596"/>
      <c r="V747" s="596"/>
      <c r="W747" s="596"/>
      <c r="X747" s="596"/>
      <c r="Y747" s="596"/>
      <c r="Z747" s="596"/>
    </row>
    <row r="748">
      <c r="A748" s="596"/>
      <c r="B748" s="596"/>
      <c r="C748" s="596"/>
      <c r="D748" s="596"/>
      <c r="E748" s="596"/>
      <c r="F748" s="596"/>
      <c r="G748" s="596"/>
      <c r="H748" s="596"/>
      <c r="I748" s="596"/>
      <c r="J748" s="596"/>
      <c r="K748" s="596"/>
      <c r="L748" s="596"/>
      <c r="M748" s="596"/>
      <c r="N748" s="596"/>
      <c r="O748" s="596"/>
      <c r="P748" s="596"/>
      <c r="Q748" s="596"/>
      <c r="R748" s="596"/>
      <c r="S748" s="596"/>
      <c r="T748" s="596"/>
      <c r="U748" s="596"/>
      <c r="V748" s="596"/>
      <c r="W748" s="596"/>
      <c r="X748" s="596"/>
      <c r="Y748" s="596"/>
      <c r="Z748" s="596"/>
    </row>
    <row r="749">
      <c r="A749" s="596"/>
      <c r="B749" s="596"/>
      <c r="C749" s="596"/>
      <c r="D749" s="596"/>
      <c r="E749" s="596"/>
      <c r="F749" s="596"/>
      <c r="G749" s="596"/>
      <c r="H749" s="596"/>
      <c r="I749" s="596"/>
      <c r="J749" s="596"/>
      <c r="K749" s="596"/>
      <c r="L749" s="596"/>
      <c r="M749" s="596"/>
      <c r="N749" s="596"/>
      <c r="O749" s="596"/>
      <c r="P749" s="596"/>
      <c r="Q749" s="596"/>
      <c r="R749" s="596"/>
      <c r="S749" s="596"/>
      <c r="T749" s="596"/>
      <c r="U749" s="596"/>
      <c r="V749" s="596"/>
      <c r="W749" s="596"/>
      <c r="X749" s="596"/>
      <c r="Y749" s="596"/>
      <c r="Z749" s="596"/>
    </row>
    <row r="750">
      <c r="A750" s="596"/>
      <c r="B750" s="596"/>
      <c r="C750" s="596"/>
      <c r="D750" s="596"/>
      <c r="E750" s="596"/>
      <c r="F750" s="596"/>
      <c r="G750" s="596"/>
      <c r="H750" s="596"/>
      <c r="I750" s="596"/>
      <c r="J750" s="596"/>
      <c r="K750" s="596"/>
      <c r="L750" s="596"/>
      <c r="M750" s="596"/>
      <c r="N750" s="596"/>
      <c r="O750" s="596"/>
      <c r="P750" s="596"/>
      <c r="Q750" s="596"/>
      <c r="R750" s="596"/>
      <c r="S750" s="596"/>
      <c r="T750" s="596"/>
      <c r="U750" s="596"/>
      <c r="V750" s="596"/>
      <c r="W750" s="596"/>
      <c r="X750" s="596"/>
      <c r="Y750" s="596"/>
      <c r="Z750" s="596"/>
    </row>
    <row r="751">
      <c r="A751" s="596"/>
      <c r="B751" s="596"/>
      <c r="C751" s="596"/>
      <c r="D751" s="596"/>
      <c r="E751" s="596"/>
      <c r="F751" s="596"/>
      <c r="G751" s="596"/>
      <c r="H751" s="596"/>
      <c r="I751" s="596"/>
      <c r="J751" s="596"/>
      <c r="K751" s="596"/>
      <c r="L751" s="596"/>
      <c r="M751" s="596"/>
      <c r="N751" s="596"/>
      <c r="O751" s="596"/>
      <c r="P751" s="596"/>
      <c r="Q751" s="596"/>
      <c r="R751" s="596"/>
      <c r="S751" s="596"/>
      <c r="T751" s="596"/>
      <c r="U751" s="596"/>
      <c r="V751" s="596"/>
      <c r="W751" s="596"/>
      <c r="X751" s="596"/>
      <c r="Y751" s="596"/>
      <c r="Z751" s="596"/>
    </row>
    <row r="752">
      <c r="A752" s="596"/>
      <c r="B752" s="596"/>
      <c r="C752" s="596"/>
      <c r="D752" s="596"/>
      <c r="E752" s="596"/>
      <c r="F752" s="596"/>
      <c r="G752" s="596"/>
      <c r="H752" s="596"/>
      <c r="I752" s="596"/>
      <c r="J752" s="596"/>
      <c r="K752" s="596"/>
      <c r="L752" s="596"/>
      <c r="M752" s="596"/>
      <c r="N752" s="596"/>
      <c r="O752" s="596"/>
      <c r="P752" s="596"/>
      <c r="Q752" s="596"/>
      <c r="R752" s="596"/>
      <c r="S752" s="596"/>
      <c r="T752" s="596"/>
      <c r="U752" s="596"/>
      <c r="V752" s="596"/>
      <c r="W752" s="596"/>
      <c r="X752" s="596"/>
      <c r="Y752" s="596"/>
      <c r="Z752" s="596"/>
    </row>
    <row r="753">
      <c r="A753" s="596"/>
      <c r="B753" s="596"/>
      <c r="C753" s="596"/>
      <c r="D753" s="596"/>
      <c r="E753" s="596"/>
      <c r="F753" s="596"/>
      <c r="G753" s="596"/>
      <c r="H753" s="596"/>
      <c r="I753" s="596"/>
      <c r="J753" s="596"/>
      <c r="K753" s="596"/>
      <c r="L753" s="596"/>
      <c r="M753" s="596"/>
      <c r="N753" s="596"/>
      <c r="O753" s="596"/>
      <c r="P753" s="596"/>
      <c r="Q753" s="596"/>
      <c r="R753" s="596"/>
      <c r="S753" s="596"/>
      <c r="T753" s="596"/>
      <c r="U753" s="596"/>
      <c r="V753" s="596"/>
      <c r="W753" s="596"/>
      <c r="X753" s="596"/>
      <c r="Y753" s="596"/>
      <c r="Z753" s="596"/>
    </row>
    <row r="754">
      <c r="A754" s="596"/>
      <c r="B754" s="596"/>
      <c r="C754" s="596"/>
      <c r="D754" s="596"/>
      <c r="E754" s="596"/>
      <c r="F754" s="596"/>
      <c r="G754" s="596"/>
      <c r="H754" s="596"/>
      <c r="I754" s="596"/>
      <c r="J754" s="596"/>
      <c r="K754" s="596"/>
      <c r="L754" s="596"/>
      <c r="M754" s="596"/>
      <c r="N754" s="596"/>
      <c r="O754" s="596"/>
      <c r="P754" s="596"/>
      <c r="Q754" s="596"/>
      <c r="R754" s="596"/>
      <c r="S754" s="596"/>
      <c r="T754" s="596"/>
      <c r="U754" s="596"/>
      <c r="V754" s="596"/>
      <c r="W754" s="596"/>
      <c r="X754" s="596"/>
      <c r="Y754" s="596"/>
      <c r="Z754" s="596"/>
    </row>
    <row r="755">
      <c r="A755" s="596"/>
      <c r="B755" s="596"/>
      <c r="C755" s="596"/>
      <c r="D755" s="596"/>
      <c r="E755" s="596"/>
      <c r="F755" s="596"/>
      <c r="G755" s="596"/>
      <c r="H755" s="596"/>
      <c r="I755" s="596"/>
      <c r="J755" s="596"/>
      <c r="K755" s="596"/>
      <c r="L755" s="596"/>
      <c r="M755" s="596"/>
      <c r="N755" s="596"/>
      <c r="O755" s="596"/>
      <c r="P755" s="596"/>
      <c r="Q755" s="596"/>
      <c r="R755" s="596"/>
      <c r="S755" s="596"/>
      <c r="T755" s="596"/>
      <c r="U755" s="596"/>
      <c r="V755" s="596"/>
      <c r="W755" s="596"/>
      <c r="X755" s="596"/>
      <c r="Y755" s="596"/>
      <c r="Z755" s="596"/>
    </row>
    <row r="756">
      <c r="A756" s="596"/>
      <c r="B756" s="596"/>
      <c r="C756" s="596"/>
      <c r="D756" s="596"/>
      <c r="E756" s="596"/>
      <c r="F756" s="596"/>
      <c r="G756" s="596"/>
      <c r="H756" s="596"/>
      <c r="I756" s="596"/>
      <c r="J756" s="596"/>
      <c r="K756" s="596"/>
      <c r="L756" s="596"/>
      <c r="M756" s="596"/>
      <c r="N756" s="596"/>
      <c r="O756" s="596"/>
      <c r="P756" s="596"/>
      <c r="Q756" s="596"/>
      <c r="R756" s="596"/>
      <c r="S756" s="596"/>
      <c r="T756" s="596"/>
      <c r="U756" s="596"/>
      <c r="V756" s="596"/>
      <c r="W756" s="596"/>
      <c r="X756" s="596"/>
      <c r="Y756" s="596"/>
      <c r="Z756" s="596"/>
    </row>
    <row r="757">
      <c r="A757" s="596"/>
      <c r="B757" s="596"/>
      <c r="C757" s="596"/>
      <c r="D757" s="596"/>
      <c r="E757" s="596"/>
      <c r="F757" s="596"/>
      <c r="G757" s="596"/>
      <c r="H757" s="596"/>
      <c r="I757" s="596"/>
      <c r="J757" s="596"/>
      <c r="K757" s="596"/>
      <c r="L757" s="596"/>
      <c r="M757" s="596"/>
      <c r="N757" s="596"/>
      <c r="O757" s="596"/>
      <c r="P757" s="596"/>
      <c r="Q757" s="596"/>
      <c r="R757" s="596"/>
      <c r="S757" s="596"/>
      <c r="T757" s="596"/>
      <c r="U757" s="596"/>
      <c r="V757" s="596"/>
      <c r="W757" s="596"/>
      <c r="X757" s="596"/>
      <c r="Y757" s="596"/>
      <c r="Z757" s="596"/>
    </row>
    <row r="758">
      <c r="A758" s="596"/>
      <c r="B758" s="596"/>
      <c r="C758" s="596"/>
      <c r="D758" s="596"/>
      <c r="E758" s="596"/>
      <c r="F758" s="596"/>
      <c r="G758" s="596"/>
      <c r="H758" s="596"/>
      <c r="I758" s="596"/>
      <c r="J758" s="596"/>
      <c r="K758" s="596"/>
      <c r="L758" s="596"/>
      <c r="M758" s="596"/>
      <c r="N758" s="596"/>
      <c r="O758" s="596"/>
      <c r="P758" s="596"/>
      <c r="Q758" s="596"/>
      <c r="R758" s="596"/>
      <c r="S758" s="596"/>
      <c r="T758" s="596"/>
      <c r="U758" s="596"/>
      <c r="V758" s="596"/>
      <c r="W758" s="596"/>
      <c r="X758" s="596"/>
      <c r="Y758" s="596"/>
      <c r="Z758" s="596"/>
    </row>
    <row r="759">
      <c r="A759" s="596"/>
      <c r="B759" s="596"/>
      <c r="C759" s="596"/>
      <c r="D759" s="596"/>
      <c r="E759" s="596"/>
      <c r="F759" s="596"/>
      <c r="G759" s="596"/>
      <c r="H759" s="596"/>
      <c r="I759" s="596"/>
      <c r="J759" s="596"/>
      <c r="K759" s="596"/>
      <c r="L759" s="596"/>
      <c r="M759" s="596"/>
      <c r="N759" s="596"/>
      <c r="O759" s="596"/>
      <c r="P759" s="596"/>
      <c r="Q759" s="596"/>
      <c r="R759" s="596"/>
      <c r="S759" s="596"/>
      <c r="T759" s="596"/>
      <c r="U759" s="596"/>
      <c r="V759" s="596"/>
      <c r="W759" s="596"/>
      <c r="X759" s="596"/>
      <c r="Y759" s="596"/>
      <c r="Z759" s="596"/>
    </row>
    <row r="760">
      <c r="A760" s="596"/>
      <c r="B760" s="596"/>
      <c r="C760" s="596"/>
      <c r="D760" s="596"/>
      <c r="E760" s="596"/>
      <c r="F760" s="596"/>
      <c r="G760" s="596"/>
      <c r="H760" s="596"/>
      <c r="I760" s="596"/>
      <c r="J760" s="596"/>
      <c r="K760" s="596"/>
      <c r="L760" s="596"/>
      <c r="M760" s="596"/>
      <c r="N760" s="596"/>
      <c r="O760" s="596"/>
      <c r="P760" s="596"/>
      <c r="Q760" s="596"/>
      <c r="R760" s="596"/>
      <c r="S760" s="596"/>
      <c r="T760" s="596"/>
      <c r="U760" s="596"/>
      <c r="V760" s="596"/>
      <c r="W760" s="596"/>
      <c r="X760" s="596"/>
      <c r="Y760" s="596"/>
      <c r="Z760" s="596"/>
    </row>
    <row r="761">
      <c r="A761" s="596"/>
      <c r="B761" s="596"/>
      <c r="C761" s="596"/>
      <c r="D761" s="596"/>
      <c r="E761" s="596"/>
      <c r="F761" s="596"/>
      <c r="G761" s="596"/>
      <c r="H761" s="596"/>
      <c r="I761" s="596"/>
      <c r="J761" s="596"/>
      <c r="K761" s="596"/>
      <c r="L761" s="596"/>
      <c r="M761" s="596"/>
      <c r="N761" s="596"/>
      <c r="O761" s="596"/>
      <c r="P761" s="596"/>
      <c r="Q761" s="596"/>
      <c r="R761" s="596"/>
      <c r="S761" s="596"/>
      <c r="T761" s="596"/>
      <c r="U761" s="596"/>
      <c r="V761" s="596"/>
      <c r="W761" s="596"/>
      <c r="X761" s="596"/>
      <c r="Y761" s="596"/>
      <c r="Z761" s="596"/>
    </row>
    <row r="762">
      <c r="A762" s="596"/>
      <c r="B762" s="596"/>
      <c r="C762" s="596"/>
      <c r="D762" s="596"/>
      <c r="E762" s="596"/>
      <c r="F762" s="596"/>
      <c r="G762" s="596"/>
      <c r="H762" s="596"/>
      <c r="I762" s="596"/>
      <c r="J762" s="596"/>
      <c r="K762" s="596"/>
      <c r="L762" s="596"/>
      <c r="M762" s="596"/>
      <c r="N762" s="596"/>
      <c r="O762" s="596"/>
      <c r="P762" s="596"/>
      <c r="Q762" s="596"/>
      <c r="R762" s="596"/>
      <c r="S762" s="596"/>
      <c r="T762" s="596"/>
      <c r="U762" s="596"/>
      <c r="V762" s="596"/>
      <c r="W762" s="596"/>
      <c r="X762" s="596"/>
      <c r="Y762" s="596"/>
      <c r="Z762" s="596"/>
    </row>
    <row r="763">
      <c r="A763" s="596"/>
      <c r="B763" s="596"/>
      <c r="C763" s="596"/>
      <c r="D763" s="596"/>
      <c r="E763" s="596"/>
      <c r="F763" s="596"/>
      <c r="G763" s="596"/>
      <c r="H763" s="596"/>
      <c r="I763" s="596"/>
      <c r="J763" s="596"/>
      <c r="K763" s="596"/>
      <c r="L763" s="596"/>
      <c r="M763" s="596"/>
      <c r="N763" s="596"/>
      <c r="O763" s="596"/>
      <c r="P763" s="596"/>
      <c r="Q763" s="596"/>
      <c r="R763" s="596"/>
      <c r="S763" s="596"/>
      <c r="T763" s="596"/>
      <c r="U763" s="596"/>
      <c r="V763" s="596"/>
      <c r="W763" s="596"/>
      <c r="X763" s="596"/>
      <c r="Y763" s="596"/>
      <c r="Z763" s="596"/>
    </row>
    <row r="764">
      <c r="A764" s="596"/>
      <c r="B764" s="596"/>
      <c r="C764" s="596"/>
      <c r="D764" s="596"/>
      <c r="E764" s="596"/>
      <c r="F764" s="596"/>
      <c r="G764" s="596"/>
      <c r="H764" s="596"/>
      <c r="I764" s="596"/>
      <c r="J764" s="596"/>
      <c r="K764" s="596"/>
      <c r="L764" s="596"/>
      <c r="M764" s="596"/>
      <c r="N764" s="596"/>
      <c r="O764" s="596"/>
      <c r="P764" s="596"/>
      <c r="Q764" s="596"/>
      <c r="R764" s="596"/>
      <c r="S764" s="596"/>
      <c r="T764" s="596"/>
      <c r="U764" s="596"/>
      <c r="V764" s="596"/>
      <c r="W764" s="596"/>
      <c r="X764" s="596"/>
      <c r="Y764" s="596"/>
      <c r="Z764" s="596"/>
    </row>
    <row r="765">
      <c r="A765" s="596"/>
      <c r="B765" s="596"/>
      <c r="C765" s="596"/>
      <c r="D765" s="596"/>
      <c r="E765" s="596"/>
      <c r="F765" s="596"/>
      <c r="G765" s="596"/>
      <c r="H765" s="596"/>
      <c r="I765" s="596"/>
      <c r="J765" s="596"/>
      <c r="K765" s="596"/>
      <c r="L765" s="596"/>
      <c r="M765" s="596"/>
      <c r="N765" s="596"/>
      <c r="O765" s="596"/>
      <c r="P765" s="596"/>
      <c r="Q765" s="596"/>
      <c r="R765" s="596"/>
      <c r="S765" s="596"/>
      <c r="T765" s="596"/>
      <c r="U765" s="596"/>
      <c r="V765" s="596"/>
      <c r="W765" s="596"/>
      <c r="X765" s="596"/>
      <c r="Y765" s="596"/>
      <c r="Z765" s="596"/>
    </row>
    <row r="766">
      <c r="A766" s="596"/>
      <c r="B766" s="596"/>
      <c r="C766" s="596"/>
      <c r="D766" s="596"/>
      <c r="E766" s="596"/>
      <c r="F766" s="596"/>
      <c r="G766" s="596"/>
      <c r="H766" s="596"/>
      <c r="I766" s="596"/>
      <c r="J766" s="596"/>
      <c r="K766" s="596"/>
      <c r="L766" s="596"/>
      <c r="M766" s="596"/>
      <c r="N766" s="596"/>
      <c r="O766" s="596"/>
      <c r="P766" s="596"/>
      <c r="Q766" s="596"/>
      <c r="R766" s="596"/>
      <c r="S766" s="596"/>
      <c r="T766" s="596"/>
      <c r="U766" s="596"/>
      <c r="V766" s="596"/>
      <c r="W766" s="596"/>
      <c r="X766" s="596"/>
      <c r="Y766" s="596"/>
      <c r="Z766" s="596"/>
    </row>
    <row r="767">
      <c r="A767" s="596"/>
      <c r="B767" s="596"/>
      <c r="C767" s="596"/>
      <c r="D767" s="596"/>
      <c r="E767" s="596"/>
      <c r="F767" s="596"/>
      <c r="G767" s="596"/>
      <c r="H767" s="596"/>
      <c r="I767" s="596"/>
      <c r="J767" s="596"/>
      <c r="K767" s="596"/>
      <c r="L767" s="596"/>
      <c r="M767" s="596"/>
      <c r="N767" s="596"/>
      <c r="O767" s="596"/>
      <c r="P767" s="596"/>
      <c r="Q767" s="596"/>
      <c r="R767" s="596"/>
      <c r="S767" s="596"/>
      <c r="T767" s="596"/>
      <c r="U767" s="596"/>
      <c r="V767" s="596"/>
      <c r="W767" s="596"/>
      <c r="X767" s="596"/>
      <c r="Y767" s="596"/>
      <c r="Z767" s="596"/>
    </row>
    <row r="768">
      <c r="A768" s="596"/>
      <c r="B768" s="596"/>
      <c r="C768" s="596"/>
      <c r="D768" s="596"/>
      <c r="E768" s="596"/>
      <c r="F768" s="596"/>
      <c r="G768" s="596"/>
      <c r="H768" s="596"/>
      <c r="I768" s="596"/>
      <c r="J768" s="596"/>
      <c r="K768" s="596"/>
      <c r="L768" s="596"/>
      <c r="M768" s="596"/>
      <c r="N768" s="596"/>
      <c r="O768" s="596"/>
      <c r="P768" s="596"/>
      <c r="Q768" s="596"/>
      <c r="R768" s="596"/>
      <c r="S768" s="596"/>
      <c r="T768" s="596"/>
      <c r="U768" s="596"/>
      <c r="V768" s="596"/>
      <c r="W768" s="596"/>
      <c r="X768" s="596"/>
      <c r="Y768" s="596"/>
      <c r="Z768" s="596"/>
    </row>
    <row r="769">
      <c r="A769" s="596"/>
      <c r="B769" s="596"/>
      <c r="C769" s="596"/>
      <c r="D769" s="596"/>
      <c r="E769" s="596"/>
      <c r="F769" s="596"/>
      <c r="G769" s="596"/>
      <c r="H769" s="596"/>
      <c r="I769" s="596"/>
      <c r="J769" s="596"/>
      <c r="K769" s="596"/>
      <c r="L769" s="596"/>
      <c r="M769" s="596"/>
      <c r="N769" s="596"/>
      <c r="O769" s="596"/>
      <c r="P769" s="596"/>
      <c r="Q769" s="596"/>
      <c r="R769" s="596"/>
      <c r="S769" s="596"/>
      <c r="T769" s="596"/>
      <c r="U769" s="596"/>
      <c r="V769" s="596"/>
      <c r="W769" s="596"/>
      <c r="X769" s="596"/>
      <c r="Y769" s="596"/>
      <c r="Z769" s="596"/>
    </row>
    <row r="770">
      <c r="A770" s="596"/>
      <c r="B770" s="596"/>
      <c r="C770" s="596"/>
      <c r="D770" s="596"/>
      <c r="E770" s="596"/>
      <c r="F770" s="596"/>
      <c r="G770" s="596"/>
      <c r="H770" s="596"/>
      <c r="I770" s="596"/>
      <c r="J770" s="596"/>
      <c r="K770" s="596"/>
      <c r="L770" s="596"/>
      <c r="M770" s="596"/>
      <c r="N770" s="596"/>
      <c r="O770" s="596"/>
      <c r="P770" s="596"/>
      <c r="Q770" s="596"/>
      <c r="R770" s="596"/>
      <c r="S770" s="596"/>
      <c r="T770" s="596"/>
      <c r="U770" s="596"/>
      <c r="V770" s="596"/>
      <c r="W770" s="596"/>
      <c r="X770" s="596"/>
      <c r="Y770" s="596"/>
      <c r="Z770" s="596"/>
    </row>
    <row r="771">
      <c r="A771" s="596"/>
      <c r="B771" s="596"/>
      <c r="C771" s="596"/>
      <c r="D771" s="596"/>
      <c r="E771" s="596"/>
      <c r="F771" s="596"/>
      <c r="G771" s="596"/>
      <c r="H771" s="596"/>
      <c r="I771" s="596"/>
      <c r="J771" s="596"/>
      <c r="K771" s="596"/>
      <c r="L771" s="596"/>
      <c r="M771" s="596"/>
      <c r="N771" s="596"/>
      <c r="O771" s="596"/>
      <c r="P771" s="596"/>
      <c r="Q771" s="596"/>
      <c r="R771" s="596"/>
      <c r="S771" s="596"/>
      <c r="T771" s="596"/>
      <c r="U771" s="596"/>
      <c r="V771" s="596"/>
      <c r="W771" s="596"/>
      <c r="X771" s="596"/>
      <c r="Y771" s="596"/>
      <c r="Z771" s="596"/>
    </row>
    <row r="772">
      <c r="A772" s="596"/>
      <c r="B772" s="596"/>
      <c r="C772" s="596"/>
      <c r="D772" s="596"/>
      <c r="E772" s="596"/>
      <c r="F772" s="596"/>
      <c r="G772" s="596"/>
      <c r="H772" s="596"/>
      <c r="I772" s="596"/>
      <c r="J772" s="596"/>
      <c r="K772" s="596"/>
      <c r="L772" s="596"/>
      <c r="M772" s="596"/>
      <c r="N772" s="596"/>
      <c r="O772" s="596"/>
      <c r="P772" s="596"/>
      <c r="Q772" s="596"/>
      <c r="R772" s="596"/>
      <c r="S772" s="596"/>
      <c r="T772" s="596"/>
      <c r="U772" s="596"/>
      <c r="V772" s="596"/>
      <c r="W772" s="596"/>
      <c r="X772" s="596"/>
      <c r="Y772" s="596"/>
      <c r="Z772" s="596"/>
    </row>
    <row r="773">
      <c r="A773" s="596"/>
      <c r="B773" s="596"/>
      <c r="C773" s="596"/>
      <c r="D773" s="596"/>
      <c r="E773" s="596"/>
      <c r="F773" s="596"/>
      <c r="G773" s="596"/>
      <c r="H773" s="596"/>
      <c r="I773" s="596"/>
      <c r="J773" s="596"/>
      <c r="K773" s="596"/>
      <c r="L773" s="596"/>
      <c r="M773" s="596"/>
      <c r="N773" s="596"/>
      <c r="O773" s="596"/>
      <c r="P773" s="596"/>
      <c r="Q773" s="596"/>
      <c r="R773" s="596"/>
      <c r="S773" s="596"/>
      <c r="T773" s="596"/>
      <c r="U773" s="596"/>
      <c r="V773" s="596"/>
      <c r="W773" s="596"/>
      <c r="X773" s="596"/>
      <c r="Y773" s="596"/>
      <c r="Z773" s="596"/>
    </row>
    <row r="774">
      <c r="A774" s="596"/>
      <c r="B774" s="596"/>
      <c r="C774" s="596"/>
      <c r="D774" s="596"/>
      <c r="E774" s="596"/>
      <c r="F774" s="596"/>
      <c r="G774" s="596"/>
      <c r="H774" s="596"/>
      <c r="I774" s="596"/>
      <c r="J774" s="596"/>
      <c r="K774" s="596"/>
      <c r="L774" s="596"/>
      <c r="M774" s="596"/>
      <c r="N774" s="596"/>
      <c r="O774" s="596"/>
      <c r="P774" s="596"/>
      <c r="Q774" s="596"/>
      <c r="R774" s="596"/>
      <c r="S774" s="596"/>
      <c r="T774" s="596"/>
      <c r="U774" s="596"/>
      <c r="V774" s="596"/>
      <c r="W774" s="596"/>
      <c r="X774" s="596"/>
      <c r="Y774" s="596"/>
      <c r="Z774" s="596"/>
    </row>
    <row r="775">
      <c r="A775" s="596"/>
      <c r="B775" s="596"/>
      <c r="C775" s="596"/>
      <c r="D775" s="596"/>
      <c r="E775" s="596"/>
      <c r="F775" s="596"/>
      <c r="G775" s="596"/>
      <c r="H775" s="596"/>
      <c r="I775" s="596"/>
      <c r="J775" s="596"/>
      <c r="K775" s="596"/>
      <c r="L775" s="596"/>
      <c r="M775" s="596"/>
      <c r="N775" s="596"/>
      <c r="O775" s="596"/>
      <c r="P775" s="596"/>
      <c r="Q775" s="596"/>
      <c r="R775" s="596"/>
      <c r="S775" s="596"/>
      <c r="T775" s="596"/>
      <c r="U775" s="596"/>
      <c r="V775" s="596"/>
      <c r="W775" s="596"/>
      <c r="X775" s="596"/>
      <c r="Y775" s="596"/>
      <c r="Z775" s="596"/>
    </row>
    <row r="776">
      <c r="A776" s="596"/>
      <c r="B776" s="596"/>
      <c r="C776" s="596"/>
      <c r="D776" s="596"/>
      <c r="E776" s="596"/>
      <c r="F776" s="596"/>
      <c r="G776" s="596"/>
      <c r="H776" s="596"/>
      <c r="I776" s="596"/>
      <c r="J776" s="596"/>
      <c r="K776" s="596"/>
      <c r="L776" s="596"/>
      <c r="M776" s="596"/>
      <c r="N776" s="596"/>
      <c r="O776" s="596"/>
      <c r="P776" s="596"/>
      <c r="Q776" s="596"/>
      <c r="R776" s="596"/>
      <c r="S776" s="596"/>
      <c r="T776" s="596"/>
      <c r="U776" s="596"/>
      <c r="V776" s="596"/>
      <c r="W776" s="596"/>
      <c r="X776" s="596"/>
      <c r="Y776" s="596"/>
      <c r="Z776" s="596"/>
    </row>
    <row r="777">
      <c r="A777" s="596"/>
      <c r="B777" s="596"/>
      <c r="C777" s="596"/>
      <c r="D777" s="596"/>
      <c r="E777" s="596"/>
      <c r="F777" s="596"/>
      <c r="G777" s="596"/>
      <c r="H777" s="596"/>
      <c r="I777" s="596"/>
      <c r="J777" s="596"/>
      <c r="K777" s="596"/>
      <c r="L777" s="596"/>
      <c r="M777" s="596"/>
      <c r="N777" s="596"/>
      <c r="O777" s="596"/>
      <c r="P777" s="596"/>
      <c r="Q777" s="596"/>
      <c r="R777" s="596"/>
      <c r="S777" s="596"/>
      <c r="T777" s="596"/>
      <c r="U777" s="596"/>
      <c r="V777" s="596"/>
      <c r="W777" s="596"/>
      <c r="X777" s="596"/>
      <c r="Y777" s="596"/>
      <c r="Z777" s="596"/>
    </row>
    <row r="778">
      <c r="A778" s="596"/>
      <c r="B778" s="596"/>
      <c r="C778" s="596"/>
      <c r="D778" s="596"/>
      <c r="E778" s="596"/>
      <c r="F778" s="596"/>
      <c r="G778" s="596"/>
      <c r="H778" s="596"/>
      <c r="I778" s="596"/>
      <c r="J778" s="596"/>
      <c r="K778" s="596"/>
      <c r="L778" s="596"/>
      <c r="M778" s="596"/>
      <c r="N778" s="596"/>
      <c r="O778" s="596"/>
      <c r="P778" s="596"/>
      <c r="Q778" s="596"/>
      <c r="R778" s="596"/>
      <c r="S778" s="596"/>
      <c r="T778" s="596"/>
      <c r="U778" s="596"/>
      <c r="V778" s="596"/>
      <c r="W778" s="596"/>
      <c r="X778" s="596"/>
      <c r="Y778" s="596"/>
      <c r="Z778" s="596"/>
    </row>
    <row r="779">
      <c r="A779" s="596"/>
      <c r="B779" s="596"/>
      <c r="C779" s="596"/>
      <c r="D779" s="596"/>
      <c r="E779" s="596"/>
      <c r="F779" s="596"/>
      <c r="G779" s="596"/>
      <c r="H779" s="596"/>
      <c r="I779" s="596"/>
      <c r="J779" s="596"/>
      <c r="K779" s="596"/>
      <c r="L779" s="596"/>
      <c r="M779" s="596"/>
      <c r="N779" s="596"/>
      <c r="O779" s="596"/>
      <c r="P779" s="596"/>
      <c r="Q779" s="596"/>
      <c r="R779" s="596"/>
      <c r="S779" s="596"/>
      <c r="T779" s="596"/>
      <c r="U779" s="596"/>
      <c r="V779" s="596"/>
      <c r="W779" s="596"/>
      <c r="X779" s="596"/>
      <c r="Y779" s="596"/>
      <c r="Z779" s="596"/>
    </row>
    <row r="780">
      <c r="A780" s="596"/>
      <c r="B780" s="596"/>
      <c r="C780" s="596"/>
      <c r="D780" s="596"/>
      <c r="E780" s="596"/>
      <c r="F780" s="596"/>
      <c r="G780" s="596"/>
      <c r="H780" s="596"/>
      <c r="I780" s="596"/>
      <c r="J780" s="596"/>
      <c r="K780" s="596"/>
      <c r="L780" s="596"/>
      <c r="M780" s="596"/>
      <c r="N780" s="596"/>
      <c r="O780" s="596"/>
      <c r="P780" s="596"/>
      <c r="Q780" s="596"/>
      <c r="R780" s="596"/>
      <c r="S780" s="596"/>
      <c r="T780" s="596"/>
      <c r="U780" s="596"/>
      <c r="V780" s="596"/>
      <c r="W780" s="596"/>
      <c r="X780" s="596"/>
      <c r="Y780" s="596"/>
      <c r="Z780" s="596"/>
    </row>
    <row r="781">
      <c r="A781" s="596"/>
      <c r="B781" s="596"/>
      <c r="C781" s="596"/>
      <c r="D781" s="596"/>
      <c r="E781" s="596"/>
      <c r="F781" s="596"/>
      <c r="G781" s="596"/>
      <c r="H781" s="596"/>
      <c r="I781" s="596"/>
      <c r="J781" s="596"/>
      <c r="K781" s="596"/>
      <c r="L781" s="596"/>
      <c r="M781" s="596"/>
      <c r="N781" s="596"/>
      <c r="O781" s="596"/>
      <c r="P781" s="596"/>
      <c r="Q781" s="596"/>
      <c r="R781" s="596"/>
      <c r="S781" s="596"/>
      <c r="T781" s="596"/>
      <c r="U781" s="596"/>
      <c r="V781" s="596"/>
      <c r="W781" s="596"/>
      <c r="X781" s="596"/>
      <c r="Y781" s="596"/>
      <c r="Z781" s="596"/>
    </row>
    <row r="782">
      <c r="A782" s="596"/>
      <c r="B782" s="596"/>
      <c r="C782" s="596"/>
      <c r="D782" s="596"/>
      <c r="E782" s="596"/>
      <c r="F782" s="596"/>
      <c r="G782" s="596"/>
      <c r="H782" s="596"/>
      <c r="I782" s="596"/>
      <c r="J782" s="596"/>
      <c r="K782" s="596"/>
      <c r="L782" s="596"/>
      <c r="M782" s="596"/>
      <c r="N782" s="596"/>
      <c r="O782" s="596"/>
      <c r="P782" s="596"/>
      <c r="Q782" s="596"/>
      <c r="R782" s="596"/>
      <c r="S782" s="596"/>
      <c r="T782" s="596"/>
      <c r="U782" s="596"/>
      <c r="V782" s="596"/>
      <c r="W782" s="596"/>
      <c r="X782" s="596"/>
      <c r="Y782" s="596"/>
      <c r="Z782" s="596"/>
    </row>
    <row r="783">
      <c r="A783" s="596"/>
      <c r="B783" s="596"/>
      <c r="C783" s="596"/>
      <c r="D783" s="596"/>
      <c r="E783" s="596"/>
      <c r="F783" s="596"/>
      <c r="G783" s="596"/>
      <c r="H783" s="596"/>
      <c r="I783" s="596"/>
      <c r="J783" s="596"/>
      <c r="K783" s="596"/>
      <c r="L783" s="596"/>
      <c r="M783" s="596"/>
      <c r="N783" s="596"/>
      <c r="O783" s="596"/>
      <c r="P783" s="596"/>
      <c r="Q783" s="596"/>
      <c r="R783" s="596"/>
      <c r="S783" s="596"/>
      <c r="T783" s="596"/>
      <c r="U783" s="596"/>
      <c r="V783" s="596"/>
      <c r="W783" s="596"/>
      <c r="X783" s="596"/>
      <c r="Y783" s="596"/>
      <c r="Z783" s="596"/>
    </row>
    <row r="784">
      <c r="A784" s="596"/>
      <c r="B784" s="596"/>
      <c r="C784" s="596"/>
      <c r="D784" s="596"/>
      <c r="E784" s="596"/>
      <c r="F784" s="596"/>
      <c r="G784" s="596"/>
      <c r="H784" s="596"/>
      <c r="I784" s="596"/>
      <c r="J784" s="596"/>
      <c r="K784" s="596"/>
      <c r="L784" s="596"/>
      <c r="M784" s="596"/>
      <c r="N784" s="596"/>
      <c r="O784" s="596"/>
      <c r="P784" s="596"/>
      <c r="Q784" s="596"/>
      <c r="R784" s="596"/>
      <c r="S784" s="596"/>
      <c r="T784" s="596"/>
      <c r="U784" s="596"/>
      <c r="V784" s="596"/>
      <c r="W784" s="596"/>
      <c r="X784" s="596"/>
      <c r="Y784" s="596"/>
      <c r="Z784" s="596"/>
    </row>
    <row r="785">
      <c r="A785" s="596"/>
      <c r="B785" s="596"/>
      <c r="C785" s="596"/>
      <c r="D785" s="596"/>
      <c r="E785" s="596"/>
      <c r="F785" s="596"/>
      <c r="G785" s="596"/>
      <c r="H785" s="596"/>
      <c r="I785" s="596"/>
      <c r="J785" s="596"/>
      <c r="K785" s="596"/>
      <c r="L785" s="596"/>
      <c r="M785" s="596"/>
      <c r="N785" s="596"/>
      <c r="O785" s="596"/>
      <c r="P785" s="596"/>
      <c r="Q785" s="596"/>
      <c r="R785" s="596"/>
      <c r="S785" s="596"/>
      <c r="T785" s="596"/>
      <c r="U785" s="596"/>
      <c r="V785" s="596"/>
      <c r="W785" s="596"/>
      <c r="X785" s="596"/>
      <c r="Y785" s="596"/>
      <c r="Z785" s="596"/>
    </row>
    <row r="786">
      <c r="A786" s="596"/>
      <c r="B786" s="596"/>
      <c r="C786" s="596"/>
      <c r="D786" s="596"/>
      <c r="E786" s="596"/>
      <c r="F786" s="596"/>
      <c r="G786" s="596"/>
      <c r="H786" s="596"/>
      <c r="I786" s="596"/>
      <c r="J786" s="596"/>
      <c r="K786" s="596"/>
      <c r="L786" s="596"/>
      <c r="M786" s="596"/>
      <c r="N786" s="596"/>
      <c r="O786" s="596"/>
      <c r="P786" s="596"/>
      <c r="Q786" s="596"/>
      <c r="R786" s="596"/>
      <c r="S786" s="596"/>
      <c r="T786" s="596"/>
      <c r="U786" s="596"/>
      <c r="V786" s="596"/>
      <c r="W786" s="596"/>
      <c r="X786" s="596"/>
      <c r="Y786" s="596"/>
      <c r="Z786" s="596"/>
    </row>
    <row r="787">
      <c r="A787" s="596"/>
      <c r="B787" s="596"/>
      <c r="C787" s="596"/>
      <c r="D787" s="596"/>
      <c r="E787" s="596"/>
      <c r="F787" s="596"/>
      <c r="G787" s="596"/>
      <c r="H787" s="596"/>
      <c r="I787" s="596"/>
      <c r="J787" s="596"/>
      <c r="K787" s="596"/>
      <c r="L787" s="596"/>
      <c r="M787" s="596"/>
      <c r="N787" s="596"/>
      <c r="O787" s="596"/>
      <c r="P787" s="596"/>
      <c r="Q787" s="596"/>
      <c r="R787" s="596"/>
      <c r="S787" s="596"/>
      <c r="T787" s="596"/>
      <c r="U787" s="596"/>
      <c r="V787" s="596"/>
      <c r="W787" s="596"/>
      <c r="X787" s="596"/>
      <c r="Y787" s="596"/>
      <c r="Z787" s="596"/>
    </row>
    <row r="788">
      <c r="A788" s="596"/>
      <c r="B788" s="596"/>
      <c r="C788" s="596"/>
      <c r="D788" s="596"/>
      <c r="E788" s="596"/>
      <c r="F788" s="596"/>
      <c r="G788" s="596"/>
      <c r="H788" s="596"/>
      <c r="I788" s="596"/>
      <c r="J788" s="596"/>
      <c r="K788" s="596"/>
      <c r="L788" s="596"/>
      <c r="M788" s="596"/>
      <c r="N788" s="596"/>
      <c r="O788" s="596"/>
      <c r="P788" s="596"/>
      <c r="Q788" s="596"/>
      <c r="R788" s="596"/>
      <c r="S788" s="596"/>
      <c r="T788" s="596"/>
      <c r="U788" s="596"/>
      <c r="V788" s="596"/>
      <c r="W788" s="596"/>
      <c r="X788" s="596"/>
      <c r="Y788" s="596"/>
      <c r="Z788" s="596"/>
    </row>
    <row r="789">
      <c r="A789" s="596"/>
      <c r="B789" s="596"/>
      <c r="C789" s="596"/>
      <c r="D789" s="596"/>
      <c r="E789" s="596"/>
      <c r="F789" s="596"/>
      <c r="G789" s="596"/>
      <c r="H789" s="596"/>
      <c r="I789" s="596"/>
      <c r="J789" s="596"/>
      <c r="K789" s="596"/>
      <c r="L789" s="596"/>
      <c r="M789" s="596"/>
      <c r="N789" s="596"/>
      <c r="O789" s="596"/>
      <c r="P789" s="596"/>
      <c r="Q789" s="596"/>
      <c r="R789" s="596"/>
      <c r="S789" s="596"/>
      <c r="T789" s="596"/>
      <c r="U789" s="596"/>
      <c r="V789" s="596"/>
      <c r="W789" s="596"/>
      <c r="X789" s="596"/>
      <c r="Y789" s="596"/>
      <c r="Z789" s="596"/>
    </row>
    <row r="790">
      <c r="A790" s="596"/>
      <c r="B790" s="596"/>
      <c r="C790" s="596"/>
      <c r="D790" s="596"/>
      <c r="E790" s="596"/>
      <c r="F790" s="596"/>
      <c r="G790" s="596"/>
      <c r="H790" s="596"/>
      <c r="I790" s="596"/>
      <c r="J790" s="596"/>
      <c r="K790" s="596"/>
      <c r="L790" s="596"/>
      <c r="M790" s="596"/>
      <c r="N790" s="596"/>
      <c r="O790" s="596"/>
      <c r="P790" s="596"/>
      <c r="Q790" s="596"/>
      <c r="R790" s="596"/>
      <c r="S790" s="596"/>
      <c r="T790" s="596"/>
      <c r="U790" s="596"/>
      <c r="V790" s="596"/>
      <c r="W790" s="596"/>
      <c r="X790" s="596"/>
      <c r="Y790" s="596"/>
      <c r="Z790" s="596"/>
    </row>
    <row r="791">
      <c r="A791" s="596"/>
      <c r="B791" s="596"/>
      <c r="C791" s="596"/>
      <c r="D791" s="596"/>
      <c r="E791" s="596"/>
      <c r="F791" s="596"/>
      <c r="G791" s="596"/>
      <c r="H791" s="596"/>
      <c r="I791" s="596"/>
      <c r="J791" s="596"/>
      <c r="K791" s="596"/>
      <c r="L791" s="596"/>
      <c r="M791" s="596"/>
      <c r="N791" s="596"/>
      <c r="O791" s="596"/>
      <c r="P791" s="596"/>
      <c r="Q791" s="596"/>
      <c r="R791" s="596"/>
      <c r="S791" s="596"/>
      <c r="T791" s="596"/>
      <c r="U791" s="596"/>
      <c r="V791" s="596"/>
      <c r="W791" s="596"/>
      <c r="X791" s="596"/>
      <c r="Y791" s="596"/>
      <c r="Z791" s="596"/>
    </row>
    <row r="792">
      <c r="A792" s="596"/>
      <c r="B792" s="596"/>
      <c r="C792" s="596"/>
      <c r="D792" s="596"/>
      <c r="E792" s="596"/>
      <c r="F792" s="596"/>
      <c r="G792" s="596"/>
      <c r="H792" s="596"/>
      <c r="I792" s="596"/>
      <c r="J792" s="596"/>
      <c r="K792" s="596"/>
      <c r="L792" s="596"/>
      <c r="M792" s="596"/>
      <c r="N792" s="596"/>
      <c r="O792" s="596"/>
      <c r="P792" s="596"/>
      <c r="Q792" s="596"/>
      <c r="R792" s="596"/>
      <c r="S792" s="596"/>
      <c r="T792" s="596"/>
      <c r="U792" s="596"/>
      <c r="V792" s="596"/>
      <c r="W792" s="596"/>
      <c r="X792" s="596"/>
      <c r="Y792" s="596"/>
      <c r="Z792" s="596"/>
    </row>
    <row r="793">
      <c r="A793" s="596"/>
      <c r="B793" s="596"/>
      <c r="C793" s="596"/>
      <c r="D793" s="596"/>
      <c r="E793" s="596"/>
      <c r="F793" s="596"/>
      <c r="G793" s="596"/>
      <c r="H793" s="596"/>
      <c r="I793" s="596"/>
      <c r="J793" s="596"/>
      <c r="K793" s="596"/>
      <c r="L793" s="596"/>
      <c r="M793" s="596"/>
      <c r="N793" s="596"/>
      <c r="O793" s="596"/>
      <c r="P793" s="596"/>
      <c r="Q793" s="596"/>
      <c r="R793" s="596"/>
      <c r="S793" s="596"/>
      <c r="T793" s="596"/>
      <c r="U793" s="596"/>
      <c r="V793" s="596"/>
      <c r="W793" s="596"/>
      <c r="X793" s="596"/>
      <c r="Y793" s="596"/>
      <c r="Z793" s="596"/>
    </row>
    <row r="794">
      <c r="A794" s="596"/>
      <c r="B794" s="596"/>
      <c r="C794" s="596"/>
      <c r="D794" s="596"/>
      <c r="E794" s="596"/>
      <c r="F794" s="596"/>
      <c r="G794" s="596"/>
      <c r="H794" s="596"/>
      <c r="I794" s="596"/>
      <c r="J794" s="596"/>
      <c r="K794" s="596"/>
      <c r="L794" s="596"/>
      <c r="M794" s="596"/>
      <c r="N794" s="596"/>
      <c r="O794" s="596"/>
      <c r="P794" s="596"/>
      <c r="Q794" s="596"/>
      <c r="R794" s="596"/>
      <c r="S794" s="596"/>
      <c r="T794" s="596"/>
      <c r="U794" s="596"/>
      <c r="V794" s="596"/>
      <c r="W794" s="596"/>
      <c r="X794" s="596"/>
      <c r="Y794" s="596"/>
      <c r="Z794" s="596"/>
    </row>
    <row r="795">
      <c r="A795" s="596"/>
      <c r="B795" s="596"/>
      <c r="C795" s="596"/>
      <c r="D795" s="596"/>
      <c r="E795" s="596"/>
      <c r="F795" s="596"/>
      <c r="G795" s="596"/>
      <c r="H795" s="596"/>
      <c r="I795" s="596"/>
      <c r="J795" s="596"/>
      <c r="K795" s="596"/>
      <c r="L795" s="596"/>
      <c r="M795" s="596"/>
      <c r="N795" s="596"/>
      <c r="O795" s="596"/>
      <c r="P795" s="596"/>
      <c r="Q795" s="596"/>
      <c r="R795" s="596"/>
      <c r="S795" s="596"/>
      <c r="T795" s="596"/>
      <c r="U795" s="596"/>
      <c r="V795" s="596"/>
      <c r="W795" s="596"/>
      <c r="X795" s="596"/>
      <c r="Y795" s="596"/>
      <c r="Z795" s="596"/>
    </row>
    <row r="796">
      <c r="A796" s="596"/>
      <c r="B796" s="596"/>
      <c r="C796" s="596"/>
      <c r="D796" s="596"/>
      <c r="E796" s="596"/>
      <c r="F796" s="596"/>
      <c r="G796" s="596"/>
      <c r="H796" s="596"/>
      <c r="I796" s="596"/>
      <c r="J796" s="596"/>
      <c r="K796" s="596"/>
      <c r="L796" s="596"/>
      <c r="M796" s="596"/>
      <c r="N796" s="596"/>
      <c r="O796" s="596"/>
      <c r="P796" s="596"/>
      <c r="Q796" s="596"/>
      <c r="R796" s="596"/>
      <c r="S796" s="596"/>
      <c r="T796" s="596"/>
      <c r="U796" s="596"/>
      <c r="V796" s="596"/>
      <c r="W796" s="596"/>
      <c r="X796" s="596"/>
      <c r="Y796" s="596"/>
      <c r="Z796" s="596"/>
    </row>
    <row r="797">
      <c r="A797" s="596"/>
      <c r="B797" s="596"/>
      <c r="C797" s="596"/>
      <c r="D797" s="596"/>
      <c r="E797" s="596"/>
      <c r="F797" s="596"/>
      <c r="G797" s="596"/>
      <c r="H797" s="596"/>
      <c r="I797" s="596"/>
      <c r="J797" s="596"/>
      <c r="K797" s="596"/>
      <c r="L797" s="596"/>
      <c r="M797" s="596"/>
      <c r="N797" s="596"/>
      <c r="O797" s="596"/>
      <c r="P797" s="596"/>
      <c r="Q797" s="596"/>
      <c r="R797" s="596"/>
      <c r="S797" s="596"/>
      <c r="T797" s="596"/>
      <c r="U797" s="596"/>
      <c r="V797" s="596"/>
      <c r="W797" s="596"/>
      <c r="X797" s="596"/>
      <c r="Y797" s="596"/>
      <c r="Z797" s="596"/>
    </row>
    <row r="798">
      <c r="A798" s="596"/>
      <c r="B798" s="596"/>
      <c r="C798" s="596"/>
      <c r="D798" s="596"/>
      <c r="E798" s="596"/>
      <c r="F798" s="596"/>
      <c r="G798" s="596"/>
      <c r="H798" s="596"/>
      <c r="I798" s="596"/>
      <c r="J798" s="596"/>
      <c r="K798" s="596"/>
      <c r="L798" s="596"/>
      <c r="M798" s="596"/>
      <c r="N798" s="596"/>
      <c r="O798" s="596"/>
      <c r="P798" s="596"/>
      <c r="Q798" s="596"/>
      <c r="R798" s="596"/>
      <c r="S798" s="596"/>
      <c r="T798" s="596"/>
      <c r="U798" s="596"/>
      <c r="V798" s="596"/>
      <c r="W798" s="596"/>
      <c r="X798" s="596"/>
      <c r="Y798" s="596"/>
      <c r="Z798" s="596"/>
    </row>
    <row r="799">
      <c r="A799" s="596"/>
      <c r="B799" s="596"/>
      <c r="C799" s="596"/>
      <c r="D799" s="596"/>
      <c r="E799" s="596"/>
      <c r="F799" s="596"/>
      <c r="G799" s="596"/>
      <c r="H799" s="596"/>
      <c r="I799" s="596"/>
      <c r="J799" s="596"/>
      <c r="K799" s="596"/>
      <c r="L799" s="596"/>
      <c r="M799" s="596"/>
      <c r="N799" s="596"/>
      <c r="O799" s="596"/>
      <c r="P799" s="596"/>
      <c r="Q799" s="596"/>
      <c r="R799" s="596"/>
      <c r="S799" s="596"/>
      <c r="T799" s="596"/>
      <c r="U799" s="596"/>
      <c r="V799" s="596"/>
      <c r="W799" s="596"/>
      <c r="X799" s="596"/>
      <c r="Y799" s="596"/>
      <c r="Z799" s="596"/>
    </row>
    <row r="800">
      <c r="A800" s="596"/>
      <c r="B800" s="596"/>
      <c r="C800" s="596"/>
      <c r="D800" s="596"/>
      <c r="E800" s="596"/>
      <c r="F800" s="596"/>
      <c r="G800" s="596"/>
      <c r="H800" s="596"/>
      <c r="I800" s="596"/>
      <c r="J800" s="596"/>
      <c r="K800" s="596"/>
      <c r="L800" s="596"/>
      <c r="M800" s="596"/>
      <c r="N800" s="596"/>
      <c r="O800" s="596"/>
      <c r="P800" s="596"/>
      <c r="Q800" s="596"/>
      <c r="R800" s="596"/>
      <c r="S800" s="596"/>
      <c r="T800" s="596"/>
      <c r="U800" s="596"/>
      <c r="V800" s="596"/>
      <c r="W800" s="596"/>
      <c r="X800" s="596"/>
      <c r="Y800" s="596"/>
      <c r="Z800" s="596"/>
    </row>
    <row r="801">
      <c r="A801" s="596"/>
      <c r="B801" s="596"/>
      <c r="C801" s="596"/>
      <c r="D801" s="596"/>
      <c r="E801" s="596"/>
      <c r="F801" s="596"/>
      <c r="G801" s="596"/>
      <c r="H801" s="596"/>
      <c r="I801" s="596"/>
      <c r="J801" s="596"/>
      <c r="K801" s="596"/>
      <c r="L801" s="596"/>
      <c r="M801" s="596"/>
      <c r="N801" s="596"/>
      <c r="O801" s="596"/>
      <c r="P801" s="596"/>
      <c r="Q801" s="596"/>
      <c r="R801" s="596"/>
      <c r="S801" s="596"/>
      <c r="T801" s="596"/>
      <c r="U801" s="596"/>
      <c r="V801" s="596"/>
      <c r="W801" s="596"/>
      <c r="X801" s="596"/>
      <c r="Y801" s="596"/>
      <c r="Z801" s="596"/>
    </row>
    <row r="802">
      <c r="A802" s="596"/>
      <c r="B802" s="596"/>
      <c r="C802" s="596"/>
      <c r="D802" s="596"/>
      <c r="E802" s="596"/>
      <c r="F802" s="596"/>
      <c r="G802" s="596"/>
      <c r="H802" s="596"/>
      <c r="I802" s="596"/>
      <c r="J802" s="596"/>
      <c r="K802" s="596"/>
      <c r="L802" s="596"/>
      <c r="M802" s="596"/>
      <c r="N802" s="596"/>
      <c r="O802" s="596"/>
      <c r="P802" s="596"/>
      <c r="Q802" s="596"/>
      <c r="R802" s="596"/>
      <c r="S802" s="596"/>
      <c r="T802" s="596"/>
      <c r="U802" s="596"/>
      <c r="V802" s="596"/>
      <c r="W802" s="596"/>
      <c r="X802" s="596"/>
      <c r="Y802" s="596"/>
      <c r="Z802" s="596"/>
    </row>
    <row r="803">
      <c r="A803" s="596"/>
      <c r="B803" s="596"/>
      <c r="C803" s="596"/>
      <c r="D803" s="596"/>
      <c r="E803" s="596"/>
      <c r="F803" s="596"/>
      <c r="G803" s="596"/>
      <c r="H803" s="596"/>
      <c r="I803" s="596"/>
      <c r="J803" s="596"/>
      <c r="K803" s="596"/>
      <c r="L803" s="596"/>
      <c r="M803" s="596"/>
      <c r="N803" s="596"/>
      <c r="O803" s="596"/>
      <c r="P803" s="596"/>
      <c r="Q803" s="596"/>
      <c r="R803" s="596"/>
      <c r="S803" s="596"/>
      <c r="T803" s="596"/>
      <c r="U803" s="596"/>
      <c r="V803" s="596"/>
      <c r="W803" s="596"/>
      <c r="X803" s="596"/>
      <c r="Y803" s="596"/>
      <c r="Z803" s="596"/>
    </row>
    <row r="804">
      <c r="A804" s="596"/>
      <c r="B804" s="596"/>
      <c r="C804" s="596"/>
      <c r="D804" s="596"/>
      <c r="E804" s="596"/>
      <c r="F804" s="596"/>
      <c r="G804" s="596"/>
      <c r="H804" s="596"/>
      <c r="I804" s="596"/>
      <c r="J804" s="596"/>
      <c r="K804" s="596"/>
      <c r="L804" s="596"/>
      <c r="M804" s="596"/>
      <c r="N804" s="596"/>
      <c r="O804" s="596"/>
      <c r="P804" s="596"/>
      <c r="Q804" s="596"/>
      <c r="R804" s="596"/>
      <c r="S804" s="596"/>
      <c r="T804" s="596"/>
      <c r="U804" s="596"/>
      <c r="V804" s="596"/>
      <c r="W804" s="596"/>
      <c r="X804" s="596"/>
      <c r="Y804" s="596"/>
      <c r="Z804" s="596"/>
    </row>
    <row r="805">
      <c r="A805" s="596"/>
      <c r="B805" s="596"/>
      <c r="C805" s="596"/>
      <c r="D805" s="596"/>
      <c r="E805" s="596"/>
      <c r="F805" s="596"/>
      <c r="G805" s="596"/>
      <c r="H805" s="596"/>
      <c r="I805" s="596"/>
      <c r="J805" s="596"/>
      <c r="K805" s="596"/>
      <c r="L805" s="596"/>
      <c r="M805" s="596"/>
      <c r="N805" s="596"/>
      <c r="O805" s="596"/>
      <c r="P805" s="596"/>
      <c r="Q805" s="596"/>
      <c r="R805" s="596"/>
      <c r="S805" s="596"/>
      <c r="T805" s="596"/>
      <c r="U805" s="596"/>
      <c r="V805" s="596"/>
      <c r="W805" s="596"/>
      <c r="X805" s="596"/>
      <c r="Y805" s="596"/>
      <c r="Z805" s="596"/>
    </row>
    <row r="806">
      <c r="A806" s="596"/>
      <c r="B806" s="596"/>
      <c r="C806" s="596"/>
      <c r="D806" s="596"/>
      <c r="E806" s="596"/>
      <c r="F806" s="596"/>
      <c r="G806" s="596"/>
      <c r="H806" s="596"/>
      <c r="I806" s="596"/>
      <c r="J806" s="596"/>
      <c r="K806" s="596"/>
      <c r="L806" s="596"/>
      <c r="M806" s="596"/>
      <c r="N806" s="596"/>
      <c r="O806" s="596"/>
      <c r="P806" s="596"/>
      <c r="Q806" s="596"/>
      <c r="R806" s="596"/>
      <c r="S806" s="596"/>
      <c r="T806" s="596"/>
      <c r="U806" s="596"/>
      <c r="V806" s="596"/>
      <c r="W806" s="596"/>
      <c r="X806" s="596"/>
      <c r="Y806" s="596"/>
      <c r="Z806" s="596"/>
    </row>
    <row r="807">
      <c r="A807" s="596"/>
      <c r="B807" s="596"/>
      <c r="C807" s="596"/>
      <c r="D807" s="596"/>
      <c r="E807" s="596"/>
      <c r="F807" s="596"/>
      <c r="G807" s="596"/>
      <c r="H807" s="596"/>
      <c r="I807" s="596"/>
      <c r="J807" s="596"/>
      <c r="K807" s="596"/>
      <c r="L807" s="596"/>
      <c r="M807" s="596"/>
      <c r="N807" s="596"/>
      <c r="O807" s="596"/>
      <c r="P807" s="596"/>
      <c r="Q807" s="596"/>
      <c r="R807" s="596"/>
      <c r="S807" s="596"/>
      <c r="T807" s="596"/>
      <c r="U807" s="596"/>
      <c r="V807" s="596"/>
      <c r="W807" s="596"/>
      <c r="X807" s="596"/>
      <c r="Y807" s="596"/>
      <c r="Z807" s="596"/>
    </row>
    <row r="808">
      <c r="A808" s="596"/>
      <c r="B808" s="596"/>
      <c r="C808" s="596"/>
      <c r="D808" s="596"/>
      <c r="E808" s="596"/>
      <c r="F808" s="596"/>
      <c r="G808" s="596"/>
      <c r="H808" s="596"/>
      <c r="I808" s="596"/>
      <c r="J808" s="596"/>
      <c r="K808" s="596"/>
      <c r="L808" s="596"/>
      <c r="M808" s="596"/>
      <c r="N808" s="596"/>
      <c r="O808" s="596"/>
      <c r="P808" s="596"/>
      <c r="Q808" s="596"/>
      <c r="R808" s="596"/>
      <c r="S808" s="596"/>
      <c r="T808" s="596"/>
      <c r="U808" s="596"/>
      <c r="V808" s="596"/>
      <c r="W808" s="596"/>
      <c r="X808" s="596"/>
      <c r="Y808" s="596"/>
      <c r="Z808" s="596"/>
    </row>
    <row r="809">
      <c r="A809" s="596"/>
      <c r="B809" s="596"/>
      <c r="C809" s="596"/>
      <c r="D809" s="596"/>
      <c r="E809" s="596"/>
      <c r="F809" s="596"/>
      <c r="G809" s="596"/>
      <c r="H809" s="596"/>
      <c r="I809" s="596"/>
      <c r="J809" s="596"/>
      <c r="K809" s="596"/>
      <c r="L809" s="596"/>
      <c r="M809" s="596"/>
      <c r="N809" s="596"/>
      <c r="O809" s="596"/>
      <c r="P809" s="596"/>
      <c r="Q809" s="596"/>
      <c r="R809" s="596"/>
      <c r="S809" s="596"/>
      <c r="T809" s="596"/>
      <c r="U809" s="596"/>
      <c r="V809" s="596"/>
      <c r="W809" s="596"/>
      <c r="X809" s="596"/>
      <c r="Y809" s="596"/>
      <c r="Z809" s="596"/>
    </row>
    <row r="810">
      <c r="A810" s="596"/>
      <c r="B810" s="596"/>
      <c r="C810" s="596"/>
      <c r="D810" s="596"/>
      <c r="E810" s="596"/>
      <c r="F810" s="596"/>
      <c r="G810" s="596"/>
      <c r="H810" s="596"/>
      <c r="I810" s="596"/>
      <c r="J810" s="596"/>
      <c r="K810" s="596"/>
      <c r="L810" s="596"/>
      <c r="M810" s="596"/>
      <c r="N810" s="596"/>
      <c r="O810" s="596"/>
      <c r="P810" s="596"/>
      <c r="Q810" s="596"/>
      <c r="R810" s="596"/>
      <c r="S810" s="596"/>
      <c r="T810" s="596"/>
      <c r="U810" s="596"/>
      <c r="V810" s="596"/>
      <c r="W810" s="596"/>
      <c r="X810" s="596"/>
      <c r="Y810" s="596"/>
      <c r="Z810" s="596"/>
    </row>
    <row r="811">
      <c r="A811" s="596"/>
      <c r="B811" s="596"/>
      <c r="C811" s="596"/>
      <c r="D811" s="596"/>
      <c r="E811" s="596"/>
      <c r="F811" s="596"/>
      <c r="G811" s="596"/>
      <c r="H811" s="596"/>
      <c r="I811" s="596"/>
      <c r="J811" s="596"/>
      <c r="K811" s="596"/>
      <c r="L811" s="596"/>
      <c r="M811" s="596"/>
      <c r="N811" s="596"/>
      <c r="O811" s="596"/>
      <c r="P811" s="596"/>
      <c r="Q811" s="596"/>
      <c r="R811" s="596"/>
      <c r="S811" s="596"/>
      <c r="T811" s="596"/>
      <c r="U811" s="596"/>
      <c r="V811" s="596"/>
      <c r="W811" s="596"/>
      <c r="X811" s="596"/>
      <c r="Y811" s="596"/>
      <c r="Z811" s="596"/>
    </row>
    <row r="812">
      <c r="A812" s="596"/>
      <c r="B812" s="596"/>
      <c r="C812" s="596"/>
      <c r="D812" s="596"/>
      <c r="E812" s="596"/>
      <c r="F812" s="596"/>
      <c r="G812" s="596"/>
      <c r="H812" s="596"/>
      <c r="I812" s="596"/>
      <c r="J812" s="596"/>
      <c r="K812" s="596"/>
      <c r="L812" s="596"/>
      <c r="M812" s="596"/>
      <c r="N812" s="596"/>
      <c r="O812" s="596"/>
      <c r="P812" s="596"/>
      <c r="Q812" s="596"/>
      <c r="R812" s="596"/>
      <c r="S812" s="596"/>
      <c r="T812" s="596"/>
      <c r="U812" s="596"/>
      <c r="V812" s="596"/>
      <c r="W812" s="596"/>
      <c r="X812" s="596"/>
      <c r="Y812" s="596"/>
      <c r="Z812" s="596"/>
    </row>
    <row r="813">
      <c r="A813" s="596"/>
      <c r="B813" s="596"/>
      <c r="C813" s="596"/>
      <c r="D813" s="596"/>
      <c r="E813" s="596"/>
      <c r="F813" s="596"/>
      <c r="G813" s="596"/>
      <c r="H813" s="596"/>
      <c r="I813" s="596"/>
      <c r="J813" s="596"/>
      <c r="K813" s="596"/>
      <c r="L813" s="596"/>
      <c r="M813" s="596"/>
      <c r="N813" s="596"/>
      <c r="O813" s="596"/>
      <c r="P813" s="596"/>
      <c r="Q813" s="596"/>
      <c r="R813" s="596"/>
      <c r="S813" s="596"/>
      <c r="T813" s="596"/>
      <c r="U813" s="596"/>
      <c r="V813" s="596"/>
      <c r="W813" s="596"/>
      <c r="X813" s="596"/>
      <c r="Y813" s="596"/>
      <c r="Z813" s="596"/>
    </row>
    <row r="814">
      <c r="A814" s="596"/>
      <c r="B814" s="596"/>
      <c r="C814" s="596"/>
      <c r="D814" s="596"/>
      <c r="E814" s="596"/>
      <c r="F814" s="596"/>
      <c r="G814" s="596"/>
      <c r="H814" s="596"/>
      <c r="I814" s="596"/>
      <c r="J814" s="596"/>
      <c r="K814" s="596"/>
      <c r="L814" s="596"/>
      <c r="M814" s="596"/>
      <c r="N814" s="596"/>
      <c r="O814" s="596"/>
      <c r="P814" s="596"/>
      <c r="Q814" s="596"/>
      <c r="R814" s="596"/>
      <c r="S814" s="596"/>
      <c r="T814" s="596"/>
      <c r="U814" s="596"/>
      <c r="V814" s="596"/>
      <c r="W814" s="596"/>
      <c r="X814" s="596"/>
      <c r="Y814" s="596"/>
      <c r="Z814" s="596"/>
    </row>
    <row r="815">
      <c r="A815" s="596"/>
      <c r="B815" s="596"/>
      <c r="C815" s="596"/>
      <c r="D815" s="596"/>
      <c r="E815" s="596"/>
      <c r="F815" s="596"/>
      <c r="G815" s="596"/>
      <c r="H815" s="596"/>
      <c r="I815" s="596"/>
      <c r="J815" s="596"/>
      <c r="K815" s="596"/>
      <c r="L815" s="596"/>
      <c r="M815" s="596"/>
      <c r="N815" s="596"/>
      <c r="O815" s="596"/>
      <c r="P815" s="596"/>
      <c r="Q815" s="596"/>
      <c r="R815" s="596"/>
      <c r="S815" s="596"/>
      <c r="T815" s="596"/>
      <c r="U815" s="596"/>
      <c r="V815" s="596"/>
      <c r="W815" s="596"/>
      <c r="X815" s="596"/>
      <c r="Y815" s="596"/>
      <c r="Z815" s="596"/>
    </row>
    <row r="816">
      <c r="A816" s="596"/>
      <c r="B816" s="596"/>
      <c r="C816" s="596"/>
      <c r="D816" s="596"/>
      <c r="E816" s="596"/>
      <c r="F816" s="596"/>
      <c r="G816" s="596"/>
      <c r="H816" s="596"/>
      <c r="I816" s="596"/>
      <c r="J816" s="596"/>
      <c r="K816" s="596"/>
      <c r="L816" s="596"/>
      <c r="M816" s="596"/>
      <c r="N816" s="596"/>
      <c r="O816" s="596"/>
      <c r="P816" s="596"/>
      <c r="Q816" s="596"/>
      <c r="R816" s="596"/>
      <c r="S816" s="596"/>
      <c r="T816" s="596"/>
      <c r="U816" s="596"/>
      <c r="V816" s="596"/>
      <c r="W816" s="596"/>
      <c r="X816" s="596"/>
      <c r="Y816" s="596"/>
      <c r="Z816" s="596"/>
    </row>
    <row r="817">
      <c r="A817" s="596"/>
      <c r="B817" s="596"/>
      <c r="C817" s="596"/>
      <c r="D817" s="596"/>
      <c r="E817" s="596"/>
      <c r="F817" s="596"/>
      <c r="G817" s="596"/>
      <c r="H817" s="596"/>
      <c r="I817" s="596"/>
      <c r="J817" s="596"/>
      <c r="K817" s="596"/>
      <c r="L817" s="596"/>
      <c r="M817" s="596"/>
      <c r="N817" s="596"/>
      <c r="O817" s="596"/>
      <c r="P817" s="596"/>
      <c r="Q817" s="596"/>
      <c r="R817" s="596"/>
      <c r="S817" s="596"/>
      <c r="T817" s="596"/>
      <c r="U817" s="596"/>
      <c r="V817" s="596"/>
      <c r="W817" s="596"/>
      <c r="X817" s="596"/>
      <c r="Y817" s="596"/>
      <c r="Z817" s="596"/>
    </row>
    <row r="818">
      <c r="A818" s="596"/>
      <c r="B818" s="596"/>
      <c r="C818" s="596"/>
      <c r="D818" s="596"/>
      <c r="E818" s="596"/>
      <c r="F818" s="596"/>
      <c r="G818" s="596"/>
      <c r="H818" s="596"/>
      <c r="I818" s="596"/>
      <c r="J818" s="596"/>
      <c r="K818" s="596"/>
      <c r="L818" s="596"/>
      <c r="M818" s="596"/>
      <c r="N818" s="596"/>
      <c r="O818" s="596"/>
      <c r="P818" s="596"/>
      <c r="Q818" s="596"/>
      <c r="R818" s="596"/>
      <c r="S818" s="596"/>
      <c r="T818" s="596"/>
      <c r="U818" s="596"/>
      <c r="V818" s="596"/>
      <c r="W818" s="596"/>
      <c r="X818" s="596"/>
      <c r="Y818" s="596"/>
      <c r="Z818" s="596"/>
    </row>
    <row r="819">
      <c r="A819" s="596"/>
      <c r="B819" s="596"/>
      <c r="C819" s="596"/>
      <c r="D819" s="596"/>
      <c r="E819" s="596"/>
      <c r="F819" s="596"/>
      <c r="G819" s="596"/>
      <c r="H819" s="596"/>
      <c r="I819" s="596"/>
      <c r="J819" s="596"/>
      <c r="K819" s="596"/>
      <c r="L819" s="596"/>
      <c r="M819" s="596"/>
      <c r="N819" s="596"/>
      <c r="O819" s="596"/>
      <c r="P819" s="596"/>
      <c r="Q819" s="596"/>
      <c r="R819" s="596"/>
      <c r="S819" s="596"/>
      <c r="T819" s="596"/>
      <c r="U819" s="596"/>
      <c r="V819" s="596"/>
      <c r="W819" s="596"/>
      <c r="X819" s="596"/>
      <c r="Y819" s="596"/>
      <c r="Z819" s="596"/>
    </row>
    <row r="820">
      <c r="A820" s="596"/>
      <c r="B820" s="596"/>
      <c r="C820" s="596"/>
      <c r="D820" s="596"/>
      <c r="E820" s="596"/>
      <c r="F820" s="596"/>
      <c r="G820" s="596"/>
      <c r="H820" s="596"/>
      <c r="I820" s="596"/>
      <c r="J820" s="596"/>
      <c r="K820" s="596"/>
      <c r="L820" s="596"/>
      <c r="M820" s="596"/>
      <c r="N820" s="596"/>
      <c r="O820" s="596"/>
      <c r="P820" s="596"/>
      <c r="Q820" s="596"/>
      <c r="R820" s="596"/>
      <c r="S820" s="596"/>
      <c r="T820" s="596"/>
      <c r="U820" s="596"/>
      <c r="V820" s="596"/>
      <c r="W820" s="596"/>
      <c r="X820" s="596"/>
      <c r="Y820" s="596"/>
      <c r="Z820" s="596"/>
    </row>
    <row r="821">
      <c r="A821" s="596"/>
      <c r="B821" s="596"/>
      <c r="C821" s="596"/>
      <c r="D821" s="596"/>
      <c r="E821" s="596"/>
      <c r="F821" s="596"/>
      <c r="G821" s="596"/>
      <c r="H821" s="596"/>
      <c r="I821" s="596"/>
      <c r="J821" s="596"/>
      <c r="K821" s="596"/>
      <c r="L821" s="596"/>
      <c r="M821" s="596"/>
      <c r="N821" s="596"/>
      <c r="O821" s="596"/>
      <c r="P821" s="596"/>
      <c r="Q821" s="596"/>
      <c r="R821" s="596"/>
      <c r="S821" s="596"/>
      <c r="T821" s="596"/>
      <c r="U821" s="596"/>
      <c r="V821" s="596"/>
      <c r="W821" s="596"/>
      <c r="X821" s="596"/>
      <c r="Y821" s="596"/>
      <c r="Z821" s="596"/>
    </row>
    <row r="822">
      <c r="A822" s="596"/>
      <c r="B822" s="596"/>
      <c r="C822" s="596"/>
      <c r="D822" s="596"/>
      <c r="E822" s="596"/>
      <c r="F822" s="596"/>
      <c r="G822" s="596"/>
      <c r="H822" s="596"/>
      <c r="I822" s="596"/>
      <c r="J822" s="596"/>
      <c r="K822" s="596"/>
      <c r="L822" s="596"/>
      <c r="M822" s="596"/>
      <c r="N822" s="596"/>
      <c r="O822" s="596"/>
      <c r="P822" s="596"/>
      <c r="Q822" s="596"/>
      <c r="R822" s="596"/>
      <c r="S822" s="596"/>
      <c r="T822" s="596"/>
      <c r="U822" s="596"/>
      <c r="V822" s="596"/>
      <c r="W822" s="596"/>
      <c r="X822" s="596"/>
      <c r="Y822" s="596"/>
      <c r="Z822" s="596"/>
    </row>
    <row r="823">
      <c r="A823" s="596"/>
      <c r="B823" s="596"/>
      <c r="C823" s="596"/>
      <c r="D823" s="596"/>
      <c r="E823" s="596"/>
      <c r="F823" s="596"/>
      <c r="G823" s="596"/>
      <c r="H823" s="596"/>
      <c r="I823" s="596"/>
      <c r="J823" s="596"/>
      <c r="K823" s="596"/>
      <c r="L823" s="596"/>
      <c r="M823" s="596"/>
      <c r="N823" s="596"/>
      <c r="O823" s="596"/>
      <c r="P823" s="596"/>
      <c r="Q823" s="596"/>
      <c r="R823" s="596"/>
      <c r="S823" s="596"/>
      <c r="T823" s="596"/>
      <c r="U823" s="596"/>
      <c r="V823" s="596"/>
      <c r="W823" s="596"/>
      <c r="X823" s="596"/>
      <c r="Y823" s="596"/>
      <c r="Z823" s="596"/>
    </row>
    <row r="824">
      <c r="A824" s="596"/>
      <c r="B824" s="596"/>
      <c r="C824" s="596"/>
      <c r="D824" s="596"/>
      <c r="E824" s="596"/>
      <c r="F824" s="596"/>
      <c r="G824" s="596"/>
      <c r="H824" s="596"/>
      <c r="I824" s="596"/>
      <c r="J824" s="596"/>
      <c r="K824" s="596"/>
      <c r="L824" s="596"/>
      <c r="M824" s="596"/>
      <c r="N824" s="596"/>
      <c r="O824" s="596"/>
      <c r="P824" s="596"/>
      <c r="Q824" s="596"/>
      <c r="R824" s="596"/>
      <c r="S824" s="596"/>
      <c r="T824" s="596"/>
      <c r="U824" s="596"/>
      <c r="V824" s="596"/>
      <c r="W824" s="596"/>
      <c r="X824" s="596"/>
      <c r="Y824" s="596"/>
      <c r="Z824" s="596"/>
    </row>
    <row r="825">
      <c r="A825" s="596"/>
      <c r="B825" s="596"/>
      <c r="C825" s="596"/>
      <c r="D825" s="596"/>
      <c r="E825" s="596"/>
      <c r="F825" s="596"/>
      <c r="G825" s="596"/>
      <c r="H825" s="596"/>
      <c r="I825" s="596"/>
      <c r="J825" s="596"/>
      <c r="K825" s="596"/>
      <c r="L825" s="596"/>
      <c r="M825" s="596"/>
      <c r="N825" s="596"/>
      <c r="O825" s="596"/>
      <c r="P825" s="596"/>
      <c r="Q825" s="596"/>
      <c r="R825" s="596"/>
      <c r="S825" s="596"/>
      <c r="T825" s="596"/>
      <c r="U825" s="596"/>
      <c r="V825" s="596"/>
      <c r="W825" s="596"/>
      <c r="X825" s="596"/>
      <c r="Y825" s="596"/>
      <c r="Z825" s="596"/>
    </row>
    <row r="826">
      <c r="A826" s="596"/>
      <c r="B826" s="596"/>
      <c r="C826" s="596"/>
      <c r="D826" s="596"/>
      <c r="E826" s="596"/>
      <c r="F826" s="596"/>
      <c r="G826" s="596"/>
      <c r="H826" s="596"/>
      <c r="I826" s="596"/>
      <c r="J826" s="596"/>
      <c r="K826" s="596"/>
      <c r="L826" s="596"/>
      <c r="M826" s="596"/>
      <c r="N826" s="596"/>
      <c r="O826" s="596"/>
      <c r="P826" s="596"/>
      <c r="Q826" s="596"/>
      <c r="R826" s="596"/>
      <c r="S826" s="596"/>
      <c r="T826" s="596"/>
      <c r="U826" s="596"/>
      <c r="V826" s="596"/>
      <c r="W826" s="596"/>
      <c r="X826" s="596"/>
      <c r="Y826" s="596"/>
      <c r="Z826" s="596"/>
    </row>
    <row r="827">
      <c r="A827" s="596"/>
      <c r="B827" s="596"/>
      <c r="C827" s="596"/>
      <c r="D827" s="596"/>
      <c r="E827" s="596"/>
      <c r="F827" s="596"/>
      <c r="G827" s="596"/>
      <c r="H827" s="596"/>
      <c r="I827" s="596"/>
      <c r="J827" s="596"/>
      <c r="K827" s="596"/>
      <c r="L827" s="596"/>
      <c r="M827" s="596"/>
      <c r="N827" s="596"/>
      <c r="O827" s="596"/>
      <c r="P827" s="596"/>
      <c r="Q827" s="596"/>
      <c r="R827" s="596"/>
      <c r="S827" s="596"/>
      <c r="T827" s="596"/>
      <c r="U827" s="596"/>
      <c r="V827" s="596"/>
      <c r="W827" s="596"/>
      <c r="X827" s="596"/>
      <c r="Y827" s="596"/>
      <c r="Z827" s="596"/>
    </row>
    <row r="828">
      <c r="A828" s="596"/>
      <c r="B828" s="596"/>
      <c r="C828" s="596"/>
      <c r="D828" s="596"/>
      <c r="E828" s="596"/>
      <c r="F828" s="596"/>
      <c r="G828" s="596"/>
      <c r="H828" s="596"/>
      <c r="I828" s="596"/>
      <c r="J828" s="596"/>
      <c r="K828" s="596"/>
      <c r="L828" s="596"/>
      <c r="M828" s="596"/>
      <c r="N828" s="596"/>
      <c r="O828" s="596"/>
      <c r="P828" s="596"/>
      <c r="Q828" s="596"/>
      <c r="R828" s="596"/>
      <c r="S828" s="596"/>
      <c r="T828" s="596"/>
      <c r="U828" s="596"/>
      <c r="V828" s="596"/>
      <c r="W828" s="596"/>
      <c r="X828" s="596"/>
      <c r="Y828" s="596"/>
      <c r="Z828" s="596"/>
    </row>
    <row r="829">
      <c r="A829" s="596"/>
      <c r="B829" s="596"/>
      <c r="C829" s="596"/>
      <c r="D829" s="596"/>
      <c r="E829" s="596"/>
      <c r="F829" s="596"/>
      <c r="G829" s="596"/>
      <c r="H829" s="596"/>
      <c r="I829" s="596"/>
      <c r="J829" s="596"/>
      <c r="K829" s="596"/>
      <c r="L829" s="596"/>
      <c r="M829" s="596"/>
      <c r="N829" s="596"/>
      <c r="O829" s="596"/>
      <c r="P829" s="596"/>
      <c r="Q829" s="596"/>
      <c r="R829" s="596"/>
      <c r="S829" s="596"/>
      <c r="T829" s="596"/>
      <c r="U829" s="596"/>
      <c r="V829" s="596"/>
      <c r="W829" s="596"/>
      <c r="X829" s="596"/>
      <c r="Y829" s="596"/>
      <c r="Z829" s="596"/>
    </row>
    <row r="830">
      <c r="A830" s="596"/>
      <c r="B830" s="596"/>
      <c r="C830" s="596"/>
      <c r="D830" s="596"/>
      <c r="E830" s="596"/>
      <c r="F830" s="596"/>
      <c r="G830" s="596"/>
      <c r="H830" s="596"/>
      <c r="I830" s="596"/>
      <c r="J830" s="596"/>
      <c r="K830" s="596"/>
      <c r="L830" s="596"/>
      <c r="M830" s="596"/>
      <c r="N830" s="596"/>
      <c r="O830" s="596"/>
      <c r="P830" s="596"/>
      <c r="Q830" s="596"/>
      <c r="R830" s="596"/>
      <c r="S830" s="596"/>
      <c r="T830" s="596"/>
      <c r="U830" s="596"/>
      <c r="V830" s="596"/>
      <c r="W830" s="596"/>
      <c r="X830" s="596"/>
      <c r="Y830" s="596"/>
      <c r="Z830" s="596"/>
    </row>
    <row r="831">
      <c r="A831" s="596"/>
      <c r="B831" s="596"/>
      <c r="C831" s="596"/>
      <c r="D831" s="596"/>
      <c r="E831" s="596"/>
      <c r="F831" s="596"/>
      <c r="G831" s="596"/>
      <c r="H831" s="596"/>
      <c r="I831" s="596"/>
      <c r="J831" s="596"/>
      <c r="K831" s="596"/>
      <c r="L831" s="596"/>
      <c r="M831" s="596"/>
      <c r="N831" s="596"/>
      <c r="O831" s="596"/>
      <c r="P831" s="596"/>
      <c r="Q831" s="596"/>
      <c r="R831" s="596"/>
      <c r="S831" s="596"/>
      <c r="T831" s="596"/>
      <c r="U831" s="596"/>
      <c r="V831" s="596"/>
      <c r="W831" s="596"/>
      <c r="X831" s="596"/>
      <c r="Y831" s="596"/>
      <c r="Z831" s="596"/>
    </row>
    <row r="832">
      <c r="A832" s="596"/>
      <c r="B832" s="596"/>
      <c r="C832" s="596"/>
      <c r="D832" s="596"/>
      <c r="E832" s="596"/>
      <c r="F832" s="596"/>
      <c r="G832" s="596"/>
      <c r="H832" s="596"/>
      <c r="I832" s="596"/>
      <c r="J832" s="596"/>
      <c r="K832" s="596"/>
      <c r="L832" s="596"/>
      <c r="M832" s="596"/>
      <c r="N832" s="596"/>
      <c r="O832" s="596"/>
      <c r="P832" s="596"/>
      <c r="Q832" s="596"/>
      <c r="R832" s="596"/>
      <c r="S832" s="596"/>
      <c r="T832" s="596"/>
      <c r="U832" s="596"/>
      <c r="V832" s="596"/>
      <c r="W832" s="596"/>
      <c r="X832" s="596"/>
      <c r="Y832" s="596"/>
      <c r="Z832" s="596"/>
    </row>
    <row r="833">
      <c r="A833" s="596"/>
      <c r="B833" s="596"/>
      <c r="C833" s="596"/>
      <c r="D833" s="596"/>
      <c r="E833" s="596"/>
      <c r="F833" s="596"/>
      <c r="G833" s="596"/>
      <c r="H833" s="596"/>
      <c r="I833" s="596"/>
      <c r="J833" s="596"/>
      <c r="K833" s="596"/>
      <c r="L833" s="596"/>
      <c r="M833" s="596"/>
      <c r="N833" s="596"/>
      <c r="O833" s="596"/>
      <c r="P833" s="596"/>
      <c r="Q833" s="596"/>
      <c r="R833" s="596"/>
      <c r="S833" s="596"/>
      <c r="T833" s="596"/>
      <c r="U833" s="596"/>
      <c r="V833" s="596"/>
      <c r="W833" s="596"/>
      <c r="X833" s="596"/>
      <c r="Y833" s="596"/>
      <c r="Z833" s="596"/>
    </row>
    <row r="834">
      <c r="A834" s="596"/>
      <c r="B834" s="596"/>
      <c r="C834" s="596"/>
      <c r="D834" s="596"/>
      <c r="E834" s="596"/>
      <c r="F834" s="596"/>
      <c r="G834" s="596"/>
      <c r="H834" s="596"/>
      <c r="I834" s="596"/>
      <c r="J834" s="596"/>
      <c r="K834" s="596"/>
      <c r="L834" s="596"/>
      <c r="M834" s="596"/>
      <c r="N834" s="596"/>
      <c r="O834" s="596"/>
      <c r="P834" s="596"/>
      <c r="Q834" s="596"/>
      <c r="R834" s="596"/>
      <c r="S834" s="596"/>
      <c r="T834" s="596"/>
      <c r="U834" s="596"/>
      <c r="V834" s="596"/>
      <c r="W834" s="596"/>
      <c r="X834" s="596"/>
      <c r="Y834" s="596"/>
      <c r="Z834" s="596"/>
    </row>
    <row r="835">
      <c r="A835" s="596"/>
      <c r="B835" s="596"/>
      <c r="C835" s="596"/>
      <c r="D835" s="596"/>
      <c r="E835" s="596"/>
      <c r="F835" s="596"/>
      <c r="G835" s="596"/>
      <c r="H835" s="596"/>
      <c r="I835" s="596"/>
      <c r="J835" s="596"/>
      <c r="K835" s="596"/>
      <c r="L835" s="596"/>
      <c r="M835" s="596"/>
      <c r="N835" s="596"/>
      <c r="O835" s="596"/>
      <c r="P835" s="596"/>
      <c r="Q835" s="596"/>
      <c r="R835" s="596"/>
      <c r="S835" s="596"/>
      <c r="T835" s="596"/>
      <c r="U835" s="596"/>
      <c r="V835" s="596"/>
      <c r="W835" s="596"/>
      <c r="X835" s="596"/>
      <c r="Y835" s="596"/>
      <c r="Z835" s="596"/>
    </row>
    <row r="836">
      <c r="A836" s="596"/>
      <c r="B836" s="596"/>
      <c r="C836" s="596"/>
      <c r="D836" s="596"/>
      <c r="E836" s="596"/>
      <c r="F836" s="596"/>
      <c r="G836" s="596"/>
      <c r="H836" s="596"/>
      <c r="I836" s="596"/>
      <c r="J836" s="596"/>
      <c r="K836" s="596"/>
      <c r="L836" s="596"/>
      <c r="M836" s="596"/>
      <c r="N836" s="596"/>
      <c r="O836" s="596"/>
      <c r="P836" s="596"/>
      <c r="Q836" s="596"/>
      <c r="R836" s="596"/>
      <c r="S836" s="596"/>
      <c r="T836" s="596"/>
      <c r="U836" s="596"/>
      <c r="V836" s="596"/>
      <c r="W836" s="596"/>
      <c r="X836" s="596"/>
      <c r="Y836" s="596"/>
      <c r="Z836" s="596"/>
    </row>
    <row r="837">
      <c r="A837" s="596"/>
      <c r="B837" s="596"/>
      <c r="C837" s="596"/>
      <c r="D837" s="596"/>
      <c r="E837" s="596"/>
      <c r="F837" s="596"/>
      <c r="G837" s="596"/>
      <c r="H837" s="596"/>
      <c r="I837" s="596"/>
      <c r="J837" s="596"/>
      <c r="K837" s="596"/>
      <c r="L837" s="596"/>
      <c r="M837" s="596"/>
      <c r="N837" s="596"/>
      <c r="O837" s="596"/>
      <c r="P837" s="596"/>
      <c r="Q837" s="596"/>
      <c r="R837" s="596"/>
      <c r="S837" s="596"/>
      <c r="T837" s="596"/>
      <c r="U837" s="596"/>
      <c r="V837" s="596"/>
      <c r="W837" s="596"/>
      <c r="X837" s="596"/>
      <c r="Y837" s="596"/>
      <c r="Z837" s="596"/>
    </row>
    <row r="838">
      <c r="A838" s="596"/>
      <c r="B838" s="596"/>
      <c r="C838" s="596"/>
      <c r="D838" s="596"/>
      <c r="E838" s="596"/>
      <c r="F838" s="596"/>
      <c r="G838" s="596"/>
      <c r="H838" s="596"/>
      <c r="I838" s="596"/>
      <c r="J838" s="596"/>
      <c r="K838" s="596"/>
      <c r="L838" s="596"/>
      <c r="M838" s="596"/>
      <c r="N838" s="596"/>
      <c r="O838" s="596"/>
      <c r="P838" s="596"/>
      <c r="Q838" s="596"/>
      <c r="R838" s="596"/>
      <c r="S838" s="596"/>
      <c r="T838" s="596"/>
      <c r="U838" s="596"/>
      <c r="V838" s="596"/>
      <c r="W838" s="596"/>
      <c r="X838" s="596"/>
      <c r="Y838" s="596"/>
      <c r="Z838" s="596"/>
    </row>
    <row r="839">
      <c r="A839" s="596"/>
      <c r="B839" s="596"/>
      <c r="C839" s="596"/>
      <c r="D839" s="596"/>
      <c r="E839" s="596"/>
      <c r="F839" s="596"/>
      <c r="G839" s="596"/>
      <c r="H839" s="596"/>
      <c r="I839" s="596"/>
      <c r="J839" s="596"/>
      <c r="K839" s="596"/>
      <c r="L839" s="596"/>
      <c r="M839" s="596"/>
      <c r="N839" s="596"/>
      <c r="O839" s="596"/>
      <c r="P839" s="596"/>
      <c r="Q839" s="596"/>
      <c r="R839" s="596"/>
      <c r="S839" s="596"/>
      <c r="T839" s="596"/>
      <c r="U839" s="596"/>
      <c r="V839" s="596"/>
      <c r="W839" s="596"/>
      <c r="X839" s="596"/>
      <c r="Y839" s="596"/>
      <c r="Z839" s="596"/>
    </row>
    <row r="840">
      <c r="A840" s="596"/>
      <c r="B840" s="596"/>
      <c r="C840" s="596"/>
      <c r="D840" s="596"/>
      <c r="E840" s="596"/>
      <c r="F840" s="596"/>
      <c r="G840" s="596"/>
      <c r="H840" s="596"/>
      <c r="I840" s="596"/>
      <c r="J840" s="596"/>
      <c r="K840" s="596"/>
      <c r="L840" s="596"/>
      <c r="M840" s="596"/>
      <c r="N840" s="596"/>
      <c r="O840" s="596"/>
      <c r="P840" s="596"/>
      <c r="Q840" s="596"/>
      <c r="R840" s="596"/>
      <c r="S840" s="596"/>
      <c r="T840" s="596"/>
      <c r="U840" s="596"/>
      <c r="V840" s="596"/>
      <c r="W840" s="596"/>
      <c r="X840" s="596"/>
      <c r="Y840" s="596"/>
      <c r="Z840" s="596"/>
    </row>
    <row r="841">
      <c r="A841" s="596"/>
      <c r="B841" s="596"/>
      <c r="C841" s="596"/>
      <c r="D841" s="596"/>
      <c r="E841" s="596"/>
      <c r="F841" s="596"/>
      <c r="G841" s="596"/>
      <c r="H841" s="596"/>
      <c r="I841" s="596"/>
      <c r="J841" s="596"/>
      <c r="K841" s="596"/>
      <c r="L841" s="596"/>
      <c r="M841" s="596"/>
      <c r="N841" s="596"/>
      <c r="O841" s="596"/>
      <c r="P841" s="596"/>
      <c r="Q841" s="596"/>
      <c r="R841" s="596"/>
      <c r="S841" s="596"/>
      <c r="T841" s="596"/>
      <c r="U841" s="596"/>
      <c r="V841" s="596"/>
      <c r="W841" s="596"/>
      <c r="X841" s="596"/>
      <c r="Y841" s="596"/>
      <c r="Z841" s="596"/>
    </row>
    <row r="842">
      <c r="A842" s="596"/>
      <c r="B842" s="596"/>
      <c r="C842" s="596"/>
      <c r="D842" s="596"/>
      <c r="E842" s="596"/>
      <c r="F842" s="596"/>
      <c r="G842" s="596"/>
      <c r="H842" s="596"/>
      <c r="I842" s="596"/>
      <c r="J842" s="596"/>
      <c r="K842" s="596"/>
      <c r="L842" s="596"/>
      <c r="M842" s="596"/>
      <c r="N842" s="596"/>
      <c r="O842" s="596"/>
      <c r="P842" s="596"/>
      <c r="Q842" s="596"/>
      <c r="R842" s="596"/>
      <c r="S842" s="596"/>
      <c r="T842" s="596"/>
      <c r="U842" s="596"/>
      <c r="V842" s="596"/>
      <c r="W842" s="596"/>
      <c r="X842" s="596"/>
      <c r="Y842" s="596"/>
      <c r="Z842" s="596"/>
    </row>
    <row r="843">
      <c r="A843" s="596"/>
      <c r="B843" s="596"/>
      <c r="C843" s="596"/>
      <c r="D843" s="596"/>
      <c r="E843" s="596"/>
      <c r="F843" s="596"/>
      <c r="G843" s="596"/>
      <c r="H843" s="596"/>
      <c r="I843" s="596"/>
      <c r="J843" s="596"/>
      <c r="K843" s="596"/>
      <c r="L843" s="596"/>
      <c r="M843" s="596"/>
      <c r="N843" s="596"/>
      <c r="O843" s="596"/>
      <c r="P843" s="596"/>
      <c r="Q843" s="596"/>
      <c r="R843" s="596"/>
      <c r="S843" s="596"/>
      <c r="T843" s="596"/>
      <c r="U843" s="596"/>
      <c r="V843" s="596"/>
      <c r="W843" s="596"/>
      <c r="X843" s="596"/>
      <c r="Y843" s="596"/>
      <c r="Z843" s="596"/>
    </row>
    <row r="844">
      <c r="A844" s="596"/>
      <c r="B844" s="596"/>
      <c r="C844" s="596"/>
      <c r="D844" s="596"/>
      <c r="E844" s="596"/>
      <c r="F844" s="596"/>
      <c r="G844" s="596"/>
      <c r="H844" s="596"/>
      <c r="I844" s="596"/>
      <c r="J844" s="596"/>
      <c r="K844" s="596"/>
      <c r="L844" s="596"/>
      <c r="M844" s="596"/>
      <c r="N844" s="596"/>
      <c r="O844" s="596"/>
      <c r="P844" s="596"/>
      <c r="Q844" s="596"/>
      <c r="R844" s="596"/>
      <c r="S844" s="596"/>
      <c r="T844" s="596"/>
      <c r="U844" s="596"/>
      <c r="V844" s="596"/>
      <c r="W844" s="596"/>
      <c r="X844" s="596"/>
      <c r="Y844" s="596"/>
      <c r="Z844" s="596"/>
    </row>
    <row r="845">
      <c r="A845" s="596"/>
      <c r="B845" s="596"/>
      <c r="C845" s="596"/>
      <c r="D845" s="596"/>
      <c r="E845" s="596"/>
      <c r="F845" s="596"/>
      <c r="G845" s="596"/>
      <c r="H845" s="596"/>
      <c r="I845" s="596"/>
      <c r="J845" s="596"/>
      <c r="K845" s="596"/>
      <c r="L845" s="596"/>
      <c r="M845" s="596"/>
      <c r="N845" s="596"/>
      <c r="O845" s="596"/>
      <c r="P845" s="596"/>
      <c r="Q845" s="596"/>
      <c r="R845" s="596"/>
      <c r="S845" s="596"/>
      <c r="T845" s="596"/>
      <c r="U845" s="596"/>
      <c r="V845" s="596"/>
      <c r="W845" s="596"/>
      <c r="X845" s="596"/>
      <c r="Y845" s="596"/>
      <c r="Z845" s="596"/>
    </row>
    <row r="846">
      <c r="A846" s="596"/>
      <c r="B846" s="596"/>
      <c r="C846" s="596"/>
      <c r="D846" s="596"/>
      <c r="E846" s="596"/>
      <c r="F846" s="596"/>
      <c r="G846" s="596"/>
      <c r="H846" s="596"/>
      <c r="I846" s="596"/>
      <c r="J846" s="596"/>
      <c r="K846" s="596"/>
      <c r="L846" s="596"/>
      <c r="M846" s="596"/>
      <c r="N846" s="596"/>
      <c r="O846" s="596"/>
      <c r="P846" s="596"/>
      <c r="Q846" s="596"/>
      <c r="R846" s="596"/>
      <c r="S846" s="596"/>
      <c r="T846" s="596"/>
      <c r="U846" s="596"/>
      <c r="V846" s="596"/>
      <c r="W846" s="596"/>
      <c r="X846" s="596"/>
      <c r="Y846" s="596"/>
      <c r="Z846" s="596"/>
    </row>
    <row r="847">
      <c r="A847" s="596"/>
      <c r="B847" s="596"/>
      <c r="C847" s="596"/>
      <c r="D847" s="596"/>
      <c r="E847" s="596"/>
      <c r="F847" s="596"/>
      <c r="G847" s="596"/>
      <c r="H847" s="596"/>
      <c r="I847" s="596"/>
      <c r="J847" s="596"/>
      <c r="K847" s="596"/>
      <c r="L847" s="596"/>
      <c r="M847" s="596"/>
      <c r="N847" s="596"/>
      <c r="O847" s="596"/>
      <c r="P847" s="596"/>
      <c r="Q847" s="596"/>
      <c r="R847" s="596"/>
      <c r="S847" s="596"/>
      <c r="T847" s="596"/>
      <c r="U847" s="596"/>
      <c r="V847" s="596"/>
      <c r="W847" s="596"/>
      <c r="X847" s="596"/>
      <c r="Y847" s="596"/>
      <c r="Z847" s="596"/>
    </row>
    <row r="848">
      <c r="A848" s="596"/>
      <c r="B848" s="596"/>
      <c r="C848" s="596"/>
      <c r="D848" s="596"/>
      <c r="E848" s="596"/>
      <c r="F848" s="596"/>
      <c r="G848" s="596"/>
      <c r="H848" s="596"/>
      <c r="I848" s="596"/>
      <c r="J848" s="596"/>
      <c r="K848" s="596"/>
      <c r="L848" s="596"/>
      <c r="M848" s="596"/>
      <c r="N848" s="596"/>
      <c r="O848" s="596"/>
      <c r="P848" s="596"/>
      <c r="Q848" s="596"/>
      <c r="R848" s="596"/>
      <c r="S848" s="596"/>
      <c r="T848" s="596"/>
      <c r="U848" s="596"/>
      <c r="V848" s="596"/>
      <c r="W848" s="596"/>
      <c r="X848" s="596"/>
      <c r="Y848" s="596"/>
      <c r="Z848" s="596"/>
    </row>
    <row r="849">
      <c r="A849" s="596"/>
      <c r="B849" s="596"/>
      <c r="C849" s="596"/>
      <c r="D849" s="596"/>
      <c r="E849" s="596"/>
      <c r="F849" s="596"/>
      <c r="G849" s="596"/>
      <c r="H849" s="596"/>
      <c r="I849" s="596"/>
      <c r="J849" s="596"/>
      <c r="K849" s="596"/>
      <c r="L849" s="596"/>
      <c r="M849" s="596"/>
      <c r="N849" s="596"/>
      <c r="O849" s="596"/>
      <c r="P849" s="596"/>
      <c r="Q849" s="596"/>
      <c r="R849" s="596"/>
      <c r="S849" s="596"/>
      <c r="T849" s="596"/>
      <c r="U849" s="596"/>
      <c r="V849" s="596"/>
      <c r="W849" s="596"/>
      <c r="X849" s="596"/>
      <c r="Y849" s="596"/>
      <c r="Z849" s="596"/>
    </row>
    <row r="850">
      <c r="A850" s="596"/>
      <c r="B850" s="596"/>
      <c r="C850" s="596"/>
      <c r="D850" s="596"/>
      <c r="E850" s="596"/>
      <c r="F850" s="596"/>
      <c r="G850" s="596"/>
      <c r="H850" s="596"/>
      <c r="I850" s="596"/>
      <c r="J850" s="596"/>
      <c r="K850" s="596"/>
      <c r="L850" s="596"/>
      <c r="M850" s="596"/>
      <c r="N850" s="596"/>
      <c r="O850" s="596"/>
      <c r="P850" s="596"/>
      <c r="Q850" s="596"/>
      <c r="R850" s="596"/>
      <c r="S850" s="596"/>
      <c r="T850" s="596"/>
      <c r="U850" s="596"/>
      <c r="V850" s="596"/>
      <c r="W850" s="596"/>
      <c r="X850" s="596"/>
      <c r="Y850" s="596"/>
      <c r="Z850" s="596"/>
    </row>
    <row r="851">
      <c r="A851" s="596"/>
      <c r="B851" s="596"/>
      <c r="C851" s="596"/>
      <c r="D851" s="596"/>
      <c r="E851" s="596"/>
      <c r="F851" s="596"/>
      <c r="G851" s="596"/>
      <c r="H851" s="596"/>
      <c r="I851" s="596"/>
      <c r="J851" s="596"/>
      <c r="K851" s="596"/>
      <c r="L851" s="596"/>
      <c r="M851" s="596"/>
      <c r="N851" s="596"/>
      <c r="O851" s="596"/>
      <c r="P851" s="596"/>
      <c r="Q851" s="596"/>
      <c r="R851" s="596"/>
      <c r="S851" s="596"/>
      <c r="T851" s="596"/>
      <c r="U851" s="596"/>
      <c r="V851" s="596"/>
      <c r="W851" s="596"/>
      <c r="X851" s="596"/>
      <c r="Y851" s="596"/>
      <c r="Z851" s="596"/>
    </row>
    <row r="852">
      <c r="A852" s="596"/>
      <c r="B852" s="596"/>
      <c r="C852" s="596"/>
      <c r="D852" s="596"/>
      <c r="E852" s="596"/>
      <c r="F852" s="596"/>
      <c r="G852" s="596"/>
      <c r="H852" s="596"/>
      <c r="I852" s="596"/>
      <c r="J852" s="596"/>
      <c r="K852" s="596"/>
      <c r="L852" s="596"/>
      <c r="M852" s="596"/>
      <c r="N852" s="596"/>
      <c r="O852" s="596"/>
      <c r="P852" s="596"/>
      <c r="Q852" s="596"/>
      <c r="R852" s="596"/>
      <c r="S852" s="596"/>
      <c r="T852" s="596"/>
      <c r="U852" s="596"/>
      <c r="V852" s="596"/>
      <c r="W852" s="596"/>
      <c r="X852" s="596"/>
      <c r="Y852" s="596"/>
      <c r="Z852" s="596"/>
    </row>
    <row r="853">
      <c r="A853" s="596"/>
      <c r="B853" s="596"/>
      <c r="C853" s="596"/>
      <c r="D853" s="596"/>
      <c r="E853" s="596"/>
      <c r="F853" s="596"/>
      <c r="G853" s="596"/>
      <c r="H853" s="596"/>
      <c r="I853" s="596"/>
      <c r="J853" s="596"/>
      <c r="K853" s="596"/>
      <c r="L853" s="596"/>
      <c r="M853" s="596"/>
      <c r="N853" s="596"/>
      <c r="O853" s="596"/>
      <c r="P853" s="596"/>
      <c r="Q853" s="596"/>
      <c r="R853" s="596"/>
      <c r="S853" s="596"/>
      <c r="T853" s="596"/>
      <c r="U853" s="596"/>
      <c r="V853" s="596"/>
      <c r="W853" s="596"/>
      <c r="X853" s="596"/>
      <c r="Y853" s="596"/>
      <c r="Z853" s="596"/>
    </row>
    <row r="854">
      <c r="A854" s="596"/>
      <c r="B854" s="596"/>
      <c r="C854" s="596"/>
      <c r="D854" s="596"/>
      <c r="E854" s="596"/>
      <c r="F854" s="596"/>
      <c r="G854" s="596"/>
      <c r="H854" s="596"/>
      <c r="I854" s="596"/>
      <c r="J854" s="596"/>
      <c r="K854" s="596"/>
      <c r="L854" s="596"/>
      <c r="M854" s="596"/>
      <c r="N854" s="596"/>
      <c r="O854" s="596"/>
      <c r="P854" s="596"/>
      <c r="Q854" s="596"/>
      <c r="R854" s="596"/>
      <c r="S854" s="596"/>
      <c r="T854" s="596"/>
      <c r="U854" s="596"/>
      <c r="V854" s="596"/>
      <c r="W854" s="596"/>
      <c r="X854" s="596"/>
      <c r="Y854" s="596"/>
      <c r="Z854" s="596"/>
    </row>
    <row r="855">
      <c r="A855" s="596"/>
      <c r="B855" s="596"/>
      <c r="C855" s="596"/>
      <c r="D855" s="596"/>
      <c r="E855" s="596"/>
      <c r="F855" s="596"/>
      <c r="G855" s="596"/>
      <c r="H855" s="596"/>
      <c r="I855" s="596"/>
      <c r="J855" s="596"/>
      <c r="K855" s="596"/>
      <c r="L855" s="596"/>
      <c r="M855" s="596"/>
      <c r="N855" s="596"/>
      <c r="O855" s="596"/>
      <c r="P855" s="596"/>
      <c r="Q855" s="596"/>
      <c r="R855" s="596"/>
      <c r="S855" s="596"/>
      <c r="T855" s="596"/>
      <c r="U855" s="596"/>
      <c r="V855" s="596"/>
      <c r="W855" s="596"/>
      <c r="X855" s="596"/>
      <c r="Y855" s="596"/>
      <c r="Z855" s="596"/>
    </row>
    <row r="856">
      <c r="A856" s="596"/>
      <c r="B856" s="596"/>
      <c r="C856" s="596"/>
      <c r="D856" s="596"/>
      <c r="E856" s="596"/>
      <c r="F856" s="596"/>
      <c r="G856" s="596"/>
      <c r="H856" s="596"/>
      <c r="I856" s="596"/>
      <c r="J856" s="596"/>
      <c r="K856" s="596"/>
      <c r="L856" s="596"/>
      <c r="M856" s="596"/>
      <c r="N856" s="596"/>
      <c r="O856" s="596"/>
      <c r="P856" s="596"/>
      <c r="Q856" s="596"/>
      <c r="R856" s="596"/>
      <c r="S856" s="596"/>
      <c r="T856" s="596"/>
      <c r="U856" s="596"/>
      <c r="V856" s="596"/>
      <c r="W856" s="596"/>
      <c r="X856" s="596"/>
      <c r="Y856" s="596"/>
      <c r="Z856" s="596"/>
    </row>
    <row r="857">
      <c r="A857" s="596"/>
      <c r="B857" s="596"/>
      <c r="C857" s="596"/>
      <c r="D857" s="596"/>
      <c r="E857" s="596"/>
      <c r="F857" s="596"/>
      <c r="G857" s="596"/>
      <c r="H857" s="596"/>
      <c r="I857" s="596"/>
      <c r="J857" s="596"/>
      <c r="K857" s="596"/>
      <c r="L857" s="596"/>
      <c r="M857" s="596"/>
      <c r="N857" s="596"/>
      <c r="O857" s="596"/>
      <c r="P857" s="596"/>
      <c r="Q857" s="596"/>
      <c r="R857" s="596"/>
      <c r="S857" s="596"/>
      <c r="T857" s="596"/>
      <c r="U857" s="596"/>
      <c r="V857" s="596"/>
      <c r="W857" s="596"/>
      <c r="X857" s="596"/>
      <c r="Y857" s="596"/>
      <c r="Z857" s="596"/>
    </row>
    <row r="858">
      <c r="A858" s="596"/>
      <c r="B858" s="596"/>
      <c r="C858" s="596"/>
      <c r="D858" s="596"/>
      <c r="E858" s="596"/>
      <c r="F858" s="596"/>
      <c r="G858" s="596"/>
      <c r="H858" s="596"/>
      <c r="I858" s="596"/>
      <c r="J858" s="596"/>
      <c r="K858" s="596"/>
      <c r="L858" s="596"/>
      <c r="M858" s="596"/>
      <c r="N858" s="596"/>
      <c r="O858" s="596"/>
      <c r="P858" s="596"/>
      <c r="Q858" s="596"/>
      <c r="R858" s="596"/>
      <c r="S858" s="596"/>
      <c r="T858" s="596"/>
      <c r="U858" s="596"/>
      <c r="V858" s="596"/>
      <c r="W858" s="596"/>
      <c r="X858" s="596"/>
      <c r="Y858" s="596"/>
      <c r="Z858" s="596"/>
    </row>
    <row r="859">
      <c r="A859" s="596"/>
      <c r="B859" s="596"/>
      <c r="C859" s="596"/>
      <c r="D859" s="596"/>
      <c r="E859" s="596"/>
      <c r="F859" s="596"/>
      <c r="G859" s="596"/>
      <c r="H859" s="596"/>
      <c r="I859" s="596"/>
      <c r="J859" s="596"/>
      <c r="K859" s="596"/>
      <c r="L859" s="596"/>
      <c r="M859" s="596"/>
      <c r="N859" s="596"/>
      <c r="O859" s="596"/>
      <c r="P859" s="596"/>
      <c r="Q859" s="596"/>
      <c r="R859" s="596"/>
      <c r="S859" s="596"/>
      <c r="T859" s="596"/>
      <c r="U859" s="596"/>
      <c r="V859" s="596"/>
      <c r="W859" s="596"/>
      <c r="X859" s="596"/>
      <c r="Y859" s="596"/>
      <c r="Z859" s="596"/>
    </row>
    <row r="860">
      <c r="A860" s="596"/>
      <c r="B860" s="596"/>
      <c r="C860" s="596"/>
      <c r="D860" s="596"/>
      <c r="E860" s="596"/>
      <c r="F860" s="596"/>
      <c r="G860" s="596"/>
      <c r="H860" s="596"/>
      <c r="I860" s="596"/>
      <c r="J860" s="596"/>
      <c r="K860" s="596"/>
      <c r="L860" s="596"/>
      <c r="M860" s="596"/>
      <c r="N860" s="596"/>
      <c r="O860" s="596"/>
      <c r="P860" s="596"/>
      <c r="Q860" s="596"/>
      <c r="R860" s="596"/>
      <c r="S860" s="596"/>
      <c r="T860" s="596"/>
      <c r="U860" s="596"/>
      <c r="V860" s="596"/>
      <c r="W860" s="596"/>
      <c r="X860" s="596"/>
      <c r="Y860" s="596"/>
      <c r="Z860" s="596"/>
    </row>
    <row r="861">
      <c r="A861" s="596"/>
      <c r="B861" s="596"/>
      <c r="C861" s="596"/>
      <c r="D861" s="596"/>
      <c r="E861" s="596"/>
      <c r="F861" s="596"/>
      <c r="G861" s="596"/>
      <c r="H861" s="596"/>
      <c r="I861" s="596"/>
      <c r="J861" s="596"/>
      <c r="K861" s="596"/>
      <c r="L861" s="596"/>
      <c r="M861" s="596"/>
      <c r="N861" s="596"/>
      <c r="O861" s="596"/>
      <c r="P861" s="596"/>
      <c r="Q861" s="596"/>
      <c r="R861" s="596"/>
      <c r="S861" s="596"/>
      <c r="T861" s="596"/>
      <c r="U861" s="596"/>
      <c r="V861" s="596"/>
      <c r="W861" s="596"/>
      <c r="X861" s="596"/>
      <c r="Y861" s="596"/>
      <c r="Z861" s="596"/>
    </row>
    <row r="862">
      <c r="A862" s="596"/>
      <c r="B862" s="596"/>
      <c r="C862" s="596"/>
      <c r="D862" s="596"/>
      <c r="E862" s="596"/>
      <c r="F862" s="596"/>
      <c r="G862" s="596"/>
      <c r="H862" s="596"/>
      <c r="I862" s="596"/>
      <c r="J862" s="596"/>
      <c r="K862" s="596"/>
      <c r="L862" s="596"/>
      <c r="M862" s="596"/>
      <c r="N862" s="596"/>
      <c r="O862" s="596"/>
      <c r="P862" s="596"/>
      <c r="Q862" s="596"/>
      <c r="R862" s="596"/>
      <c r="S862" s="596"/>
      <c r="T862" s="596"/>
      <c r="U862" s="596"/>
      <c r="V862" s="596"/>
      <c r="W862" s="596"/>
      <c r="X862" s="596"/>
      <c r="Y862" s="596"/>
      <c r="Z862" s="596"/>
    </row>
    <row r="863">
      <c r="A863" s="596"/>
      <c r="B863" s="596"/>
      <c r="C863" s="596"/>
      <c r="D863" s="596"/>
      <c r="E863" s="596"/>
      <c r="F863" s="596"/>
      <c r="G863" s="596"/>
      <c r="H863" s="596"/>
      <c r="I863" s="596"/>
      <c r="J863" s="596"/>
      <c r="K863" s="596"/>
      <c r="L863" s="596"/>
      <c r="M863" s="596"/>
      <c r="N863" s="596"/>
      <c r="O863" s="596"/>
      <c r="P863" s="596"/>
      <c r="Q863" s="596"/>
      <c r="R863" s="596"/>
      <c r="S863" s="596"/>
      <c r="T863" s="596"/>
      <c r="U863" s="596"/>
      <c r="V863" s="596"/>
      <c r="W863" s="596"/>
      <c r="X863" s="596"/>
      <c r="Y863" s="596"/>
      <c r="Z863" s="596"/>
    </row>
    <row r="864">
      <c r="A864" s="596"/>
      <c r="B864" s="596"/>
      <c r="C864" s="596"/>
      <c r="D864" s="596"/>
      <c r="E864" s="596"/>
      <c r="F864" s="596"/>
      <c r="G864" s="596"/>
      <c r="H864" s="596"/>
      <c r="I864" s="596"/>
      <c r="J864" s="596"/>
      <c r="K864" s="596"/>
      <c r="L864" s="596"/>
      <c r="M864" s="596"/>
      <c r="N864" s="596"/>
      <c r="O864" s="596"/>
      <c r="P864" s="596"/>
      <c r="Q864" s="596"/>
      <c r="R864" s="596"/>
      <c r="S864" s="596"/>
      <c r="T864" s="596"/>
      <c r="U864" s="596"/>
      <c r="V864" s="596"/>
      <c r="W864" s="596"/>
      <c r="X864" s="596"/>
      <c r="Y864" s="596"/>
      <c r="Z864" s="596"/>
    </row>
    <row r="865">
      <c r="A865" s="596"/>
      <c r="B865" s="596"/>
      <c r="C865" s="596"/>
      <c r="D865" s="596"/>
      <c r="E865" s="596"/>
      <c r="F865" s="596"/>
      <c r="G865" s="596"/>
      <c r="H865" s="596"/>
      <c r="I865" s="596"/>
      <c r="J865" s="596"/>
      <c r="K865" s="596"/>
      <c r="L865" s="596"/>
      <c r="M865" s="596"/>
      <c r="N865" s="596"/>
      <c r="O865" s="596"/>
      <c r="P865" s="596"/>
      <c r="Q865" s="596"/>
      <c r="R865" s="596"/>
      <c r="S865" s="596"/>
      <c r="T865" s="596"/>
      <c r="U865" s="596"/>
      <c r="V865" s="596"/>
      <c r="W865" s="596"/>
      <c r="X865" s="596"/>
      <c r="Y865" s="596"/>
      <c r="Z865" s="596"/>
    </row>
    <row r="866">
      <c r="A866" s="596"/>
      <c r="B866" s="596"/>
      <c r="C866" s="596"/>
      <c r="D866" s="596"/>
      <c r="E866" s="596"/>
      <c r="F866" s="596"/>
      <c r="G866" s="596"/>
      <c r="H866" s="596"/>
      <c r="I866" s="596"/>
      <c r="J866" s="596"/>
      <c r="K866" s="596"/>
      <c r="L866" s="596"/>
      <c r="M866" s="596"/>
      <c r="N866" s="596"/>
      <c r="O866" s="596"/>
      <c r="P866" s="596"/>
      <c r="Q866" s="596"/>
      <c r="R866" s="596"/>
      <c r="S866" s="596"/>
      <c r="T866" s="596"/>
      <c r="U866" s="596"/>
      <c r="V866" s="596"/>
      <c r="W866" s="596"/>
      <c r="X866" s="596"/>
      <c r="Y866" s="596"/>
      <c r="Z866" s="596"/>
    </row>
    <row r="867">
      <c r="A867" s="596"/>
      <c r="B867" s="596"/>
      <c r="C867" s="596"/>
      <c r="D867" s="596"/>
      <c r="E867" s="596"/>
      <c r="F867" s="596"/>
      <c r="G867" s="596"/>
      <c r="H867" s="596"/>
      <c r="I867" s="596"/>
      <c r="J867" s="596"/>
      <c r="K867" s="596"/>
      <c r="L867" s="596"/>
      <c r="M867" s="596"/>
      <c r="N867" s="596"/>
      <c r="O867" s="596"/>
      <c r="P867" s="596"/>
      <c r="Q867" s="596"/>
      <c r="R867" s="596"/>
      <c r="S867" s="596"/>
      <c r="T867" s="596"/>
      <c r="U867" s="596"/>
      <c r="V867" s="596"/>
      <c r="W867" s="596"/>
      <c r="X867" s="596"/>
      <c r="Y867" s="596"/>
      <c r="Z867" s="596"/>
    </row>
    <row r="868">
      <c r="A868" s="596"/>
      <c r="B868" s="596"/>
      <c r="C868" s="596"/>
      <c r="D868" s="596"/>
      <c r="E868" s="596"/>
      <c r="F868" s="596"/>
      <c r="G868" s="596"/>
      <c r="H868" s="596"/>
      <c r="I868" s="596"/>
      <c r="J868" s="596"/>
      <c r="K868" s="596"/>
      <c r="L868" s="596"/>
      <c r="M868" s="596"/>
      <c r="N868" s="596"/>
      <c r="O868" s="596"/>
      <c r="P868" s="596"/>
      <c r="Q868" s="596"/>
      <c r="R868" s="596"/>
      <c r="S868" s="596"/>
      <c r="T868" s="596"/>
      <c r="U868" s="596"/>
      <c r="V868" s="596"/>
      <c r="W868" s="596"/>
      <c r="X868" s="596"/>
      <c r="Y868" s="596"/>
      <c r="Z868" s="596"/>
    </row>
    <row r="869">
      <c r="A869" s="596"/>
      <c r="B869" s="596"/>
      <c r="C869" s="596"/>
      <c r="D869" s="596"/>
      <c r="E869" s="596"/>
      <c r="F869" s="596"/>
      <c r="G869" s="596"/>
      <c r="H869" s="596"/>
      <c r="I869" s="596"/>
      <c r="J869" s="596"/>
      <c r="K869" s="596"/>
      <c r="L869" s="596"/>
      <c r="M869" s="596"/>
      <c r="N869" s="596"/>
      <c r="O869" s="596"/>
      <c r="P869" s="596"/>
      <c r="Q869" s="596"/>
      <c r="R869" s="596"/>
      <c r="S869" s="596"/>
      <c r="T869" s="596"/>
      <c r="U869" s="596"/>
      <c r="V869" s="596"/>
      <c r="W869" s="596"/>
      <c r="X869" s="596"/>
      <c r="Y869" s="596"/>
      <c r="Z869" s="596"/>
    </row>
    <row r="870">
      <c r="A870" s="596"/>
      <c r="B870" s="596"/>
      <c r="C870" s="596"/>
      <c r="D870" s="596"/>
      <c r="E870" s="596"/>
      <c r="F870" s="596"/>
      <c r="G870" s="596"/>
      <c r="H870" s="596"/>
      <c r="I870" s="596"/>
      <c r="J870" s="596"/>
      <c r="K870" s="596"/>
      <c r="L870" s="596"/>
      <c r="M870" s="596"/>
      <c r="N870" s="596"/>
      <c r="O870" s="596"/>
      <c r="P870" s="596"/>
      <c r="Q870" s="596"/>
      <c r="R870" s="596"/>
      <c r="S870" s="596"/>
      <c r="T870" s="596"/>
      <c r="U870" s="596"/>
      <c r="V870" s="596"/>
      <c r="W870" s="596"/>
      <c r="X870" s="596"/>
      <c r="Y870" s="596"/>
      <c r="Z870" s="596"/>
    </row>
    <row r="871">
      <c r="A871" s="596"/>
      <c r="B871" s="596"/>
      <c r="C871" s="596"/>
      <c r="D871" s="596"/>
      <c r="E871" s="596"/>
      <c r="F871" s="596"/>
      <c r="G871" s="596"/>
      <c r="H871" s="596"/>
      <c r="I871" s="596"/>
      <c r="J871" s="596"/>
      <c r="K871" s="596"/>
      <c r="L871" s="596"/>
      <c r="M871" s="596"/>
      <c r="N871" s="596"/>
      <c r="O871" s="596"/>
      <c r="P871" s="596"/>
      <c r="Q871" s="596"/>
      <c r="R871" s="596"/>
      <c r="S871" s="596"/>
      <c r="T871" s="596"/>
      <c r="U871" s="596"/>
      <c r="V871" s="596"/>
      <c r="W871" s="596"/>
      <c r="X871" s="596"/>
      <c r="Y871" s="596"/>
      <c r="Z871" s="596"/>
    </row>
    <row r="872">
      <c r="A872" s="596"/>
      <c r="B872" s="596"/>
      <c r="C872" s="596"/>
      <c r="D872" s="596"/>
      <c r="E872" s="596"/>
      <c r="F872" s="596"/>
      <c r="G872" s="596"/>
      <c r="H872" s="596"/>
      <c r="I872" s="596"/>
      <c r="J872" s="596"/>
      <c r="K872" s="596"/>
      <c r="L872" s="596"/>
      <c r="M872" s="596"/>
      <c r="N872" s="596"/>
      <c r="O872" s="596"/>
      <c r="P872" s="596"/>
      <c r="Q872" s="596"/>
      <c r="R872" s="596"/>
      <c r="S872" s="596"/>
      <c r="T872" s="596"/>
      <c r="U872" s="596"/>
      <c r="V872" s="596"/>
      <c r="W872" s="596"/>
      <c r="X872" s="596"/>
      <c r="Y872" s="596"/>
      <c r="Z872" s="596"/>
    </row>
    <row r="873">
      <c r="A873" s="596"/>
      <c r="B873" s="596"/>
      <c r="C873" s="596"/>
      <c r="D873" s="596"/>
      <c r="E873" s="596"/>
      <c r="F873" s="596"/>
      <c r="G873" s="596"/>
      <c r="H873" s="596"/>
      <c r="I873" s="596"/>
      <c r="J873" s="596"/>
      <c r="K873" s="596"/>
      <c r="L873" s="596"/>
      <c r="M873" s="596"/>
      <c r="N873" s="596"/>
      <c r="O873" s="596"/>
      <c r="P873" s="596"/>
      <c r="Q873" s="596"/>
      <c r="R873" s="596"/>
      <c r="S873" s="596"/>
      <c r="T873" s="596"/>
      <c r="U873" s="596"/>
      <c r="V873" s="596"/>
      <c r="W873" s="596"/>
      <c r="X873" s="596"/>
      <c r="Y873" s="596"/>
      <c r="Z873" s="596"/>
    </row>
    <row r="874">
      <c r="A874" s="596"/>
      <c r="B874" s="596"/>
      <c r="C874" s="596"/>
      <c r="D874" s="596"/>
      <c r="E874" s="596"/>
      <c r="F874" s="596"/>
      <c r="G874" s="596"/>
      <c r="H874" s="596"/>
      <c r="I874" s="596"/>
      <c r="J874" s="596"/>
      <c r="K874" s="596"/>
      <c r="L874" s="596"/>
      <c r="M874" s="596"/>
      <c r="N874" s="596"/>
      <c r="O874" s="596"/>
      <c r="P874" s="596"/>
      <c r="Q874" s="596"/>
      <c r="R874" s="596"/>
      <c r="S874" s="596"/>
      <c r="T874" s="596"/>
      <c r="U874" s="596"/>
      <c r="V874" s="596"/>
      <c r="W874" s="596"/>
      <c r="X874" s="596"/>
      <c r="Y874" s="596"/>
      <c r="Z874" s="596"/>
    </row>
    <row r="875">
      <c r="A875" s="596"/>
      <c r="B875" s="596"/>
      <c r="C875" s="596"/>
      <c r="D875" s="596"/>
      <c r="E875" s="596"/>
      <c r="F875" s="596"/>
      <c r="G875" s="596"/>
      <c r="H875" s="596"/>
      <c r="I875" s="596"/>
      <c r="J875" s="596"/>
      <c r="K875" s="596"/>
      <c r="L875" s="596"/>
      <c r="M875" s="596"/>
      <c r="N875" s="596"/>
      <c r="O875" s="596"/>
      <c r="P875" s="596"/>
      <c r="Q875" s="596"/>
      <c r="R875" s="596"/>
      <c r="S875" s="596"/>
      <c r="T875" s="596"/>
      <c r="U875" s="596"/>
      <c r="V875" s="596"/>
      <c r="W875" s="596"/>
      <c r="X875" s="596"/>
      <c r="Y875" s="596"/>
      <c r="Z875" s="596"/>
    </row>
    <row r="876">
      <c r="A876" s="596"/>
      <c r="B876" s="596"/>
      <c r="C876" s="596"/>
      <c r="D876" s="596"/>
      <c r="E876" s="596"/>
      <c r="F876" s="596"/>
      <c r="G876" s="596"/>
      <c r="H876" s="596"/>
      <c r="I876" s="596"/>
      <c r="J876" s="596"/>
      <c r="K876" s="596"/>
      <c r="L876" s="596"/>
      <c r="M876" s="596"/>
      <c r="N876" s="596"/>
      <c r="O876" s="596"/>
      <c r="P876" s="596"/>
      <c r="Q876" s="596"/>
      <c r="R876" s="596"/>
      <c r="S876" s="596"/>
      <c r="T876" s="596"/>
      <c r="U876" s="596"/>
      <c r="V876" s="596"/>
      <c r="W876" s="596"/>
      <c r="X876" s="596"/>
      <c r="Y876" s="596"/>
      <c r="Z876" s="596"/>
    </row>
    <row r="877">
      <c r="A877" s="596"/>
      <c r="B877" s="596"/>
      <c r="C877" s="596"/>
      <c r="D877" s="596"/>
      <c r="E877" s="596"/>
      <c r="F877" s="596"/>
      <c r="G877" s="596"/>
      <c r="H877" s="596"/>
      <c r="I877" s="596"/>
      <c r="J877" s="596"/>
      <c r="K877" s="596"/>
      <c r="L877" s="596"/>
      <c r="M877" s="596"/>
      <c r="N877" s="596"/>
      <c r="O877" s="596"/>
      <c r="P877" s="596"/>
      <c r="Q877" s="596"/>
      <c r="R877" s="596"/>
      <c r="S877" s="596"/>
      <c r="T877" s="596"/>
      <c r="U877" s="596"/>
      <c r="V877" s="596"/>
      <c r="W877" s="596"/>
      <c r="X877" s="596"/>
      <c r="Y877" s="596"/>
      <c r="Z877" s="596"/>
    </row>
    <row r="878">
      <c r="A878" s="596"/>
      <c r="B878" s="596"/>
      <c r="C878" s="596"/>
      <c r="D878" s="596"/>
      <c r="E878" s="596"/>
      <c r="F878" s="596"/>
      <c r="G878" s="596"/>
      <c r="H878" s="596"/>
      <c r="I878" s="596"/>
      <c r="J878" s="596"/>
      <c r="K878" s="596"/>
      <c r="L878" s="596"/>
      <c r="M878" s="596"/>
      <c r="N878" s="596"/>
      <c r="O878" s="596"/>
      <c r="P878" s="596"/>
      <c r="Q878" s="596"/>
      <c r="R878" s="596"/>
      <c r="S878" s="596"/>
      <c r="T878" s="596"/>
      <c r="U878" s="596"/>
      <c r="V878" s="596"/>
      <c r="W878" s="596"/>
      <c r="X878" s="596"/>
      <c r="Y878" s="596"/>
      <c r="Z878" s="596"/>
    </row>
    <row r="879">
      <c r="A879" s="596"/>
      <c r="B879" s="596"/>
      <c r="C879" s="596"/>
      <c r="D879" s="596"/>
      <c r="E879" s="596"/>
      <c r="F879" s="596"/>
      <c r="G879" s="596"/>
      <c r="H879" s="596"/>
      <c r="I879" s="596"/>
      <c r="J879" s="596"/>
      <c r="K879" s="596"/>
      <c r="L879" s="596"/>
      <c r="M879" s="596"/>
      <c r="N879" s="596"/>
      <c r="O879" s="596"/>
      <c r="P879" s="596"/>
      <c r="Q879" s="596"/>
      <c r="R879" s="596"/>
      <c r="S879" s="596"/>
      <c r="T879" s="596"/>
      <c r="U879" s="596"/>
      <c r="V879" s="596"/>
      <c r="W879" s="596"/>
      <c r="X879" s="596"/>
      <c r="Y879" s="596"/>
      <c r="Z879" s="596"/>
    </row>
    <row r="880">
      <c r="A880" s="596"/>
      <c r="B880" s="596"/>
      <c r="C880" s="596"/>
      <c r="D880" s="596"/>
      <c r="E880" s="596"/>
      <c r="F880" s="596"/>
      <c r="G880" s="596"/>
      <c r="H880" s="596"/>
      <c r="I880" s="596"/>
      <c r="J880" s="596"/>
      <c r="K880" s="596"/>
      <c r="L880" s="596"/>
      <c r="M880" s="596"/>
      <c r="N880" s="596"/>
      <c r="O880" s="596"/>
      <c r="P880" s="596"/>
      <c r="Q880" s="596"/>
      <c r="R880" s="596"/>
      <c r="S880" s="596"/>
      <c r="T880" s="596"/>
      <c r="U880" s="596"/>
      <c r="V880" s="596"/>
      <c r="W880" s="596"/>
      <c r="X880" s="596"/>
      <c r="Y880" s="596"/>
      <c r="Z880" s="596"/>
    </row>
    <row r="881">
      <c r="A881" s="596"/>
      <c r="B881" s="596"/>
      <c r="C881" s="596"/>
      <c r="D881" s="596"/>
      <c r="E881" s="596"/>
      <c r="F881" s="596"/>
      <c r="G881" s="596"/>
      <c r="H881" s="596"/>
      <c r="I881" s="596"/>
      <c r="J881" s="596"/>
      <c r="K881" s="596"/>
      <c r="L881" s="596"/>
      <c r="M881" s="596"/>
      <c r="N881" s="596"/>
      <c r="O881" s="596"/>
      <c r="P881" s="596"/>
      <c r="Q881" s="596"/>
      <c r="R881" s="596"/>
      <c r="S881" s="596"/>
      <c r="T881" s="596"/>
      <c r="U881" s="596"/>
      <c r="V881" s="596"/>
      <c r="W881" s="596"/>
      <c r="X881" s="596"/>
      <c r="Y881" s="596"/>
      <c r="Z881" s="596"/>
    </row>
    <row r="882">
      <c r="A882" s="596"/>
      <c r="B882" s="596"/>
      <c r="C882" s="596"/>
      <c r="D882" s="596"/>
      <c r="E882" s="596"/>
      <c r="F882" s="596"/>
      <c r="G882" s="596"/>
      <c r="H882" s="596"/>
      <c r="I882" s="596"/>
      <c r="J882" s="596"/>
      <c r="K882" s="596"/>
      <c r="L882" s="596"/>
      <c r="M882" s="596"/>
      <c r="N882" s="596"/>
      <c r="O882" s="596"/>
      <c r="P882" s="596"/>
      <c r="Q882" s="596"/>
      <c r="R882" s="596"/>
      <c r="S882" s="596"/>
      <c r="T882" s="596"/>
      <c r="U882" s="596"/>
      <c r="V882" s="596"/>
      <c r="W882" s="596"/>
      <c r="X882" s="596"/>
      <c r="Y882" s="596"/>
      <c r="Z882" s="596"/>
    </row>
    <row r="883">
      <c r="A883" s="596"/>
      <c r="B883" s="596"/>
      <c r="C883" s="596"/>
      <c r="D883" s="596"/>
      <c r="E883" s="596"/>
      <c r="F883" s="596"/>
      <c r="G883" s="596"/>
      <c r="H883" s="596"/>
      <c r="I883" s="596"/>
      <c r="J883" s="596"/>
      <c r="K883" s="596"/>
      <c r="L883" s="596"/>
      <c r="M883" s="596"/>
      <c r="N883" s="596"/>
      <c r="O883" s="596"/>
      <c r="P883" s="596"/>
      <c r="Q883" s="596"/>
      <c r="R883" s="596"/>
      <c r="S883" s="596"/>
      <c r="T883" s="596"/>
      <c r="U883" s="596"/>
      <c r="V883" s="596"/>
      <c r="W883" s="596"/>
      <c r="X883" s="596"/>
      <c r="Y883" s="596"/>
      <c r="Z883" s="596"/>
    </row>
    <row r="884">
      <c r="A884" s="596"/>
      <c r="B884" s="596"/>
      <c r="C884" s="596"/>
      <c r="D884" s="596"/>
      <c r="E884" s="596"/>
      <c r="F884" s="596"/>
      <c r="G884" s="596"/>
      <c r="H884" s="596"/>
      <c r="I884" s="596"/>
      <c r="J884" s="596"/>
      <c r="K884" s="596"/>
      <c r="L884" s="596"/>
      <c r="M884" s="596"/>
      <c r="N884" s="596"/>
      <c r="O884" s="596"/>
      <c r="P884" s="596"/>
      <c r="Q884" s="596"/>
      <c r="R884" s="596"/>
      <c r="S884" s="596"/>
      <c r="T884" s="596"/>
      <c r="U884" s="596"/>
      <c r="V884" s="596"/>
      <c r="W884" s="596"/>
      <c r="X884" s="596"/>
      <c r="Y884" s="596"/>
      <c r="Z884" s="596"/>
    </row>
    <row r="885">
      <c r="A885" s="596"/>
      <c r="B885" s="596"/>
      <c r="C885" s="596"/>
      <c r="D885" s="596"/>
      <c r="E885" s="596"/>
      <c r="F885" s="596"/>
      <c r="G885" s="596"/>
      <c r="H885" s="596"/>
      <c r="I885" s="596"/>
      <c r="J885" s="596"/>
      <c r="K885" s="596"/>
      <c r="L885" s="596"/>
      <c r="M885" s="596"/>
      <c r="N885" s="596"/>
      <c r="O885" s="596"/>
      <c r="P885" s="596"/>
      <c r="Q885" s="596"/>
      <c r="R885" s="596"/>
      <c r="S885" s="596"/>
      <c r="T885" s="596"/>
      <c r="U885" s="596"/>
      <c r="V885" s="596"/>
      <c r="W885" s="596"/>
      <c r="X885" s="596"/>
      <c r="Y885" s="596"/>
      <c r="Z885" s="596"/>
    </row>
    <row r="886">
      <c r="A886" s="596"/>
      <c r="B886" s="596"/>
      <c r="C886" s="596"/>
      <c r="D886" s="596"/>
      <c r="E886" s="596"/>
      <c r="F886" s="596"/>
      <c r="G886" s="596"/>
      <c r="H886" s="596"/>
      <c r="I886" s="596"/>
      <c r="J886" s="596"/>
      <c r="K886" s="596"/>
      <c r="L886" s="596"/>
      <c r="M886" s="596"/>
      <c r="N886" s="596"/>
      <c r="O886" s="596"/>
      <c r="P886" s="596"/>
      <c r="Q886" s="596"/>
      <c r="R886" s="596"/>
      <c r="S886" s="596"/>
      <c r="T886" s="596"/>
      <c r="U886" s="596"/>
      <c r="V886" s="596"/>
      <c r="W886" s="596"/>
      <c r="X886" s="596"/>
      <c r="Y886" s="596"/>
      <c r="Z886" s="596"/>
    </row>
    <row r="887">
      <c r="A887" s="596"/>
      <c r="B887" s="596"/>
      <c r="C887" s="596"/>
      <c r="D887" s="596"/>
      <c r="E887" s="596"/>
      <c r="F887" s="596"/>
      <c r="G887" s="596"/>
      <c r="H887" s="596"/>
      <c r="I887" s="596"/>
      <c r="J887" s="596"/>
      <c r="K887" s="596"/>
      <c r="L887" s="596"/>
      <c r="M887" s="596"/>
      <c r="N887" s="596"/>
      <c r="O887" s="596"/>
      <c r="P887" s="596"/>
      <c r="Q887" s="596"/>
      <c r="R887" s="596"/>
      <c r="S887" s="596"/>
      <c r="T887" s="596"/>
      <c r="U887" s="596"/>
      <c r="V887" s="596"/>
      <c r="W887" s="596"/>
      <c r="X887" s="596"/>
      <c r="Y887" s="596"/>
      <c r="Z887" s="596"/>
    </row>
    <row r="888">
      <c r="A888" s="596"/>
      <c r="B888" s="596"/>
      <c r="C888" s="596"/>
      <c r="D888" s="596"/>
      <c r="E888" s="596"/>
      <c r="F888" s="596"/>
      <c r="G888" s="596"/>
      <c r="H888" s="596"/>
      <c r="I888" s="596"/>
      <c r="J888" s="596"/>
      <c r="K888" s="596"/>
      <c r="L888" s="596"/>
      <c r="M888" s="596"/>
      <c r="N888" s="596"/>
      <c r="O888" s="596"/>
      <c r="P888" s="596"/>
      <c r="Q888" s="596"/>
      <c r="R888" s="596"/>
      <c r="S888" s="596"/>
      <c r="T888" s="596"/>
      <c r="U888" s="596"/>
      <c r="V888" s="596"/>
      <c r="W888" s="596"/>
      <c r="X888" s="596"/>
      <c r="Y888" s="596"/>
      <c r="Z888" s="596"/>
    </row>
    <row r="889">
      <c r="A889" s="596"/>
      <c r="B889" s="596"/>
      <c r="C889" s="596"/>
      <c r="D889" s="596"/>
      <c r="E889" s="596"/>
      <c r="F889" s="596"/>
      <c r="G889" s="596"/>
      <c r="H889" s="596"/>
      <c r="I889" s="596"/>
      <c r="J889" s="596"/>
      <c r="K889" s="596"/>
      <c r="L889" s="596"/>
      <c r="M889" s="596"/>
      <c r="N889" s="596"/>
      <c r="O889" s="596"/>
      <c r="P889" s="596"/>
      <c r="Q889" s="596"/>
      <c r="R889" s="596"/>
      <c r="S889" s="596"/>
      <c r="T889" s="596"/>
      <c r="U889" s="596"/>
      <c r="V889" s="596"/>
      <c r="W889" s="596"/>
      <c r="X889" s="596"/>
      <c r="Y889" s="596"/>
      <c r="Z889" s="596"/>
    </row>
    <row r="890">
      <c r="A890" s="596"/>
      <c r="B890" s="596"/>
      <c r="C890" s="596"/>
      <c r="D890" s="596"/>
      <c r="E890" s="596"/>
      <c r="F890" s="596"/>
      <c r="G890" s="596"/>
      <c r="H890" s="596"/>
      <c r="I890" s="596"/>
      <c r="J890" s="596"/>
      <c r="K890" s="596"/>
      <c r="L890" s="596"/>
      <c r="M890" s="596"/>
      <c r="N890" s="596"/>
      <c r="O890" s="596"/>
      <c r="P890" s="596"/>
      <c r="Q890" s="596"/>
      <c r="R890" s="596"/>
      <c r="S890" s="596"/>
      <c r="T890" s="596"/>
      <c r="U890" s="596"/>
      <c r="V890" s="596"/>
      <c r="W890" s="596"/>
      <c r="X890" s="596"/>
      <c r="Y890" s="596"/>
      <c r="Z890" s="596"/>
    </row>
    <row r="891">
      <c r="A891" s="596"/>
      <c r="B891" s="596"/>
      <c r="C891" s="596"/>
      <c r="D891" s="596"/>
      <c r="E891" s="596"/>
      <c r="F891" s="596"/>
      <c r="G891" s="596"/>
      <c r="H891" s="596"/>
      <c r="I891" s="596"/>
      <c r="J891" s="596"/>
      <c r="K891" s="596"/>
      <c r="L891" s="596"/>
      <c r="M891" s="596"/>
      <c r="N891" s="596"/>
      <c r="O891" s="596"/>
      <c r="P891" s="596"/>
      <c r="Q891" s="596"/>
      <c r="R891" s="596"/>
      <c r="S891" s="596"/>
      <c r="T891" s="596"/>
      <c r="U891" s="596"/>
      <c r="V891" s="596"/>
      <c r="W891" s="596"/>
      <c r="X891" s="596"/>
      <c r="Y891" s="596"/>
      <c r="Z891" s="596"/>
    </row>
    <row r="892">
      <c r="A892" s="596"/>
      <c r="B892" s="596"/>
      <c r="C892" s="596"/>
      <c r="D892" s="596"/>
      <c r="E892" s="596"/>
      <c r="F892" s="596"/>
      <c r="G892" s="596"/>
      <c r="H892" s="596"/>
      <c r="I892" s="596"/>
      <c r="J892" s="596"/>
      <c r="K892" s="596"/>
      <c r="L892" s="596"/>
      <c r="M892" s="596"/>
      <c r="N892" s="596"/>
      <c r="O892" s="596"/>
      <c r="P892" s="596"/>
      <c r="Q892" s="596"/>
      <c r="R892" s="596"/>
      <c r="S892" s="596"/>
      <c r="T892" s="596"/>
      <c r="U892" s="596"/>
      <c r="V892" s="596"/>
      <c r="W892" s="596"/>
      <c r="X892" s="596"/>
      <c r="Y892" s="596"/>
      <c r="Z892" s="596"/>
    </row>
    <row r="893">
      <c r="A893" s="596"/>
      <c r="B893" s="596"/>
      <c r="C893" s="596"/>
      <c r="D893" s="596"/>
      <c r="E893" s="596"/>
      <c r="F893" s="596"/>
      <c r="G893" s="596"/>
      <c r="H893" s="596"/>
      <c r="I893" s="596"/>
      <c r="J893" s="596"/>
      <c r="K893" s="596"/>
      <c r="L893" s="596"/>
      <c r="M893" s="596"/>
      <c r="N893" s="596"/>
      <c r="O893" s="596"/>
      <c r="P893" s="596"/>
      <c r="Q893" s="596"/>
      <c r="R893" s="596"/>
      <c r="S893" s="596"/>
      <c r="T893" s="596"/>
      <c r="U893" s="596"/>
      <c r="V893" s="596"/>
      <c r="W893" s="596"/>
      <c r="X893" s="596"/>
      <c r="Y893" s="596"/>
      <c r="Z893" s="596"/>
    </row>
    <row r="894">
      <c r="A894" s="596"/>
      <c r="B894" s="596"/>
      <c r="C894" s="596"/>
      <c r="D894" s="596"/>
      <c r="E894" s="596"/>
      <c r="F894" s="596"/>
      <c r="G894" s="596"/>
      <c r="H894" s="596"/>
      <c r="I894" s="596"/>
      <c r="J894" s="596"/>
      <c r="K894" s="596"/>
      <c r="L894" s="596"/>
      <c r="M894" s="596"/>
      <c r="N894" s="596"/>
      <c r="O894" s="596"/>
      <c r="P894" s="596"/>
      <c r="Q894" s="596"/>
      <c r="R894" s="596"/>
      <c r="S894" s="596"/>
      <c r="T894" s="596"/>
      <c r="U894" s="596"/>
      <c r="V894" s="596"/>
      <c r="W894" s="596"/>
      <c r="X894" s="596"/>
      <c r="Y894" s="596"/>
      <c r="Z894" s="596"/>
    </row>
    <row r="895">
      <c r="A895" s="596"/>
      <c r="B895" s="596"/>
      <c r="C895" s="596"/>
      <c r="D895" s="596"/>
      <c r="E895" s="596"/>
      <c r="F895" s="596"/>
      <c r="G895" s="596"/>
      <c r="H895" s="596"/>
      <c r="I895" s="596"/>
      <c r="J895" s="596"/>
      <c r="K895" s="596"/>
      <c r="L895" s="596"/>
      <c r="M895" s="596"/>
      <c r="N895" s="596"/>
      <c r="O895" s="596"/>
      <c r="P895" s="596"/>
      <c r="Q895" s="596"/>
      <c r="R895" s="596"/>
      <c r="S895" s="596"/>
      <c r="T895" s="596"/>
      <c r="U895" s="596"/>
      <c r="V895" s="596"/>
      <c r="W895" s="596"/>
      <c r="X895" s="596"/>
      <c r="Y895" s="596"/>
      <c r="Z895" s="596"/>
    </row>
    <row r="896">
      <c r="A896" s="596"/>
      <c r="B896" s="596"/>
      <c r="C896" s="596"/>
      <c r="D896" s="596"/>
      <c r="E896" s="596"/>
      <c r="F896" s="596"/>
      <c r="G896" s="596"/>
      <c r="H896" s="596"/>
      <c r="I896" s="596"/>
      <c r="J896" s="596"/>
      <c r="K896" s="596"/>
      <c r="L896" s="596"/>
      <c r="M896" s="596"/>
      <c r="N896" s="596"/>
      <c r="O896" s="596"/>
      <c r="P896" s="596"/>
      <c r="Q896" s="596"/>
      <c r="R896" s="596"/>
      <c r="S896" s="596"/>
      <c r="T896" s="596"/>
      <c r="U896" s="596"/>
      <c r="V896" s="596"/>
      <c r="W896" s="596"/>
      <c r="X896" s="596"/>
      <c r="Y896" s="596"/>
      <c r="Z896" s="596"/>
    </row>
    <row r="897">
      <c r="A897" s="596"/>
      <c r="B897" s="596"/>
      <c r="C897" s="596"/>
      <c r="D897" s="596"/>
      <c r="E897" s="596"/>
      <c r="F897" s="596"/>
      <c r="G897" s="596"/>
      <c r="H897" s="596"/>
      <c r="I897" s="596"/>
      <c r="J897" s="596"/>
      <c r="K897" s="596"/>
      <c r="L897" s="596"/>
      <c r="M897" s="596"/>
      <c r="N897" s="596"/>
      <c r="O897" s="596"/>
      <c r="P897" s="596"/>
      <c r="Q897" s="596"/>
      <c r="R897" s="596"/>
      <c r="S897" s="596"/>
      <c r="T897" s="596"/>
      <c r="U897" s="596"/>
      <c r="V897" s="596"/>
      <c r="W897" s="596"/>
      <c r="X897" s="596"/>
      <c r="Y897" s="596"/>
      <c r="Z897" s="596"/>
    </row>
    <row r="898">
      <c r="A898" s="596"/>
      <c r="B898" s="596"/>
      <c r="C898" s="596"/>
      <c r="D898" s="596"/>
      <c r="E898" s="596"/>
      <c r="F898" s="596"/>
      <c r="G898" s="596"/>
      <c r="H898" s="596"/>
      <c r="I898" s="596"/>
      <c r="J898" s="596"/>
      <c r="K898" s="596"/>
      <c r="L898" s="596"/>
      <c r="M898" s="596"/>
      <c r="N898" s="596"/>
      <c r="O898" s="596"/>
      <c r="P898" s="596"/>
      <c r="Q898" s="596"/>
      <c r="R898" s="596"/>
      <c r="S898" s="596"/>
      <c r="T898" s="596"/>
      <c r="U898" s="596"/>
      <c r="V898" s="596"/>
      <c r="W898" s="596"/>
      <c r="X898" s="596"/>
      <c r="Y898" s="596"/>
      <c r="Z898" s="596"/>
    </row>
    <row r="899">
      <c r="A899" s="596"/>
      <c r="B899" s="596"/>
      <c r="C899" s="596"/>
      <c r="D899" s="596"/>
      <c r="E899" s="596"/>
      <c r="F899" s="596"/>
      <c r="G899" s="596"/>
      <c r="H899" s="596"/>
      <c r="I899" s="596"/>
      <c r="J899" s="596"/>
      <c r="K899" s="596"/>
      <c r="L899" s="596"/>
      <c r="M899" s="596"/>
      <c r="N899" s="596"/>
      <c r="O899" s="596"/>
      <c r="P899" s="596"/>
      <c r="Q899" s="596"/>
      <c r="R899" s="596"/>
      <c r="S899" s="596"/>
      <c r="T899" s="596"/>
      <c r="U899" s="596"/>
      <c r="V899" s="596"/>
      <c r="W899" s="596"/>
      <c r="X899" s="596"/>
      <c r="Y899" s="596"/>
      <c r="Z899" s="596"/>
    </row>
    <row r="900">
      <c r="A900" s="596"/>
      <c r="B900" s="596"/>
      <c r="C900" s="596"/>
      <c r="D900" s="596"/>
      <c r="E900" s="596"/>
      <c r="F900" s="596"/>
      <c r="G900" s="596"/>
      <c r="H900" s="596"/>
      <c r="I900" s="596"/>
      <c r="J900" s="596"/>
      <c r="K900" s="596"/>
      <c r="L900" s="596"/>
      <c r="M900" s="596"/>
      <c r="N900" s="596"/>
      <c r="O900" s="596"/>
      <c r="P900" s="596"/>
      <c r="Q900" s="596"/>
      <c r="R900" s="596"/>
      <c r="S900" s="596"/>
      <c r="T900" s="596"/>
      <c r="U900" s="596"/>
      <c r="V900" s="596"/>
      <c r="W900" s="596"/>
      <c r="X900" s="596"/>
      <c r="Y900" s="596"/>
      <c r="Z900" s="596"/>
    </row>
    <row r="901">
      <c r="A901" s="596"/>
      <c r="B901" s="596"/>
      <c r="C901" s="596"/>
      <c r="D901" s="596"/>
      <c r="E901" s="596"/>
      <c r="F901" s="596"/>
      <c r="G901" s="596"/>
      <c r="H901" s="596"/>
      <c r="I901" s="596"/>
      <c r="J901" s="596"/>
      <c r="K901" s="596"/>
      <c r="L901" s="596"/>
      <c r="M901" s="596"/>
      <c r="N901" s="596"/>
      <c r="O901" s="596"/>
      <c r="P901" s="596"/>
      <c r="Q901" s="596"/>
      <c r="R901" s="596"/>
      <c r="S901" s="596"/>
      <c r="T901" s="596"/>
      <c r="U901" s="596"/>
      <c r="V901" s="596"/>
      <c r="W901" s="596"/>
      <c r="X901" s="596"/>
      <c r="Y901" s="596"/>
      <c r="Z901" s="596"/>
    </row>
    <row r="902">
      <c r="A902" s="596"/>
      <c r="B902" s="596"/>
      <c r="C902" s="596"/>
      <c r="D902" s="596"/>
      <c r="E902" s="596"/>
      <c r="F902" s="596"/>
      <c r="G902" s="596"/>
      <c r="H902" s="596"/>
      <c r="I902" s="596"/>
      <c r="J902" s="596"/>
      <c r="K902" s="596"/>
      <c r="L902" s="596"/>
      <c r="M902" s="596"/>
      <c r="N902" s="596"/>
      <c r="O902" s="596"/>
      <c r="P902" s="596"/>
      <c r="Q902" s="596"/>
      <c r="R902" s="596"/>
      <c r="S902" s="596"/>
      <c r="T902" s="596"/>
      <c r="U902" s="596"/>
      <c r="V902" s="596"/>
      <c r="W902" s="596"/>
      <c r="X902" s="596"/>
      <c r="Y902" s="596"/>
      <c r="Z902" s="596"/>
    </row>
    <row r="903">
      <c r="A903" s="596"/>
      <c r="B903" s="596"/>
      <c r="C903" s="596"/>
      <c r="D903" s="596"/>
      <c r="E903" s="596"/>
      <c r="F903" s="596"/>
      <c r="G903" s="596"/>
      <c r="H903" s="596"/>
      <c r="I903" s="596"/>
      <c r="J903" s="596"/>
      <c r="K903" s="596"/>
      <c r="L903" s="596"/>
      <c r="M903" s="596"/>
      <c r="N903" s="596"/>
      <c r="O903" s="596"/>
      <c r="P903" s="596"/>
      <c r="Q903" s="596"/>
      <c r="R903" s="596"/>
      <c r="S903" s="596"/>
      <c r="T903" s="596"/>
      <c r="U903" s="596"/>
      <c r="V903" s="596"/>
      <c r="W903" s="596"/>
      <c r="X903" s="596"/>
      <c r="Y903" s="596"/>
      <c r="Z903" s="596"/>
    </row>
    <row r="904">
      <c r="A904" s="596"/>
      <c r="B904" s="596"/>
      <c r="C904" s="596"/>
      <c r="D904" s="596"/>
      <c r="E904" s="596"/>
      <c r="F904" s="596"/>
      <c r="G904" s="596"/>
      <c r="H904" s="596"/>
      <c r="I904" s="596"/>
      <c r="J904" s="596"/>
      <c r="K904" s="596"/>
      <c r="L904" s="596"/>
      <c r="M904" s="596"/>
      <c r="N904" s="596"/>
      <c r="O904" s="596"/>
      <c r="P904" s="596"/>
      <c r="Q904" s="596"/>
      <c r="R904" s="596"/>
      <c r="S904" s="596"/>
      <c r="T904" s="596"/>
      <c r="U904" s="596"/>
      <c r="V904" s="596"/>
      <c r="W904" s="596"/>
      <c r="X904" s="596"/>
      <c r="Y904" s="596"/>
      <c r="Z904" s="596"/>
    </row>
    <row r="905">
      <c r="A905" s="596"/>
      <c r="B905" s="596"/>
      <c r="C905" s="596"/>
      <c r="D905" s="596"/>
      <c r="E905" s="596"/>
      <c r="F905" s="596"/>
      <c r="G905" s="596"/>
      <c r="H905" s="596"/>
      <c r="I905" s="596"/>
      <c r="J905" s="596"/>
      <c r="K905" s="596"/>
      <c r="L905" s="596"/>
      <c r="M905" s="596"/>
      <c r="N905" s="596"/>
      <c r="O905" s="596"/>
      <c r="P905" s="596"/>
      <c r="Q905" s="596"/>
      <c r="R905" s="596"/>
      <c r="S905" s="596"/>
      <c r="T905" s="596"/>
      <c r="U905" s="596"/>
      <c r="V905" s="596"/>
      <c r="W905" s="596"/>
      <c r="X905" s="596"/>
      <c r="Y905" s="596"/>
      <c r="Z905" s="596"/>
    </row>
    <row r="906">
      <c r="A906" s="596"/>
      <c r="B906" s="596"/>
      <c r="C906" s="596"/>
      <c r="D906" s="596"/>
      <c r="E906" s="596"/>
      <c r="F906" s="596"/>
      <c r="G906" s="596"/>
      <c r="H906" s="596"/>
      <c r="I906" s="596"/>
      <c r="J906" s="596"/>
      <c r="K906" s="596"/>
      <c r="L906" s="596"/>
      <c r="M906" s="596"/>
      <c r="N906" s="596"/>
      <c r="O906" s="596"/>
      <c r="P906" s="596"/>
      <c r="Q906" s="596"/>
      <c r="R906" s="596"/>
      <c r="S906" s="596"/>
      <c r="T906" s="596"/>
      <c r="U906" s="596"/>
      <c r="V906" s="596"/>
      <c r="W906" s="596"/>
      <c r="X906" s="596"/>
      <c r="Y906" s="596"/>
      <c r="Z906" s="596"/>
    </row>
    <row r="907">
      <c r="A907" s="596"/>
      <c r="B907" s="596"/>
      <c r="C907" s="596"/>
      <c r="D907" s="596"/>
      <c r="E907" s="596"/>
      <c r="F907" s="596"/>
      <c r="G907" s="596"/>
      <c r="H907" s="596"/>
      <c r="I907" s="596"/>
      <c r="J907" s="596"/>
      <c r="K907" s="596"/>
      <c r="L907" s="596"/>
      <c r="M907" s="596"/>
      <c r="N907" s="596"/>
      <c r="O907" s="596"/>
      <c r="P907" s="596"/>
      <c r="Q907" s="596"/>
      <c r="R907" s="596"/>
      <c r="S907" s="596"/>
      <c r="T907" s="596"/>
      <c r="U907" s="596"/>
      <c r="V907" s="596"/>
      <c r="W907" s="596"/>
      <c r="X907" s="596"/>
      <c r="Y907" s="596"/>
      <c r="Z907" s="596"/>
    </row>
    <row r="908">
      <c r="A908" s="596"/>
      <c r="B908" s="596"/>
      <c r="C908" s="596"/>
      <c r="D908" s="596"/>
      <c r="E908" s="596"/>
      <c r="F908" s="596"/>
      <c r="G908" s="596"/>
      <c r="H908" s="596"/>
      <c r="I908" s="596"/>
      <c r="J908" s="596"/>
      <c r="K908" s="596"/>
      <c r="L908" s="596"/>
      <c r="M908" s="596"/>
      <c r="N908" s="596"/>
      <c r="O908" s="596"/>
      <c r="P908" s="596"/>
      <c r="Q908" s="596"/>
      <c r="R908" s="596"/>
      <c r="S908" s="596"/>
      <c r="T908" s="596"/>
      <c r="U908" s="596"/>
      <c r="V908" s="596"/>
      <c r="W908" s="596"/>
      <c r="X908" s="596"/>
      <c r="Y908" s="596"/>
      <c r="Z908" s="596"/>
    </row>
    <row r="909">
      <c r="A909" s="596"/>
      <c r="B909" s="596"/>
      <c r="C909" s="596"/>
      <c r="D909" s="596"/>
      <c r="E909" s="596"/>
      <c r="F909" s="596"/>
      <c r="G909" s="596"/>
      <c r="H909" s="596"/>
      <c r="I909" s="596"/>
      <c r="J909" s="596"/>
      <c r="K909" s="596"/>
      <c r="L909" s="596"/>
      <c r="M909" s="596"/>
      <c r="N909" s="596"/>
      <c r="O909" s="596"/>
      <c r="P909" s="596"/>
      <c r="Q909" s="596"/>
      <c r="R909" s="596"/>
      <c r="S909" s="596"/>
      <c r="T909" s="596"/>
      <c r="U909" s="596"/>
      <c r="V909" s="596"/>
      <c r="W909" s="596"/>
      <c r="X909" s="596"/>
      <c r="Y909" s="596"/>
      <c r="Z909" s="596"/>
    </row>
    <row r="910">
      <c r="A910" s="596"/>
      <c r="B910" s="596"/>
      <c r="C910" s="596"/>
      <c r="D910" s="596"/>
      <c r="E910" s="596"/>
      <c r="F910" s="596"/>
      <c r="G910" s="596"/>
      <c r="H910" s="596"/>
      <c r="I910" s="596"/>
      <c r="J910" s="596"/>
      <c r="K910" s="596"/>
      <c r="L910" s="596"/>
      <c r="M910" s="596"/>
      <c r="N910" s="596"/>
      <c r="O910" s="596"/>
      <c r="P910" s="596"/>
      <c r="Q910" s="596"/>
      <c r="R910" s="596"/>
      <c r="S910" s="596"/>
      <c r="T910" s="596"/>
      <c r="U910" s="596"/>
      <c r="V910" s="596"/>
      <c r="W910" s="596"/>
      <c r="X910" s="596"/>
      <c r="Y910" s="596"/>
      <c r="Z910" s="596"/>
    </row>
    <row r="911">
      <c r="A911" s="596"/>
      <c r="B911" s="596"/>
      <c r="C911" s="596"/>
      <c r="D911" s="596"/>
      <c r="E911" s="596"/>
      <c r="F911" s="596"/>
      <c r="G911" s="596"/>
      <c r="H911" s="596"/>
      <c r="I911" s="596"/>
      <c r="J911" s="596"/>
      <c r="K911" s="596"/>
      <c r="L911" s="596"/>
      <c r="M911" s="596"/>
      <c r="N911" s="596"/>
      <c r="O911" s="596"/>
      <c r="P911" s="596"/>
      <c r="Q911" s="596"/>
      <c r="R911" s="596"/>
      <c r="S911" s="596"/>
      <c r="T911" s="596"/>
      <c r="U911" s="596"/>
      <c r="V911" s="596"/>
      <c r="W911" s="596"/>
      <c r="X911" s="596"/>
      <c r="Y911" s="596"/>
      <c r="Z911" s="596"/>
    </row>
    <row r="912">
      <c r="A912" s="596"/>
      <c r="B912" s="596"/>
      <c r="C912" s="596"/>
      <c r="D912" s="596"/>
      <c r="E912" s="596"/>
      <c r="F912" s="596"/>
      <c r="G912" s="596"/>
      <c r="H912" s="596"/>
      <c r="I912" s="596"/>
      <c r="J912" s="596"/>
      <c r="K912" s="596"/>
      <c r="L912" s="596"/>
      <c r="M912" s="596"/>
      <c r="N912" s="596"/>
      <c r="O912" s="596"/>
      <c r="P912" s="596"/>
      <c r="Q912" s="596"/>
      <c r="R912" s="596"/>
      <c r="S912" s="596"/>
      <c r="T912" s="596"/>
      <c r="U912" s="596"/>
      <c r="V912" s="596"/>
      <c r="W912" s="596"/>
      <c r="X912" s="596"/>
      <c r="Y912" s="596"/>
      <c r="Z912" s="596"/>
    </row>
    <row r="913">
      <c r="A913" s="596"/>
      <c r="B913" s="596"/>
      <c r="C913" s="596"/>
      <c r="D913" s="596"/>
      <c r="E913" s="596"/>
      <c r="F913" s="596"/>
      <c r="G913" s="596"/>
      <c r="H913" s="596"/>
      <c r="I913" s="596"/>
      <c r="J913" s="596"/>
      <c r="K913" s="596"/>
      <c r="L913" s="596"/>
      <c r="M913" s="596"/>
      <c r="N913" s="596"/>
      <c r="O913" s="596"/>
      <c r="P913" s="596"/>
      <c r="Q913" s="596"/>
      <c r="R913" s="596"/>
      <c r="S913" s="596"/>
      <c r="T913" s="596"/>
      <c r="U913" s="596"/>
      <c r="V913" s="596"/>
      <c r="W913" s="596"/>
      <c r="X913" s="596"/>
      <c r="Y913" s="596"/>
      <c r="Z913" s="596"/>
    </row>
    <row r="914">
      <c r="A914" s="596"/>
      <c r="B914" s="596"/>
      <c r="C914" s="596"/>
      <c r="D914" s="596"/>
      <c r="E914" s="596"/>
      <c r="F914" s="596"/>
      <c r="G914" s="596"/>
      <c r="H914" s="596"/>
      <c r="I914" s="596"/>
      <c r="J914" s="596"/>
      <c r="K914" s="596"/>
      <c r="L914" s="596"/>
      <c r="M914" s="596"/>
      <c r="N914" s="596"/>
      <c r="O914" s="596"/>
      <c r="P914" s="596"/>
      <c r="Q914" s="596"/>
      <c r="R914" s="596"/>
      <c r="S914" s="596"/>
      <c r="T914" s="596"/>
      <c r="U914" s="596"/>
      <c r="V914" s="596"/>
      <c r="W914" s="596"/>
      <c r="X914" s="596"/>
      <c r="Y914" s="596"/>
      <c r="Z914" s="596"/>
    </row>
    <row r="915">
      <c r="A915" s="596"/>
      <c r="B915" s="596"/>
      <c r="C915" s="596"/>
      <c r="D915" s="596"/>
      <c r="E915" s="596"/>
      <c r="F915" s="596"/>
      <c r="G915" s="596"/>
      <c r="H915" s="596"/>
      <c r="I915" s="596"/>
      <c r="J915" s="596"/>
      <c r="K915" s="596"/>
      <c r="L915" s="596"/>
      <c r="M915" s="596"/>
      <c r="N915" s="596"/>
      <c r="O915" s="596"/>
      <c r="P915" s="596"/>
      <c r="Q915" s="596"/>
      <c r="R915" s="596"/>
      <c r="S915" s="596"/>
      <c r="T915" s="596"/>
      <c r="U915" s="596"/>
      <c r="V915" s="596"/>
      <c r="W915" s="596"/>
      <c r="X915" s="596"/>
      <c r="Y915" s="596"/>
      <c r="Z915" s="596"/>
    </row>
    <row r="916">
      <c r="A916" s="596"/>
      <c r="B916" s="596"/>
      <c r="C916" s="596"/>
      <c r="D916" s="596"/>
      <c r="E916" s="596"/>
      <c r="F916" s="596"/>
      <c r="G916" s="596"/>
      <c r="H916" s="596"/>
      <c r="I916" s="596"/>
      <c r="J916" s="596"/>
      <c r="K916" s="596"/>
      <c r="L916" s="596"/>
      <c r="M916" s="596"/>
      <c r="N916" s="596"/>
      <c r="O916" s="596"/>
      <c r="P916" s="596"/>
      <c r="Q916" s="596"/>
      <c r="R916" s="596"/>
      <c r="S916" s="596"/>
      <c r="T916" s="596"/>
      <c r="U916" s="596"/>
      <c r="V916" s="596"/>
      <c r="W916" s="596"/>
      <c r="X916" s="596"/>
      <c r="Y916" s="596"/>
      <c r="Z916" s="596"/>
    </row>
    <row r="917">
      <c r="A917" s="596"/>
      <c r="B917" s="596"/>
      <c r="C917" s="596"/>
      <c r="D917" s="596"/>
      <c r="E917" s="596"/>
      <c r="F917" s="596"/>
      <c r="G917" s="596"/>
      <c r="H917" s="596"/>
      <c r="I917" s="596"/>
      <c r="J917" s="596"/>
      <c r="K917" s="596"/>
      <c r="L917" s="596"/>
      <c r="M917" s="596"/>
      <c r="N917" s="596"/>
      <c r="O917" s="596"/>
      <c r="P917" s="596"/>
      <c r="Q917" s="596"/>
      <c r="R917" s="596"/>
      <c r="S917" s="596"/>
      <c r="T917" s="596"/>
      <c r="U917" s="596"/>
      <c r="V917" s="596"/>
      <c r="W917" s="596"/>
      <c r="X917" s="596"/>
      <c r="Y917" s="596"/>
      <c r="Z917" s="596"/>
    </row>
    <row r="918">
      <c r="A918" s="596"/>
      <c r="B918" s="596"/>
      <c r="C918" s="596"/>
      <c r="D918" s="596"/>
      <c r="E918" s="596"/>
      <c r="F918" s="596"/>
      <c r="G918" s="596"/>
      <c r="H918" s="596"/>
      <c r="I918" s="596"/>
      <c r="J918" s="596"/>
      <c r="K918" s="596"/>
      <c r="L918" s="596"/>
      <c r="M918" s="596"/>
      <c r="N918" s="596"/>
      <c r="O918" s="596"/>
      <c r="P918" s="596"/>
      <c r="Q918" s="596"/>
      <c r="R918" s="596"/>
      <c r="S918" s="596"/>
      <c r="T918" s="596"/>
      <c r="U918" s="596"/>
      <c r="V918" s="596"/>
      <c r="W918" s="596"/>
      <c r="X918" s="596"/>
      <c r="Y918" s="596"/>
      <c r="Z918" s="596"/>
    </row>
    <row r="919">
      <c r="A919" s="596"/>
      <c r="B919" s="596"/>
      <c r="C919" s="596"/>
      <c r="D919" s="596"/>
      <c r="E919" s="596"/>
      <c r="F919" s="596"/>
      <c r="G919" s="596"/>
      <c r="H919" s="596"/>
      <c r="I919" s="596"/>
      <c r="J919" s="596"/>
      <c r="K919" s="596"/>
      <c r="L919" s="596"/>
      <c r="M919" s="596"/>
      <c r="N919" s="596"/>
      <c r="O919" s="596"/>
      <c r="P919" s="596"/>
      <c r="Q919" s="596"/>
      <c r="R919" s="596"/>
      <c r="S919" s="596"/>
      <c r="T919" s="596"/>
      <c r="U919" s="596"/>
      <c r="V919" s="596"/>
      <c r="W919" s="596"/>
      <c r="X919" s="596"/>
      <c r="Y919" s="596"/>
      <c r="Z919" s="596"/>
    </row>
    <row r="920">
      <c r="A920" s="596"/>
      <c r="B920" s="596"/>
      <c r="C920" s="596"/>
      <c r="D920" s="596"/>
      <c r="E920" s="596"/>
      <c r="F920" s="596"/>
      <c r="G920" s="596"/>
      <c r="H920" s="596"/>
      <c r="I920" s="596"/>
      <c r="J920" s="596"/>
      <c r="K920" s="596"/>
      <c r="L920" s="596"/>
      <c r="M920" s="596"/>
      <c r="N920" s="596"/>
      <c r="O920" s="596"/>
      <c r="P920" s="596"/>
      <c r="Q920" s="596"/>
      <c r="R920" s="596"/>
      <c r="S920" s="596"/>
      <c r="T920" s="596"/>
      <c r="U920" s="596"/>
      <c r="V920" s="596"/>
      <c r="W920" s="596"/>
      <c r="X920" s="596"/>
      <c r="Y920" s="596"/>
      <c r="Z920" s="596"/>
    </row>
    <row r="921">
      <c r="A921" s="596"/>
      <c r="B921" s="596"/>
      <c r="C921" s="596"/>
      <c r="D921" s="596"/>
      <c r="E921" s="596"/>
      <c r="F921" s="596"/>
      <c r="G921" s="596"/>
      <c r="H921" s="596"/>
      <c r="I921" s="596"/>
      <c r="J921" s="596"/>
      <c r="K921" s="596"/>
      <c r="L921" s="596"/>
      <c r="M921" s="596"/>
      <c r="N921" s="596"/>
      <c r="O921" s="596"/>
      <c r="P921" s="596"/>
      <c r="Q921" s="596"/>
      <c r="R921" s="596"/>
      <c r="S921" s="596"/>
      <c r="T921" s="596"/>
      <c r="U921" s="596"/>
      <c r="V921" s="596"/>
      <c r="W921" s="596"/>
      <c r="X921" s="596"/>
      <c r="Y921" s="596"/>
      <c r="Z921" s="596"/>
    </row>
    <row r="922">
      <c r="A922" s="596"/>
      <c r="B922" s="596"/>
      <c r="C922" s="596"/>
      <c r="D922" s="596"/>
      <c r="E922" s="596"/>
      <c r="F922" s="596"/>
      <c r="G922" s="596"/>
      <c r="H922" s="596"/>
      <c r="I922" s="596"/>
      <c r="J922" s="596"/>
      <c r="K922" s="596"/>
      <c r="L922" s="596"/>
      <c r="M922" s="596"/>
      <c r="N922" s="596"/>
      <c r="O922" s="596"/>
      <c r="P922" s="596"/>
      <c r="Q922" s="596"/>
      <c r="R922" s="596"/>
      <c r="S922" s="596"/>
      <c r="T922" s="596"/>
      <c r="U922" s="596"/>
      <c r="V922" s="596"/>
      <c r="W922" s="596"/>
      <c r="X922" s="596"/>
      <c r="Y922" s="596"/>
      <c r="Z922" s="596"/>
    </row>
    <row r="923">
      <c r="A923" s="596"/>
      <c r="B923" s="596"/>
      <c r="C923" s="596"/>
      <c r="D923" s="596"/>
      <c r="E923" s="596"/>
      <c r="F923" s="596"/>
      <c r="G923" s="596"/>
      <c r="H923" s="596"/>
      <c r="I923" s="596"/>
      <c r="J923" s="596"/>
      <c r="K923" s="596"/>
      <c r="L923" s="596"/>
      <c r="M923" s="596"/>
      <c r="N923" s="596"/>
      <c r="O923" s="596"/>
      <c r="P923" s="596"/>
      <c r="Q923" s="596"/>
      <c r="R923" s="596"/>
      <c r="S923" s="596"/>
      <c r="T923" s="596"/>
      <c r="U923" s="596"/>
      <c r="V923" s="596"/>
      <c r="W923" s="596"/>
      <c r="X923" s="596"/>
      <c r="Y923" s="596"/>
      <c r="Z923" s="596"/>
    </row>
    <row r="924">
      <c r="A924" s="596"/>
      <c r="B924" s="596"/>
      <c r="C924" s="596"/>
      <c r="D924" s="596"/>
      <c r="E924" s="596"/>
      <c r="F924" s="596"/>
      <c r="G924" s="596"/>
      <c r="H924" s="596"/>
      <c r="I924" s="596"/>
      <c r="J924" s="596"/>
      <c r="K924" s="596"/>
      <c r="L924" s="596"/>
      <c r="M924" s="596"/>
      <c r="N924" s="596"/>
      <c r="O924" s="596"/>
      <c r="P924" s="596"/>
      <c r="Q924" s="596"/>
      <c r="R924" s="596"/>
      <c r="S924" s="596"/>
      <c r="T924" s="596"/>
      <c r="U924" s="596"/>
      <c r="V924" s="596"/>
      <c r="W924" s="596"/>
      <c r="X924" s="596"/>
      <c r="Y924" s="596"/>
      <c r="Z924" s="596"/>
    </row>
    <row r="925">
      <c r="A925" s="596"/>
      <c r="B925" s="596"/>
      <c r="C925" s="596"/>
      <c r="D925" s="596"/>
      <c r="E925" s="596"/>
      <c r="F925" s="596"/>
      <c r="G925" s="596"/>
      <c r="H925" s="596"/>
      <c r="I925" s="596"/>
      <c r="J925" s="596"/>
      <c r="K925" s="596"/>
      <c r="L925" s="596"/>
      <c r="M925" s="596"/>
      <c r="N925" s="596"/>
      <c r="O925" s="596"/>
      <c r="P925" s="596"/>
      <c r="Q925" s="596"/>
      <c r="R925" s="596"/>
      <c r="S925" s="596"/>
      <c r="T925" s="596"/>
      <c r="U925" s="596"/>
      <c r="V925" s="596"/>
      <c r="W925" s="596"/>
      <c r="X925" s="596"/>
      <c r="Y925" s="596"/>
      <c r="Z925" s="596"/>
    </row>
    <row r="926">
      <c r="A926" s="596"/>
      <c r="B926" s="596"/>
      <c r="C926" s="596"/>
      <c r="D926" s="596"/>
      <c r="E926" s="596"/>
      <c r="F926" s="596"/>
      <c r="G926" s="596"/>
      <c r="H926" s="596"/>
      <c r="I926" s="596"/>
      <c r="J926" s="596"/>
      <c r="K926" s="596"/>
      <c r="L926" s="596"/>
      <c r="M926" s="596"/>
      <c r="N926" s="596"/>
      <c r="O926" s="596"/>
      <c r="P926" s="596"/>
      <c r="Q926" s="596"/>
      <c r="R926" s="596"/>
      <c r="S926" s="596"/>
      <c r="T926" s="596"/>
      <c r="U926" s="596"/>
      <c r="V926" s="596"/>
      <c r="W926" s="596"/>
      <c r="X926" s="596"/>
      <c r="Y926" s="596"/>
      <c r="Z926" s="596"/>
    </row>
    <row r="927">
      <c r="A927" s="596"/>
      <c r="B927" s="596"/>
      <c r="C927" s="596"/>
      <c r="D927" s="596"/>
      <c r="E927" s="596"/>
      <c r="F927" s="596"/>
      <c r="G927" s="596"/>
      <c r="H927" s="596"/>
      <c r="I927" s="596"/>
      <c r="J927" s="596"/>
      <c r="K927" s="596"/>
      <c r="L927" s="596"/>
      <c r="M927" s="596"/>
      <c r="N927" s="596"/>
      <c r="O927" s="596"/>
      <c r="P927" s="596"/>
      <c r="Q927" s="596"/>
      <c r="R927" s="596"/>
      <c r="S927" s="596"/>
      <c r="T927" s="596"/>
      <c r="U927" s="596"/>
      <c r="V927" s="596"/>
      <c r="W927" s="596"/>
      <c r="X927" s="596"/>
      <c r="Y927" s="596"/>
      <c r="Z927" s="596"/>
    </row>
    <row r="928">
      <c r="A928" s="596"/>
      <c r="B928" s="596"/>
      <c r="C928" s="596"/>
      <c r="D928" s="596"/>
      <c r="E928" s="596"/>
      <c r="F928" s="596"/>
      <c r="G928" s="596"/>
      <c r="H928" s="596"/>
      <c r="I928" s="596"/>
      <c r="J928" s="596"/>
      <c r="K928" s="596"/>
      <c r="L928" s="596"/>
      <c r="M928" s="596"/>
      <c r="N928" s="596"/>
      <c r="O928" s="596"/>
      <c r="P928" s="596"/>
      <c r="Q928" s="596"/>
      <c r="R928" s="596"/>
      <c r="S928" s="596"/>
      <c r="T928" s="596"/>
      <c r="U928" s="596"/>
      <c r="V928" s="596"/>
      <c r="W928" s="596"/>
      <c r="X928" s="596"/>
      <c r="Y928" s="596"/>
      <c r="Z928" s="596"/>
    </row>
    <row r="929">
      <c r="A929" s="596"/>
      <c r="B929" s="596"/>
      <c r="C929" s="596"/>
      <c r="D929" s="596"/>
      <c r="E929" s="596"/>
      <c r="F929" s="596"/>
      <c r="G929" s="596"/>
      <c r="H929" s="596"/>
      <c r="I929" s="596"/>
      <c r="J929" s="596"/>
      <c r="K929" s="596"/>
      <c r="L929" s="596"/>
      <c r="M929" s="596"/>
      <c r="N929" s="596"/>
      <c r="O929" s="596"/>
      <c r="P929" s="596"/>
      <c r="Q929" s="596"/>
      <c r="R929" s="596"/>
      <c r="S929" s="596"/>
      <c r="T929" s="596"/>
      <c r="U929" s="596"/>
      <c r="V929" s="596"/>
      <c r="W929" s="596"/>
      <c r="X929" s="596"/>
      <c r="Y929" s="596"/>
      <c r="Z929" s="596"/>
    </row>
    <row r="930">
      <c r="A930" s="596"/>
      <c r="B930" s="596"/>
      <c r="C930" s="596"/>
      <c r="D930" s="596"/>
      <c r="E930" s="596"/>
      <c r="F930" s="596"/>
      <c r="G930" s="596"/>
      <c r="H930" s="596"/>
      <c r="I930" s="596"/>
      <c r="J930" s="596"/>
      <c r="K930" s="596"/>
      <c r="L930" s="596"/>
      <c r="M930" s="596"/>
      <c r="N930" s="596"/>
      <c r="O930" s="596"/>
      <c r="P930" s="596"/>
      <c r="Q930" s="596"/>
      <c r="R930" s="596"/>
      <c r="S930" s="596"/>
      <c r="T930" s="596"/>
      <c r="U930" s="596"/>
      <c r="V930" s="596"/>
      <c r="W930" s="596"/>
      <c r="X930" s="596"/>
      <c r="Y930" s="596"/>
      <c r="Z930" s="596"/>
    </row>
    <row r="931">
      <c r="A931" s="596"/>
      <c r="B931" s="596"/>
      <c r="C931" s="596"/>
      <c r="D931" s="596"/>
      <c r="E931" s="596"/>
      <c r="F931" s="596"/>
      <c r="G931" s="596"/>
      <c r="H931" s="596"/>
      <c r="I931" s="596"/>
      <c r="J931" s="596"/>
      <c r="K931" s="596"/>
      <c r="L931" s="596"/>
      <c r="M931" s="596"/>
      <c r="N931" s="596"/>
      <c r="O931" s="596"/>
      <c r="P931" s="596"/>
      <c r="Q931" s="596"/>
      <c r="R931" s="596"/>
      <c r="S931" s="596"/>
      <c r="T931" s="596"/>
      <c r="U931" s="596"/>
      <c r="V931" s="596"/>
      <c r="W931" s="596"/>
      <c r="X931" s="596"/>
      <c r="Y931" s="596"/>
      <c r="Z931" s="596"/>
    </row>
    <row r="932">
      <c r="A932" s="596"/>
      <c r="B932" s="596"/>
      <c r="C932" s="596"/>
      <c r="D932" s="596"/>
      <c r="E932" s="596"/>
      <c r="F932" s="596"/>
      <c r="G932" s="596"/>
      <c r="H932" s="596"/>
      <c r="I932" s="596"/>
      <c r="J932" s="596"/>
      <c r="K932" s="596"/>
      <c r="L932" s="596"/>
      <c r="M932" s="596"/>
      <c r="N932" s="596"/>
      <c r="O932" s="596"/>
      <c r="P932" s="596"/>
      <c r="Q932" s="596"/>
      <c r="R932" s="596"/>
      <c r="S932" s="596"/>
      <c r="T932" s="596"/>
      <c r="U932" s="596"/>
      <c r="V932" s="596"/>
      <c r="W932" s="596"/>
      <c r="X932" s="596"/>
      <c r="Y932" s="596"/>
      <c r="Z932" s="596"/>
    </row>
    <row r="933">
      <c r="A933" s="596"/>
      <c r="B933" s="596"/>
      <c r="C933" s="596"/>
      <c r="D933" s="596"/>
      <c r="E933" s="596"/>
      <c r="F933" s="596"/>
      <c r="G933" s="596"/>
      <c r="H933" s="596"/>
      <c r="I933" s="596"/>
      <c r="J933" s="596"/>
      <c r="K933" s="596"/>
      <c r="L933" s="596"/>
      <c r="M933" s="596"/>
      <c r="N933" s="596"/>
      <c r="O933" s="596"/>
      <c r="P933" s="596"/>
      <c r="Q933" s="596"/>
      <c r="R933" s="596"/>
      <c r="S933" s="596"/>
      <c r="T933" s="596"/>
      <c r="U933" s="596"/>
      <c r="V933" s="596"/>
      <c r="W933" s="596"/>
      <c r="X933" s="596"/>
      <c r="Y933" s="596"/>
      <c r="Z933" s="596"/>
    </row>
    <row r="934">
      <c r="A934" s="596"/>
      <c r="B934" s="596"/>
      <c r="C934" s="596"/>
      <c r="D934" s="596"/>
      <c r="E934" s="596"/>
      <c r="F934" s="596"/>
      <c r="G934" s="596"/>
      <c r="H934" s="596"/>
      <c r="I934" s="596"/>
      <c r="J934" s="596"/>
      <c r="K934" s="596"/>
      <c r="L934" s="596"/>
      <c r="M934" s="596"/>
      <c r="N934" s="596"/>
      <c r="O934" s="596"/>
      <c r="P934" s="596"/>
      <c r="Q934" s="596"/>
      <c r="R934" s="596"/>
      <c r="S934" s="596"/>
      <c r="T934" s="596"/>
      <c r="U934" s="596"/>
      <c r="V934" s="596"/>
      <c r="W934" s="596"/>
      <c r="X934" s="596"/>
      <c r="Y934" s="596"/>
      <c r="Z934" s="596"/>
    </row>
    <row r="935">
      <c r="A935" s="596"/>
      <c r="B935" s="596"/>
      <c r="C935" s="596"/>
      <c r="D935" s="596"/>
      <c r="E935" s="596"/>
      <c r="F935" s="596"/>
      <c r="G935" s="596"/>
      <c r="H935" s="596"/>
      <c r="I935" s="596"/>
      <c r="J935" s="596"/>
      <c r="K935" s="596"/>
      <c r="L935" s="596"/>
      <c r="M935" s="596"/>
      <c r="N935" s="596"/>
      <c r="O935" s="596"/>
      <c r="P935" s="596"/>
      <c r="Q935" s="596"/>
      <c r="R935" s="596"/>
      <c r="S935" s="596"/>
      <c r="T935" s="596"/>
      <c r="U935" s="596"/>
      <c r="V935" s="596"/>
      <c r="W935" s="596"/>
      <c r="X935" s="596"/>
      <c r="Y935" s="596"/>
      <c r="Z935" s="596"/>
    </row>
    <row r="936">
      <c r="A936" s="596"/>
      <c r="B936" s="596"/>
      <c r="C936" s="596"/>
      <c r="D936" s="596"/>
      <c r="E936" s="596"/>
      <c r="F936" s="596"/>
      <c r="G936" s="596"/>
      <c r="H936" s="596"/>
      <c r="I936" s="596"/>
      <c r="J936" s="596"/>
      <c r="K936" s="596"/>
      <c r="L936" s="596"/>
      <c r="M936" s="596"/>
      <c r="N936" s="596"/>
      <c r="O936" s="596"/>
      <c r="P936" s="596"/>
      <c r="Q936" s="596"/>
      <c r="R936" s="596"/>
      <c r="S936" s="596"/>
      <c r="T936" s="596"/>
      <c r="U936" s="596"/>
      <c r="V936" s="596"/>
      <c r="W936" s="596"/>
      <c r="X936" s="596"/>
      <c r="Y936" s="596"/>
      <c r="Z936" s="596"/>
    </row>
    <row r="937">
      <c r="A937" s="596"/>
      <c r="B937" s="596"/>
      <c r="C937" s="596"/>
      <c r="D937" s="596"/>
      <c r="E937" s="596"/>
      <c r="F937" s="596"/>
      <c r="G937" s="596"/>
      <c r="H937" s="596"/>
      <c r="I937" s="596"/>
      <c r="J937" s="596"/>
      <c r="K937" s="596"/>
      <c r="L937" s="596"/>
      <c r="M937" s="596"/>
      <c r="N937" s="596"/>
      <c r="O937" s="596"/>
      <c r="P937" s="596"/>
      <c r="Q937" s="596"/>
      <c r="R937" s="596"/>
      <c r="S937" s="596"/>
      <c r="T937" s="596"/>
      <c r="U937" s="596"/>
      <c r="V937" s="596"/>
      <c r="W937" s="596"/>
      <c r="X937" s="596"/>
      <c r="Y937" s="596"/>
      <c r="Z937" s="596"/>
    </row>
    <row r="938">
      <c r="A938" s="596"/>
      <c r="B938" s="596"/>
      <c r="C938" s="596"/>
      <c r="D938" s="596"/>
      <c r="E938" s="596"/>
      <c r="F938" s="596"/>
      <c r="G938" s="596"/>
      <c r="H938" s="596"/>
      <c r="I938" s="596"/>
      <c r="J938" s="596"/>
      <c r="K938" s="596"/>
      <c r="L938" s="596"/>
      <c r="M938" s="596"/>
      <c r="N938" s="596"/>
      <c r="O938" s="596"/>
      <c r="P938" s="596"/>
      <c r="Q938" s="596"/>
      <c r="R938" s="596"/>
      <c r="S938" s="596"/>
      <c r="T938" s="596"/>
      <c r="U938" s="596"/>
      <c r="V938" s="596"/>
      <c r="W938" s="596"/>
      <c r="X938" s="596"/>
      <c r="Y938" s="596"/>
      <c r="Z938" s="596"/>
    </row>
    <row r="939">
      <c r="A939" s="596"/>
      <c r="B939" s="596"/>
      <c r="C939" s="596"/>
      <c r="D939" s="596"/>
      <c r="E939" s="596"/>
      <c r="F939" s="596"/>
      <c r="G939" s="596"/>
      <c r="H939" s="596"/>
      <c r="I939" s="596"/>
      <c r="J939" s="596"/>
      <c r="K939" s="596"/>
      <c r="L939" s="596"/>
      <c r="M939" s="596"/>
      <c r="N939" s="596"/>
      <c r="O939" s="596"/>
      <c r="P939" s="596"/>
      <c r="Q939" s="596"/>
      <c r="R939" s="596"/>
      <c r="S939" s="596"/>
      <c r="T939" s="596"/>
      <c r="U939" s="596"/>
      <c r="V939" s="596"/>
      <c r="W939" s="596"/>
      <c r="X939" s="596"/>
      <c r="Y939" s="596"/>
      <c r="Z939" s="596"/>
    </row>
    <row r="940">
      <c r="A940" s="596"/>
      <c r="B940" s="596"/>
      <c r="C940" s="596"/>
      <c r="D940" s="596"/>
      <c r="E940" s="596"/>
      <c r="F940" s="596"/>
      <c r="G940" s="596"/>
      <c r="H940" s="596"/>
      <c r="I940" s="596"/>
      <c r="J940" s="596"/>
      <c r="K940" s="596"/>
      <c r="L940" s="596"/>
      <c r="M940" s="596"/>
      <c r="N940" s="596"/>
      <c r="O940" s="596"/>
      <c r="P940" s="596"/>
      <c r="Q940" s="596"/>
      <c r="R940" s="596"/>
      <c r="S940" s="596"/>
      <c r="T940" s="596"/>
      <c r="U940" s="596"/>
      <c r="V940" s="596"/>
      <c r="W940" s="596"/>
      <c r="X940" s="596"/>
      <c r="Y940" s="596"/>
      <c r="Z940" s="596"/>
    </row>
    <row r="941">
      <c r="A941" s="596"/>
      <c r="B941" s="596"/>
      <c r="C941" s="596"/>
      <c r="D941" s="596"/>
      <c r="E941" s="596"/>
      <c r="F941" s="596"/>
      <c r="G941" s="596"/>
      <c r="H941" s="596"/>
      <c r="I941" s="596"/>
      <c r="J941" s="596"/>
      <c r="K941" s="596"/>
      <c r="L941" s="596"/>
      <c r="M941" s="596"/>
      <c r="N941" s="596"/>
      <c r="O941" s="596"/>
      <c r="P941" s="596"/>
      <c r="Q941" s="596"/>
      <c r="R941" s="596"/>
      <c r="S941" s="596"/>
      <c r="T941" s="596"/>
      <c r="U941" s="596"/>
      <c r="V941" s="596"/>
      <c r="W941" s="596"/>
      <c r="X941" s="596"/>
      <c r="Y941" s="596"/>
      <c r="Z941" s="596"/>
    </row>
    <row r="942">
      <c r="A942" s="596"/>
      <c r="B942" s="596"/>
      <c r="C942" s="596"/>
      <c r="D942" s="596"/>
      <c r="E942" s="596"/>
      <c r="F942" s="596"/>
      <c r="G942" s="596"/>
      <c r="H942" s="596"/>
      <c r="I942" s="596"/>
      <c r="J942" s="596"/>
      <c r="K942" s="596"/>
      <c r="L942" s="596"/>
      <c r="M942" s="596"/>
      <c r="N942" s="596"/>
      <c r="O942" s="596"/>
      <c r="P942" s="596"/>
      <c r="Q942" s="596"/>
      <c r="R942" s="596"/>
      <c r="S942" s="596"/>
      <c r="T942" s="596"/>
      <c r="U942" s="596"/>
      <c r="V942" s="596"/>
      <c r="W942" s="596"/>
      <c r="X942" s="596"/>
      <c r="Y942" s="596"/>
      <c r="Z942" s="596"/>
    </row>
    <row r="943">
      <c r="A943" s="596"/>
      <c r="B943" s="596"/>
      <c r="C943" s="596"/>
      <c r="D943" s="596"/>
      <c r="E943" s="596"/>
      <c r="F943" s="596"/>
      <c r="G943" s="596"/>
      <c r="H943" s="596"/>
      <c r="I943" s="596"/>
      <c r="J943" s="596"/>
      <c r="K943" s="596"/>
      <c r="L943" s="596"/>
      <c r="M943" s="596"/>
      <c r="N943" s="596"/>
      <c r="O943" s="596"/>
      <c r="P943" s="596"/>
      <c r="Q943" s="596"/>
      <c r="R943" s="596"/>
      <c r="S943" s="596"/>
      <c r="T943" s="596"/>
      <c r="U943" s="596"/>
      <c r="V943" s="596"/>
      <c r="W943" s="596"/>
      <c r="X943" s="596"/>
      <c r="Y943" s="596"/>
      <c r="Z943" s="596"/>
    </row>
    <row r="944">
      <c r="A944" s="596"/>
      <c r="B944" s="596"/>
      <c r="C944" s="596"/>
      <c r="D944" s="596"/>
      <c r="E944" s="596"/>
      <c r="F944" s="596"/>
      <c r="G944" s="596"/>
      <c r="H944" s="596"/>
      <c r="I944" s="596"/>
      <c r="J944" s="596"/>
      <c r="K944" s="596"/>
      <c r="L944" s="596"/>
      <c r="M944" s="596"/>
      <c r="N944" s="596"/>
      <c r="O944" s="596"/>
      <c r="P944" s="596"/>
      <c r="Q944" s="596"/>
      <c r="R944" s="596"/>
      <c r="S944" s="596"/>
      <c r="T944" s="596"/>
      <c r="U944" s="596"/>
      <c r="V944" s="596"/>
      <c r="W944" s="596"/>
      <c r="X944" s="596"/>
      <c r="Y944" s="596"/>
      <c r="Z944" s="596"/>
    </row>
    <row r="945">
      <c r="A945" s="596"/>
      <c r="B945" s="596"/>
      <c r="C945" s="596"/>
      <c r="D945" s="596"/>
      <c r="E945" s="596"/>
      <c r="F945" s="596"/>
      <c r="G945" s="596"/>
      <c r="H945" s="596"/>
      <c r="I945" s="596"/>
      <c r="J945" s="596"/>
      <c r="K945" s="596"/>
      <c r="L945" s="596"/>
      <c r="M945" s="596"/>
      <c r="N945" s="596"/>
      <c r="O945" s="596"/>
      <c r="P945" s="596"/>
      <c r="Q945" s="596"/>
      <c r="R945" s="596"/>
      <c r="S945" s="596"/>
      <c r="T945" s="596"/>
      <c r="U945" s="596"/>
      <c r="V945" s="596"/>
      <c r="W945" s="596"/>
      <c r="X945" s="596"/>
      <c r="Y945" s="596"/>
      <c r="Z945" s="596"/>
    </row>
    <row r="946">
      <c r="A946" s="596"/>
      <c r="B946" s="596"/>
      <c r="C946" s="596"/>
      <c r="D946" s="596"/>
      <c r="E946" s="596"/>
      <c r="F946" s="596"/>
      <c r="G946" s="596"/>
      <c r="H946" s="596"/>
      <c r="I946" s="596"/>
      <c r="J946" s="596"/>
      <c r="K946" s="596"/>
      <c r="L946" s="596"/>
      <c r="M946" s="596"/>
      <c r="N946" s="596"/>
      <c r="O946" s="596"/>
      <c r="P946" s="596"/>
      <c r="Q946" s="596"/>
      <c r="R946" s="596"/>
      <c r="S946" s="596"/>
      <c r="T946" s="596"/>
      <c r="U946" s="596"/>
      <c r="V946" s="596"/>
      <c r="W946" s="596"/>
      <c r="X946" s="596"/>
      <c r="Y946" s="596"/>
      <c r="Z946" s="596"/>
    </row>
    <row r="947">
      <c r="A947" s="596"/>
      <c r="B947" s="596"/>
      <c r="C947" s="596"/>
      <c r="D947" s="596"/>
      <c r="E947" s="596"/>
      <c r="F947" s="596"/>
      <c r="G947" s="596"/>
      <c r="H947" s="596"/>
      <c r="I947" s="596"/>
      <c r="J947" s="596"/>
      <c r="K947" s="596"/>
      <c r="L947" s="596"/>
      <c r="M947" s="596"/>
      <c r="N947" s="596"/>
      <c r="O947" s="596"/>
      <c r="P947" s="596"/>
      <c r="Q947" s="596"/>
      <c r="R947" s="596"/>
      <c r="S947" s="596"/>
      <c r="T947" s="596"/>
      <c r="U947" s="596"/>
      <c r="V947" s="596"/>
      <c r="W947" s="596"/>
      <c r="X947" s="596"/>
      <c r="Y947" s="596"/>
      <c r="Z947" s="596"/>
    </row>
    <row r="948">
      <c r="A948" s="596"/>
      <c r="B948" s="596"/>
      <c r="C948" s="596"/>
      <c r="D948" s="596"/>
      <c r="E948" s="596"/>
      <c r="F948" s="596"/>
      <c r="G948" s="596"/>
      <c r="H948" s="596"/>
      <c r="I948" s="596"/>
      <c r="J948" s="596"/>
      <c r="K948" s="596"/>
      <c r="L948" s="596"/>
      <c r="M948" s="596"/>
      <c r="N948" s="596"/>
      <c r="O948" s="596"/>
      <c r="P948" s="596"/>
      <c r="Q948" s="596"/>
      <c r="R948" s="596"/>
      <c r="S948" s="596"/>
      <c r="T948" s="596"/>
      <c r="U948" s="596"/>
      <c r="V948" s="596"/>
      <c r="W948" s="596"/>
      <c r="X948" s="596"/>
      <c r="Y948" s="596"/>
      <c r="Z948" s="596"/>
    </row>
    <row r="949">
      <c r="A949" s="596"/>
      <c r="B949" s="596"/>
      <c r="C949" s="596"/>
      <c r="D949" s="596"/>
      <c r="E949" s="596"/>
      <c r="F949" s="596"/>
      <c r="G949" s="596"/>
      <c r="H949" s="596"/>
      <c r="I949" s="596"/>
      <c r="J949" s="596"/>
      <c r="K949" s="596"/>
      <c r="L949" s="596"/>
      <c r="M949" s="596"/>
      <c r="N949" s="596"/>
      <c r="O949" s="596"/>
      <c r="P949" s="596"/>
      <c r="Q949" s="596"/>
      <c r="R949" s="596"/>
      <c r="S949" s="596"/>
      <c r="T949" s="596"/>
      <c r="U949" s="596"/>
      <c r="V949" s="596"/>
      <c r="W949" s="596"/>
      <c r="X949" s="596"/>
      <c r="Y949" s="596"/>
      <c r="Z949" s="596"/>
    </row>
    <row r="950">
      <c r="A950" s="596"/>
      <c r="B950" s="596"/>
      <c r="C950" s="596"/>
      <c r="D950" s="596"/>
      <c r="E950" s="596"/>
      <c r="F950" s="596"/>
      <c r="G950" s="596"/>
      <c r="H950" s="596"/>
      <c r="I950" s="596"/>
      <c r="J950" s="596"/>
      <c r="K950" s="596"/>
      <c r="L950" s="596"/>
      <c r="M950" s="596"/>
      <c r="N950" s="596"/>
      <c r="O950" s="596"/>
      <c r="P950" s="596"/>
      <c r="Q950" s="596"/>
      <c r="R950" s="596"/>
      <c r="S950" s="596"/>
      <c r="T950" s="596"/>
      <c r="U950" s="596"/>
      <c r="V950" s="596"/>
      <c r="W950" s="596"/>
      <c r="X950" s="596"/>
      <c r="Y950" s="596"/>
      <c r="Z950" s="596"/>
    </row>
    <row r="951">
      <c r="A951" s="596"/>
      <c r="B951" s="596"/>
      <c r="C951" s="596"/>
      <c r="D951" s="596"/>
      <c r="E951" s="596"/>
      <c r="F951" s="596"/>
      <c r="G951" s="596"/>
      <c r="H951" s="596"/>
      <c r="I951" s="596"/>
      <c r="J951" s="596"/>
      <c r="K951" s="596"/>
      <c r="L951" s="596"/>
      <c r="M951" s="596"/>
      <c r="N951" s="596"/>
      <c r="O951" s="596"/>
      <c r="P951" s="596"/>
      <c r="Q951" s="596"/>
      <c r="R951" s="596"/>
      <c r="S951" s="596"/>
      <c r="T951" s="596"/>
      <c r="U951" s="596"/>
      <c r="V951" s="596"/>
      <c r="W951" s="596"/>
      <c r="X951" s="596"/>
      <c r="Y951" s="596"/>
      <c r="Z951" s="596"/>
    </row>
    <row r="952">
      <c r="A952" s="596"/>
      <c r="B952" s="596"/>
      <c r="C952" s="596"/>
      <c r="D952" s="596"/>
      <c r="E952" s="596"/>
      <c r="F952" s="596"/>
      <c r="G952" s="596"/>
      <c r="H952" s="596"/>
      <c r="I952" s="596"/>
      <c r="J952" s="596"/>
      <c r="K952" s="596"/>
      <c r="L952" s="596"/>
      <c r="M952" s="596"/>
      <c r="N952" s="596"/>
      <c r="O952" s="596"/>
      <c r="P952" s="596"/>
      <c r="Q952" s="596"/>
      <c r="R952" s="596"/>
      <c r="S952" s="596"/>
      <c r="T952" s="596"/>
      <c r="U952" s="596"/>
      <c r="V952" s="596"/>
      <c r="W952" s="596"/>
      <c r="X952" s="596"/>
      <c r="Y952" s="596"/>
      <c r="Z952" s="596"/>
    </row>
    <row r="953">
      <c r="A953" s="596"/>
      <c r="B953" s="596"/>
      <c r="C953" s="596"/>
      <c r="D953" s="596"/>
      <c r="E953" s="596"/>
      <c r="F953" s="596"/>
      <c r="G953" s="596"/>
      <c r="H953" s="596"/>
      <c r="I953" s="596"/>
      <c r="J953" s="596"/>
      <c r="K953" s="596"/>
      <c r="L953" s="596"/>
      <c r="M953" s="596"/>
      <c r="N953" s="596"/>
      <c r="O953" s="596"/>
      <c r="P953" s="596"/>
      <c r="Q953" s="596"/>
      <c r="R953" s="596"/>
      <c r="S953" s="596"/>
      <c r="T953" s="596"/>
      <c r="U953" s="596"/>
      <c r="V953" s="596"/>
      <c r="W953" s="596"/>
      <c r="X953" s="596"/>
      <c r="Y953" s="596"/>
      <c r="Z953" s="596"/>
    </row>
    <row r="954">
      <c r="A954" s="596"/>
      <c r="B954" s="596"/>
      <c r="C954" s="596"/>
      <c r="D954" s="596"/>
      <c r="E954" s="596"/>
      <c r="F954" s="596"/>
      <c r="G954" s="596"/>
      <c r="H954" s="596"/>
      <c r="I954" s="596"/>
      <c r="J954" s="596"/>
      <c r="K954" s="596"/>
      <c r="L954" s="596"/>
      <c r="M954" s="596"/>
      <c r="N954" s="596"/>
      <c r="O954" s="596"/>
      <c r="P954" s="596"/>
      <c r="Q954" s="596"/>
      <c r="R954" s="596"/>
      <c r="S954" s="596"/>
      <c r="T954" s="596"/>
      <c r="U954" s="596"/>
      <c r="V954" s="596"/>
      <c r="W954" s="596"/>
      <c r="X954" s="596"/>
      <c r="Y954" s="596"/>
      <c r="Z954" s="596"/>
    </row>
    <row r="955">
      <c r="A955" s="596"/>
      <c r="B955" s="596"/>
      <c r="C955" s="596"/>
      <c r="D955" s="596"/>
      <c r="E955" s="596"/>
      <c r="F955" s="596"/>
      <c r="G955" s="596"/>
      <c r="H955" s="596"/>
      <c r="I955" s="596"/>
      <c r="J955" s="596"/>
      <c r="K955" s="596"/>
      <c r="L955" s="596"/>
      <c r="M955" s="596"/>
      <c r="N955" s="596"/>
      <c r="O955" s="596"/>
      <c r="P955" s="596"/>
      <c r="Q955" s="596"/>
      <c r="R955" s="596"/>
      <c r="S955" s="596"/>
      <c r="T955" s="596"/>
      <c r="U955" s="596"/>
      <c r="V955" s="596"/>
      <c r="W955" s="596"/>
      <c r="X955" s="596"/>
      <c r="Y955" s="596"/>
      <c r="Z955" s="596"/>
    </row>
    <row r="956">
      <c r="A956" s="596"/>
      <c r="B956" s="596"/>
      <c r="C956" s="596"/>
      <c r="D956" s="596"/>
      <c r="E956" s="596"/>
      <c r="F956" s="596"/>
      <c r="G956" s="596"/>
      <c r="H956" s="596"/>
      <c r="I956" s="596"/>
      <c r="J956" s="596"/>
      <c r="K956" s="596"/>
      <c r="L956" s="596"/>
      <c r="M956" s="596"/>
      <c r="N956" s="596"/>
      <c r="O956" s="596"/>
      <c r="P956" s="596"/>
      <c r="Q956" s="596"/>
      <c r="R956" s="596"/>
      <c r="S956" s="596"/>
      <c r="T956" s="596"/>
      <c r="U956" s="596"/>
      <c r="V956" s="596"/>
      <c r="W956" s="596"/>
      <c r="X956" s="596"/>
      <c r="Y956" s="596"/>
      <c r="Z956" s="596"/>
    </row>
    <row r="957">
      <c r="A957" s="596"/>
      <c r="B957" s="596"/>
      <c r="C957" s="596"/>
      <c r="D957" s="596"/>
      <c r="E957" s="596"/>
      <c r="F957" s="596"/>
      <c r="G957" s="596"/>
      <c r="H957" s="596"/>
      <c r="I957" s="596"/>
      <c r="J957" s="596"/>
      <c r="K957" s="596"/>
      <c r="L957" s="596"/>
      <c r="M957" s="596"/>
      <c r="N957" s="596"/>
      <c r="O957" s="596"/>
      <c r="P957" s="596"/>
      <c r="Q957" s="596"/>
      <c r="R957" s="596"/>
      <c r="S957" s="596"/>
      <c r="T957" s="596"/>
      <c r="U957" s="596"/>
      <c r="V957" s="596"/>
      <c r="W957" s="596"/>
      <c r="X957" s="596"/>
      <c r="Y957" s="596"/>
      <c r="Z957" s="596"/>
    </row>
    <row r="958">
      <c r="A958" s="596"/>
      <c r="B958" s="596"/>
      <c r="C958" s="596"/>
      <c r="D958" s="596"/>
      <c r="E958" s="596"/>
      <c r="F958" s="596"/>
      <c r="G958" s="596"/>
      <c r="H958" s="596"/>
      <c r="I958" s="596"/>
      <c r="J958" s="596"/>
      <c r="K958" s="596"/>
      <c r="L958" s="596"/>
      <c r="M958" s="596"/>
      <c r="N958" s="596"/>
      <c r="O958" s="596"/>
      <c r="P958" s="596"/>
      <c r="Q958" s="596"/>
      <c r="R958" s="596"/>
      <c r="S958" s="596"/>
      <c r="T958" s="596"/>
      <c r="U958" s="596"/>
      <c r="V958" s="596"/>
      <c r="W958" s="596"/>
      <c r="X958" s="596"/>
      <c r="Y958" s="596"/>
      <c r="Z958" s="596"/>
    </row>
    <row r="959">
      <c r="A959" s="596"/>
      <c r="B959" s="596"/>
      <c r="C959" s="596"/>
      <c r="D959" s="596"/>
      <c r="E959" s="596"/>
      <c r="F959" s="596"/>
      <c r="G959" s="596"/>
      <c r="H959" s="596"/>
      <c r="I959" s="596"/>
      <c r="J959" s="596"/>
      <c r="K959" s="596"/>
      <c r="L959" s="596"/>
      <c r="M959" s="596"/>
      <c r="N959" s="596"/>
      <c r="O959" s="596"/>
      <c r="P959" s="596"/>
      <c r="Q959" s="596"/>
      <c r="R959" s="596"/>
      <c r="S959" s="596"/>
      <c r="T959" s="596"/>
      <c r="U959" s="596"/>
      <c r="V959" s="596"/>
      <c r="W959" s="596"/>
      <c r="X959" s="596"/>
      <c r="Y959" s="596"/>
      <c r="Z959" s="596"/>
    </row>
    <row r="960">
      <c r="A960" s="596"/>
      <c r="B960" s="596"/>
      <c r="C960" s="596"/>
      <c r="D960" s="596"/>
      <c r="E960" s="596"/>
      <c r="F960" s="596"/>
      <c r="G960" s="596"/>
      <c r="H960" s="596"/>
      <c r="I960" s="596"/>
      <c r="J960" s="596"/>
      <c r="K960" s="596"/>
      <c r="L960" s="596"/>
      <c r="M960" s="596"/>
      <c r="N960" s="596"/>
      <c r="O960" s="596"/>
      <c r="P960" s="596"/>
      <c r="Q960" s="596"/>
      <c r="R960" s="596"/>
      <c r="S960" s="596"/>
      <c r="T960" s="596"/>
      <c r="U960" s="596"/>
      <c r="V960" s="596"/>
      <c r="W960" s="596"/>
      <c r="X960" s="596"/>
      <c r="Y960" s="596"/>
      <c r="Z960" s="596"/>
    </row>
    <row r="961">
      <c r="A961" s="596"/>
      <c r="B961" s="596"/>
      <c r="C961" s="596"/>
      <c r="D961" s="596"/>
      <c r="E961" s="596"/>
      <c r="F961" s="596"/>
      <c r="G961" s="596"/>
      <c r="H961" s="596"/>
      <c r="I961" s="596"/>
      <c r="J961" s="596"/>
      <c r="K961" s="596"/>
      <c r="L961" s="596"/>
      <c r="M961" s="596"/>
      <c r="N961" s="596"/>
      <c r="O961" s="596"/>
      <c r="P961" s="596"/>
      <c r="Q961" s="596"/>
      <c r="R961" s="596"/>
      <c r="S961" s="596"/>
      <c r="T961" s="596"/>
      <c r="U961" s="596"/>
      <c r="V961" s="596"/>
      <c r="W961" s="596"/>
      <c r="X961" s="596"/>
      <c r="Y961" s="596"/>
      <c r="Z961" s="596"/>
    </row>
    <row r="962">
      <c r="A962" s="596"/>
      <c r="B962" s="596"/>
      <c r="C962" s="596"/>
      <c r="D962" s="596"/>
      <c r="E962" s="596"/>
      <c r="F962" s="596"/>
      <c r="G962" s="596"/>
      <c r="H962" s="596"/>
      <c r="I962" s="596"/>
      <c r="J962" s="596"/>
      <c r="K962" s="596"/>
      <c r="L962" s="596"/>
      <c r="M962" s="596"/>
      <c r="N962" s="596"/>
      <c r="O962" s="596"/>
      <c r="P962" s="596"/>
      <c r="Q962" s="596"/>
      <c r="R962" s="596"/>
      <c r="S962" s="596"/>
      <c r="T962" s="596"/>
      <c r="U962" s="596"/>
      <c r="V962" s="596"/>
      <c r="W962" s="596"/>
      <c r="X962" s="596"/>
      <c r="Y962" s="596"/>
      <c r="Z962" s="596"/>
    </row>
    <row r="963">
      <c r="A963" s="596"/>
      <c r="B963" s="596"/>
      <c r="C963" s="596"/>
      <c r="D963" s="596"/>
      <c r="E963" s="596"/>
      <c r="F963" s="596"/>
      <c r="G963" s="596"/>
      <c r="H963" s="596"/>
      <c r="I963" s="596"/>
      <c r="J963" s="596"/>
      <c r="K963" s="596"/>
      <c r="L963" s="596"/>
      <c r="M963" s="596"/>
      <c r="N963" s="596"/>
      <c r="O963" s="596"/>
      <c r="P963" s="596"/>
      <c r="Q963" s="596"/>
      <c r="R963" s="596"/>
      <c r="S963" s="596"/>
      <c r="T963" s="596"/>
      <c r="U963" s="596"/>
      <c r="V963" s="596"/>
      <c r="W963" s="596"/>
      <c r="X963" s="596"/>
      <c r="Y963" s="596"/>
      <c r="Z963" s="596"/>
    </row>
    <row r="964">
      <c r="A964" s="596"/>
      <c r="B964" s="596"/>
      <c r="C964" s="596"/>
      <c r="D964" s="596"/>
      <c r="E964" s="596"/>
      <c r="F964" s="596"/>
      <c r="G964" s="596"/>
      <c r="H964" s="596"/>
      <c r="I964" s="596"/>
      <c r="J964" s="596"/>
      <c r="K964" s="596"/>
      <c r="L964" s="596"/>
      <c r="M964" s="596"/>
      <c r="N964" s="596"/>
      <c r="O964" s="596"/>
      <c r="P964" s="596"/>
      <c r="Q964" s="596"/>
      <c r="R964" s="596"/>
      <c r="S964" s="596"/>
      <c r="T964" s="596"/>
      <c r="U964" s="596"/>
      <c r="V964" s="596"/>
      <c r="W964" s="596"/>
      <c r="X964" s="596"/>
      <c r="Y964" s="596"/>
      <c r="Z964" s="596"/>
    </row>
    <row r="965">
      <c r="A965" s="596"/>
      <c r="B965" s="596"/>
      <c r="C965" s="596"/>
      <c r="D965" s="596"/>
      <c r="E965" s="596"/>
      <c r="F965" s="596"/>
      <c r="G965" s="596"/>
      <c r="H965" s="596"/>
      <c r="I965" s="596"/>
      <c r="J965" s="596"/>
      <c r="K965" s="596"/>
      <c r="L965" s="596"/>
      <c r="M965" s="596"/>
      <c r="N965" s="596"/>
      <c r="O965" s="596"/>
      <c r="P965" s="596"/>
      <c r="Q965" s="596"/>
      <c r="R965" s="596"/>
      <c r="S965" s="596"/>
      <c r="T965" s="596"/>
      <c r="U965" s="596"/>
      <c r="V965" s="596"/>
      <c r="W965" s="596"/>
      <c r="X965" s="596"/>
      <c r="Y965" s="596"/>
      <c r="Z965" s="596"/>
    </row>
    <row r="966">
      <c r="A966" s="596"/>
      <c r="B966" s="596"/>
      <c r="C966" s="596"/>
      <c r="D966" s="596"/>
      <c r="E966" s="596"/>
      <c r="F966" s="596"/>
      <c r="G966" s="596"/>
      <c r="H966" s="596"/>
      <c r="I966" s="596"/>
      <c r="J966" s="596"/>
      <c r="K966" s="596"/>
      <c r="L966" s="596"/>
      <c r="M966" s="596"/>
      <c r="N966" s="596"/>
      <c r="O966" s="596"/>
      <c r="P966" s="596"/>
      <c r="Q966" s="596"/>
      <c r="R966" s="596"/>
      <c r="S966" s="596"/>
      <c r="T966" s="596"/>
      <c r="U966" s="596"/>
      <c r="V966" s="596"/>
      <c r="W966" s="596"/>
      <c r="X966" s="596"/>
      <c r="Y966" s="596"/>
      <c r="Z966" s="596"/>
    </row>
    <row r="967">
      <c r="A967" s="596"/>
      <c r="B967" s="596"/>
      <c r="C967" s="596"/>
      <c r="D967" s="596"/>
      <c r="E967" s="596"/>
      <c r="F967" s="596"/>
      <c r="G967" s="596"/>
      <c r="H967" s="596"/>
      <c r="I967" s="596"/>
      <c r="J967" s="596"/>
      <c r="K967" s="596"/>
      <c r="L967" s="596"/>
      <c r="M967" s="596"/>
      <c r="N967" s="596"/>
      <c r="O967" s="596"/>
      <c r="P967" s="596"/>
      <c r="Q967" s="596"/>
      <c r="R967" s="596"/>
      <c r="S967" s="596"/>
      <c r="T967" s="596"/>
      <c r="U967" s="596"/>
      <c r="V967" s="596"/>
      <c r="W967" s="596"/>
      <c r="X967" s="596"/>
      <c r="Y967" s="596"/>
      <c r="Z967" s="596"/>
    </row>
    <row r="968">
      <c r="A968" s="596"/>
      <c r="B968" s="596"/>
      <c r="C968" s="596"/>
      <c r="D968" s="596"/>
      <c r="E968" s="596"/>
      <c r="F968" s="596"/>
      <c r="G968" s="596"/>
      <c r="H968" s="596"/>
      <c r="I968" s="596"/>
      <c r="J968" s="596"/>
      <c r="K968" s="596"/>
      <c r="L968" s="596"/>
      <c r="M968" s="596"/>
      <c r="N968" s="596"/>
      <c r="O968" s="596"/>
      <c r="P968" s="596"/>
      <c r="Q968" s="596"/>
      <c r="R968" s="596"/>
      <c r="S968" s="596"/>
      <c r="T968" s="596"/>
      <c r="U968" s="596"/>
      <c r="V968" s="596"/>
      <c r="W968" s="596"/>
      <c r="X968" s="596"/>
      <c r="Y968" s="596"/>
      <c r="Z968" s="596"/>
    </row>
    <row r="969">
      <c r="A969" s="596"/>
      <c r="B969" s="596"/>
      <c r="C969" s="596"/>
      <c r="D969" s="596"/>
      <c r="E969" s="596"/>
      <c r="F969" s="596"/>
      <c r="G969" s="596"/>
      <c r="H969" s="596"/>
      <c r="I969" s="596"/>
      <c r="J969" s="596"/>
      <c r="K969" s="596"/>
      <c r="L969" s="596"/>
      <c r="M969" s="596"/>
      <c r="N969" s="596"/>
      <c r="O969" s="596"/>
      <c r="P969" s="596"/>
      <c r="Q969" s="596"/>
      <c r="R969" s="596"/>
      <c r="S969" s="596"/>
      <c r="T969" s="596"/>
      <c r="U969" s="596"/>
      <c r="V969" s="596"/>
      <c r="W969" s="596"/>
      <c r="X969" s="596"/>
      <c r="Y969" s="596"/>
      <c r="Z969" s="596"/>
    </row>
    <row r="970">
      <c r="A970" s="596"/>
      <c r="B970" s="596"/>
      <c r="C970" s="596"/>
      <c r="D970" s="596"/>
      <c r="E970" s="596"/>
      <c r="F970" s="596"/>
      <c r="G970" s="596"/>
      <c r="H970" s="596"/>
      <c r="I970" s="596"/>
      <c r="J970" s="596"/>
      <c r="K970" s="596"/>
      <c r="L970" s="596"/>
      <c r="M970" s="596"/>
      <c r="N970" s="596"/>
      <c r="O970" s="596"/>
      <c r="P970" s="596"/>
      <c r="Q970" s="596"/>
      <c r="R970" s="596"/>
      <c r="S970" s="596"/>
      <c r="T970" s="596"/>
      <c r="U970" s="596"/>
      <c r="V970" s="596"/>
      <c r="W970" s="596"/>
      <c r="X970" s="596"/>
      <c r="Y970" s="596"/>
      <c r="Z970" s="596"/>
    </row>
    <row r="971">
      <c r="A971" s="596"/>
      <c r="B971" s="596"/>
      <c r="C971" s="596"/>
      <c r="D971" s="596"/>
      <c r="E971" s="596"/>
      <c r="F971" s="596"/>
      <c r="G971" s="596"/>
      <c r="H971" s="596"/>
      <c r="I971" s="596"/>
      <c r="J971" s="596"/>
      <c r="K971" s="596"/>
      <c r="L971" s="596"/>
      <c r="M971" s="596"/>
      <c r="N971" s="596"/>
      <c r="O971" s="596"/>
      <c r="P971" s="596"/>
      <c r="Q971" s="596"/>
      <c r="R971" s="596"/>
      <c r="S971" s="596"/>
      <c r="T971" s="596"/>
      <c r="U971" s="596"/>
      <c r="V971" s="596"/>
      <c r="W971" s="596"/>
      <c r="X971" s="596"/>
      <c r="Y971" s="596"/>
      <c r="Z971" s="596"/>
    </row>
    <row r="972">
      <c r="A972" s="596"/>
      <c r="B972" s="596"/>
      <c r="C972" s="596"/>
      <c r="D972" s="596"/>
      <c r="E972" s="596"/>
      <c r="F972" s="596"/>
      <c r="G972" s="596"/>
      <c r="H972" s="596"/>
      <c r="I972" s="596"/>
      <c r="J972" s="596"/>
      <c r="K972" s="596"/>
      <c r="L972" s="596"/>
      <c r="M972" s="596"/>
      <c r="N972" s="596"/>
      <c r="O972" s="596"/>
      <c r="P972" s="596"/>
      <c r="Q972" s="596"/>
      <c r="R972" s="596"/>
      <c r="S972" s="596"/>
      <c r="T972" s="596"/>
      <c r="U972" s="596"/>
      <c r="V972" s="596"/>
      <c r="W972" s="596"/>
      <c r="X972" s="596"/>
      <c r="Y972" s="596"/>
      <c r="Z972" s="596"/>
    </row>
    <row r="973">
      <c r="A973" s="596"/>
      <c r="B973" s="596"/>
      <c r="C973" s="596"/>
      <c r="D973" s="596"/>
      <c r="E973" s="596"/>
      <c r="F973" s="596"/>
      <c r="G973" s="596"/>
      <c r="H973" s="596"/>
      <c r="I973" s="596"/>
      <c r="J973" s="596"/>
      <c r="K973" s="596"/>
      <c r="L973" s="596"/>
      <c r="M973" s="596"/>
      <c r="N973" s="596"/>
      <c r="O973" s="596"/>
      <c r="P973" s="596"/>
      <c r="Q973" s="596"/>
      <c r="R973" s="596"/>
      <c r="S973" s="596"/>
      <c r="T973" s="596"/>
      <c r="U973" s="596"/>
      <c r="V973" s="596"/>
      <c r="W973" s="596"/>
      <c r="X973" s="596"/>
      <c r="Y973" s="596"/>
      <c r="Z973" s="596"/>
    </row>
    <row r="974">
      <c r="A974" s="596"/>
      <c r="B974" s="596"/>
      <c r="C974" s="596"/>
      <c r="D974" s="596"/>
      <c r="E974" s="596"/>
      <c r="F974" s="596"/>
      <c r="G974" s="596"/>
      <c r="H974" s="596"/>
      <c r="I974" s="596"/>
      <c r="J974" s="596"/>
      <c r="K974" s="596"/>
      <c r="L974" s="596"/>
      <c r="M974" s="596"/>
      <c r="N974" s="596"/>
      <c r="O974" s="596"/>
      <c r="P974" s="596"/>
      <c r="Q974" s="596"/>
      <c r="R974" s="596"/>
      <c r="S974" s="596"/>
      <c r="T974" s="596"/>
      <c r="U974" s="596"/>
      <c r="V974" s="596"/>
      <c r="W974" s="596"/>
      <c r="X974" s="596"/>
      <c r="Y974" s="596"/>
      <c r="Z974" s="596"/>
    </row>
    <row r="975">
      <c r="A975" s="596"/>
      <c r="B975" s="596"/>
      <c r="C975" s="596"/>
      <c r="D975" s="596"/>
      <c r="E975" s="596"/>
      <c r="F975" s="596"/>
      <c r="G975" s="596"/>
      <c r="H975" s="596"/>
      <c r="I975" s="596"/>
      <c r="J975" s="596"/>
      <c r="K975" s="596"/>
      <c r="L975" s="596"/>
      <c r="M975" s="596"/>
      <c r="N975" s="596"/>
      <c r="O975" s="596"/>
      <c r="P975" s="596"/>
      <c r="Q975" s="596"/>
      <c r="R975" s="596"/>
      <c r="S975" s="596"/>
      <c r="T975" s="596"/>
      <c r="U975" s="596"/>
      <c r="V975" s="596"/>
      <c r="W975" s="596"/>
      <c r="X975" s="596"/>
      <c r="Y975" s="596"/>
      <c r="Z975" s="596"/>
    </row>
    <row r="976">
      <c r="A976" s="596"/>
      <c r="B976" s="596"/>
      <c r="C976" s="596"/>
      <c r="D976" s="596"/>
      <c r="E976" s="596"/>
      <c r="F976" s="596"/>
      <c r="G976" s="596"/>
      <c r="H976" s="596"/>
      <c r="I976" s="596"/>
      <c r="J976" s="596"/>
      <c r="K976" s="596"/>
      <c r="L976" s="596"/>
      <c r="M976" s="596"/>
      <c r="N976" s="596"/>
      <c r="O976" s="596"/>
      <c r="P976" s="596"/>
      <c r="Q976" s="596"/>
      <c r="R976" s="596"/>
      <c r="S976" s="596"/>
      <c r="T976" s="596"/>
      <c r="U976" s="596"/>
      <c r="V976" s="596"/>
      <c r="W976" s="596"/>
      <c r="X976" s="596"/>
      <c r="Y976" s="596"/>
      <c r="Z976" s="596"/>
    </row>
    <row r="977">
      <c r="A977" s="596"/>
      <c r="B977" s="596"/>
      <c r="C977" s="596"/>
      <c r="D977" s="596"/>
      <c r="E977" s="596"/>
      <c r="F977" s="596"/>
      <c r="G977" s="596"/>
      <c r="H977" s="596"/>
      <c r="I977" s="596"/>
      <c r="J977" s="596"/>
      <c r="K977" s="596"/>
      <c r="L977" s="596"/>
      <c r="M977" s="596"/>
      <c r="N977" s="596"/>
      <c r="O977" s="596"/>
      <c r="P977" s="596"/>
      <c r="Q977" s="596"/>
      <c r="R977" s="596"/>
      <c r="S977" s="596"/>
      <c r="T977" s="596"/>
      <c r="U977" s="596"/>
      <c r="V977" s="596"/>
      <c r="W977" s="596"/>
      <c r="X977" s="596"/>
      <c r="Y977" s="596"/>
      <c r="Z977" s="596"/>
    </row>
    <row r="978">
      <c r="A978" s="596"/>
      <c r="B978" s="596"/>
      <c r="C978" s="596"/>
      <c r="D978" s="596"/>
      <c r="E978" s="596"/>
      <c r="F978" s="596"/>
      <c r="G978" s="596"/>
      <c r="H978" s="596"/>
      <c r="I978" s="596"/>
      <c r="J978" s="596"/>
      <c r="K978" s="596"/>
      <c r="L978" s="596"/>
      <c r="M978" s="596"/>
      <c r="N978" s="596"/>
      <c r="O978" s="596"/>
      <c r="P978" s="596"/>
      <c r="Q978" s="596"/>
      <c r="R978" s="596"/>
      <c r="S978" s="596"/>
      <c r="T978" s="596"/>
      <c r="U978" s="596"/>
      <c r="V978" s="596"/>
      <c r="W978" s="596"/>
      <c r="X978" s="596"/>
      <c r="Y978" s="596"/>
      <c r="Z978" s="596"/>
    </row>
    <row r="979">
      <c r="A979" s="596"/>
      <c r="B979" s="596"/>
      <c r="C979" s="596"/>
      <c r="D979" s="596"/>
      <c r="E979" s="596"/>
      <c r="F979" s="596"/>
      <c r="G979" s="596"/>
      <c r="H979" s="596"/>
      <c r="I979" s="596"/>
      <c r="J979" s="596"/>
      <c r="K979" s="596"/>
      <c r="L979" s="596"/>
      <c r="M979" s="596"/>
      <c r="N979" s="596"/>
      <c r="O979" s="596"/>
      <c r="P979" s="596"/>
      <c r="Q979" s="596"/>
      <c r="R979" s="596"/>
      <c r="S979" s="596"/>
      <c r="T979" s="596"/>
      <c r="U979" s="596"/>
      <c r="V979" s="596"/>
      <c r="W979" s="596"/>
      <c r="X979" s="596"/>
      <c r="Y979" s="596"/>
      <c r="Z979" s="596"/>
    </row>
    <row r="980">
      <c r="A980" s="596"/>
      <c r="B980" s="596"/>
      <c r="C980" s="596"/>
      <c r="D980" s="596"/>
      <c r="E980" s="596"/>
      <c r="F980" s="596"/>
      <c r="G980" s="596"/>
      <c r="H980" s="596"/>
      <c r="I980" s="596"/>
      <c r="J980" s="596"/>
      <c r="K980" s="596"/>
      <c r="L980" s="596"/>
      <c r="M980" s="596"/>
      <c r="N980" s="596"/>
      <c r="O980" s="596"/>
      <c r="P980" s="596"/>
      <c r="Q980" s="596"/>
      <c r="R980" s="596"/>
      <c r="S980" s="596"/>
      <c r="T980" s="596"/>
      <c r="U980" s="596"/>
      <c r="V980" s="596"/>
      <c r="W980" s="596"/>
      <c r="X980" s="596"/>
      <c r="Y980" s="596"/>
      <c r="Z980" s="596"/>
    </row>
    <row r="981">
      <c r="A981" s="596"/>
      <c r="B981" s="596"/>
      <c r="C981" s="596"/>
      <c r="D981" s="596"/>
      <c r="E981" s="596"/>
      <c r="F981" s="596"/>
      <c r="G981" s="596"/>
      <c r="H981" s="596"/>
      <c r="I981" s="596"/>
      <c r="J981" s="596"/>
      <c r="K981" s="596"/>
      <c r="L981" s="596"/>
      <c r="M981" s="596"/>
      <c r="N981" s="596"/>
      <c r="O981" s="596"/>
      <c r="P981" s="596"/>
      <c r="Q981" s="596"/>
      <c r="R981" s="596"/>
      <c r="S981" s="596"/>
      <c r="T981" s="596"/>
      <c r="U981" s="596"/>
      <c r="V981" s="596"/>
      <c r="W981" s="596"/>
      <c r="X981" s="596"/>
      <c r="Y981" s="596"/>
      <c r="Z981" s="596"/>
    </row>
    <row r="982">
      <c r="A982" s="596"/>
      <c r="B982" s="596"/>
      <c r="C982" s="596"/>
      <c r="D982" s="596"/>
      <c r="E982" s="596"/>
      <c r="F982" s="596"/>
      <c r="G982" s="596"/>
      <c r="H982" s="596"/>
      <c r="I982" s="596"/>
      <c r="J982" s="596"/>
      <c r="K982" s="596"/>
      <c r="L982" s="596"/>
      <c r="M982" s="596"/>
      <c r="N982" s="596"/>
      <c r="O982" s="596"/>
      <c r="P982" s="596"/>
      <c r="Q982" s="596"/>
      <c r="R982" s="596"/>
      <c r="S982" s="596"/>
      <c r="T982" s="596"/>
      <c r="U982" s="596"/>
      <c r="V982" s="596"/>
      <c r="W982" s="596"/>
      <c r="X982" s="596"/>
      <c r="Y982" s="596"/>
      <c r="Z982" s="596"/>
    </row>
    <row r="983">
      <c r="A983" s="596"/>
      <c r="B983" s="596"/>
      <c r="C983" s="596"/>
      <c r="D983" s="596"/>
      <c r="E983" s="596"/>
      <c r="F983" s="596"/>
      <c r="G983" s="596"/>
      <c r="H983" s="596"/>
      <c r="I983" s="596"/>
      <c r="J983" s="596"/>
      <c r="K983" s="596"/>
      <c r="L983" s="596"/>
      <c r="M983" s="596"/>
      <c r="N983" s="596"/>
      <c r="O983" s="596"/>
      <c r="P983" s="596"/>
      <c r="Q983" s="596"/>
      <c r="R983" s="596"/>
      <c r="S983" s="596"/>
      <c r="T983" s="596"/>
      <c r="U983" s="596"/>
      <c r="V983" s="596"/>
      <c r="W983" s="596"/>
      <c r="X983" s="596"/>
      <c r="Y983" s="596"/>
      <c r="Z983" s="596"/>
    </row>
    <row r="984">
      <c r="A984" s="596"/>
      <c r="B984" s="596"/>
      <c r="C984" s="596"/>
      <c r="D984" s="596"/>
      <c r="E984" s="596"/>
      <c r="F984" s="596"/>
      <c r="G984" s="596"/>
      <c r="H984" s="596"/>
      <c r="I984" s="596"/>
      <c r="J984" s="596"/>
      <c r="K984" s="596"/>
      <c r="L984" s="596"/>
      <c r="M984" s="596"/>
      <c r="N984" s="596"/>
      <c r="O984" s="596"/>
      <c r="P984" s="596"/>
      <c r="Q984" s="596"/>
      <c r="R984" s="596"/>
      <c r="S984" s="596"/>
      <c r="T984" s="596"/>
      <c r="U984" s="596"/>
      <c r="V984" s="596"/>
      <c r="W984" s="596"/>
      <c r="X984" s="596"/>
      <c r="Y984" s="596"/>
      <c r="Z984" s="596"/>
    </row>
    <row r="985">
      <c r="A985" s="596"/>
      <c r="B985" s="596"/>
      <c r="C985" s="596"/>
      <c r="D985" s="596"/>
      <c r="E985" s="596"/>
      <c r="F985" s="596"/>
      <c r="G985" s="596"/>
      <c r="H985" s="596"/>
      <c r="I985" s="596"/>
      <c r="J985" s="596"/>
      <c r="K985" s="596"/>
      <c r="L985" s="596"/>
      <c r="M985" s="596"/>
      <c r="N985" s="596"/>
      <c r="O985" s="596"/>
      <c r="P985" s="596"/>
      <c r="Q985" s="596"/>
      <c r="R985" s="596"/>
      <c r="S985" s="596"/>
      <c r="T985" s="596"/>
      <c r="U985" s="596"/>
      <c r="V985" s="596"/>
      <c r="W985" s="596"/>
      <c r="X985" s="596"/>
      <c r="Y985" s="596"/>
      <c r="Z985" s="596"/>
    </row>
    <row r="986">
      <c r="A986" s="596"/>
      <c r="B986" s="596"/>
      <c r="C986" s="596"/>
      <c r="D986" s="596"/>
      <c r="E986" s="596"/>
      <c r="F986" s="596"/>
      <c r="G986" s="596"/>
      <c r="H986" s="596"/>
      <c r="I986" s="596"/>
      <c r="J986" s="596"/>
      <c r="K986" s="596"/>
      <c r="L986" s="596"/>
      <c r="M986" s="596"/>
      <c r="N986" s="596"/>
      <c r="O986" s="596"/>
      <c r="P986" s="596"/>
      <c r="Q986" s="596"/>
      <c r="R986" s="596"/>
      <c r="S986" s="596"/>
      <c r="T986" s="596"/>
      <c r="U986" s="596"/>
      <c r="V986" s="596"/>
      <c r="W986" s="596"/>
      <c r="X986" s="596"/>
      <c r="Y986" s="596"/>
      <c r="Z986" s="596"/>
    </row>
    <row r="987">
      <c r="A987" s="596"/>
      <c r="B987" s="596"/>
      <c r="C987" s="596"/>
      <c r="D987" s="596"/>
      <c r="E987" s="596"/>
      <c r="F987" s="596"/>
      <c r="G987" s="596"/>
      <c r="H987" s="596"/>
      <c r="I987" s="596"/>
      <c r="J987" s="596"/>
      <c r="K987" s="596"/>
      <c r="L987" s="596"/>
      <c r="M987" s="596"/>
      <c r="N987" s="596"/>
      <c r="O987" s="596"/>
      <c r="P987" s="596"/>
      <c r="Q987" s="596"/>
      <c r="R987" s="596"/>
      <c r="S987" s="596"/>
      <c r="T987" s="596"/>
      <c r="U987" s="596"/>
      <c r="V987" s="596"/>
      <c r="W987" s="596"/>
      <c r="X987" s="596"/>
      <c r="Y987" s="596"/>
      <c r="Z987" s="596"/>
    </row>
    <row r="988">
      <c r="A988" s="596"/>
      <c r="B988" s="596"/>
      <c r="C988" s="596"/>
      <c r="D988" s="596"/>
      <c r="E988" s="596"/>
      <c r="F988" s="596"/>
      <c r="G988" s="596"/>
      <c r="H988" s="596"/>
      <c r="I988" s="596"/>
      <c r="J988" s="596"/>
      <c r="K988" s="596"/>
      <c r="L988" s="596"/>
      <c r="M988" s="596"/>
      <c r="N988" s="596"/>
      <c r="O988" s="596"/>
      <c r="P988" s="596"/>
      <c r="Q988" s="596"/>
      <c r="R988" s="596"/>
      <c r="S988" s="596"/>
      <c r="T988" s="596"/>
      <c r="U988" s="596"/>
      <c r="V988" s="596"/>
      <c r="W988" s="596"/>
      <c r="X988" s="596"/>
      <c r="Y988" s="596"/>
      <c r="Z988" s="596"/>
    </row>
    <row r="989">
      <c r="A989" s="596"/>
      <c r="B989" s="596"/>
      <c r="C989" s="596"/>
      <c r="D989" s="596"/>
      <c r="E989" s="596"/>
      <c r="F989" s="596"/>
      <c r="G989" s="596"/>
      <c r="H989" s="596"/>
      <c r="I989" s="596"/>
      <c r="J989" s="596"/>
      <c r="K989" s="596"/>
      <c r="L989" s="596"/>
      <c r="M989" s="596"/>
      <c r="N989" s="596"/>
      <c r="O989" s="596"/>
      <c r="P989" s="596"/>
      <c r="Q989" s="596"/>
      <c r="R989" s="596"/>
      <c r="S989" s="596"/>
      <c r="T989" s="596"/>
      <c r="U989" s="596"/>
      <c r="V989" s="596"/>
      <c r="W989" s="596"/>
      <c r="X989" s="596"/>
      <c r="Y989" s="596"/>
      <c r="Z989" s="596"/>
    </row>
    <row r="990">
      <c r="A990" s="596"/>
      <c r="B990" s="596"/>
      <c r="C990" s="596"/>
      <c r="D990" s="596"/>
      <c r="E990" s="596"/>
      <c r="F990" s="596"/>
      <c r="G990" s="596"/>
      <c r="H990" s="596"/>
      <c r="I990" s="596"/>
      <c r="J990" s="596"/>
      <c r="K990" s="596"/>
      <c r="L990" s="596"/>
      <c r="M990" s="596"/>
      <c r="N990" s="596"/>
      <c r="O990" s="596"/>
      <c r="P990" s="596"/>
      <c r="Q990" s="596"/>
      <c r="R990" s="596"/>
      <c r="S990" s="596"/>
      <c r="T990" s="596"/>
      <c r="U990" s="596"/>
      <c r="V990" s="596"/>
      <c r="W990" s="596"/>
      <c r="X990" s="596"/>
      <c r="Y990" s="596"/>
      <c r="Z990" s="596"/>
    </row>
    <row r="991">
      <c r="A991" s="596"/>
      <c r="B991" s="596"/>
      <c r="C991" s="596"/>
      <c r="D991" s="596"/>
      <c r="E991" s="596"/>
      <c r="F991" s="596"/>
      <c r="G991" s="596"/>
      <c r="H991" s="596"/>
      <c r="I991" s="596"/>
      <c r="J991" s="596"/>
      <c r="K991" s="596"/>
      <c r="L991" s="596"/>
      <c r="M991" s="596"/>
      <c r="N991" s="596"/>
      <c r="O991" s="596"/>
      <c r="P991" s="596"/>
      <c r="Q991" s="596"/>
      <c r="R991" s="596"/>
      <c r="S991" s="596"/>
      <c r="T991" s="596"/>
      <c r="U991" s="596"/>
      <c r="V991" s="596"/>
      <c r="W991" s="596"/>
      <c r="X991" s="596"/>
      <c r="Y991" s="596"/>
      <c r="Z991" s="596"/>
    </row>
    <row r="992">
      <c r="A992" s="596"/>
      <c r="B992" s="596"/>
      <c r="C992" s="596"/>
      <c r="D992" s="596"/>
      <c r="E992" s="596"/>
      <c r="F992" s="596"/>
      <c r="G992" s="596"/>
      <c r="H992" s="596"/>
      <c r="I992" s="596"/>
      <c r="J992" s="596"/>
      <c r="K992" s="596"/>
      <c r="L992" s="596"/>
      <c r="M992" s="596"/>
      <c r="N992" s="596"/>
      <c r="O992" s="596"/>
      <c r="P992" s="596"/>
      <c r="Q992" s="596"/>
      <c r="R992" s="596"/>
      <c r="S992" s="596"/>
      <c r="T992" s="596"/>
      <c r="U992" s="596"/>
      <c r="V992" s="596"/>
      <c r="W992" s="596"/>
      <c r="X992" s="596"/>
      <c r="Y992" s="596"/>
      <c r="Z992" s="596"/>
    </row>
    <row r="993">
      <c r="A993" s="596"/>
      <c r="B993" s="596"/>
      <c r="C993" s="596"/>
      <c r="D993" s="596"/>
      <c r="E993" s="596"/>
      <c r="F993" s="596"/>
      <c r="G993" s="596"/>
      <c r="H993" s="596"/>
      <c r="I993" s="596"/>
      <c r="J993" s="596"/>
      <c r="K993" s="596"/>
      <c r="L993" s="596"/>
      <c r="M993" s="596"/>
      <c r="N993" s="596"/>
      <c r="O993" s="596"/>
      <c r="P993" s="596"/>
      <c r="Q993" s="596"/>
      <c r="R993" s="596"/>
      <c r="S993" s="596"/>
      <c r="T993" s="596"/>
      <c r="U993" s="596"/>
      <c r="V993" s="596"/>
      <c r="W993" s="596"/>
      <c r="X993" s="596"/>
      <c r="Y993" s="596"/>
      <c r="Z993" s="596"/>
    </row>
    <row r="994">
      <c r="A994" s="596"/>
      <c r="B994" s="596"/>
      <c r="C994" s="596"/>
      <c r="D994" s="596"/>
      <c r="E994" s="596"/>
      <c r="F994" s="596"/>
      <c r="G994" s="596"/>
      <c r="H994" s="596"/>
      <c r="I994" s="596"/>
      <c r="J994" s="596"/>
      <c r="K994" s="596"/>
      <c r="L994" s="596"/>
      <c r="M994" s="596"/>
      <c r="N994" s="596"/>
      <c r="O994" s="596"/>
      <c r="P994" s="596"/>
      <c r="Q994" s="596"/>
      <c r="R994" s="596"/>
      <c r="S994" s="596"/>
      <c r="T994" s="596"/>
      <c r="U994" s="596"/>
      <c r="V994" s="596"/>
      <c r="W994" s="596"/>
      <c r="X994" s="596"/>
      <c r="Y994" s="596"/>
      <c r="Z994" s="596"/>
    </row>
    <row r="995">
      <c r="A995" s="596"/>
      <c r="B995" s="596"/>
      <c r="C995" s="596"/>
      <c r="D995" s="596"/>
      <c r="E995" s="596"/>
      <c r="F995" s="596"/>
      <c r="G995" s="596"/>
      <c r="H995" s="596"/>
      <c r="I995" s="596"/>
      <c r="J995" s="596"/>
      <c r="K995" s="596"/>
      <c r="L995" s="596"/>
      <c r="M995" s="596"/>
      <c r="N995" s="596"/>
      <c r="O995" s="596"/>
      <c r="P995" s="596"/>
      <c r="Q995" s="596"/>
      <c r="R995" s="596"/>
      <c r="S995" s="596"/>
      <c r="T995" s="596"/>
      <c r="U995" s="596"/>
      <c r="V995" s="596"/>
      <c r="W995" s="596"/>
      <c r="X995" s="596"/>
      <c r="Y995" s="596"/>
      <c r="Z995" s="596"/>
    </row>
    <row r="996">
      <c r="A996" s="596"/>
      <c r="B996" s="596"/>
      <c r="C996" s="596"/>
      <c r="D996" s="596"/>
      <c r="E996" s="596"/>
      <c r="F996" s="596"/>
      <c r="G996" s="596"/>
      <c r="H996" s="596"/>
      <c r="I996" s="596"/>
      <c r="J996" s="596"/>
      <c r="K996" s="596"/>
      <c r="L996" s="596"/>
      <c r="M996" s="596"/>
      <c r="N996" s="596"/>
      <c r="O996" s="596"/>
      <c r="P996" s="596"/>
      <c r="Q996" s="596"/>
      <c r="R996" s="596"/>
      <c r="S996" s="596"/>
      <c r="T996" s="596"/>
      <c r="U996" s="596"/>
      <c r="V996" s="596"/>
      <c r="W996" s="596"/>
      <c r="X996" s="596"/>
      <c r="Y996" s="596"/>
      <c r="Z996" s="596"/>
    </row>
    <row r="997">
      <c r="A997" s="596"/>
      <c r="B997" s="596"/>
      <c r="C997" s="596"/>
      <c r="D997" s="596"/>
      <c r="E997" s="596"/>
      <c r="F997" s="596"/>
      <c r="G997" s="596"/>
      <c r="H997" s="596"/>
      <c r="I997" s="596"/>
      <c r="J997" s="596"/>
      <c r="K997" s="596"/>
      <c r="L997" s="596"/>
      <c r="M997" s="596"/>
      <c r="N997" s="596"/>
      <c r="O997" s="596"/>
      <c r="P997" s="596"/>
      <c r="Q997" s="596"/>
      <c r="R997" s="596"/>
      <c r="S997" s="596"/>
      <c r="T997" s="596"/>
      <c r="U997" s="596"/>
      <c r="V997" s="596"/>
      <c r="W997" s="596"/>
      <c r="X997" s="596"/>
      <c r="Y997" s="596"/>
      <c r="Z997" s="596"/>
    </row>
    <row r="998">
      <c r="A998" s="596"/>
      <c r="B998" s="596"/>
      <c r="C998" s="596"/>
      <c r="D998" s="596"/>
      <c r="E998" s="596"/>
      <c r="F998" s="596"/>
      <c r="G998" s="596"/>
      <c r="H998" s="596"/>
      <c r="I998" s="596"/>
      <c r="J998" s="596"/>
      <c r="K998" s="596"/>
      <c r="L998" s="596"/>
      <c r="M998" s="596"/>
      <c r="N998" s="596"/>
      <c r="O998" s="596"/>
      <c r="P998" s="596"/>
      <c r="Q998" s="596"/>
      <c r="R998" s="596"/>
      <c r="S998" s="596"/>
      <c r="T998" s="596"/>
      <c r="U998" s="596"/>
      <c r="V998" s="596"/>
      <c r="W998" s="596"/>
      <c r="X998" s="596"/>
      <c r="Y998" s="596"/>
      <c r="Z998" s="596"/>
    </row>
    <row r="999">
      <c r="A999" s="596"/>
      <c r="B999" s="596"/>
      <c r="C999" s="596"/>
      <c r="D999" s="596"/>
      <c r="E999" s="596"/>
      <c r="F999" s="596"/>
      <c r="G999" s="596"/>
      <c r="H999" s="596"/>
      <c r="I999" s="596"/>
      <c r="J999" s="596"/>
      <c r="K999" s="596"/>
      <c r="L999" s="596"/>
      <c r="M999" s="596"/>
      <c r="N999" s="596"/>
      <c r="O999" s="596"/>
      <c r="P999" s="596"/>
      <c r="Q999" s="596"/>
      <c r="R999" s="596"/>
      <c r="S999" s="596"/>
      <c r="T999" s="596"/>
      <c r="U999" s="596"/>
      <c r="V999" s="596"/>
      <c r="W999" s="596"/>
      <c r="X999" s="596"/>
      <c r="Y999" s="596"/>
      <c r="Z999" s="596"/>
    </row>
    <row r="1000">
      <c r="A1000" s="596"/>
      <c r="B1000" s="596"/>
      <c r="C1000" s="596"/>
      <c r="D1000" s="596"/>
      <c r="E1000" s="596"/>
      <c r="F1000" s="596"/>
      <c r="G1000" s="596"/>
      <c r="H1000" s="596"/>
      <c r="I1000" s="596"/>
      <c r="J1000" s="596"/>
      <c r="K1000" s="596"/>
      <c r="L1000" s="596"/>
      <c r="M1000" s="596"/>
      <c r="N1000" s="596"/>
      <c r="O1000" s="596"/>
      <c r="P1000" s="596"/>
      <c r="Q1000" s="596"/>
      <c r="R1000" s="596"/>
      <c r="S1000" s="596"/>
      <c r="T1000" s="596"/>
      <c r="U1000" s="596"/>
      <c r="V1000" s="596"/>
      <c r="W1000" s="596"/>
      <c r="X1000" s="596"/>
      <c r="Y1000" s="596"/>
      <c r="Z1000" s="596"/>
    </row>
    <row r="1001">
      <c r="A1001" s="596"/>
      <c r="B1001" s="596"/>
      <c r="C1001" s="596"/>
      <c r="D1001" s="596"/>
      <c r="E1001" s="596"/>
      <c r="F1001" s="596"/>
      <c r="G1001" s="596"/>
      <c r="H1001" s="596"/>
      <c r="I1001" s="596"/>
      <c r="J1001" s="596"/>
      <c r="K1001" s="596"/>
      <c r="L1001" s="596"/>
      <c r="M1001" s="596"/>
      <c r="N1001" s="596"/>
      <c r="O1001" s="596"/>
      <c r="P1001" s="596"/>
      <c r="Q1001" s="596"/>
      <c r="R1001" s="596"/>
      <c r="S1001" s="596"/>
      <c r="T1001" s="596"/>
      <c r="U1001" s="596"/>
      <c r="V1001" s="596"/>
      <c r="W1001" s="596"/>
      <c r="X1001" s="596"/>
      <c r="Y1001" s="596"/>
      <c r="Z1001" s="596"/>
    </row>
    <row r="1002">
      <c r="A1002" s="596"/>
      <c r="B1002" s="596"/>
      <c r="C1002" s="596"/>
      <c r="D1002" s="596"/>
      <c r="E1002" s="596"/>
      <c r="F1002" s="596"/>
      <c r="G1002" s="596"/>
      <c r="H1002" s="596"/>
      <c r="I1002" s="596"/>
      <c r="J1002" s="596"/>
      <c r="K1002" s="596"/>
      <c r="L1002" s="596"/>
      <c r="M1002" s="596"/>
      <c r="N1002" s="596"/>
      <c r="O1002" s="596"/>
      <c r="P1002" s="596"/>
      <c r="Q1002" s="596"/>
      <c r="R1002" s="596"/>
      <c r="S1002" s="596"/>
      <c r="T1002" s="596"/>
      <c r="U1002" s="596"/>
      <c r="V1002" s="596"/>
      <c r="W1002" s="596"/>
      <c r="X1002" s="596"/>
      <c r="Y1002" s="596"/>
      <c r="Z1002" s="596"/>
    </row>
    <row r="1003">
      <c r="A1003" s="596"/>
      <c r="B1003" s="596"/>
      <c r="C1003" s="596"/>
      <c r="D1003" s="596"/>
      <c r="E1003" s="596"/>
      <c r="F1003" s="596"/>
      <c r="G1003" s="596"/>
      <c r="H1003" s="596"/>
      <c r="I1003" s="596"/>
      <c r="J1003" s="596"/>
      <c r="K1003" s="596"/>
      <c r="L1003" s="596"/>
      <c r="M1003" s="596"/>
      <c r="N1003" s="596"/>
      <c r="O1003" s="596"/>
      <c r="P1003" s="596"/>
      <c r="Q1003" s="596"/>
      <c r="R1003" s="596"/>
      <c r="S1003" s="596"/>
      <c r="T1003" s="596"/>
      <c r="U1003" s="596"/>
      <c r="V1003" s="596"/>
      <c r="W1003" s="596"/>
      <c r="X1003" s="596"/>
      <c r="Y1003" s="596"/>
      <c r="Z1003" s="596"/>
    </row>
    <row r="1004">
      <c r="A1004" s="596"/>
      <c r="B1004" s="596"/>
      <c r="C1004" s="596"/>
      <c r="D1004" s="596"/>
      <c r="E1004" s="596"/>
      <c r="F1004" s="596"/>
      <c r="G1004" s="596"/>
      <c r="H1004" s="596"/>
      <c r="I1004" s="596"/>
      <c r="J1004" s="596"/>
      <c r="K1004" s="596"/>
      <c r="L1004" s="596"/>
      <c r="M1004" s="596"/>
      <c r="N1004" s="596"/>
      <c r="O1004" s="596"/>
      <c r="P1004" s="596"/>
      <c r="Q1004" s="596"/>
      <c r="R1004" s="596"/>
      <c r="S1004" s="596"/>
      <c r="T1004" s="596"/>
      <c r="U1004" s="596"/>
      <c r="V1004" s="596"/>
      <c r="W1004" s="596"/>
      <c r="X1004" s="596"/>
      <c r="Y1004" s="596"/>
      <c r="Z1004" s="596"/>
    </row>
  </sheetData>
  <mergeCells count="3">
    <mergeCell ref="B2:D2"/>
    <mergeCell ref="B18:D18"/>
    <mergeCell ref="F56:G56"/>
  </mergeCells>
  <printOptions gridLines="1" horizontalCentered="1"/>
  <pageMargins bottom="0.75" footer="0.0" header="0.0" left="0.7" right="0.7" top="0.75"/>
  <pageSetup fitToHeight="0" paperSize="11"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2.75"/>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1.22" defaultRowHeight="12.75"/>
  <cols>
    <col customWidth="1" min="1" max="1" width="17.22"/>
    <col customWidth="1" min="2" max="2" width="70.22"/>
    <col customWidth="1" min="3" max="3" width="32.67"/>
    <col customWidth="1" min="5" max="5" width="26.0"/>
  </cols>
  <sheetData>
    <row r="1">
      <c r="A1" s="618" t="s">
        <v>912</v>
      </c>
      <c r="B1" s="619" t="s">
        <v>913</v>
      </c>
      <c r="C1" s="619" t="s">
        <v>914</v>
      </c>
    </row>
    <row r="2">
      <c r="A2" s="618" t="s">
        <v>915</v>
      </c>
      <c r="B2" s="620" t="s">
        <v>916</v>
      </c>
      <c r="C2" s="620" t="s">
        <v>917</v>
      </c>
      <c r="D2" s="622" t="s">
        <v>919</v>
      </c>
      <c r="E2" s="624" t="s">
        <v>921</v>
      </c>
      <c r="F2" s="625" t="s">
        <v>922</v>
      </c>
      <c r="G2" s="625" t="s">
        <v>923</v>
      </c>
      <c r="H2" s="625" t="s">
        <v>924</v>
      </c>
      <c r="I2" s="625" t="s">
        <v>925</v>
      </c>
      <c r="J2" s="625" t="s">
        <v>926</v>
      </c>
      <c r="K2" s="625" t="s">
        <v>927</v>
      </c>
      <c r="L2" s="625" t="s">
        <v>928</v>
      </c>
    </row>
    <row r="3">
      <c r="A3" s="629"/>
      <c r="B3" s="630" t="s">
        <v>929</v>
      </c>
      <c r="C3" s="631" t="s">
        <v>930</v>
      </c>
      <c r="D3" s="633" t="s">
        <v>931</v>
      </c>
      <c r="F3" s="625" t="s">
        <v>932</v>
      </c>
      <c r="G3" s="625">
        <v>6.0</v>
      </c>
      <c r="H3" s="625">
        <v>8.0</v>
      </c>
      <c r="I3" s="625">
        <v>10.0</v>
      </c>
      <c r="J3" s="625">
        <v>12.0</v>
      </c>
      <c r="K3" s="625">
        <v>14.0</v>
      </c>
      <c r="L3" s="625">
        <v>16.0</v>
      </c>
    </row>
    <row r="4">
      <c r="A4" s="618"/>
      <c r="B4" s="634"/>
      <c r="C4" s="636"/>
    </row>
    <row r="5">
      <c r="A5" s="618" t="s">
        <v>30</v>
      </c>
      <c r="B5" s="638" t="s">
        <v>933</v>
      </c>
      <c r="C5" s="636"/>
    </row>
    <row r="6">
      <c r="A6" s="618"/>
      <c r="B6" s="634"/>
      <c r="C6" s="636"/>
    </row>
    <row r="7">
      <c r="A7" s="618" t="s">
        <v>25</v>
      </c>
      <c r="B7" s="634" t="s">
        <v>27</v>
      </c>
      <c r="C7" s="636"/>
    </row>
    <row r="8">
      <c r="A8" s="639"/>
      <c r="B8" s="636"/>
      <c r="C8" s="636"/>
    </row>
    <row r="9">
      <c r="A9" s="618" t="s">
        <v>51</v>
      </c>
      <c r="B9" s="634" t="s">
        <v>52</v>
      </c>
      <c r="C9" s="636"/>
      <c r="H9" s="586"/>
    </row>
    <row r="10">
      <c r="A10" s="639"/>
      <c r="B10" s="636"/>
      <c r="C10" s="636"/>
      <c r="H10" s="586"/>
    </row>
    <row r="11">
      <c r="A11" s="643" t="s">
        <v>71</v>
      </c>
      <c r="B11" s="644" t="s">
        <v>72</v>
      </c>
      <c r="H11" s="586"/>
    </row>
    <row r="12">
      <c r="A12" s="618"/>
      <c r="B12" s="634"/>
      <c r="C12" s="634"/>
      <c r="D12" s="244"/>
      <c r="E12" s="244"/>
      <c r="H12" s="586"/>
    </row>
    <row r="13">
      <c r="A13" s="618" t="s">
        <v>936</v>
      </c>
      <c r="B13" s="634" t="s">
        <v>937</v>
      </c>
      <c r="C13" s="647" t="s">
        <v>939</v>
      </c>
      <c r="D13" s="648" t="s">
        <v>941</v>
      </c>
      <c r="E13" s="244"/>
      <c r="H13" s="586"/>
    </row>
    <row r="14">
      <c r="A14" s="649"/>
      <c r="H14" s="586"/>
    </row>
    <row r="15">
      <c r="A15" s="650" t="s">
        <v>111</v>
      </c>
      <c r="B15" s="652" t="s">
        <v>112</v>
      </c>
      <c r="C15" s="636"/>
      <c r="E15" s="554" t="s">
        <v>942</v>
      </c>
      <c r="F15" s="655" t="s">
        <v>10</v>
      </c>
      <c r="G15" s="655" t="s">
        <v>11</v>
      </c>
      <c r="H15" s="657" t="s">
        <v>12</v>
      </c>
    </row>
    <row r="16">
      <c r="A16" s="639"/>
      <c r="B16" s="636"/>
      <c r="C16" s="636"/>
      <c r="F16" s="660" t="s">
        <v>19</v>
      </c>
      <c r="G16" s="660" t="s">
        <v>21</v>
      </c>
      <c r="H16" s="661">
        <v>2.0</v>
      </c>
    </row>
    <row r="17">
      <c r="A17" s="618"/>
      <c r="B17" s="634"/>
      <c r="C17" s="636"/>
      <c r="F17" s="660" t="s">
        <v>45</v>
      </c>
      <c r="G17" s="660" t="s">
        <v>21</v>
      </c>
      <c r="H17" s="661">
        <v>4.0</v>
      </c>
    </row>
    <row r="18">
      <c r="A18" s="639"/>
      <c r="B18" s="636"/>
      <c r="C18" s="636"/>
      <c r="F18" s="660" t="s">
        <v>48</v>
      </c>
      <c r="G18" s="663" t="s">
        <v>50</v>
      </c>
      <c r="H18" s="664">
        <v>4.0</v>
      </c>
    </row>
    <row r="19">
      <c r="A19" s="618" t="s">
        <v>74</v>
      </c>
      <c r="B19" s="666" t="s">
        <v>75</v>
      </c>
      <c r="C19" s="636"/>
      <c r="F19" s="667" t="s">
        <v>63</v>
      </c>
      <c r="G19" s="668" t="s">
        <v>50</v>
      </c>
      <c r="H19" s="669">
        <v>10.0</v>
      </c>
    </row>
    <row r="20">
      <c r="A20" s="639"/>
      <c r="B20" s="636"/>
      <c r="C20" s="636"/>
      <c r="F20" s="667" t="s">
        <v>69</v>
      </c>
      <c r="G20" s="668" t="s">
        <v>50</v>
      </c>
      <c r="H20" s="669">
        <v>20.0</v>
      </c>
    </row>
    <row r="21">
      <c r="A21" s="618" t="s">
        <v>166</v>
      </c>
      <c r="B21" s="634" t="s">
        <v>168</v>
      </c>
      <c r="C21" s="636"/>
      <c r="F21" s="670" t="s">
        <v>78</v>
      </c>
      <c r="G21" s="668" t="s">
        <v>79</v>
      </c>
      <c r="H21" s="669">
        <v>50.0</v>
      </c>
    </row>
    <row r="22">
      <c r="A22" s="639"/>
      <c r="B22" s="636"/>
      <c r="C22" s="636"/>
      <c r="F22" s="671"/>
      <c r="G22" s="660"/>
      <c r="H22" s="661"/>
    </row>
    <row r="23">
      <c r="A23" s="618"/>
      <c r="B23" s="673"/>
      <c r="C23" s="636"/>
      <c r="D23" s="675"/>
      <c r="F23" s="671"/>
      <c r="G23" s="660"/>
      <c r="H23" s="661"/>
    </row>
    <row r="24">
      <c r="A24" s="618"/>
      <c r="B24" s="676"/>
      <c r="C24" s="636"/>
      <c r="D24" s="675"/>
      <c r="F24" s="677"/>
    </row>
    <row r="25">
      <c r="A25" s="618" t="s">
        <v>947</v>
      </c>
      <c r="B25" s="676" t="s">
        <v>948</v>
      </c>
      <c r="C25" s="636"/>
      <c r="D25" s="675"/>
      <c r="F25" s="677"/>
    </row>
    <row r="26">
      <c r="A26" s="618"/>
      <c r="B26" s="676"/>
      <c r="C26" s="636"/>
      <c r="D26" s="675"/>
      <c r="F26" s="677"/>
    </row>
    <row r="27">
      <c r="A27" s="618" t="s">
        <v>99</v>
      </c>
      <c r="B27" s="680" t="s">
        <v>100</v>
      </c>
      <c r="C27" s="677"/>
      <c r="D27" s="675"/>
      <c r="F27" s="677"/>
    </row>
    <row r="28">
      <c r="A28" s="639"/>
      <c r="B28" s="636"/>
      <c r="C28" s="636"/>
      <c r="F28" s="677"/>
    </row>
    <row r="29">
      <c r="A29" s="618" t="s">
        <v>950</v>
      </c>
      <c r="B29" s="688" t="s">
        <v>951</v>
      </c>
      <c r="C29" s="634"/>
      <c r="D29" s="244"/>
      <c r="E29" s="690"/>
      <c r="F29" s="677"/>
    </row>
    <row r="30">
      <c r="A30" s="618"/>
      <c r="B30" s="634"/>
      <c r="C30" s="634"/>
      <c r="D30" s="244"/>
      <c r="E30" s="690"/>
      <c r="F30" s="677"/>
    </row>
    <row r="31">
      <c r="A31" s="618"/>
      <c r="B31" s="634"/>
      <c r="C31" s="634"/>
      <c r="D31" s="244"/>
      <c r="E31" s="690"/>
      <c r="F31" s="677"/>
    </row>
    <row r="32">
      <c r="A32" s="639"/>
      <c r="B32" s="636"/>
      <c r="C32" s="636"/>
      <c r="F32" s="677"/>
    </row>
    <row r="33">
      <c r="A33" s="618" t="s">
        <v>956</v>
      </c>
      <c r="B33" s="634" t="s">
        <v>957</v>
      </c>
      <c r="C33" s="636"/>
      <c r="F33" s="677"/>
    </row>
    <row r="34">
      <c r="A34" s="618"/>
      <c r="B34" s="634"/>
      <c r="C34" s="636"/>
      <c r="D34" s="244"/>
    </row>
    <row r="35">
      <c r="A35" s="618" t="s">
        <v>958</v>
      </c>
      <c r="B35" s="692" t="s">
        <v>283</v>
      </c>
      <c r="C35" s="692" t="s">
        <v>960</v>
      </c>
      <c r="D35" s="244"/>
    </row>
    <row r="36">
      <c r="A36" s="618"/>
      <c r="B36" s="634"/>
      <c r="C36" s="636"/>
      <c r="D36" s="244"/>
    </row>
    <row r="37">
      <c r="A37" s="618"/>
      <c r="B37" s="634"/>
      <c r="C37" s="636"/>
      <c r="D37" s="244"/>
      <c r="E37" s="694" t="s">
        <v>961</v>
      </c>
      <c r="F37" s="554" t="s">
        <v>963</v>
      </c>
      <c r="G37" s="554" t="s">
        <v>964</v>
      </c>
      <c r="H37" s="554" t="s">
        <v>965</v>
      </c>
      <c r="I37" s="554" t="s">
        <v>966</v>
      </c>
      <c r="J37" s="554" t="s">
        <v>967</v>
      </c>
    </row>
    <row r="38">
      <c r="A38" s="618"/>
      <c r="B38" s="695"/>
      <c r="C38" s="634"/>
      <c r="D38" s="244"/>
      <c r="E38" s="696" t="s">
        <v>968</v>
      </c>
      <c r="F38" s="554" t="s">
        <v>970</v>
      </c>
      <c r="G38" s="554" t="s">
        <v>972</v>
      </c>
      <c r="H38" s="554" t="s">
        <v>973</v>
      </c>
      <c r="I38" s="554" t="s">
        <v>974</v>
      </c>
      <c r="J38" s="554" t="s">
        <v>975</v>
      </c>
    </row>
    <row r="39">
      <c r="A39" s="618" t="s">
        <v>976</v>
      </c>
      <c r="B39" s="634" t="s">
        <v>977</v>
      </c>
      <c r="C39" s="634" t="s">
        <v>978</v>
      </c>
      <c r="E39" s="60" t="s">
        <v>979</v>
      </c>
      <c r="F39" s="554" t="s">
        <v>981</v>
      </c>
      <c r="G39" s="697">
        <v>44845.0</v>
      </c>
      <c r="H39" s="697">
        <v>44908.0</v>
      </c>
      <c r="I39" s="554" t="s">
        <v>982</v>
      </c>
      <c r="J39" s="554" t="s">
        <v>983</v>
      </c>
    </row>
    <row r="40">
      <c r="A40" s="618" t="s">
        <v>984</v>
      </c>
      <c r="B40" s="698" t="s">
        <v>116</v>
      </c>
      <c r="C40" s="634" t="s">
        <v>987</v>
      </c>
    </row>
    <row r="41">
      <c r="A41" s="629"/>
      <c r="B41" s="636"/>
      <c r="C41" s="636"/>
    </row>
    <row r="42">
      <c r="A42" s="643" t="s">
        <v>988</v>
      </c>
      <c r="B42" s="699">
        <v>70484.0</v>
      </c>
    </row>
    <row r="43">
      <c r="A43" s="649"/>
    </row>
    <row r="44">
      <c r="A44" s="649"/>
    </row>
    <row r="45">
      <c r="A45" s="649"/>
    </row>
    <row r="46">
      <c r="A46" s="700" t="s">
        <v>989</v>
      </c>
      <c r="B46" s="701" t="s">
        <v>204</v>
      </c>
      <c r="C46" s="699"/>
    </row>
    <row r="47">
      <c r="A47" s="700" t="s">
        <v>914</v>
      </c>
      <c r="B47" s="701" t="s">
        <v>990</v>
      </c>
      <c r="C47" s="702"/>
    </row>
    <row r="48">
      <c r="A48" s="649"/>
      <c r="B48" s="644"/>
      <c r="C48" s="699"/>
    </row>
    <row r="49">
      <c r="A49" s="649"/>
      <c r="B49" s="644"/>
    </row>
    <row r="50">
      <c r="A50" s="643"/>
      <c r="B50" s="644"/>
    </row>
    <row r="51">
      <c r="A51" s="649"/>
      <c r="B51" s="644"/>
    </row>
    <row r="52">
      <c r="A52" s="643" t="s">
        <v>992</v>
      </c>
      <c r="B52" s="703" t="s">
        <v>290</v>
      </c>
    </row>
    <row r="53">
      <c r="A53" s="649"/>
      <c r="B53" s="703" t="s">
        <v>291</v>
      </c>
    </row>
    <row r="54">
      <c r="A54" s="649"/>
      <c r="B54" s="244" t="s">
        <v>315</v>
      </c>
    </row>
    <row r="55">
      <c r="A55" s="643"/>
      <c r="B55" s="705"/>
      <c r="C55" s="707"/>
    </row>
    <row r="56">
      <c r="A56" s="643" t="s">
        <v>995</v>
      </c>
      <c r="B56" s="712" t="s">
        <v>303</v>
      </c>
      <c r="C56" s="707"/>
    </row>
    <row r="57">
      <c r="A57" s="643"/>
      <c r="B57" s="705"/>
      <c r="C57" s="707"/>
    </row>
    <row r="58">
      <c r="A58" s="643" t="s">
        <v>997</v>
      </c>
      <c r="B58" s="712" t="s">
        <v>998</v>
      </c>
      <c r="C58" s="707" t="s">
        <v>242</v>
      </c>
    </row>
    <row r="59">
      <c r="A59" s="717"/>
      <c r="B59" s="719"/>
    </row>
    <row r="60">
      <c r="A60" s="643" t="s">
        <v>999</v>
      </c>
      <c r="B60" s="703">
        <v>2018.0</v>
      </c>
    </row>
    <row r="61">
      <c r="A61" s="717"/>
      <c r="B61" s="719"/>
    </row>
    <row r="62">
      <c r="A62" s="720" t="s">
        <v>1000</v>
      </c>
      <c r="B62" s="722" t="s">
        <v>60</v>
      </c>
    </row>
    <row r="63">
      <c r="A63" s="643" t="s">
        <v>1001</v>
      </c>
      <c r="B63" s="722" t="s">
        <v>1002</v>
      </c>
    </row>
    <row r="64">
      <c r="A64" s="649"/>
    </row>
    <row r="65">
      <c r="A65" s="723"/>
    </row>
    <row r="66">
      <c r="A66" s="723"/>
    </row>
    <row r="67">
      <c r="A67" s="723"/>
    </row>
    <row r="68">
      <c r="A68" s="724"/>
    </row>
    <row r="69">
      <c r="A69" s="723" t="s">
        <v>361</v>
      </c>
      <c r="B69" s="244" t="s">
        <v>1003</v>
      </c>
    </row>
    <row r="70">
      <c r="A70" s="649"/>
    </row>
    <row r="71">
      <c r="A71" s="723" t="s">
        <v>1004</v>
      </c>
      <c r="B71" s="244" t="s">
        <v>1005</v>
      </c>
    </row>
    <row r="72">
      <c r="A72" s="649"/>
    </row>
    <row r="73">
      <c r="A73" s="723" t="s">
        <v>1006</v>
      </c>
      <c r="B73" s="725" t="s">
        <v>210</v>
      </c>
      <c r="C73" s="726" t="s">
        <v>1007</v>
      </c>
    </row>
    <row r="74">
      <c r="A74" s="649"/>
    </row>
    <row r="75">
      <c r="A75" s="727" t="s">
        <v>1008</v>
      </c>
      <c r="B75" s="728" t="s">
        <v>1009</v>
      </c>
      <c r="E75" s="728"/>
    </row>
    <row r="76">
      <c r="A76" s="649"/>
      <c r="B76" s="730" t="s">
        <v>1010</v>
      </c>
      <c r="E76" s="730"/>
    </row>
    <row r="77">
      <c r="A77" s="649"/>
    </row>
    <row r="78">
      <c r="A78" s="731" t="s">
        <v>1011</v>
      </c>
      <c r="B78" s="733" t="s">
        <v>187</v>
      </c>
      <c r="C78" s="733" t="s">
        <v>1012</v>
      </c>
    </row>
    <row r="79">
      <c r="A79" s="724"/>
    </row>
    <row r="80">
      <c r="A80" s="649"/>
    </row>
  </sheetData>
  <mergeCells count="2">
    <mergeCell ref="B75:D75"/>
    <mergeCell ref="B76:D76"/>
  </mergeCells>
  <hyperlinks>
    <hyperlink r:id="rId1" ref="B29"/>
    <hyperlink r:id="rId2" ref="B40"/>
    <hyperlink r:id="rId3" ref="B56"/>
    <hyperlink r:id="rId4" ref="B58"/>
    <hyperlink r:id="rId5" ref="B73"/>
  </hyperlinks>
  <drawing r:id="rId6"/>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2.75"/>
  <cols>
    <col customWidth="1" min="1" max="1" width="10.33"/>
    <col customWidth="1" min="2" max="2" width="9.78"/>
    <col customWidth="1" min="3" max="3" width="29.44"/>
  </cols>
  <sheetData>
    <row r="1">
      <c r="A1" s="746" t="s">
        <v>1018</v>
      </c>
      <c r="B1" s="746" t="s">
        <v>1019</v>
      </c>
      <c r="C1" s="746" t="s">
        <v>278</v>
      </c>
    </row>
    <row r="2">
      <c r="A2" s="747" t="s">
        <v>1020</v>
      </c>
      <c r="B2" s="747"/>
      <c r="C2" s="747" t="s">
        <v>52</v>
      </c>
    </row>
    <row r="3">
      <c r="A3" s="244" t="s">
        <v>1021</v>
      </c>
      <c r="C3" s="244" t="s">
        <v>27</v>
      </c>
    </row>
    <row r="4">
      <c r="A4" s="244" t="s">
        <v>71</v>
      </c>
      <c r="C4" s="748" t="s">
        <v>72</v>
      </c>
    </row>
    <row r="5">
      <c r="A5" s="244" t="s">
        <v>946</v>
      </c>
    </row>
    <row r="6">
      <c r="A6" s="244"/>
    </row>
    <row r="7">
      <c r="A7" s="749" t="s">
        <v>1022</v>
      </c>
      <c r="B7" s="749"/>
      <c r="C7" s="750" t="s">
        <v>1023</v>
      </c>
    </row>
    <row r="8">
      <c r="B8" s="244"/>
    </row>
    <row r="9">
      <c r="A9" s="751" t="s">
        <v>1024</v>
      </c>
      <c r="B9" s="752" t="s">
        <v>1025</v>
      </c>
      <c r="C9" s="751" t="s">
        <v>278</v>
      </c>
      <c r="D9" s="753" t="s">
        <v>1026</v>
      </c>
      <c r="E9" s="753" t="s">
        <v>278</v>
      </c>
    </row>
    <row r="10">
      <c r="A10" s="754" t="s">
        <v>1027</v>
      </c>
      <c r="B10" s="755" t="s">
        <v>1028</v>
      </c>
      <c r="C10" s="756" t="s">
        <v>1029</v>
      </c>
      <c r="D10" s="244" t="s">
        <v>1030</v>
      </c>
    </row>
    <row r="11">
      <c r="A11" s="757" t="s">
        <v>1031</v>
      </c>
      <c r="B11" s="758" t="s">
        <v>1028</v>
      </c>
      <c r="C11" s="759" t="s">
        <v>1032</v>
      </c>
      <c r="D11" s="244" t="s">
        <v>1033</v>
      </c>
    </row>
    <row r="12">
      <c r="A12" s="760" t="s">
        <v>1034</v>
      </c>
      <c r="B12" s="761" t="s">
        <v>1035</v>
      </c>
      <c r="C12" s="762" t="s">
        <v>1036</v>
      </c>
      <c r="D12" s="244" t="s">
        <v>1037</v>
      </c>
    </row>
    <row r="13">
      <c r="A13" s="763" t="s">
        <v>1038</v>
      </c>
      <c r="B13" s="764" t="s">
        <v>1039</v>
      </c>
      <c r="C13" s="765" t="s">
        <v>1040</v>
      </c>
      <c r="D13" s="244" t="s">
        <v>1041</v>
      </c>
    </row>
    <row r="14">
      <c r="A14" s="766" t="s">
        <v>1042</v>
      </c>
      <c r="B14" s="767" t="s">
        <v>1039</v>
      </c>
      <c r="C14" s="768" t="s">
        <v>102</v>
      </c>
      <c r="D14" s="244" t="s">
        <v>1043</v>
      </c>
    </row>
    <row r="15">
      <c r="A15" s="769" t="s">
        <v>1044</v>
      </c>
      <c r="B15" s="770" t="s">
        <v>1045</v>
      </c>
      <c r="C15" s="771" t="s">
        <v>1046</v>
      </c>
      <c r="D15" s="244" t="s">
        <v>1047</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2.75"/>
  <cols>
    <col customWidth="1" min="1" max="1" width="9.0"/>
    <col customWidth="1" min="2" max="2" width="8.67"/>
    <col customWidth="1" min="3" max="3" width="8.11"/>
    <col customWidth="1" min="4" max="4" width="20.56"/>
    <col customWidth="1" min="5" max="5" width="9.0"/>
    <col customWidth="1" min="6" max="6" width="8.33"/>
    <col customWidth="1" min="7" max="7" width="9.44"/>
    <col customWidth="1" min="8" max="8" width="12.56"/>
    <col customWidth="1" min="9" max="9" width="23.67"/>
    <col customWidth="1" min="10" max="10" width="13.22"/>
    <col customWidth="1" min="11" max="11" width="13.44"/>
    <col customWidth="1" min="12" max="18" width="21.56"/>
  </cols>
  <sheetData>
    <row r="1" ht="43.5" customHeight="1">
      <c r="A1" s="772" t="s">
        <v>33</v>
      </c>
      <c r="B1" s="773" t="s">
        <v>138</v>
      </c>
      <c r="C1" s="773" t="s">
        <v>1048</v>
      </c>
      <c r="D1" s="773" t="s">
        <v>1049</v>
      </c>
      <c r="E1" s="773" t="s">
        <v>1050</v>
      </c>
      <c r="F1" s="773" t="s">
        <v>1051</v>
      </c>
      <c r="G1" s="773" t="s">
        <v>1052</v>
      </c>
      <c r="H1" s="774" t="s">
        <v>1053</v>
      </c>
      <c r="I1" s="775" t="s">
        <v>419</v>
      </c>
      <c r="J1" s="776" t="s">
        <v>1054</v>
      </c>
      <c r="K1" s="244" t="s">
        <v>1055</v>
      </c>
      <c r="L1" s="242"/>
      <c r="M1" s="242"/>
      <c r="N1" s="242"/>
      <c r="O1" s="242"/>
      <c r="P1" s="242"/>
      <c r="Q1" s="242"/>
      <c r="R1" s="242"/>
    </row>
    <row r="2" ht="1.5" customHeight="1">
      <c r="A2" s="777"/>
      <c r="B2" s="777"/>
      <c r="C2" s="777"/>
      <c r="D2" s="777"/>
      <c r="E2" s="777"/>
      <c r="F2" s="777"/>
      <c r="G2" s="777"/>
      <c r="H2" s="777"/>
      <c r="I2" s="777"/>
    </row>
    <row r="3" ht="13.5" customHeight="1">
      <c r="A3" s="778"/>
      <c r="B3" s="778"/>
      <c r="C3" s="778"/>
      <c r="D3" s="778" t="s">
        <v>1056</v>
      </c>
      <c r="E3" s="779"/>
      <c r="F3" s="779"/>
      <c r="G3" s="778"/>
      <c r="H3" s="778"/>
      <c r="I3" s="778"/>
      <c r="K3" s="780"/>
      <c r="L3" s="780"/>
      <c r="M3" s="780"/>
      <c r="N3" s="780"/>
      <c r="O3" s="780"/>
      <c r="P3" s="780"/>
      <c r="Q3" s="780"/>
      <c r="R3" s="780"/>
    </row>
    <row r="4" ht="13.5" customHeight="1">
      <c r="A4" s="781" t="s">
        <v>1057</v>
      </c>
      <c r="B4" s="781" t="s">
        <v>109</v>
      </c>
      <c r="C4" s="781" t="s">
        <v>234</v>
      </c>
      <c r="D4" s="781" t="s">
        <v>1058</v>
      </c>
      <c r="E4" s="782">
        <v>0.40625</v>
      </c>
      <c r="F4" s="782">
        <v>0.7291666666666666</v>
      </c>
      <c r="G4" s="781">
        <v>30.0</v>
      </c>
      <c r="H4" s="781" t="s">
        <v>1059</v>
      </c>
      <c r="I4" s="781" t="s">
        <v>1060</v>
      </c>
      <c r="K4" s="780"/>
      <c r="L4" s="780"/>
      <c r="M4" s="780"/>
      <c r="N4" s="780"/>
      <c r="O4" s="780"/>
      <c r="P4" s="780"/>
      <c r="Q4" s="780"/>
      <c r="R4" s="780"/>
    </row>
    <row r="5" ht="13.5" customHeight="1">
      <c r="A5" s="783" t="s">
        <v>1057</v>
      </c>
      <c r="B5" s="783" t="s">
        <v>109</v>
      </c>
      <c r="C5" s="783" t="s">
        <v>234</v>
      </c>
      <c r="D5" s="783" t="s">
        <v>1061</v>
      </c>
      <c r="E5" s="784">
        <v>0.5</v>
      </c>
      <c r="F5" s="784">
        <v>0.875</v>
      </c>
      <c r="G5" s="783">
        <v>30.0</v>
      </c>
      <c r="H5" s="783">
        <v>8.5</v>
      </c>
      <c r="I5" s="785"/>
      <c r="K5" s="780"/>
      <c r="L5" s="780"/>
      <c r="M5" s="780"/>
      <c r="N5" s="780"/>
      <c r="O5" s="780"/>
      <c r="P5" s="780"/>
      <c r="Q5" s="780"/>
      <c r="R5" s="780"/>
    </row>
    <row r="6" ht="13.5" customHeight="1">
      <c r="A6" s="786" t="s">
        <v>1057</v>
      </c>
      <c r="B6" s="786" t="s">
        <v>109</v>
      </c>
      <c r="C6" s="786" t="s">
        <v>234</v>
      </c>
      <c r="D6" s="786" t="s">
        <v>1062</v>
      </c>
      <c r="E6" s="787">
        <v>0.7291666666666666</v>
      </c>
      <c r="F6" s="787">
        <v>0.8541666666666666</v>
      </c>
      <c r="G6" s="786" t="s">
        <v>1063</v>
      </c>
      <c r="H6" s="786">
        <v>3.0</v>
      </c>
      <c r="I6" s="788"/>
      <c r="K6" s="780"/>
      <c r="L6" s="780"/>
      <c r="M6" s="780"/>
      <c r="N6" s="780"/>
      <c r="O6" s="780"/>
      <c r="P6" s="780"/>
      <c r="Q6" s="780"/>
      <c r="R6" s="780"/>
    </row>
    <row r="7" ht="13.5" customHeight="1">
      <c r="A7" s="789">
        <v>43191.0</v>
      </c>
      <c r="B7" s="790" t="s">
        <v>109</v>
      </c>
      <c r="C7" s="790" t="s">
        <v>1064</v>
      </c>
      <c r="D7" s="790" t="s">
        <v>1065</v>
      </c>
      <c r="E7" s="791">
        <v>0.375</v>
      </c>
      <c r="F7" s="791">
        <v>0.75</v>
      </c>
      <c r="G7" s="790">
        <v>30.0</v>
      </c>
      <c r="H7" s="790">
        <v>8.5</v>
      </c>
      <c r="I7" s="792"/>
    </row>
    <row r="8" ht="13.5" customHeight="1">
      <c r="A8" s="793">
        <v>43221.0</v>
      </c>
      <c r="B8" s="794" t="s">
        <v>125</v>
      </c>
      <c r="C8" s="794" t="s">
        <v>234</v>
      </c>
      <c r="D8" s="794" t="s">
        <v>1066</v>
      </c>
      <c r="E8" s="795">
        <v>0.4166666666666667</v>
      </c>
      <c r="F8" s="795">
        <v>0.7916666666666666</v>
      </c>
      <c r="G8" s="794">
        <v>30.0</v>
      </c>
      <c r="H8" s="794">
        <v>8.5</v>
      </c>
      <c r="I8" s="796"/>
    </row>
    <row r="9" ht="13.5" customHeight="1">
      <c r="A9" s="797">
        <v>43252.0</v>
      </c>
      <c r="B9" s="798" t="s">
        <v>141</v>
      </c>
      <c r="C9" s="798" t="s">
        <v>234</v>
      </c>
      <c r="D9" s="798" t="s">
        <v>1067</v>
      </c>
      <c r="E9" s="799">
        <v>0.4166666666666667</v>
      </c>
      <c r="F9" s="799">
        <v>0.625</v>
      </c>
      <c r="G9" s="798" t="s">
        <v>1063</v>
      </c>
      <c r="H9" s="798">
        <v>5.0</v>
      </c>
      <c r="I9" s="800"/>
    </row>
    <row r="10" ht="13.5" customHeight="1">
      <c r="A10" s="801">
        <v>43252.0</v>
      </c>
      <c r="B10" s="802" t="s">
        <v>141</v>
      </c>
      <c r="C10" s="802" t="s">
        <v>234</v>
      </c>
      <c r="D10" s="802" t="s">
        <v>1068</v>
      </c>
      <c r="E10" s="803">
        <v>0.5</v>
      </c>
      <c r="F10" s="803">
        <v>0.8333333333333334</v>
      </c>
      <c r="G10" s="802">
        <v>30.0</v>
      </c>
      <c r="H10" s="802">
        <v>7.5</v>
      </c>
      <c r="I10" s="804"/>
    </row>
    <row r="11" ht="13.5" customHeight="1">
      <c r="A11" s="805">
        <v>43252.0</v>
      </c>
      <c r="B11" s="783" t="s">
        <v>141</v>
      </c>
      <c r="C11" s="783" t="s">
        <v>234</v>
      </c>
      <c r="D11" s="783" t="s">
        <v>1061</v>
      </c>
      <c r="E11" s="784">
        <v>0.625</v>
      </c>
      <c r="F11" s="784">
        <v>0.9027777777777778</v>
      </c>
      <c r="G11" s="783">
        <v>30.0</v>
      </c>
      <c r="H11" s="783" t="s">
        <v>1069</v>
      </c>
      <c r="I11" s="785"/>
    </row>
    <row r="12" ht="13.5" customHeight="1">
      <c r="A12" s="806">
        <v>43282.0</v>
      </c>
      <c r="B12" s="790" t="s">
        <v>170</v>
      </c>
      <c r="C12" s="790" t="s">
        <v>234</v>
      </c>
      <c r="D12" s="790" t="s">
        <v>1065</v>
      </c>
      <c r="E12" s="791">
        <v>0.4375</v>
      </c>
      <c r="F12" s="791">
        <v>0.7604166666666666</v>
      </c>
      <c r="G12" s="790">
        <v>30.0</v>
      </c>
      <c r="H12" s="790">
        <v>7.25</v>
      </c>
      <c r="I12" s="792"/>
    </row>
    <row r="13" ht="13.5" customHeight="1">
      <c r="A13" s="807">
        <v>43313.0</v>
      </c>
      <c r="B13" s="808" t="s">
        <v>5</v>
      </c>
      <c r="C13" s="808" t="s">
        <v>234</v>
      </c>
      <c r="D13" s="808" t="s">
        <v>1068</v>
      </c>
      <c r="E13" s="809">
        <v>0.4166666666666667</v>
      </c>
      <c r="F13" s="809">
        <v>0.75</v>
      </c>
      <c r="G13" s="808">
        <v>30.0</v>
      </c>
      <c r="H13" s="808">
        <v>7.5</v>
      </c>
      <c r="I13" s="810"/>
    </row>
    <row r="14" ht="13.5" customHeight="1">
      <c r="A14" s="805">
        <v>43313.0</v>
      </c>
      <c r="B14" s="783" t="s">
        <v>5</v>
      </c>
      <c r="C14" s="783" t="s">
        <v>234</v>
      </c>
      <c r="D14" s="783" t="s">
        <v>1061</v>
      </c>
      <c r="E14" s="784">
        <v>0.625</v>
      </c>
      <c r="F14" s="784">
        <v>0.8194444444444444</v>
      </c>
      <c r="G14" s="783" t="s">
        <v>1063</v>
      </c>
      <c r="H14" s="783" t="s">
        <v>1070</v>
      </c>
      <c r="I14" s="785"/>
    </row>
    <row r="15" ht="13.5" customHeight="1">
      <c r="A15" s="781"/>
      <c r="B15" s="781"/>
      <c r="C15" s="781"/>
      <c r="D15" s="781"/>
      <c r="E15" s="782"/>
      <c r="F15" s="782"/>
      <c r="G15" s="781"/>
      <c r="H15" s="781"/>
      <c r="I15" s="781"/>
    </row>
    <row r="16" ht="13.5" customHeight="1">
      <c r="A16" s="781" t="s">
        <v>1071</v>
      </c>
      <c r="B16" s="781" t="s">
        <v>109</v>
      </c>
      <c r="C16" s="781" t="s">
        <v>234</v>
      </c>
      <c r="D16" s="781" t="s">
        <v>1058</v>
      </c>
      <c r="E16" s="782">
        <v>0.4166666666666667</v>
      </c>
      <c r="F16" s="782">
        <v>0.75</v>
      </c>
      <c r="G16" s="781">
        <v>30.0</v>
      </c>
      <c r="H16" s="781">
        <v>7.5</v>
      </c>
      <c r="I16" s="781"/>
    </row>
    <row r="17" ht="13.5" customHeight="1">
      <c r="A17" s="811" t="s">
        <v>1071</v>
      </c>
      <c r="B17" s="811" t="s">
        <v>109</v>
      </c>
      <c r="C17" s="811" t="s">
        <v>234</v>
      </c>
      <c r="D17" s="811" t="s">
        <v>1072</v>
      </c>
      <c r="E17" s="812">
        <v>0.5833333333333334</v>
      </c>
      <c r="F17" s="812">
        <v>0.8819444444444444</v>
      </c>
      <c r="G17" s="811" t="s">
        <v>1073</v>
      </c>
      <c r="H17" s="811" t="s">
        <v>1074</v>
      </c>
      <c r="I17" s="813"/>
    </row>
    <row r="18" ht="13.5" customHeight="1">
      <c r="A18" s="806">
        <v>43405.0</v>
      </c>
      <c r="B18" s="790" t="s">
        <v>109</v>
      </c>
      <c r="C18" s="790" t="s">
        <v>1064</v>
      </c>
      <c r="D18" s="790" t="s">
        <v>1065</v>
      </c>
      <c r="E18" s="791">
        <v>0.3958333333333333</v>
      </c>
      <c r="F18" s="791">
        <v>0.7291666666666666</v>
      </c>
      <c r="G18" s="790">
        <v>30.0</v>
      </c>
      <c r="H18" s="790">
        <v>7.5</v>
      </c>
      <c r="I18" s="792"/>
    </row>
    <row r="19" ht="13.5" customHeight="1">
      <c r="A19" s="806">
        <v>43435.0</v>
      </c>
      <c r="B19" s="790" t="s">
        <v>125</v>
      </c>
      <c r="C19" s="790" t="s">
        <v>1064</v>
      </c>
      <c r="D19" s="790" t="s">
        <v>1065</v>
      </c>
      <c r="E19" s="791">
        <v>0.40625</v>
      </c>
      <c r="F19" s="791">
        <v>0.6145833333333334</v>
      </c>
      <c r="G19" s="790" t="s">
        <v>1063</v>
      </c>
      <c r="H19" s="790">
        <v>5.0</v>
      </c>
      <c r="I19" s="792"/>
    </row>
    <row r="20" ht="13.5" customHeight="1">
      <c r="A20" s="814">
        <v>43435.0</v>
      </c>
      <c r="B20" s="783" t="s">
        <v>125</v>
      </c>
      <c r="C20" s="783" t="s">
        <v>234</v>
      </c>
      <c r="D20" s="783" t="s">
        <v>1061</v>
      </c>
      <c r="E20" s="784">
        <v>0.6041666666666666</v>
      </c>
      <c r="F20" s="784">
        <v>0.8819444444444444</v>
      </c>
      <c r="G20" s="783">
        <v>30.0</v>
      </c>
      <c r="H20" s="783" t="s">
        <v>1069</v>
      </c>
      <c r="I20" s="785"/>
    </row>
    <row r="21" ht="13.5" customHeight="1">
      <c r="A21" s="794" t="s">
        <v>1075</v>
      </c>
      <c r="B21" s="794" t="s">
        <v>141</v>
      </c>
      <c r="C21" s="794" t="s">
        <v>234</v>
      </c>
      <c r="D21" s="794" t="s">
        <v>1066</v>
      </c>
      <c r="E21" s="795">
        <v>0.4131944444444444</v>
      </c>
      <c r="F21" s="795">
        <v>0.625</v>
      </c>
      <c r="G21" s="794" t="s">
        <v>1063</v>
      </c>
      <c r="H21" s="794" t="s">
        <v>1076</v>
      </c>
      <c r="I21" s="796"/>
    </row>
    <row r="22" ht="13.5" customHeight="1">
      <c r="A22" s="815" t="s">
        <v>1075</v>
      </c>
      <c r="B22" s="815" t="s">
        <v>141</v>
      </c>
      <c r="C22" s="815" t="s">
        <v>234</v>
      </c>
      <c r="D22" s="815" t="s">
        <v>1061</v>
      </c>
      <c r="E22" s="816">
        <v>0.625</v>
      </c>
      <c r="F22" s="815" t="s">
        <v>1077</v>
      </c>
      <c r="G22" s="815">
        <v>30.0</v>
      </c>
      <c r="H22" s="815" t="s">
        <v>1078</v>
      </c>
      <c r="I22" s="815" t="s">
        <v>1079</v>
      </c>
    </row>
    <row r="23" ht="13.5" customHeight="1">
      <c r="A23" s="790" t="s">
        <v>1080</v>
      </c>
      <c r="B23" s="790" t="s">
        <v>170</v>
      </c>
      <c r="C23" s="790" t="s">
        <v>234</v>
      </c>
      <c r="D23" s="790" t="s">
        <v>1065</v>
      </c>
      <c r="E23" s="791">
        <v>0.4375</v>
      </c>
      <c r="F23" s="791">
        <v>0.7569444444444444</v>
      </c>
      <c r="G23" s="790" t="s">
        <v>1063</v>
      </c>
      <c r="H23" s="790" t="s">
        <v>1081</v>
      </c>
      <c r="I23" s="792"/>
    </row>
    <row r="24" ht="13.5" customHeight="1">
      <c r="A24" s="790" t="s">
        <v>1082</v>
      </c>
      <c r="B24" s="790" t="s">
        <v>5</v>
      </c>
      <c r="C24" s="790" t="s">
        <v>1083</v>
      </c>
      <c r="D24" s="790" t="s">
        <v>1065</v>
      </c>
      <c r="E24" s="791">
        <v>0.3854166666666667</v>
      </c>
      <c r="F24" s="791">
        <v>0.75</v>
      </c>
      <c r="G24" s="790">
        <v>30.0</v>
      </c>
      <c r="H24" s="790">
        <v>8.25</v>
      </c>
      <c r="I24" s="792"/>
    </row>
    <row r="25" ht="13.5" customHeight="1">
      <c r="A25" s="783" t="s">
        <v>1082</v>
      </c>
      <c r="B25" s="783" t="s">
        <v>5</v>
      </c>
      <c r="C25" s="783" t="s">
        <v>234</v>
      </c>
      <c r="D25" s="783" t="s">
        <v>1061</v>
      </c>
      <c r="E25" s="784">
        <v>0.4166666666666667</v>
      </c>
      <c r="F25" s="784">
        <v>0.75</v>
      </c>
      <c r="G25" s="783">
        <v>30.0</v>
      </c>
      <c r="H25" s="783">
        <v>7.5</v>
      </c>
      <c r="I25" s="785"/>
    </row>
    <row r="26" ht="13.5" customHeight="1">
      <c r="A26" s="781" t="s">
        <v>1084</v>
      </c>
      <c r="B26" s="781" t="s">
        <v>109</v>
      </c>
      <c r="C26" s="781" t="s">
        <v>234</v>
      </c>
      <c r="D26" s="781" t="s">
        <v>1058</v>
      </c>
      <c r="E26" s="782">
        <v>0.4166666666666667</v>
      </c>
      <c r="F26" s="782">
        <v>0.75</v>
      </c>
      <c r="G26" s="781">
        <v>30.0</v>
      </c>
      <c r="H26" s="781">
        <v>7.5</v>
      </c>
      <c r="I26" s="813"/>
    </row>
    <row r="27" ht="13.5" customHeight="1">
      <c r="A27" s="811" t="s">
        <v>1084</v>
      </c>
      <c r="B27" s="811" t="s">
        <v>109</v>
      </c>
      <c r="C27" s="811" t="s">
        <v>234</v>
      </c>
      <c r="D27" s="811" t="s">
        <v>1072</v>
      </c>
      <c r="E27" s="812">
        <v>0.5833333333333334</v>
      </c>
      <c r="F27" s="812">
        <v>0.8819444444444444</v>
      </c>
      <c r="G27" s="811" t="s">
        <v>1073</v>
      </c>
      <c r="H27" s="811" t="s">
        <v>1074</v>
      </c>
      <c r="I27" s="813"/>
    </row>
    <row r="28" ht="13.5" customHeight="1">
      <c r="A28" s="790" t="s">
        <v>1085</v>
      </c>
      <c r="B28" s="790" t="s">
        <v>109</v>
      </c>
      <c r="C28" s="790" t="s">
        <v>1083</v>
      </c>
      <c r="D28" s="790" t="s">
        <v>1065</v>
      </c>
      <c r="E28" s="791">
        <v>0.3958333333333333</v>
      </c>
      <c r="F28" s="792"/>
      <c r="G28" s="792"/>
      <c r="H28" s="792"/>
      <c r="I28" s="792"/>
    </row>
    <row r="29" ht="13.5" customHeight="1">
      <c r="A29" s="811" t="s">
        <v>1086</v>
      </c>
      <c r="B29" s="811" t="s">
        <v>125</v>
      </c>
      <c r="C29" s="811" t="s">
        <v>234</v>
      </c>
      <c r="D29" s="811" t="s">
        <v>1072</v>
      </c>
      <c r="E29" s="812">
        <v>0.4166666666666667</v>
      </c>
      <c r="F29" s="812">
        <v>0.7291666666666666</v>
      </c>
      <c r="G29" s="811">
        <v>30.0</v>
      </c>
      <c r="H29" s="811">
        <v>7.0</v>
      </c>
      <c r="I29" s="813"/>
    </row>
    <row r="30" ht="13.5" customHeight="1">
      <c r="A30" s="811" t="s">
        <v>1086</v>
      </c>
      <c r="B30" s="811" t="s">
        <v>125</v>
      </c>
      <c r="C30" s="811" t="s">
        <v>234</v>
      </c>
      <c r="D30" s="811" t="s">
        <v>1061</v>
      </c>
      <c r="E30" s="812">
        <v>0.6041666666666666</v>
      </c>
      <c r="F30" s="812">
        <v>0.8819444444444444</v>
      </c>
      <c r="G30" s="811">
        <v>30.0</v>
      </c>
      <c r="H30" s="811" t="s">
        <v>1069</v>
      </c>
      <c r="I30" s="813"/>
    </row>
    <row r="31" ht="13.5" customHeight="1">
      <c r="A31" s="790" t="s">
        <v>1086</v>
      </c>
      <c r="B31" s="790" t="s">
        <v>125</v>
      </c>
      <c r="C31" s="790" t="s">
        <v>1087</v>
      </c>
      <c r="D31" s="790" t="s">
        <v>1065</v>
      </c>
      <c r="E31" s="791">
        <v>0.4166666666666667</v>
      </c>
      <c r="F31" s="791">
        <v>0.5625</v>
      </c>
      <c r="G31" s="790" t="s">
        <v>1063</v>
      </c>
      <c r="H31" s="790">
        <v>3.5</v>
      </c>
      <c r="I31" s="792"/>
    </row>
    <row r="32" ht="13.5" customHeight="1">
      <c r="A32" s="790" t="s">
        <v>1088</v>
      </c>
      <c r="B32" s="790" t="s">
        <v>170</v>
      </c>
      <c r="C32" s="790" t="s">
        <v>234</v>
      </c>
      <c r="D32" s="790" t="s">
        <v>1065</v>
      </c>
      <c r="E32" s="791">
        <v>0.4375</v>
      </c>
      <c r="F32" s="791">
        <v>0.7604166666666666</v>
      </c>
      <c r="G32" s="790">
        <v>30.0</v>
      </c>
      <c r="H32" s="790">
        <v>7.25</v>
      </c>
      <c r="I32" s="792"/>
    </row>
    <row r="33" ht="13.5" customHeight="1">
      <c r="A33" s="790" t="s">
        <v>1089</v>
      </c>
      <c r="B33" s="790" t="s">
        <v>1090</v>
      </c>
      <c r="C33" s="790" t="s">
        <v>1083</v>
      </c>
      <c r="D33" s="790" t="s">
        <v>1065</v>
      </c>
      <c r="E33" s="791">
        <v>0.375</v>
      </c>
      <c r="F33" s="791">
        <v>0.7708333333333334</v>
      </c>
      <c r="G33" s="790">
        <v>30.0</v>
      </c>
      <c r="H33" s="790">
        <v>9.0</v>
      </c>
      <c r="I33" s="792"/>
    </row>
    <row r="34" ht="13.5" customHeight="1">
      <c r="A34" s="781" t="s">
        <v>1091</v>
      </c>
      <c r="B34" s="781" t="s">
        <v>109</v>
      </c>
      <c r="C34" s="781" t="s">
        <v>234</v>
      </c>
      <c r="D34" s="781" t="s">
        <v>1058</v>
      </c>
      <c r="E34" s="782">
        <v>0.4166666666666667</v>
      </c>
      <c r="F34" s="782">
        <v>0.75</v>
      </c>
      <c r="G34" s="781">
        <v>30.0</v>
      </c>
      <c r="H34" s="781">
        <v>7.5</v>
      </c>
      <c r="I34" s="813"/>
    </row>
    <row r="35" ht="13.5" customHeight="1">
      <c r="A35" s="811" t="s">
        <v>1091</v>
      </c>
      <c r="B35" s="811" t="s">
        <v>109</v>
      </c>
      <c r="C35" s="811" t="s">
        <v>234</v>
      </c>
      <c r="D35" s="811" t="s">
        <v>1072</v>
      </c>
      <c r="E35" s="812">
        <v>0.5833333333333334</v>
      </c>
      <c r="F35" s="812">
        <v>0.8819444444444444</v>
      </c>
      <c r="G35" s="811" t="s">
        <v>1073</v>
      </c>
      <c r="H35" s="811" t="s">
        <v>1074</v>
      </c>
      <c r="I35" s="813"/>
    </row>
    <row r="36" ht="13.5" customHeight="1">
      <c r="A36" s="790" t="s">
        <v>1092</v>
      </c>
      <c r="B36" s="790" t="s">
        <v>109</v>
      </c>
      <c r="C36" s="790" t="s">
        <v>1064</v>
      </c>
      <c r="D36" s="790" t="s">
        <v>1065</v>
      </c>
      <c r="E36" s="791">
        <v>0.375</v>
      </c>
      <c r="F36" s="790">
        <v>18.0</v>
      </c>
      <c r="G36" s="790">
        <v>30.0</v>
      </c>
      <c r="H36" s="790">
        <v>8.5</v>
      </c>
      <c r="I36" s="792"/>
    </row>
    <row r="37" ht="13.5" customHeight="1">
      <c r="A37" s="783" t="s">
        <v>1093</v>
      </c>
      <c r="B37" s="783" t="s">
        <v>125</v>
      </c>
      <c r="C37" s="783" t="s">
        <v>234</v>
      </c>
      <c r="D37" s="783" t="s">
        <v>1061</v>
      </c>
      <c r="E37" s="784">
        <v>0.4583333333333333</v>
      </c>
      <c r="F37" s="784">
        <v>0.75</v>
      </c>
      <c r="G37" s="783">
        <v>30.0</v>
      </c>
      <c r="H37" s="783">
        <v>6.5</v>
      </c>
      <c r="I37" s="783" t="s">
        <v>1094</v>
      </c>
    </row>
    <row r="38" ht="13.5" customHeight="1">
      <c r="A38" s="817" t="s">
        <v>1095</v>
      </c>
      <c r="B38" s="817" t="s">
        <v>125</v>
      </c>
      <c r="C38" s="818"/>
      <c r="D38" s="817" t="s">
        <v>1096</v>
      </c>
      <c r="E38" s="819">
        <v>0.5263888888888889</v>
      </c>
      <c r="F38" s="819">
        <v>0.1527777777777778</v>
      </c>
      <c r="G38" s="817" t="s">
        <v>1063</v>
      </c>
      <c r="H38" s="817">
        <v>3.0</v>
      </c>
      <c r="I38" s="817" t="s">
        <v>1097</v>
      </c>
    </row>
    <row r="39" ht="13.5" customHeight="1">
      <c r="A39" s="813"/>
      <c r="B39" s="813"/>
      <c r="C39" s="813"/>
      <c r="D39" s="813"/>
      <c r="E39" s="813"/>
      <c r="F39" s="813"/>
      <c r="G39" s="813"/>
      <c r="H39" s="813"/>
      <c r="I39" s="813"/>
    </row>
    <row r="40" ht="13.5" customHeight="1">
      <c r="A40" s="783" t="s">
        <v>1098</v>
      </c>
      <c r="B40" s="783" t="s">
        <v>141</v>
      </c>
      <c r="C40" s="783" t="s">
        <v>234</v>
      </c>
      <c r="D40" s="783" t="s">
        <v>1061</v>
      </c>
      <c r="E40" s="784">
        <v>0.625</v>
      </c>
      <c r="F40" s="784">
        <v>0.9027777777777778</v>
      </c>
      <c r="G40" s="783">
        <v>30.0</v>
      </c>
      <c r="H40" s="783" t="s">
        <v>1069</v>
      </c>
      <c r="I40" s="785"/>
    </row>
    <row r="41" ht="13.5" customHeight="1">
      <c r="A41" s="790" t="s">
        <v>1099</v>
      </c>
      <c r="B41" s="790" t="s">
        <v>170</v>
      </c>
      <c r="C41" s="790" t="s">
        <v>234</v>
      </c>
      <c r="D41" s="790" t="s">
        <v>1065</v>
      </c>
      <c r="E41" s="791">
        <v>0.4375</v>
      </c>
      <c r="F41" s="791">
        <v>0.7569444444444444</v>
      </c>
      <c r="G41" s="790">
        <v>30.0</v>
      </c>
      <c r="H41" s="790" t="s">
        <v>1081</v>
      </c>
      <c r="I41" s="792"/>
    </row>
    <row r="42" ht="13.5" customHeight="1">
      <c r="A42" s="820" t="s">
        <v>1099</v>
      </c>
      <c r="B42" s="820" t="s">
        <v>170</v>
      </c>
      <c r="C42" s="820" t="s">
        <v>234</v>
      </c>
      <c r="D42" s="820" t="s">
        <v>1061</v>
      </c>
      <c r="E42" s="821">
        <v>0.4791666666666667</v>
      </c>
      <c r="F42" s="821">
        <v>0.6666666666666666</v>
      </c>
      <c r="G42" s="820" t="s">
        <v>1063</v>
      </c>
      <c r="H42" s="820" t="s">
        <v>1100</v>
      </c>
      <c r="I42" s="822"/>
    </row>
    <row r="43" ht="13.5" customHeight="1">
      <c r="A43" s="790" t="s">
        <v>1101</v>
      </c>
      <c r="B43" s="790" t="s">
        <v>5</v>
      </c>
      <c r="C43" s="790" t="s">
        <v>1064</v>
      </c>
      <c r="D43" s="790" t="s">
        <v>1065</v>
      </c>
      <c r="E43" s="791">
        <v>0.375</v>
      </c>
      <c r="F43" s="791">
        <v>0.75</v>
      </c>
      <c r="G43" s="790">
        <v>30.0</v>
      </c>
      <c r="H43" s="790">
        <v>8.5</v>
      </c>
      <c r="I43" s="792"/>
    </row>
    <row r="44" ht="13.5" customHeight="1">
      <c r="A44" s="778"/>
      <c r="B44" s="778"/>
      <c r="C44" s="778"/>
      <c r="D44" s="778" t="s">
        <v>1056</v>
      </c>
      <c r="E44" s="779"/>
      <c r="F44" s="779"/>
      <c r="G44" s="778"/>
      <c r="H44" s="778"/>
      <c r="I44" s="778"/>
      <c r="K44" s="780"/>
      <c r="L44" s="780"/>
      <c r="M44" s="780"/>
      <c r="N44" s="780"/>
      <c r="O44" s="780"/>
      <c r="P44" s="780"/>
      <c r="Q44" s="780"/>
      <c r="R44" s="780"/>
    </row>
    <row r="45" ht="13.5" customHeight="1">
      <c r="A45" s="781" t="s">
        <v>1102</v>
      </c>
      <c r="B45" s="781" t="s">
        <v>109</v>
      </c>
      <c r="C45" s="781" t="s">
        <v>234</v>
      </c>
      <c r="D45" s="781" t="s">
        <v>1058</v>
      </c>
      <c r="E45" s="782">
        <v>0.4166666666666667</v>
      </c>
      <c r="F45" s="782">
        <v>0.75</v>
      </c>
      <c r="G45" s="781">
        <v>30.0</v>
      </c>
      <c r="H45" s="781">
        <v>7.5</v>
      </c>
      <c r="I45" s="813"/>
    </row>
    <row r="46" ht="13.5" customHeight="1">
      <c r="A46" s="811" t="s">
        <v>1102</v>
      </c>
      <c r="B46" s="811" t="s">
        <v>109</v>
      </c>
      <c r="C46" s="811" t="s">
        <v>234</v>
      </c>
      <c r="D46" s="811" t="s">
        <v>1072</v>
      </c>
      <c r="E46" s="812">
        <v>0.5833333333333334</v>
      </c>
      <c r="F46" s="812">
        <v>0.8819444444444444</v>
      </c>
      <c r="G46" s="811" t="s">
        <v>1073</v>
      </c>
      <c r="H46" s="811" t="s">
        <v>1074</v>
      </c>
      <c r="I46" s="813"/>
    </row>
    <row r="47" ht="13.5" customHeight="1">
      <c r="A47" s="806">
        <v>43102.0</v>
      </c>
      <c r="B47" s="790" t="s">
        <v>109</v>
      </c>
      <c r="C47" s="790" t="s">
        <v>1064</v>
      </c>
      <c r="D47" s="790" t="s">
        <v>1065</v>
      </c>
      <c r="E47" s="791">
        <v>0.3854166666666667</v>
      </c>
      <c r="F47" s="791">
        <v>0.7083333333333334</v>
      </c>
      <c r="G47" s="790">
        <v>15.0</v>
      </c>
      <c r="H47" s="790">
        <v>7.5</v>
      </c>
      <c r="I47" s="792"/>
    </row>
    <row r="48" ht="13.5" customHeight="1">
      <c r="A48" s="781" t="s">
        <v>1103</v>
      </c>
      <c r="B48" s="781" t="s">
        <v>141</v>
      </c>
      <c r="C48" s="781" t="s">
        <v>234</v>
      </c>
      <c r="D48" s="781" t="s">
        <v>1058</v>
      </c>
      <c r="E48" s="782">
        <v>0.4166666666666667</v>
      </c>
      <c r="F48" s="782">
        <v>0.625</v>
      </c>
      <c r="G48" s="781" t="s">
        <v>1063</v>
      </c>
      <c r="H48" s="781">
        <v>5.0</v>
      </c>
      <c r="I48" s="813"/>
    </row>
    <row r="49" ht="13.5" customHeight="1">
      <c r="A49" s="811" t="s">
        <v>1103</v>
      </c>
      <c r="B49" s="811" t="s">
        <v>141</v>
      </c>
      <c r="C49" s="811" t="s">
        <v>234</v>
      </c>
      <c r="D49" s="811" t="s">
        <v>1072</v>
      </c>
      <c r="E49" s="812">
        <v>0.4583333333333333</v>
      </c>
      <c r="F49" s="812">
        <v>0.8333333333333334</v>
      </c>
      <c r="G49" s="811" t="s">
        <v>1073</v>
      </c>
      <c r="H49" s="811">
        <v>8.5</v>
      </c>
      <c r="I49" s="813"/>
    </row>
    <row r="50" ht="13.5" customHeight="1">
      <c r="A50" s="817" t="s">
        <v>1104</v>
      </c>
      <c r="B50" s="817" t="s">
        <v>141</v>
      </c>
      <c r="C50" s="817" t="s">
        <v>234</v>
      </c>
      <c r="D50" s="817" t="s">
        <v>1096</v>
      </c>
      <c r="E50" s="819">
        <v>0.625</v>
      </c>
      <c r="F50" s="819">
        <v>0.8819444444444444</v>
      </c>
      <c r="G50" s="817" t="s">
        <v>1073</v>
      </c>
      <c r="H50" s="817" t="s">
        <v>1106</v>
      </c>
      <c r="I50" s="813"/>
    </row>
    <row r="51" ht="13.5" customHeight="1">
      <c r="A51" s="793">
        <v>43192.0</v>
      </c>
      <c r="B51" s="794" t="s">
        <v>170</v>
      </c>
      <c r="C51" s="794" t="s">
        <v>234</v>
      </c>
      <c r="D51" s="794" t="s">
        <v>1066</v>
      </c>
      <c r="E51" s="795">
        <v>0.4409722222222222</v>
      </c>
      <c r="F51" s="795">
        <v>0.6736111111111112</v>
      </c>
      <c r="G51" s="794" t="s">
        <v>1073</v>
      </c>
      <c r="H51" s="794" t="s">
        <v>1107</v>
      </c>
      <c r="I51" s="813"/>
    </row>
    <row r="52" ht="13.5" customHeight="1">
      <c r="A52" s="825">
        <v>43192.0</v>
      </c>
      <c r="B52" s="820" t="s">
        <v>170</v>
      </c>
      <c r="C52" s="820" t="s">
        <v>234</v>
      </c>
      <c r="D52" s="820" t="s">
        <v>1061</v>
      </c>
      <c r="E52" s="821">
        <v>0.4791666666666667</v>
      </c>
      <c r="F52" s="821">
        <v>0.6458333333333334</v>
      </c>
      <c r="G52" s="820" t="s">
        <v>1063</v>
      </c>
      <c r="H52" s="820" t="s">
        <v>1109</v>
      </c>
      <c r="I52" s="813"/>
    </row>
    <row r="53" ht="13.5" customHeight="1">
      <c r="A53" s="806">
        <v>43222.0</v>
      </c>
      <c r="B53" s="790" t="s">
        <v>5</v>
      </c>
      <c r="C53" s="790" t="s">
        <v>1083</v>
      </c>
      <c r="D53" s="790" t="s">
        <v>1065</v>
      </c>
      <c r="E53" s="791">
        <v>0.3854166666666667</v>
      </c>
      <c r="F53" s="791">
        <v>0.6979166666666666</v>
      </c>
      <c r="G53" s="790">
        <v>30.0</v>
      </c>
      <c r="H53" s="790">
        <v>7.0</v>
      </c>
      <c r="I53" s="813"/>
    </row>
    <row r="54" ht="13.5" customHeight="1">
      <c r="A54" s="814">
        <v>43222.0</v>
      </c>
      <c r="B54" s="783" t="s">
        <v>5</v>
      </c>
      <c r="C54" s="783" t="s">
        <v>234</v>
      </c>
      <c r="D54" s="783" t="s">
        <v>1061</v>
      </c>
      <c r="E54" s="784">
        <v>0.4166666666666667</v>
      </c>
      <c r="F54" s="784">
        <v>0.75</v>
      </c>
      <c r="G54" s="783">
        <v>30.0</v>
      </c>
      <c r="H54" s="783">
        <v>7.5</v>
      </c>
      <c r="I54" s="813"/>
    </row>
    <row r="55" ht="13.5" customHeight="1">
      <c r="A55" s="813"/>
      <c r="B55" s="813"/>
      <c r="C55" s="813"/>
      <c r="D55" s="813"/>
      <c r="E55" s="813"/>
      <c r="F55" s="813"/>
      <c r="G55" s="813"/>
      <c r="H55" s="813"/>
      <c r="I55" s="813"/>
    </row>
    <row r="56" ht="13.5" customHeight="1">
      <c r="A56" s="813"/>
      <c r="B56" s="813"/>
      <c r="C56" s="813"/>
      <c r="D56" s="813"/>
      <c r="E56" s="813"/>
      <c r="F56" s="813"/>
      <c r="G56" s="813"/>
      <c r="H56" s="813"/>
      <c r="I56" s="813"/>
    </row>
    <row r="57" ht="13.5" customHeight="1">
      <c r="A57" s="813"/>
      <c r="B57" s="813"/>
      <c r="C57" s="813"/>
      <c r="D57" s="813"/>
      <c r="E57" s="813"/>
      <c r="F57" s="813"/>
      <c r="G57" s="813"/>
      <c r="H57" s="813"/>
      <c r="I57" s="813"/>
    </row>
    <row r="58" ht="13.5" customHeight="1">
      <c r="A58" s="813"/>
      <c r="B58" s="813"/>
      <c r="C58" s="813"/>
      <c r="D58" s="813"/>
      <c r="E58" s="813"/>
      <c r="F58" s="813"/>
      <c r="G58" s="813"/>
      <c r="H58" s="813"/>
      <c r="I58" s="813"/>
    </row>
    <row r="59" ht="13.5" customHeight="1">
      <c r="A59" s="813"/>
      <c r="B59" s="813"/>
      <c r="C59" s="813"/>
      <c r="D59" s="813"/>
      <c r="E59" s="813"/>
      <c r="F59" s="813"/>
      <c r="G59" s="813"/>
      <c r="H59" s="813"/>
      <c r="I59" s="813"/>
    </row>
    <row r="60" ht="13.5" customHeight="1">
      <c r="A60" s="813"/>
      <c r="B60" s="813"/>
      <c r="C60" s="813"/>
      <c r="D60" s="813"/>
      <c r="E60" s="813"/>
      <c r="F60" s="813"/>
      <c r="G60" s="813"/>
      <c r="H60" s="813"/>
      <c r="I60" s="813"/>
    </row>
    <row r="61" ht="13.5" customHeight="1">
      <c r="A61" s="813"/>
      <c r="B61" s="813"/>
      <c r="C61" s="813"/>
      <c r="D61" s="813"/>
      <c r="E61" s="813"/>
      <c r="F61" s="813"/>
      <c r="G61" s="813"/>
      <c r="H61" s="813"/>
      <c r="I61" s="813"/>
    </row>
    <row r="62" ht="13.5" customHeight="1">
      <c r="A62" s="813"/>
      <c r="B62" s="813"/>
      <c r="C62" s="813"/>
      <c r="D62" s="813"/>
      <c r="E62" s="813"/>
      <c r="F62" s="813"/>
      <c r="G62" s="813"/>
      <c r="H62" s="813"/>
      <c r="I62" s="813"/>
    </row>
    <row r="63" ht="13.5" customHeight="1">
      <c r="A63" s="813"/>
      <c r="B63" s="813"/>
      <c r="C63" s="813"/>
      <c r="D63" s="813"/>
      <c r="E63" s="813"/>
      <c r="F63" s="813"/>
      <c r="G63" s="813"/>
      <c r="H63" s="813"/>
      <c r="I63" s="813"/>
    </row>
    <row r="64" ht="13.5" customHeight="1">
      <c r="A64" s="813"/>
      <c r="B64" s="813"/>
      <c r="C64" s="813"/>
      <c r="D64" s="813"/>
      <c r="E64" s="813"/>
      <c r="F64" s="813"/>
      <c r="G64" s="813"/>
      <c r="H64" s="813"/>
      <c r="I64" s="813"/>
    </row>
    <row r="65" ht="13.5" customHeight="1">
      <c r="A65" s="813"/>
      <c r="B65" s="813"/>
      <c r="C65" s="813"/>
      <c r="D65" s="813"/>
      <c r="E65" s="813"/>
      <c r="F65" s="813"/>
      <c r="G65" s="813"/>
      <c r="H65" s="813"/>
      <c r="I65" s="813"/>
    </row>
    <row r="66" ht="13.5" customHeight="1">
      <c r="A66" s="813"/>
      <c r="B66" s="813"/>
      <c r="C66" s="813"/>
      <c r="D66" s="813"/>
      <c r="E66" s="813"/>
      <c r="F66" s="813"/>
      <c r="G66" s="813"/>
      <c r="H66" s="813"/>
      <c r="I66" s="813"/>
    </row>
    <row r="67" ht="13.5" customHeight="1">
      <c r="A67" s="813"/>
      <c r="B67" s="813"/>
      <c r="C67" s="813"/>
      <c r="D67" s="813"/>
      <c r="E67" s="813"/>
      <c r="F67" s="813"/>
      <c r="G67" s="813"/>
      <c r="H67" s="813"/>
      <c r="I67" s="813"/>
    </row>
    <row r="68" ht="13.5" customHeight="1">
      <c r="A68" s="813"/>
      <c r="B68" s="813"/>
      <c r="C68" s="813"/>
      <c r="D68" s="813"/>
      <c r="E68" s="813"/>
      <c r="F68" s="813"/>
      <c r="G68" s="813"/>
      <c r="H68" s="813"/>
      <c r="I68" s="813"/>
    </row>
    <row r="69" ht="13.5" customHeight="1">
      <c r="A69" s="813"/>
      <c r="B69" s="813"/>
      <c r="C69" s="813"/>
      <c r="D69" s="813"/>
      <c r="E69" s="813"/>
      <c r="F69" s="813"/>
      <c r="G69" s="813"/>
      <c r="H69" s="813"/>
      <c r="I69" s="813"/>
    </row>
    <row r="70" ht="13.5" customHeight="1">
      <c r="A70" s="813"/>
      <c r="B70" s="813"/>
      <c r="C70" s="813"/>
      <c r="D70" s="813"/>
      <c r="E70" s="813"/>
      <c r="F70" s="813"/>
      <c r="G70" s="813"/>
      <c r="H70" s="813"/>
      <c r="I70" s="813"/>
    </row>
    <row r="71" ht="13.5" customHeight="1">
      <c r="A71" s="813"/>
      <c r="B71" s="813"/>
      <c r="C71" s="813"/>
      <c r="D71" s="813"/>
      <c r="E71" s="813"/>
      <c r="F71" s="813"/>
      <c r="G71" s="813"/>
      <c r="H71" s="813"/>
      <c r="I71" s="813"/>
    </row>
    <row r="72" ht="13.5" customHeight="1">
      <c r="A72" s="813"/>
      <c r="B72" s="813"/>
      <c r="C72" s="813"/>
      <c r="D72" s="813"/>
      <c r="E72" s="813"/>
      <c r="F72" s="813"/>
      <c r="G72" s="813"/>
      <c r="H72" s="813"/>
      <c r="I72" s="813"/>
    </row>
    <row r="73" ht="13.5" customHeight="1">
      <c r="A73" s="813"/>
      <c r="B73" s="813"/>
      <c r="C73" s="813"/>
      <c r="D73" s="813"/>
      <c r="E73" s="813"/>
      <c r="F73" s="813"/>
      <c r="G73" s="813"/>
      <c r="H73" s="813"/>
      <c r="I73" s="813"/>
    </row>
    <row r="74" ht="13.5" customHeight="1">
      <c r="A74" s="813"/>
      <c r="B74" s="813"/>
      <c r="C74" s="813"/>
      <c r="D74" s="813"/>
      <c r="E74" s="813"/>
      <c r="F74" s="813"/>
      <c r="G74" s="813"/>
      <c r="H74" s="813"/>
      <c r="I74" s="813"/>
    </row>
    <row r="75" ht="13.5" customHeight="1">
      <c r="A75" s="813"/>
      <c r="B75" s="813"/>
      <c r="C75" s="813"/>
      <c r="D75" s="813"/>
      <c r="E75" s="813"/>
      <c r="F75" s="813"/>
      <c r="G75" s="813"/>
      <c r="H75" s="813"/>
      <c r="I75" s="813"/>
    </row>
    <row r="76" ht="13.5" customHeight="1">
      <c r="A76" s="813"/>
      <c r="B76" s="813"/>
      <c r="C76" s="813"/>
      <c r="D76" s="813"/>
      <c r="E76" s="813"/>
      <c r="F76" s="813"/>
      <c r="G76" s="813"/>
      <c r="H76" s="813"/>
      <c r="I76" s="813"/>
    </row>
    <row r="77" ht="13.5" customHeight="1">
      <c r="A77" s="813"/>
      <c r="B77" s="813"/>
      <c r="C77" s="813"/>
      <c r="D77" s="813"/>
      <c r="E77" s="813"/>
      <c r="F77" s="813"/>
      <c r="G77" s="813"/>
      <c r="H77" s="813"/>
      <c r="I77" s="813"/>
    </row>
    <row r="78" ht="13.5" customHeight="1">
      <c r="A78" s="813"/>
      <c r="B78" s="813"/>
      <c r="C78" s="813"/>
      <c r="D78" s="813"/>
      <c r="E78" s="813"/>
      <c r="F78" s="813"/>
      <c r="G78" s="813"/>
      <c r="H78" s="813"/>
      <c r="I78" s="813"/>
    </row>
    <row r="79" ht="13.5" customHeight="1">
      <c r="A79" s="813"/>
      <c r="B79" s="813"/>
      <c r="C79" s="813"/>
      <c r="D79" s="813"/>
      <c r="E79" s="813"/>
      <c r="F79" s="813"/>
      <c r="G79" s="813"/>
      <c r="H79" s="813"/>
      <c r="I79" s="813"/>
    </row>
    <row r="80" ht="13.5" customHeight="1">
      <c r="A80" s="813"/>
      <c r="B80" s="813"/>
      <c r="C80" s="813"/>
      <c r="D80" s="813"/>
      <c r="E80" s="813"/>
      <c r="F80" s="813"/>
      <c r="G80" s="813"/>
      <c r="H80" s="813"/>
      <c r="I80" s="813"/>
    </row>
    <row r="81" ht="13.5" customHeight="1">
      <c r="A81" s="813"/>
      <c r="B81" s="813"/>
      <c r="C81" s="813"/>
      <c r="D81" s="813"/>
      <c r="E81" s="813"/>
      <c r="F81" s="813"/>
      <c r="G81" s="813"/>
      <c r="H81" s="813"/>
      <c r="I81" s="813"/>
    </row>
    <row r="82" ht="13.5" customHeight="1">
      <c r="A82" s="813"/>
      <c r="B82" s="813"/>
      <c r="C82" s="813"/>
      <c r="D82" s="813"/>
      <c r="E82" s="813"/>
      <c r="F82" s="813"/>
      <c r="G82" s="813"/>
      <c r="H82" s="813"/>
      <c r="I82" s="813"/>
    </row>
    <row r="83" ht="13.5" customHeight="1">
      <c r="A83" s="813"/>
      <c r="B83" s="813"/>
      <c r="C83" s="813"/>
      <c r="D83" s="813"/>
      <c r="E83" s="813"/>
      <c r="F83" s="813"/>
      <c r="G83" s="813"/>
      <c r="H83" s="813"/>
      <c r="I83" s="813"/>
    </row>
    <row r="84" ht="13.5" customHeight="1">
      <c r="A84" s="813"/>
      <c r="B84" s="813"/>
      <c r="C84" s="813"/>
      <c r="D84" s="813"/>
      <c r="E84" s="813"/>
      <c r="F84" s="813"/>
      <c r="G84" s="813"/>
      <c r="H84" s="813"/>
      <c r="I84" s="813"/>
    </row>
    <row r="85" ht="13.5" customHeight="1">
      <c r="A85" s="813"/>
      <c r="B85" s="813"/>
      <c r="C85" s="813"/>
      <c r="D85" s="813"/>
      <c r="E85" s="813"/>
      <c r="F85" s="813"/>
      <c r="G85" s="813"/>
      <c r="H85" s="813"/>
      <c r="I85" s="813"/>
    </row>
    <row r="86" ht="13.5" customHeight="1">
      <c r="A86" s="813"/>
      <c r="B86" s="813"/>
      <c r="C86" s="813"/>
      <c r="D86" s="813"/>
      <c r="E86" s="813"/>
      <c r="F86" s="813"/>
      <c r="G86" s="813"/>
      <c r="H86" s="813"/>
      <c r="I86" s="813"/>
    </row>
    <row r="87" ht="13.5" customHeight="1">
      <c r="A87" s="813"/>
      <c r="B87" s="813"/>
      <c r="C87" s="813"/>
      <c r="D87" s="813"/>
      <c r="E87" s="813"/>
      <c r="F87" s="813"/>
      <c r="G87" s="813"/>
      <c r="H87" s="813"/>
      <c r="I87" s="813"/>
    </row>
    <row r="88" ht="13.5" customHeight="1">
      <c r="A88" s="813"/>
      <c r="B88" s="813"/>
      <c r="C88" s="813"/>
      <c r="D88" s="813"/>
      <c r="E88" s="813"/>
      <c r="F88" s="813"/>
      <c r="G88" s="813"/>
      <c r="H88" s="813"/>
      <c r="I88" s="813"/>
    </row>
    <row r="89" ht="13.5" customHeight="1">
      <c r="A89" s="813"/>
      <c r="B89" s="813"/>
      <c r="C89" s="813"/>
      <c r="D89" s="813"/>
      <c r="E89" s="813"/>
      <c r="F89" s="813"/>
      <c r="G89" s="813"/>
      <c r="H89" s="813"/>
      <c r="I89" s="813"/>
    </row>
    <row r="90" ht="13.5" customHeight="1">
      <c r="A90" s="813"/>
      <c r="B90" s="813"/>
      <c r="C90" s="813"/>
      <c r="D90" s="813"/>
      <c r="E90" s="813"/>
      <c r="F90" s="813"/>
      <c r="G90" s="813"/>
      <c r="H90" s="813"/>
      <c r="I90" s="813"/>
    </row>
    <row r="91" ht="13.5" customHeight="1">
      <c r="A91" s="813"/>
      <c r="B91" s="813"/>
      <c r="C91" s="813"/>
      <c r="D91" s="813"/>
      <c r="E91" s="813"/>
      <c r="F91" s="813"/>
      <c r="G91" s="813"/>
      <c r="H91" s="813"/>
      <c r="I91" s="813"/>
    </row>
    <row r="92" ht="13.5" customHeight="1">
      <c r="A92" s="813"/>
      <c r="B92" s="813"/>
      <c r="C92" s="813"/>
      <c r="D92" s="813"/>
      <c r="E92" s="813"/>
      <c r="F92" s="813"/>
      <c r="G92" s="813"/>
      <c r="H92" s="813"/>
      <c r="I92" s="813"/>
    </row>
    <row r="93" ht="13.5" customHeight="1">
      <c r="A93" s="813"/>
      <c r="B93" s="813"/>
      <c r="C93" s="813"/>
      <c r="D93" s="813"/>
      <c r="E93" s="813"/>
      <c r="F93" s="813"/>
      <c r="G93" s="813"/>
      <c r="H93" s="813"/>
      <c r="I93" s="813"/>
    </row>
    <row r="94" ht="13.5" customHeight="1">
      <c r="A94" s="813"/>
      <c r="B94" s="813"/>
      <c r="C94" s="813"/>
      <c r="D94" s="813"/>
      <c r="E94" s="813"/>
      <c r="F94" s="813"/>
      <c r="G94" s="813"/>
      <c r="H94" s="813"/>
      <c r="I94" s="813"/>
    </row>
    <row r="95" ht="13.5" customHeight="1">
      <c r="A95" s="813"/>
      <c r="B95" s="813"/>
      <c r="C95" s="813"/>
      <c r="D95" s="813"/>
      <c r="E95" s="813"/>
      <c r="F95" s="813"/>
      <c r="G95" s="813"/>
      <c r="H95" s="813"/>
      <c r="I95" s="813"/>
    </row>
    <row r="96" ht="13.5" customHeight="1">
      <c r="A96" s="813"/>
      <c r="B96" s="813"/>
      <c r="C96" s="813"/>
      <c r="D96" s="813"/>
      <c r="E96" s="813"/>
      <c r="F96" s="813"/>
      <c r="G96" s="813"/>
      <c r="H96" s="813"/>
      <c r="I96" s="813"/>
    </row>
    <row r="97" ht="13.5" customHeight="1">
      <c r="A97" s="813"/>
      <c r="B97" s="813"/>
      <c r="C97" s="813"/>
      <c r="D97" s="813"/>
      <c r="E97" s="813"/>
      <c r="F97" s="813"/>
      <c r="G97" s="813"/>
      <c r="H97" s="813"/>
      <c r="I97" s="813"/>
    </row>
    <row r="98" ht="13.5" customHeight="1">
      <c r="A98" s="813"/>
      <c r="B98" s="813"/>
      <c r="C98" s="813"/>
      <c r="D98" s="813"/>
      <c r="E98" s="813"/>
      <c r="F98" s="813"/>
      <c r="G98" s="813"/>
      <c r="H98" s="813"/>
      <c r="I98" s="813"/>
    </row>
    <row r="99" ht="13.5" customHeight="1">
      <c r="A99" s="813"/>
      <c r="B99" s="813"/>
      <c r="C99" s="813"/>
      <c r="D99" s="813"/>
      <c r="E99" s="813"/>
      <c r="F99" s="813"/>
      <c r="G99" s="813"/>
      <c r="H99" s="813"/>
      <c r="I99" s="813"/>
    </row>
    <row r="100" ht="13.5" customHeight="1">
      <c r="A100" s="813"/>
      <c r="B100" s="813"/>
      <c r="C100" s="813"/>
      <c r="D100" s="813"/>
      <c r="E100" s="813"/>
      <c r="F100" s="813"/>
      <c r="G100" s="813"/>
      <c r="H100" s="813"/>
      <c r="I100" s="813"/>
    </row>
    <row r="101" ht="13.5" customHeight="1">
      <c r="A101" s="813"/>
      <c r="B101" s="813"/>
      <c r="C101" s="813"/>
      <c r="D101" s="813"/>
      <c r="E101" s="813"/>
      <c r="F101" s="813"/>
      <c r="G101" s="813"/>
      <c r="H101" s="813"/>
      <c r="I101" s="813"/>
    </row>
    <row r="102" ht="13.5" customHeight="1">
      <c r="A102" s="813"/>
      <c r="B102" s="813"/>
      <c r="C102" s="813"/>
      <c r="D102" s="813"/>
      <c r="E102" s="813"/>
      <c r="F102" s="813"/>
      <c r="G102" s="813"/>
      <c r="H102" s="813"/>
      <c r="I102" s="813"/>
    </row>
    <row r="103" ht="13.5" customHeight="1">
      <c r="A103" s="813"/>
      <c r="B103" s="813"/>
      <c r="C103" s="813"/>
      <c r="D103" s="813"/>
      <c r="E103" s="813"/>
      <c r="F103" s="813"/>
      <c r="G103" s="813"/>
      <c r="H103" s="813"/>
      <c r="I103" s="813"/>
    </row>
    <row r="104" ht="13.5" customHeight="1">
      <c r="A104" s="813"/>
      <c r="B104" s="813"/>
      <c r="C104" s="813"/>
      <c r="D104" s="813"/>
      <c r="E104" s="813"/>
      <c r="F104" s="813"/>
      <c r="G104" s="813"/>
      <c r="H104" s="813"/>
      <c r="I104" s="813"/>
    </row>
    <row r="105" ht="13.5" customHeight="1">
      <c r="A105" s="813"/>
      <c r="B105" s="813"/>
      <c r="C105" s="813"/>
      <c r="D105" s="813"/>
      <c r="E105" s="813"/>
      <c r="F105" s="813"/>
      <c r="G105" s="813"/>
      <c r="H105" s="813"/>
      <c r="I105" s="813"/>
    </row>
    <row r="106" ht="13.5" customHeight="1">
      <c r="A106" s="813"/>
      <c r="B106" s="813"/>
      <c r="C106" s="813"/>
      <c r="D106" s="813"/>
      <c r="E106" s="813"/>
      <c r="F106" s="813"/>
      <c r="G106" s="813"/>
      <c r="H106" s="813"/>
      <c r="I106" s="813"/>
    </row>
    <row r="107" ht="13.5" customHeight="1">
      <c r="A107" s="813"/>
      <c r="B107" s="813"/>
      <c r="C107" s="813"/>
      <c r="D107" s="813"/>
      <c r="E107" s="813"/>
      <c r="F107" s="813"/>
      <c r="G107" s="813"/>
      <c r="H107" s="813"/>
      <c r="I107" s="813"/>
    </row>
    <row r="108" ht="13.5" customHeight="1">
      <c r="A108" s="813"/>
      <c r="B108" s="813"/>
      <c r="C108" s="813"/>
      <c r="D108" s="813"/>
      <c r="E108" s="813"/>
      <c r="F108" s="813"/>
      <c r="G108" s="813"/>
      <c r="H108" s="813"/>
      <c r="I108" s="813"/>
    </row>
    <row r="109" ht="13.5" customHeight="1">
      <c r="A109" s="813"/>
      <c r="B109" s="813"/>
      <c r="C109" s="813"/>
      <c r="D109" s="813"/>
      <c r="E109" s="813"/>
      <c r="F109" s="813"/>
      <c r="G109" s="813"/>
      <c r="H109" s="813"/>
      <c r="I109" s="813"/>
    </row>
    <row r="110" ht="13.5" customHeight="1">
      <c r="A110" s="813"/>
      <c r="B110" s="813"/>
      <c r="C110" s="813"/>
      <c r="D110" s="813"/>
      <c r="E110" s="813"/>
      <c r="F110" s="813"/>
      <c r="G110" s="813"/>
      <c r="H110" s="813"/>
      <c r="I110" s="813"/>
    </row>
    <row r="111" ht="13.5" customHeight="1">
      <c r="A111" s="813"/>
      <c r="B111" s="813"/>
      <c r="C111" s="813"/>
      <c r="D111" s="813"/>
      <c r="E111" s="813"/>
      <c r="F111" s="813"/>
      <c r="G111" s="813"/>
      <c r="H111" s="813"/>
      <c r="I111" s="813"/>
    </row>
    <row r="112" ht="13.5" customHeight="1">
      <c r="A112" s="813"/>
      <c r="B112" s="813"/>
      <c r="C112" s="813"/>
      <c r="D112" s="813"/>
      <c r="E112" s="813"/>
      <c r="F112" s="813"/>
      <c r="G112" s="813"/>
      <c r="H112" s="813"/>
      <c r="I112" s="813"/>
    </row>
    <row r="113" ht="13.5" customHeight="1">
      <c r="A113" s="813"/>
      <c r="B113" s="813"/>
      <c r="C113" s="813"/>
      <c r="D113" s="813"/>
      <c r="E113" s="813"/>
      <c r="F113" s="813"/>
      <c r="G113" s="813"/>
      <c r="H113" s="813"/>
      <c r="I113" s="813"/>
    </row>
    <row r="114" ht="13.5" customHeight="1">
      <c r="A114" s="813"/>
      <c r="B114" s="813"/>
      <c r="C114" s="813"/>
      <c r="D114" s="813"/>
      <c r="E114" s="813"/>
      <c r="F114" s="813"/>
      <c r="G114" s="813"/>
      <c r="H114" s="813"/>
      <c r="I114" s="813"/>
    </row>
    <row r="115" ht="13.5" customHeight="1">
      <c r="A115" s="813"/>
      <c r="B115" s="813"/>
      <c r="C115" s="813"/>
      <c r="D115" s="813"/>
      <c r="E115" s="813"/>
      <c r="F115" s="813"/>
      <c r="G115" s="813"/>
      <c r="H115" s="813"/>
      <c r="I115" s="813"/>
    </row>
    <row r="116" ht="13.5" customHeight="1">
      <c r="A116" s="813"/>
      <c r="B116" s="813"/>
      <c r="C116" s="813"/>
      <c r="D116" s="813"/>
      <c r="E116" s="813"/>
      <c r="F116" s="813"/>
      <c r="G116" s="813"/>
      <c r="H116" s="813"/>
      <c r="I116" s="813"/>
    </row>
    <row r="117" ht="13.5" customHeight="1">
      <c r="A117" s="813"/>
      <c r="B117" s="813"/>
      <c r="C117" s="813"/>
      <c r="D117" s="813"/>
      <c r="E117" s="813"/>
      <c r="F117" s="813"/>
      <c r="G117" s="813"/>
      <c r="H117" s="813"/>
      <c r="I117" s="813"/>
    </row>
    <row r="118" ht="13.5" customHeight="1">
      <c r="A118" s="813"/>
      <c r="B118" s="813"/>
      <c r="C118" s="813"/>
      <c r="D118" s="813"/>
      <c r="E118" s="813"/>
      <c r="F118" s="813"/>
      <c r="G118" s="813"/>
      <c r="H118" s="813"/>
      <c r="I118" s="813"/>
    </row>
    <row r="119" ht="13.5" customHeight="1">
      <c r="A119" s="813"/>
      <c r="B119" s="813"/>
      <c r="C119" s="813"/>
      <c r="D119" s="813"/>
      <c r="E119" s="813"/>
      <c r="F119" s="813"/>
      <c r="G119" s="813"/>
      <c r="H119" s="813"/>
      <c r="I119" s="813"/>
    </row>
    <row r="120" ht="13.5" customHeight="1">
      <c r="A120" s="813"/>
      <c r="B120" s="813"/>
      <c r="C120" s="813"/>
      <c r="D120" s="813"/>
      <c r="E120" s="813"/>
      <c r="F120" s="813"/>
      <c r="G120" s="813"/>
      <c r="H120" s="813"/>
      <c r="I120" s="813"/>
    </row>
    <row r="121" ht="13.5" customHeight="1">
      <c r="A121" s="813"/>
      <c r="B121" s="813"/>
      <c r="C121" s="813"/>
      <c r="D121" s="813"/>
      <c r="E121" s="813"/>
      <c r="F121" s="813"/>
      <c r="G121" s="813"/>
      <c r="H121" s="813"/>
      <c r="I121" s="813"/>
    </row>
    <row r="122" ht="13.5" customHeight="1">
      <c r="A122" s="813"/>
      <c r="B122" s="813"/>
      <c r="C122" s="813"/>
      <c r="D122" s="813"/>
      <c r="E122" s="813"/>
      <c r="F122" s="813"/>
      <c r="G122" s="813"/>
      <c r="H122" s="813"/>
      <c r="I122" s="813"/>
    </row>
    <row r="123" ht="13.5" customHeight="1">
      <c r="A123" s="813"/>
      <c r="B123" s="813"/>
      <c r="C123" s="813"/>
      <c r="D123" s="813"/>
      <c r="E123" s="813"/>
      <c r="F123" s="813"/>
      <c r="G123" s="813"/>
      <c r="H123" s="813"/>
      <c r="I123" s="813"/>
    </row>
    <row r="124" ht="13.5" customHeight="1">
      <c r="A124" s="813"/>
      <c r="B124" s="813"/>
      <c r="C124" s="813"/>
      <c r="D124" s="813"/>
      <c r="E124" s="813"/>
      <c r="F124" s="813"/>
      <c r="G124" s="813"/>
      <c r="H124" s="813"/>
      <c r="I124" s="813"/>
    </row>
    <row r="125" ht="13.5" customHeight="1">
      <c r="A125" s="813"/>
      <c r="B125" s="813"/>
      <c r="C125" s="813"/>
      <c r="D125" s="813"/>
      <c r="E125" s="813"/>
      <c r="F125" s="813"/>
      <c r="G125" s="813"/>
      <c r="H125" s="813"/>
      <c r="I125" s="813"/>
    </row>
    <row r="126" ht="13.5" customHeight="1">
      <c r="A126" s="813"/>
      <c r="B126" s="813"/>
      <c r="C126" s="813"/>
      <c r="D126" s="813"/>
      <c r="E126" s="813"/>
      <c r="F126" s="813"/>
      <c r="G126" s="813"/>
      <c r="H126" s="813"/>
      <c r="I126" s="813"/>
    </row>
    <row r="127" ht="13.5" customHeight="1">
      <c r="A127" s="813"/>
      <c r="B127" s="813"/>
      <c r="C127" s="813"/>
      <c r="D127" s="813"/>
      <c r="E127" s="813"/>
      <c r="F127" s="813"/>
      <c r="G127" s="813"/>
      <c r="H127" s="813"/>
      <c r="I127" s="813"/>
    </row>
    <row r="128" ht="13.5" customHeight="1">
      <c r="A128" s="813"/>
      <c r="B128" s="813"/>
      <c r="C128" s="813"/>
      <c r="D128" s="813"/>
      <c r="E128" s="813"/>
      <c r="F128" s="813"/>
      <c r="G128" s="813"/>
      <c r="H128" s="813"/>
      <c r="I128" s="813"/>
    </row>
    <row r="129" ht="13.5" customHeight="1">
      <c r="A129" s="813"/>
      <c r="B129" s="813"/>
      <c r="C129" s="813"/>
      <c r="D129" s="813"/>
      <c r="E129" s="813"/>
      <c r="F129" s="813"/>
      <c r="G129" s="813"/>
      <c r="H129" s="813"/>
      <c r="I129" s="813"/>
    </row>
    <row r="130" ht="13.5" customHeight="1">
      <c r="A130" s="813"/>
      <c r="B130" s="813"/>
      <c r="C130" s="813"/>
      <c r="D130" s="813"/>
      <c r="E130" s="813"/>
      <c r="F130" s="813"/>
      <c r="G130" s="813"/>
      <c r="H130" s="813"/>
      <c r="I130" s="813"/>
    </row>
    <row r="131" ht="13.5" customHeight="1">
      <c r="A131" s="813"/>
      <c r="B131" s="813"/>
      <c r="C131" s="813"/>
      <c r="D131" s="813"/>
      <c r="E131" s="813"/>
      <c r="F131" s="813"/>
      <c r="G131" s="813"/>
      <c r="H131" s="813"/>
      <c r="I131" s="813"/>
    </row>
    <row r="132" ht="13.5" customHeight="1">
      <c r="A132" s="813"/>
      <c r="B132" s="813"/>
      <c r="C132" s="813"/>
      <c r="D132" s="813"/>
      <c r="E132" s="813"/>
      <c r="F132" s="813"/>
      <c r="G132" s="813"/>
      <c r="H132" s="813"/>
      <c r="I132" s="813"/>
    </row>
    <row r="133" ht="13.5" customHeight="1">
      <c r="A133" s="813"/>
      <c r="B133" s="813"/>
      <c r="C133" s="813"/>
      <c r="D133" s="813"/>
      <c r="E133" s="813"/>
      <c r="F133" s="813"/>
      <c r="G133" s="813"/>
      <c r="H133" s="813"/>
      <c r="I133" s="813"/>
    </row>
    <row r="134" ht="13.5" customHeight="1">
      <c r="A134" s="813"/>
      <c r="B134" s="813"/>
      <c r="C134" s="813"/>
      <c r="D134" s="813"/>
      <c r="E134" s="813"/>
      <c r="F134" s="813"/>
      <c r="G134" s="813"/>
      <c r="H134" s="813"/>
      <c r="I134" s="813"/>
    </row>
    <row r="135" ht="13.5" customHeight="1">
      <c r="A135" s="813"/>
      <c r="B135" s="813"/>
      <c r="C135" s="813"/>
      <c r="D135" s="813"/>
      <c r="E135" s="813"/>
      <c r="F135" s="813"/>
      <c r="G135" s="813"/>
      <c r="H135" s="813"/>
      <c r="I135" s="813"/>
    </row>
    <row r="136" ht="13.5" customHeight="1">
      <c r="A136" s="813"/>
      <c r="B136" s="813"/>
      <c r="C136" s="813"/>
      <c r="D136" s="813"/>
      <c r="E136" s="813"/>
      <c r="F136" s="813"/>
      <c r="G136" s="813"/>
      <c r="H136" s="813"/>
      <c r="I136" s="813"/>
    </row>
    <row r="137" ht="13.5" customHeight="1">
      <c r="A137" s="813"/>
      <c r="B137" s="813"/>
      <c r="C137" s="813"/>
      <c r="D137" s="813"/>
      <c r="E137" s="813"/>
      <c r="F137" s="813"/>
      <c r="G137" s="813"/>
      <c r="H137" s="813"/>
      <c r="I137" s="813"/>
    </row>
    <row r="138" ht="13.5" customHeight="1">
      <c r="A138" s="813"/>
      <c r="B138" s="813"/>
      <c r="C138" s="813"/>
      <c r="D138" s="813"/>
      <c r="E138" s="813"/>
      <c r="F138" s="813"/>
      <c r="G138" s="813"/>
      <c r="H138" s="813"/>
      <c r="I138" s="813"/>
    </row>
    <row r="139" ht="13.5" customHeight="1">
      <c r="A139" s="813"/>
      <c r="B139" s="813"/>
      <c r="C139" s="813"/>
      <c r="D139" s="813"/>
      <c r="E139" s="813"/>
      <c r="F139" s="813"/>
      <c r="G139" s="813"/>
      <c r="H139" s="813"/>
      <c r="I139" s="813"/>
    </row>
    <row r="140" ht="13.5" customHeight="1">
      <c r="A140" s="813"/>
      <c r="B140" s="813"/>
      <c r="C140" s="813"/>
      <c r="D140" s="813"/>
      <c r="E140" s="813"/>
      <c r="F140" s="813"/>
      <c r="G140" s="813"/>
      <c r="H140" s="813"/>
      <c r="I140" s="813"/>
    </row>
    <row r="141" ht="13.5" customHeight="1">
      <c r="A141" s="813"/>
      <c r="B141" s="813"/>
      <c r="C141" s="813"/>
      <c r="D141" s="813"/>
      <c r="E141" s="813"/>
      <c r="F141" s="813"/>
      <c r="G141" s="813"/>
      <c r="H141" s="813"/>
      <c r="I141" s="813"/>
    </row>
    <row r="142" ht="13.5" customHeight="1">
      <c r="A142" s="813"/>
      <c r="B142" s="813"/>
      <c r="C142" s="813"/>
      <c r="D142" s="813"/>
      <c r="E142" s="813"/>
      <c r="F142" s="813"/>
      <c r="G142" s="813"/>
      <c r="H142" s="813"/>
      <c r="I142" s="813"/>
    </row>
    <row r="143" ht="13.5" customHeight="1">
      <c r="A143" s="813"/>
      <c r="B143" s="813"/>
      <c r="C143" s="813"/>
      <c r="D143" s="813"/>
      <c r="E143" s="813"/>
      <c r="F143" s="813"/>
      <c r="G143" s="813"/>
      <c r="H143" s="813"/>
      <c r="I143" s="813"/>
    </row>
    <row r="144" ht="13.5" customHeight="1">
      <c r="A144" s="813"/>
      <c r="B144" s="813"/>
      <c r="C144" s="813"/>
      <c r="D144" s="813"/>
      <c r="E144" s="813"/>
      <c r="F144" s="813"/>
      <c r="G144" s="813"/>
      <c r="H144" s="813"/>
      <c r="I144" s="813"/>
    </row>
    <row r="145" ht="13.5" customHeight="1">
      <c r="A145" s="813"/>
      <c r="B145" s="813"/>
      <c r="C145" s="813"/>
      <c r="D145" s="813"/>
      <c r="E145" s="813"/>
      <c r="F145" s="813"/>
      <c r="G145" s="813"/>
      <c r="H145" s="813"/>
      <c r="I145" s="813"/>
    </row>
    <row r="146" ht="13.5" customHeight="1">
      <c r="A146" s="813"/>
      <c r="B146" s="813"/>
      <c r="C146" s="813"/>
      <c r="D146" s="813"/>
      <c r="E146" s="813"/>
      <c r="F146" s="813"/>
      <c r="G146" s="813"/>
      <c r="H146" s="813"/>
      <c r="I146" s="813"/>
    </row>
    <row r="147" ht="13.5" customHeight="1">
      <c r="A147" s="813"/>
      <c r="B147" s="813"/>
      <c r="C147" s="813"/>
      <c r="D147" s="813"/>
      <c r="E147" s="813"/>
      <c r="F147" s="813"/>
      <c r="G147" s="813"/>
      <c r="H147" s="813"/>
      <c r="I147" s="813"/>
    </row>
    <row r="148" ht="13.5" customHeight="1">
      <c r="A148" s="813"/>
      <c r="B148" s="813"/>
      <c r="C148" s="813"/>
      <c r="D148" s="813"/>
      <c r="E148" s="813"/>
      <c r="F148" s="813"/>
      <c r="G148" s="813"/>
      <c r="H148" s="813"/>
      <c r="I148" s="813"/>
    </row>
    <row r="149" ht="13.5" customHeight="1">
      <c r="A149" s="813"/>
      <c r="B149" s="813"/>
      <c r="C149" s="813"/>
      <c r="D149" s="813"/>
      <c r="E149" s="813"/>
      <c r="F149" s="813"/>
      <c r="G149" s="813"/>
      <c r="H149" s="813"/>
      <c r="I149" s="813"/>
    </row>
    <row r="150" ht="13.5" customHeight="1">
      <c r="A150" s="813"/>
      <c r="B150" s="813"/>
      <c r="C150" s="813"/>
      <c r="D150" s="813"/>
      <c r="E150" s="813"/>
      <c r="F150" s="813"/>
      <c r="G150" s="813"/>
      <c r="H150" s="813"/>
      <c r="I150" s="813"/>
    </row>
    <row r="151" ht="13.5" customHeight="1">
      <c r="A151" s="813"/>
      <c r="B151" s="813"/>
      <c r="C151" s="813"/>
      <c r="D151" s="813"/>
      <c r="E151" s="813"/>
      <c r="F151" s="813"/>
      <c r="G151" s="813"/>
      <c r="H151" s="813"/>
      <c r="I151" s="813"/>
    </row>
    <row r="152" ht="13.5" customHeight="1">
      <c r="A152" s="813"/>
      <c r="B152" s="813"/>
      <c r="C152" s="813"/>
      <c r="D152" s="813"/>
      <c r="E152" s="813"/>
      <c r="F152" s="813"/>
      <c r="G152" s="813"/>
      <c r="H152" s="813"/>
      <c r="I152" s="813"/>
    </row>
    <row r="153" ht="13.5" customHeight="1">
      <c r="A153" s="813"/>
      <c r="B153" s="813"/>
      <c r="C153" s="813"/>
      <c r="D153" s="813"/>
      <c r="E153" s="813"/>
      <c r="F153" s="813"/>
      <c r="G153" s="813"/>
      <c r="H153" s="813"/>
      <c r="I153" s="813"/>
    </row>
    <row r="154" ht="13.5" customHeight="1">
      <c r="A154" s="813"/>
      <c r="B154" s="813"/>
      <c r="C154" s="813"/>
      <c r="D154" s="813"/>
      <c r="E154" s="813"/>
      <c r="F154" s="813"/>
      <c r="G154" s="813"/>
      <c r="H154" s="813"/>
      <c r="I154" s="813"/>
    </row>
    <row r="155" ht="13.5" customHeight="1">
      <c r="A155" s="813"/>
      <c r="B155" s="813"/>
      <c r="C155" s="813"/>
      <c r="D155" s="813"/>
      <c r="E155" s="813"/>
      <c r="F155" s="813"/>
      <c r="G155" s="813"/>
      <c r="H155" s="813"/>
      <c r="I155" s="813"/>
    </row>
    <row r="156" ht="13.5" customHeight="1">
      <c r="A156" s="813"/>
      <c r="B156" s="813"/>
      <c r="C156" s="813"/>
      <c r="D156" s="813"/>
      <c r="E156" s="813"/>
      <c r="F156" s="813"/>
      <c r="G156" s="813"/>
      <c r="H156" s="813"/>
      <c r="I156" s="813"/>
    </row>
    <row r="157" ht="13.5" customHeight="1">
      <c r="A157" s="813"/>
      <c r="B157" s="813"/>
      <c r="C157" s="813"/>
      <c r="D157" s="813"/>
      <c r="E157" s="813"/>
      <c r="F157" s="813"/>
      <c r="G157" s="813"/>
      <c r="H157" s="813"/>
      <c r="I157" s="813"/>
    </row>
    <row r="158" ht="13.5" customHeight="1">
      <c r="A158" s="813"/>
      <c r="B158" s="813"/>
      <c r="C158" s="813"/>
      <c r="D158" s="813"/>
      <c r="E158" s="813"/>
      <c r="F158" s="813"/>
      <c r="G158" s="813"/>
      <c r="H158" s="813"/>
      <c r="I158" s="813"/>
    </row>
    <row r="159" ht="13.5" customHeight="1">
      <c r="A159" s="813"/>
      <c r="B159" s="813"/>
      <c r="C159" s="813"/>
      <c r="D159" s="813"/>
      <c r="E159" s="813"/>
      <c r="F159" s="813"/>
      <c r="G159" s="813"/>
      <c r="H159" s="813"/>
      <c r="I159" s="813"/>
    </row>
    <row r="160" ht="13.5" customHeight="1">
      <c r="A160" s="813"/>
      <c r="B160" s="813"/>
      <c r="C160" s="813"/>
      <c r="D160" s="813"/>
      <c r="E160" s="813"/>
      <c r="F160" s="813"/>
      <c r="G160" s="813"/>
      <c r="H160" s="813"/>
      <c r="I160" s="813"/>
    </row>
    <row r="161" ht="13.5" customHeight="1">
      <c r="A161" s="813"/>
      <c r="B161" s="813"/>
      <c r="C161" s="813"/>
      <c r="D161" s="813"/>
      <c r="E161" s="813"/>
      <c r="F161" s="813"/>
      <c r="G161" s="813"/>
      <c r="H161" s="813"/>
      <c r="I161" s="813"/>
    </row>
    <row r="162" ht="13.5" customHeight="1">
      <c r="A162" s="813"/>
      <c r="B162" s="813"/>
      <c r="C162" s="813"/>
      <c r="D162" s="813"/>
      <c r="E162" s="813"/>
      <c r="F162" s="813"/>
      <c r="G162" s="813"/>
      <c r="H162" s="813"/>
      <c r="I162" s="813"/>
    </row>
    <row r="163" ht="13.5" customHeight="1">
      <c r="A163" s="813"/>
      <c r="B163" s="813"/>
      <c r="C163" s="813"/>
      <c r="D163" s="813"/>
      <c r="E163" s="813"/>
      <c r="F163" s="813"/>
      <c r="G163" s="813"/>
      <c r="H163" s="813"/>
      <c r="I163" s="813"/>
    </row>
    <row r="164" ht="13.5" customHeight="1">
      <c r="A164" s="813"/>
      <c r="B164" s="813"/>
      <c r="C164" s="813"/>
      <c r="D164" s="813"/>
      <c r="E164" s="813"/>
      <c r="F164" s="813"/>
      <c r="G164" s="813"/>
      <c r="H164" s="813"/>
      <c r="I164" s="813"/>
    </row>
    <row r="165" ht="13.5" customHeight="1">
      <c r="A165" s="813"/>
      <c r="B165" s="813"/>
      <c r="C165" s="813"/>
      <c r="D165" s="813"/>
      <c r="E165" s="813"/>
      <c r="F165" s="813"/>
      <c r="G165" s="813"/>
      <c r="H165" s="813"/>
      <c r="I165" s="813"/>
    </row>
    <row r="166" ht="13.5" customHeight="1">
      <c r="A166" s="813"/>
      <c r="B166" s="813"/>
      <c r="C166" s="813"/>
      <c r="D166" s="813"/>
      <c r="E166" s="813"/>
      <c r="F166" s="813"/>
      <c r="G166" s="813"/>
      <c r="H166" s="813"/>
      <c r="I166" s="813"/>
    </row>
    <row r="167" ht="13.5" customHeight="1">
      <c r="A167" s="813"/>
      <c r="B167" s="813"/>
      <c r="C167" s="813"/>
      <c r="D167" s="813"/>
      <c r="E167" s="813"/>
      <c r="F167" s="813"/>
      <c r="G167" s="813"/>
      <c r="H167" s="813"/>
      <c r="I167" s="813"/>
    </row>
    <row r="168" ht="13.5" customHeight="1">
      <c r="A168" s="813"/>
      <c r="B168" s="813"/>
      <c r="C168" s="813"/>
      <c r="D168" s="813"/>
      <c r="E168" s="813"/>
      <c r="F168" s="813"/>
      <c r="G168" s="813"/>
      <c r="H168" s="813"/>
      <c r="I168" s="813"/>
    </row>
    <row r="169" ht="13.5" customHeight="1">
      <c r="A169" s="813"/>
      <c r="B169" s="813"/>
      <c r="C169" s="813"/>
      <c r="D169" s="813"/>
      <c r="E169" s="813"/>
      <c r="F169" s="813"/>
      <c r="G169" s="813"/>
      <c r="H169" s="813"/>
      <c r="I169" s="813"/>
    </row>
    <row r="170" ht="13.5" customHeight="1">
      <c r="A170" s="813"/>
      <c r="B170" s="813"/>
      <c r="C170" s="813"/>
      <c r="D170" s="813"/>
      <c r="E170" s="813"/>
      <c r="F170" s="813"/>
      <c r="G170" s="813"/>
      <c r="H170" s="813"/>
      <c r="I170" s="813"/>
    </row>
    <row r="171" ht="13.5" customHeight="1">
      <c r="A171" s="813"/>
      <c r="B171" s="813"/>
      <c r="C171" s="813"/>
      <c r="D171" s="813"/>
      <c r="E171" s="813"/>
      <c r="F171" s="813"/>
      <c r="G171" s="813"/>
      <c r="H171" s="813"/>
      <c r="I171" s="813"/>
    </row>
    <row r="172" ht="13.5" customHeight="1">
      <c r="A172" s="813"/>
      <c r="B172" s="813"/>
      <c r="C172" s="813"/>
      <c r="D172" s="813"/>
      <c r="E172" s="813"/>
      <c r="F172" s="813"/>
      <c r="G172" s="813"/>
      <c r="H172" s="813"/>
      <c r="I172" s="813"/>
    </row>
    <row r="173" ht="13.5" customHeight="1">
      <c r="A173" s="813"/>
      <c r="B173" s="813"/>
      <c r="C173" s="813"/>
      <c r="D173" s="813"/>
      <c r="E173" s="813"/>
      <c r="F173" s="813"/>
      <c r="G173" s="813"/>
      <c r="H173" s="813"/>
      <c r="I173" s="813"/>
    </row>
    <row r="174" ht="13.5" customHeight="1">
      <c r="A174" s="813"/>
      <c r="B174" s="813"/>
      <c r="C174" s="813"/>
      <c r="D174" s="813"/>
      <c r="E174" s="813"/>
      <c r="F174" s="813"/>
      <c r="G174" s="813"/>
      <c r="H174" s="813"/>
      <c r="I174" s="813"/>
    </row>
    <row r="175" ht="13.5" customHeight="1">
      <c r="A175" s="813"/>
      <c r="B175" s="813"/>
      <c r="C175" s="813"/>
      <c r="D175" s="813"/>
      <c r="E175" s="813"/>
      <c r="F175" s="813"/>
      <c r="G175" s="813"/>
      <c r="H175" s="813"/>
      <c r="I175" s="813"/>
    </row>
    <row r="176" ht="13.5" customHeight="1">
      <c r="A176" s="813"/>
      <c r="B176" s="813"/>
      <c r="C176" s="813"/>
      <c r="D176" s="813"/>
      <c r="E176" s="813"/>
      <c r="F176" s="813"/>
      <c r="G176" s="813"/>
      <c r="H176" s="813"/>
      <c r="I176" s="813"/>
    </row>
    <row r="177" ht="13.5" customHeight="1">
      <c r="A177" s="813"/>
      <c r="B177" s="813"/>
      <c r="C177" s="813"/>
      <c r="D177" s="813"/>
      <c r="E177" s="813"/>
      <c r="F177" s="813"/>
      <c r="G177" s="813"/>
      <c r="H177" s="813"/>
      <c r="I177" s="813"/>
    </row>
    <row r="178" ht="13.5" customHeight="1">
      <c r="A178" s="813"/>
      <c r="B178" s="813"/>
      <c r="C178" s="813"/>
      <c r="D178" s="813"/>
      <c r="E178" s="813"/>
      <c r="F178" s="813"/>
      <c r="G178" s="813"/>
      <c r="H178" s="813"/>
      <c r="I178" s="813"/>
    </row>
    <row r="179" ht="13.5" customHeight="1">
      <c r="A179" s="813"/>
      <c r="B179" s="813"/>
      <c r="C179" s="813"/>
      <c r="D179" s="813"/>
      <c r="E179" s="813"/>
      <c r="F179" s="813"/>
      <c r="G179" s="813"/>
      <c r="H179" s="813"/>
      <c r="I179" s="813"/>
    </row>
    <row r="180" ht="13.5" customHeight="1">
      <c r="A180" s="813"/>
      <c r="B180" s="813"/>
      <c r="C180" s="813"/>
      <c r="D180" s="813"/>
      <c r="E180" s="813"/>
      <c r="F180" s="813"/>
      <c r="G180" s="813"/>
      <c r="H180" s="813"/>
      <c r="I180" s="813"/>
    </row>
    <row r="181" ht="13.5" customHeight="1">
      <c r="A181" s="813"/>
      <c r="B181" s="813"/>
      <c r="C181" s="813"/>
      <c r="D181" s="813"/>
      <c r="E181" s="813"/>
      <c r="F181" s="813"/>
      <c r="G181" s="813"/>
      <c r="H181" s="813"/>
      <c r="I181" s="813"/>
    </row>
    <row r="182" ht="13.5" customHeight="1">
      <c r="A182" s="813"/>
      <c r="B182" s="813"/>
      <c r="C182" s="813"/>
      <c r="D182" s="813"/>
      <c r="E182" s="813"/>
      <c r="F182" s="813"/>
      <c r="G182" s="813"/>
      <c r="H182" s="813"/>
      <c r="I182" s="813"/>
    </row>
    <row r="183" ht="13.5" customHeight="1">
      <c r="A183" s="813"/>
      <c r="B183" s="813"/>
      <c r="C183" s="813"/>
      <c r="D183" s="813"/>
      <c r="E183" s="813"/>
      <c r="F183" s="813"/>
      <c r="G183" s="813"/>
      <c r="H183" s="813"/>
      <c r="I183" s="813"/>
    </row>
    <row r="184" ht="13.5" customHeight="1">
      <c r="A184" s="813"/>
      <c r="B184" s="813"/>
      <c r="C184" s="813"/>
      <c r="D184" s="813"/>
      <c r="E184" s="813"/>
      <c r="F184" s="813"/>
      <c r="G184" s="813"/>
      <c r="H184" s="813"/>
      <c r="I184" s="813"/>
    </row>
    <row r="185" ht="13.5" customHeight="1">
      <c r="A185" s="813"/>
      <c r="B185" s="813"/>
      <c r="C185" s="813"/>
      <c r="D185" s="813"/>
      <c r="E185" s="813"/>
      <c r="F185" s="813"/>
      <c r="G185" s="813"/>
      <c r="H185" s="813"/>
      <c r="I185" s="813"/>
    </row>
    <row r="186" ht="13.5" customHeight="1">
      <c r="A186" s="813"/>
      <c r="B186" s="813"/>
      <c r="C186" s="813"/>
      <c r="D186" s="813"/>
      <c r="E186" s="813"/>
      <c r="F186" s="813"/>
      <c r="G186" s="813"/>
      <c r="H186" s="813"/>
      <c r="I186" s="813"/>
    </row>
    <row r="187" ht="13.5" customHeight="1">
      <c r="A187" s="813"/>
      <c r="B187" s="813"/>
      <c r="C187" s="813"/>
      <c r="D187" s="813"/>
      <c r="E187" s="813"/>
      <c r="F187" s="813"/>
      <c r="G187" s="813"/>
      <c r="H187" s="813"/>
      <c r="I187" s="813"/>
    </row>
    <row r="188" ht="13.5" customHeight="1">
      <c r="A188" s="813"/>
      <c r="B188" s="813"/>
      <c r="C188" s="813"/>
      <c r="D188" s="813"/>
      <c r="E188" s="813"/>
      <c r="F188" s="813"/>
      <c r="G188" s="813"/>
      <c r="H188" s="813"/>
      <c r="I188" s="813"/>
    </row>
    <row r="189" ht="13.5" customHeight="1">
      <c r="A189" s="813"/>
      <c r="B189" s="813"/>
      <c r="C189" s="813"/>
      <c r="D189" s="813"/>
      <c r="E189" s="813"/>
      <c r="F189" s="813"/>
      <c r="G189" s="813"/>
      <c r="H189" s="813"/>
      <c r="I189" s="813"/>
    </row>
    <row r="190" ht="13.5" customHeight="1">
      <c r="A190" s="813"/>
      <c r="B190" s="813"/>
      <c r="C190" s="813"/>
      <c r="D190" s="813"/>
      <c r="E190" s="813"/>
      <c r="F190" s="813"/>
      <c r="G190" s="813"/>
      <c r="H190" s="813"/>
      <c r="I190" s="813"/>
    </row>
    <row r="191" ht="13.5" customHeight="1">
      <c r="A191" s="813"/>
      <c r="B191" s="813"/>
      <c r="C191" s="813"/>
      <c r="D191" s="813"/>
      <c r="E191" s="813"/>
      <c r="F191" s="813"/>
      <c r="G191" s="813"/>
      <c r="H191" s="813"/>
      <c r="I191" s="813"/>
    </row>
    <row r="192" ht="13.5" customHeight="1">
      <c r="A192" s="813"/>
      <c r="B192" s="813"/>
      <c r="C192" s="813"/>
      <c r="D192" s="813"/>
      <c r="E192" s="813"/>
      <c r="F192" s="813"/>
      <c r="G192" s="813"/>
      <c r="H192" s="813"/>
      <c r="I192" s="813"/>
    </row>
    <row r="193" ht="13.5" customHeight="1">
      <c r="A193" s="813"/>
      <c r="B193" s="813"/>
      <c r="C193" s="813"/>
      <c r="D193" s="813"/>
      <c r="E193" s="813"/>
      <c r="F193" s="813"/>
      <c r="G193" s="813"/>
      <c r="H193" s="813"/>
      <c r="I193" s="813"/>
    </row>
    <row r="194" ht="13.5" customHeight="1">
      <c r="A194" s="813"/>
      <c r="B194" s="813"/>
      <c r="C194" s="813"/>
      <c r="D194" s="813"/>
      <c r="E194" s="813"/>
      <c r="F194" s="813"/>
      <c r="G194" s="813"/>
      <c r="H194" s="813"/>
      <c r="I194" s="813"/>
    </row>
    <row r="195" ht="13.5" customHeight="1">
      <c r="A195" s="813"/>
      <c r="B195" s="813"/>
      <c r="C195" s="813"/>
      <c r="D195" s="813"/>
      <c r="E195" s="813"/>
      <c r="F195" s="813"/>
      <c r="G195" s="813"/>
      <c r="H195" s="813"/>
      <c r="I195" s="813"/>
    </row>
    <row r="196" ht="13.5" customHeight="1">
      <c r="A196" s="813"/>
      <c r="B196" s="813"/>
      <c r="C196" s="813"/>
      <c r="D196" s="813"/>
      <c r="E196" s="813"/>
      <c r="F196" s="813"/>
      <c r="G196" s="813"/>
      <c r="H196" s="813"/>
      <c r="I196" s="813"/>
    </row>
    <row r="197" ht="13.5" customHeight="1">
      <c r="A197" s="813"/>
      <c r="B197" s="813"/>
      <c r="C197" s="813"/>
      <c r="D197" s="813"/>
      <c r="E197" s="813"/>
      <c r="F197" s="813"/>
      <c r="G197" s="813"/>
      <c r="H197" s="813"/>
      <c r="I197" s="813"/>
    </row>
    <row r="198" ht="13.5" customHeight="1">
      <c r="A198" s="813"/>
      <c r="B198" s="813"/>
      <c r="C198" s="813"/>
      <c r="D198" s="813"/>
      <c r="E198" s="813"/>
      <c r="F198" s="813"/>
      <c r="G198" s="813"/>
      <c r="H198" s="813"/>
      <c r="I198" s="813"/>
    </row>
    <row r="199" ht="13.5" customHeight="1">
      <c r="A199" s="813"/>
      <c r="B199" s="813"/>
      <c r="C199" s="813"/>
      <c r="D199" s="813"/>
      <c r="E199" s="813"/>
      <c r="F199" s="813"/>
      <c r="G199" s="813"/>
      <c r="H199" s="813"/>
      <c r="I199" s="813"/>
    </row>
    <row r="200" ht="13.5" customHeight="1">
      <c r="A200" s="813"/>
      <c r="B200" s="813"/>
      <c r="C200" s="813"/>
      <c r="D200" s="813"/>
      <c r="E200" s="813"/>
      <c r="F200" s="813"/>
      <c r="G200" s="813"/>
      <c r="H200" s="813"/>
      <c r="I200" s="813"/>
    </row>
    <row r="201" ht="13.5" customHeight="1">
      <c r="A201" s="813"/>
      <c r="B201" s="813"/>
      <c r="C201" s="813"/>
      <c r="D201" s="813"/>
      <c r="E201" s="813"/>
      <c r="F201" s="813"/>
      <c r="G201" s="813"/>
      <c r="H201" s="813"/>
      <c r="I201" s="813"/>
    </row>
    <row r="202" ht="13.5" customHeight="1">
      <c r="A202" s="813"/>
      <c r="B202" s="813"/>
      <c r="C202" s="813"/>
      <c r="D202" s="813"/>
      <c r="E202" s="813"/>
      <c r="F202" s="813"/>
      <c r="G202" s="813"/>
      <c r="H202" s="813"/>
      <c r="I202" s="813"/>
    </row>
    <row r="203" ht="13.5" customHeight="1">
      <c r="A203" s="813"/>
      <c r="B203" s="813"/>
      <c r="C203" s="813"/>
      <c r="D203" s="813"/>
      <c r="E203" s="813"/>
      <c r="F203" s="813"/>
      <c r="G203" s="813"/>
      <c r="H203" s="813"/>
      <c r="I203" s="813"/>
    </row>
    <row r="204" ht="13.5" customHeight="1">
      <c r="A204" s="813"/>
      <c r="B204" s="813"/>
      <c r="C204" s="813"/>
      <c r="D204" s="813"/>
      <c r="E204" s="813"/>
      <c r="F204" s="813"/>
      <c r="G204" s="813"/>
      <c r="H204" s="813"/>
      <c r="I204" s="813"/>
    </row>
    <row r="205" ht="13.5" customHeight="1">
      <c r="A205" s="813"/>
      <c r="B205" s="813"/>
      <c r="C205" s="813"/>
      <c r="D205" s="813"/>
      <c r="E205" s="813"/>
      <c r="F205" s="813"/>
      <c r="G205" s="813"/>
      <c r="H205" s="813"/>
      <c r="I205" s="813"/>
    </row>
    <row r="206" ht="13.5" customHeight="1">
      <c r="A206" s="813"/>
      <c r="B206" s="813"/>
      <c r="C206" s="813"/>
      <c r="D206" s="813"/>
      <c r="E206" s="813"/>
      <c r="F206" s="813"/>
      <c r="G206" s="813"/>
      <c r="H206" s="813"/>
      <c r="I206" s="813"/>
    </row>
    <row r="207" ht="13.5" customHeight="1">
      <c r="A207" s="813"/>
      <c r="B207" s="813"/>
      <c r="C207" s="813"/>
      <c r="D207" s="813"/>
      <c r="E207" s="813"/>
      <c r="F207" s="813"/>
      <c r="G207" s="813"/>
      <c r="H207" s="813"/>
      <c r="I207" s="813"/>
    </row>
    <row r="208" ht="13.5" customHeight="1">
      <c r="A208" s="813"/>
      <c r="B208" s="813"/>
      <c r="C208" s="813"/>
      <c r="D208" s="813"/>
      <c r="E208" s="813"/>
      <c r="F208" s="813"/>
      <c r="G208" s="813"/>
      <c r="H208" s="813"/>
      <c r="I208" s="813"/>
    </row>
    <row r="209" ht="13.5" customHeight="1">
      <c r="A209" s="813"/>
      <c r="B209" s="813"/>
      <c r="C209" s="813"/>
      <c r="D209" s="813"/>
      <c r="E209" s="813"/>
      <c r="F209" s="813"/>
      <c r="G209" s="813"/>
      <c r="H209" s="813"/>
      <c r="I209" s="813"/>
    </row>
    <row r="210" ht="13.5" customHeight="1">
      <c r="A210" s="813"/>
      <c r="B210" s="813"/>
      <c r="C210" s="813"/>
      <c r="D210" s="813"/>
      <c r="E210" s="813"/>
      <c r="F210" s="813"/>
      <c r="G210" s="813"/>
      <c r="H210" s="813"/>
      <c r="I210" s="813"/>
    </row>
    <row r="211" ht="13.5" customHeight="1">
      <c r="A211" s="813"/>
      <c r="B211" s="813"/>
      <c r="C211" s="813"/>
      <c r="D211" s="813"/>
      <c r="E211" s="813"/>
      <c r="F211" s="813"/>
      <c r="G211" s="813"/>
      <c r="H211" s="813"/>
      <c r="I211" s="813"/>
    </row>
    <row r="212" ht="13.5" customHeight="1">
      <c r="A212" s="813"/>
      <c r="B212" s="813"/>
      <c r="C212" s="813"/>
      <c r="D212" s="813"/>
      <c r="E212" s="813"/>
      <c r="F212" s="813"/>
      <c r="G212" s="813"/>
      <c r="H212" s="813"/>
      <c r="I212" s="813"/>
    </row>
    <row r="213" ht="13.5" customHeight="1">
      <c r="A213" s="813"/>
      <c r="B213" s="813"/>
      <c r="C213" s="813"/>
      <c r="D213" s="813"/>
      <c r="E213" s="813"/>
      <c r="F213" s="813"/>
      <c r="G213" s="813"/>
      <c r="H213" s="813"/>
      <c r="I213" s="813"/>
    </row>
    <row r="214" ht="13.5" customHeight="1">
      <c r="A214" s="813"/>
      <c r="B214" s="813"/>
      <c r="C214" s="813"/>
      <c r="D214" s="813"/>
      <c r="E214" s="813"/>
      <c r="F214" s="813"/>
      <c r="G214" s="813"/>
      <c r="H214" s="813"/>
      <c r="I214" s="813"/>
    </row>
    <row r="215" ht="13.5" customHeight="1">
      <c r="A215" s="813"/>
      <c r="B215" s="813"/>
      <c r="C215" s="813"/>
      <c r="D215" s="813"/>
      <c r="E215" s="813"/>
      <c r="F215" s="813"/>
      <c r="G215" s="813"/>
      <c r="H215" s="813"/>
      <c r="I215" s="813"/>
    </row>
    <row r="216" ht="13.5" customHeight="1">
      <c r="A216" s="813"/>
      <c r="B216" s="813"/>
      <c r="C216" s="813"/>
      <c r="D216" s="813"/>
      <c r="E216" s="813"/>
      <c r="F216" s="813"/>
      <c r="G216" s="813"/>
      <c r="H216" s="813"/>
      <c r="I216" s="813"/>
    </row>
    <row r="217" ht="13.5" customHeight="1">
      <c r="A217" s="813"/>
      <c r="B217" s="813"/>
      <c r="C217" s="813"/>
      <c r="D217" s="813"/>
      <c r="E217" s="813"/>
      <c r="F217" s="813"/>
      <c r="G217" s="813"/>
      <c r="H217" s="813"/>
      <c r="I217" s="813"/>
    </row>
    <row r="218" ht="13.5" customHeight="1">
      <c r="A218" s="813"/>
      <c r="B218" s="813"/>
      <c r="C218" s="813"/>
      <c r="D218" s="813"/>
      <c r="E218" s="813"/>
      <c r="F218" s="813"/>
      <c r="G218" s="813"/>
      <c r="H218" s="813"/>
      <c r="I218" s="813"/>
    </row>
    <row r="219" ht="13.5" customHeight="1">
      <c r="A219" s="813"/>
      <c r="B219" s="813"/>
      <c r="C219" s="813"/>
      <c r="D219" s="813"/>
      <c r="E219" s="813"/>
      <c r="F219" s="813"/>
      <c r="G219" s="813"/>
      <c r="H219" s="813"/>
      <c r="I219" s="813"/>
    </row>
    <row r="220" ht="13.5" customHeight="1">
      <c r="A220" s="813"/>
      <c r="B220" s="813"/>
      <c r="C220" s="813"/>
      <c r="D220" s="813"/>
      <c r="E220" s="813"/>
      <c r="F220" s="813"/>
      <c r="G220" s="813"/>
      <c r="H220" s="813"/>
      <c r="I220" s="813"/>
    </row>
    <row r="221" ht="13.5" customHeight="1">
      <c r="A221" s="813"/>
      <c r="B221" s="813"/>
      <c r="C221" s="813"/>
      <c r="D221" s="813"/>
      <c r="E221" s="813"/>
      <c r="F221" s="813"/>
      <c r="G221" s="813"/>
      <c r="H221" s="813"/>
      <c r="I221" s="813"/>
    </row>
    <row r="222" ht="13.5" customHeight="1">
      <c r="A222" s="813"/>
      <c r="B222" s="813"/>
      <c r="C222" s="813"/>
      <c r="D222" s="813"/>
      <c r="E222" s="813"/>
      <c r="F222" s="813"/>
      <c r="G222" s="813"/>
      <c r="H222" s="813"/>
      <c r="I222" s="813"/>
    </row>
    <row r="223" ht="13.5" customHeight="1">
      <c r="A223" s="813"/>
      <c r="B223" s="813"/>
      <c r="C223" s="813"/>
      <c r="D223" s="813"/>
      <c r="E223" s="813"/>
      <c r="F223" s="813"/>
      <c r="G223" s="813"/>
      <c r="H223" s="813"/>
      <c r="I223" s="813"/>
    </row>
    <row r="224" ht="13.5" customHeight="1">
      <c r="A224" s="813"/>
      <c r="B224" s="813"/>
      <c r="C224" s="813"/>
      <c r="D224" s="813"/>
      <c r="E224" s="813"/>
      <c r="F224" s="813"/>
      <c r="G224" s="813"/>
      <c r="H224" s="813"/>
      <c r="I224" s="813"/>
    </row>
    <row r="225" ht="13.5" customHeight="1">
      <c r="A225" s="813"/>
      <c r="B225" s="813"/>
      <c r="C225" s="813"/>
      <c r="D225" s="813"/>
      <c r="E225" s="813"/>
      <c r="F225" s="813"/>
      <c r="G225" s="813"/>
      <c r="H225" s="813"/>
      <c r="I225" s="813"/>
    </row>
    <row r="226" ht="13.5" customHeight="1">
      <c r="A226" s="813"/>
      <c r="B226" s="813"/>
      <c r="C226" s="813"/>
      <c r="D226" s="813"/>
      <c r="E226" s="813"/>
      <c r="F226" s="813"/>
      <c r="G226" s="813"/>
      <c r="H226" s="813"/>
      <c r="I226" s="813"/>
    </row>
    <row r="227" ht="13.5" customHeight="1">
      <c r="A227" s="813"/>
      <c r="B227" s="813"/>
      <c r="C227" s="813"/>
      <c r="D227" s="813"/>
      <c r="E227" s="813"/>
      <c r="F227" s="813"/>
      <c r="G227" s="813"/>
      <c r="H227" s="813"/>
      <c r="I227" s="813"/>
    </row>
    <row r="228" ht="13.5" customHeight="1">
      <c r="A228" s="813"/>
      <c r="B228" s="813"/>
      <c r="C228" s="813"/>
      <c r="D228" s="813"/>
      <c r="E228" s="813"/>
      <c r="F228" s="813"/>
      <c r="G228" s="813"/>
      <c r="H228" s="813"/>
      <c r="I228" s="813"/>
    </row>
    <row r="229" ht="13.5" customHeight="1">
      <c r="A229" s="813"/>
      <c r="B229" s="813"/>
      <c r="C229" s="813"/>
      <c r="D229" s="813"/>
      <c r="E229" s="813"/>
      <c r="F229" s="813"/>
      <c r="G229" s="813"/>
      <c r="H229" s="813"/>
      <c r="I229" s="813"/>
    </row>
    <row r="230" ht="13.5" customHeight="1">
      <c r="A230" s="813"/>
      <c r="B230" s="813"/>
      <c r="C230" s="813"/>
      <c r="D230" s="813"/>
      <c r="E230" s="813"/>
      <c r="F230" s="813"/>
      <c r="G230" s="813"/>
      <c r="H230" s="813"/>
      <c r="I230" s="813"/>
    </row>
    <row r="231" ht="13.5" customHeight="1">
      <c r="A231" s="813"/>
      <c r="B231" s="813"/>
      <c r="C231" s="813"/>
      <c r="D231" s="813"/>
      <c r="E231" s="813"/>
      <c r="F231" s="813"/>
      <c r="G231" s="813"/>
      <c r="H231" s="813"/>
      <c r="I231" s="813"/>
    </row>
    <row r="232" ht="13.5" customHeight="1">
      <c r="A232" s="813"/>
      <c r="B232" s="813"/>
      <c r="C232" s="813"/>
      <c r="D232" s="813"/>
      <c r="E232" s="813"/>
      <c r="F232" s="813"/>
      <c r="G232" s="813"/>
      <c r="H232" s="813"/>
      <c r="I232" s="813"/>
    </row>
    <row r="233" ht="13.5" customHeight="1">
      <c r="A233" s="813"/>
      <c r="B233" s="813"/>
      <c r="C233" s="813"/>
      <c r="D233" s="813"/>
      <c r="E233" s="813"/>
      <c r="F233" s="813"/>
      <c r="G233" s="813"/>
      <c r="H233" s="813"/>
      <c r="I233" s="813"/>
    </row>
    <row r="234" ht="13.5" customHeight="1">
      <c r="A234" s="813"/>
      <c r="B234" s="813"/>
      <c r="C234" s="813"/>
      <c r="D234" s="813"/>
      <c r="E234" s="813"/>
      <c r="F234" s="813"/>
      <c r="G234" s="813"/>
      <c r="H234" s="813"/>
      <c r="I234" s="813"/>
    </row>
    <row r="235" ht="13.5" customHeight="1">
      <c r="A235" s="813"/>
      <c r="B235" s="813"/>
      <c r="C235" s="813"/>
      <c r="D235" s="813"/>
      <c r="E235" s="813"/>
      <c r="F235" s="813"/>
      <c r="G235" s="813"/>
      <c r="H235" s="813"/>
      <c r="I235" s="813"/>
    </row>
    <row r="236" ht="13.5" customHeight="1">
      <c r="A236" s="813"/>
      <c r="B236" s="813"/>
      <c r="C236" s="813"/>
      <c r="D236" s="813"/>
      <c r="E236" s="813"/>
      <c r="F236" s="813"/>
      <c r="G236" s="813"/>
      <c r="H236" s="813"/>
      <c r="I236" s="813"/>
    </row>
    <row r="237" ht="13.5" customHeight="1">
      <c r="A237" s="813"/>
      <c r="B237" s="813"/>
      <c r="C237" s="813"/>
      <c r="D237" s="813"/>
      <c r="E237" s="813"/>
      <c r="F237" s="813"/>
      <c r="G237" s="813"/>
      <c r="H237" s="813"/>
      <c r="I237" s="813"/>
    </row>
    <row r="238" ht="13.5" customHeight="1">
      <c r="A238" s="813"/>
      <c r="B238" s="813"/>
      <c r="C238" s="813"/>
      <c r="D238" s="813"/>
      <c r="E238" s="813"/>
      <c r="F238" s="813"/>
      <c r="G238" s="813"/>
      <c r="H238" s="813"/>
      <c r="I238" s="813"/>
    </row>
    <row r="239" ht="13.5" customHeight="1">
      <c r="A239" s="813"/>
      <c r="B239" s="813"/>
      <c r="C239" s="813"/>
      <c r="D239" s="813"/>
      <c r="E239" s="813"/>
      <c r="F239" s="813"/>
      <c r="G239" s="813"/>
      <c r="H239" s="813"/>
      <c r="I239" s="813"/>
    </row>
    <row r="240" ht="13.5" customHeight="1">
      <c r="A240" s="813"/>
      <c r="B240" s="813"/>
      <c r="C240" s="813"/>
      <c r="D240" s="813"/>
      <c r="E240" s="813"/>
      <c r="F240" s="813"/>
      <c r="G240" s="813"/>
      <c r="H240" s="813"/>
      <c r="I240" s="813"/>
    </row>
    <row r="241" ht="13.5" customHeight="1">
      <c r="A241" s="813"/>
      <c r="B241" s="813"/>
      <c r="C241" s="813"/>
      <c r="D241" s="813"/>
      <c r="E241" s="813"/>
      <c r="F241" s="813"/>
      <c r="G241" s="813"/>
      <c r="H241" s="813"/>
      <c r="I241" s="813"/>
    </row>
    <row r="242" ht="13.5" customHeight="1">
      <c r="A242" s="813"/>
      <c r="B242" s="813"/>
      <c r="C242" s="813"/>
      <c r="D242" s="813"/>
      <c r="E242" s="813"/>
      <c r="F242" s="813"/>
      <c r="G242" s="813"/>
      <c r="H242" s="813"/>
      <c r="I242" s="813"/>
    </row>
    <row r="243" ht="13.5" customHeight="1">
      <c r="A243" s="813"/>
      <c r="B243" s="813"/>
      <c r="C243" s="813"/>
      <c r="D243" s="813"/>
      <c r="E243" s="813"/>
      <c r="F243" s="813"/>
      <c r="G243" s="813"/>
      <c r="H243" s="813"/>
      <c r="I243" s="813"/>
    </row>
    <row r="244" ht="13.5" customHeight="1">
      <c r="A244" s="813"/>
      <c r="B244" s="813"/>
      <c r="C244" s="813"/>
      <c r="D244" s="813"/>
      <c r="E244" s="813"/>
      <c r="F244" s="813"/>
      <c r="G244" s="813"/>
      <c r="H244" s="813"/>
      <c r="I244" s="813"/>
    </row>
    <row r="245" ht="13.5" customHeight="1">
      <c r="A245" s="813"/>
      <c r="B245" s="813"/>
      <c r="C245" s="813"/>
      <c r="D245" s="813"/>
      <c r="E245" s="813"/>
      <c r="F245" s="813"/>
      <c r="G245" s="813"/>
      <c r="H245" s="813"/>
      <c r="I245" s="813"/>
    </row>
    <row r="246" ht="13.5" customHeight="1">
      <c r="A246" s="813"/>
      <c r="B246" s="813"/>
      <c r="C246" s="813"/>
      <c r="D246" s="813"/>
      <c r="E246" s="813"/>
      <c r="F246" s="813"/>
      <c r="G246" s="813"/>
      <c r="H246" s="813"/>
      <c r="I246" s="813"/>
    </row>
    <row r="247" ht="13.5" customHeight="1">
      <c r="A247" s="813"/>
      <c r="B247" s="813"/>
      <c r="C247" s="813"/>
      <c r="D247" s="813"/>
      <c r="E247" s="813"/>
      <c r="F247" s="813"/>
      <c r="G247" s="813"/>
      <c r="H247" s="813"/>
      <c r="I247" s="813"/>
    </row>
    <row r="248" ht="13.5" customHeight="1">
      <c r="A248" s="813"/>
      <c r="B248" s="813"/>
      <c r="C248" s="813"/>
      <c r="D248" s="813"/>
      <c r="E248" s="813"/>
      <c r="F248" s="813"/>
      <c r="G248" s="813"/>
      <c r="H248" s="813"/>
      <c r="I248" s="813"/>
    </row>
    <row r="249" ht="13.5" customHeight="1">
      <c r="A249" s="813"/>
      <c r="B249" s="813"/>
      <c r="C249" s="813"/>
      <c r="D249" s="813"/>
      <c r="E249" s="813"/>
      <c r="F249" s="813"/>
      <c r="G249" s="813"/>
      <c r="H249" s="813"/>
      <c r="I249" s="813"/>
    </row>
    <row r="250" ht="13.5" customHeight="1">
      <c r="A250" s="813"/>
      <c r="B250" s="813"/>
      <c r="C250" s="813"/>
      <c r="D250" s="813"/>
      <c r="E250" s="813"/>
      <c r="F250" s="813"/>
      <c r="G250" s="813"/>
      <c r="H250" s="813"/>
      <c r="I250" s="813"/>
    </row>
    <row r="251" ht="13.5" customHeight="1">
      <c r="A251" s="813"/>
      <c r="B251" s="813"/>
      <c r="C251" s="813"/>
      <c r="D251" s="813"/>
      <c r="E251" s="813"/>
      <c r="F251" s="813"/>
      <c r="G251" s="813"/>
      <c r="H251" s="813"/>
      <c r="I251" s="813"/>
    </row>
    <row r="252" ht="13.5" customHeight="1">
      <c r="A252" s="813"/>
      <c r="B252" s="813"/>
      <c r="C252" s="813"/>
      <c r="D252" s="813"/>
      <c r="E252" s="813"/>
      <c r="F252" s="813"/>
      <c r="G252" s="813"/>
      <c r="H252" s="813"/>
      <c r="I252" s="813"/>
    </row>
    <row r="253" ht="13.5" customHeight="1">
      <c r="A253" s="813"/>
      <c r="B253" s="813"/>
      <c r="C253" s="813"/>
      <c r="D253" s="813"/>
      <c r="E253" s="813"/>
      <c r="F253" s="813"/>
      <c r="G253" s="813"/>
      <c r="H253" s="813"/>
      <c r="I253" s="813"/>
    </row>
    <row r="254" ht="13.5" customHeight="1">
      <c r="A254" s="813"/>
      <c r="B254" s="813"/>
      <c r="C254" s="813"/>
      <c r="D254" s="813"/>
      <c r="E254" s="813"/>
      <c r="F254" s="813"/>
      <c r="G254" s="813"/>
      <c r="H254" s="813"/>
      <c r="I254" s="813"/>
    </row>
    <row r="255" ht="13.5" customHeight="1">
      <c r="A255" s="813"/>
      <c r="B255" s="813"/>
      <c r="C255" s="813"/>
      <c r="D255" s="813"/>
      <c r="E255" s="813"/>
      <c r="F255" s="813"/>
      <c r="G255" s="813"/>
      <c r="H255" s="813"/>
      <c r="I255" s="813"/>
    </row>
    <row r="256" ht="13.5" customHeight="1">
      <c r="A256" s="813"/>
      <c r="B256" s="813"/>
      <c r="C256" s="813"/>
      <c r="D256" s="813"/>
      <c r="E256" s="813"/>
      <c r="F256" s="813"/>
      <c r="G256" s="813"/>
      <c r="H256" s="813"/>
      <c r="I256" s="813"/>
    </row>
    <row r="257" ht="13.5" customHeight="1">
      <c r="A257" s="813"/>
      <c r="B257" s="813"/>
      <c r="C257" s="813"/>
      <c r="D257" s="813"/>
      <c r="E257" s="813"/>
      <c r="F257" s="813"/>
      <c r="G257" s="813"/>
      <c r="H257" s="813"/>
      <c r="I257" s="813"/>
    </row>
    <row r="258" ht="13.5" customHeight="1">
      <c r="A258" s="813"/>
      <c r="B258" s="813"/>
      <c r="C258" s="813"/>
      <c r="D258" s="813"/>
      <c r="E258" s="813"/>
      <c r="F258" s="813"/>
      <c r="G258" s="813"/>
      <c r="H258" s="813"/>
      <c r="I258" s="813"/>
    </row>
    <row r="259" ht="13.5" customHeight="1">
      <c r="A259" s="813"/>
      <c r="B259" s="813"/>
      <c r="C259" s="813"/>
      <c r="D259" s="813"/>
      <c r="E259" s="813"/>
      <c r="F259" s="813"/>
      <c r="G259" s="813"/>
      <c r="H259" s="813"/>
      <c r="I259" s="813"/>
    </row>
    <row r="260" ht="13.5" customHeight="1">
      <c r="A260" s="813"/>
      <c r="B260" s="813"/>
      <c r="C260" s="813"/>
      <c r="D260" s="813"/>
      <c r="E260" s="813"/>
      <c r="F260" s="813"/>
      <c r="G260" s="813"/>
      <c r="H260" s="813"/>
      <c r="I260" s="813"/>
    </row>
    <row r="261" ht="13.5" customHeight="1">
      <c r="A261" s="813"/>
      <c r="B261" s="813"/>
      <c r="C261" s="813"/>
      <c r="D261" s="813"/>
      <c r="E261" s="813"/>
      <c r="F261" s="813"/>
      <c r="G261" s="813"/>
      <c r="H261" s="813"/>
      <c r="I261" s="813"/>
    </row>
    <row r="262" ht="13.5" customHeight="1">
      <c r="A262" s="813"/>
      <c r="B262" s="813"/>
      <c r="C262" s="813"/>
      <c r="D262" s="813"/>
      <c r="E262" s="813"/>
      <c r="F262" s="813"/>
      <c r="G262" s="813"/>
      <c r="H262" s="813"/>
      <c r="I262" s="813"/>
    </row>
    <row r="263" ht="13.5" customHeight="1">
      <c r="A263" s="813"/>
      <c r="B263" s="813"/>
      <c r="C263" s="813"/>
      <c r="D263" s="813"/>
      <c r="E263" s="813"/>
      <c r="F263" s="813"/>
      <c r="G263" s="813"/>
      <c r="H263" s="813"/>
      <c r="I263" s="813"/>
    </row>
    <row r="264" ht="13.5" customHeight="1">
      <c r="A264" s="813"/>
      <c r="B264" s="813"/>
      <c r="C264" s="813"/>
      <c r="D264" s="813"/>
      <c r="E264" s="813"/>
      <c r="F264" s="813"/>
      <c r="G264" s="813"/>
      <c r="H264" s="813"/>
      <c r="I264" s="813"/>
    </row>
    <row r="265" ht="13.5" customHeight="1">
      <c r="A265" s="813"/>
      <c r="B265" s="813"/>
      <c r="C265" s="813"/>
      <c r="D265" s="813"/>
      <c r="E265" s="813"/>
      <c r="F265" s="813"/>
      <c r="G265" s="813"/>
      <c r="H265" s="813"/>
      <c r="I265" s="813"/>
    </row>
    <row r="266" ht="13.5" customHeight="1">
      <c r="A266" s="813"/>
      <c r="B266" s="813"/>
      <c r="C266" s="813"/>
      <c r="D266" s="813"/>
      <c r="E266" s="813"/>
      <c r="F266" s="813"/>
      <c r="G266" s="813"/>
      <c r="H266" s="813"/>
      <c r="I266" s="813"/>
    </row>
    <row r="267" ht="13.5" customHeight="1">
      <c r="A267" s="813"/>
      <c r="B267" s="813"/>
      <c r="C267" s="813"/>
      <c r="D267" s="813"/>
      <c r="E267" s="813"/>
      <c r="F267" s="813"/>
      <c r="G267" s="813"/>
      <c r="H267" s="813"/>
      <c r="I267" s="813"/>
    </row>
    <row r="268" ht="13.5" customHeight="1">
      <c r="A268" s="813"/>
      <c r="B268" s="813"/>
      <c r="C268" s="813"/>
      <c r="D268" s="813"/>
      <c r="E268" s="813"/>
      <c r="F268" s="813"/>
      <c r="G268" s="813"/>
      <c r="H268" s="813"/>
      <c r="I268" s="813"/>
    </row>
    <row r="269" ht="13.5" customHeight="1">
      <c r="A269" s="813"/>
      <c r="B269" s="813"/>
      <c r="C269" s="813"/>
      <c r="D269" s="813"/>
      <c r="E269" s="813"/>
      <c r="F269" s="813"/>
      <c r="G269" s="813"/>
      <c r="H269" s="813"/>
      <c r="I269" s="813"/>
    </row>
    <row r="270" ht="13.5" customHeight="1">
      <c r="A270" s="813"/>
      <c r="B270" s="813"/>
      <c r="C270" s="813"/>
      <c r="D270" s="813"/>
      <c r="E270" s="813"/>
      <c r="F270" s="813"/>
      <c r="G270" s="813"/>
      <c r="H270" s="813"/>
      <c r="I270" s="813"/>
    </row>
    <row r="271" ht="13.5" customHeight="1">
      <c r="A271" s="813"/>
      <c r="B271" s="813"/>
      <c r="C271" s="813"/>
      <c r="D271" s="813"/>
      <c r="E271" s="813"/>
      <c r="F271" s="813"/>
      <c r="G271" s="813"/>
      <c r="H271" s="813"/>
      <c r="I271" s="813"/>
    </row>
    <row r="272" ht="13.5" customHeight="1">
      <c r="A272" s="813"/>
      <c r="B272" s="813"/>
      <c r="C272" s="813"/>
      <c r="D272" s="813"/>
      <c r="E272" s="813"/>
      <c r="F272" s="813"/>
      <c r="G272" s="813"/>
      <c r="H272" s="813"/>
      <c r="I272" s="813"/>
    </row>
    <row r="273" ht="13.5" customHeight="1">
      <c r="A273" s="813"/>
      <c r="B273" s="813"/>
      <c r="C273" s="813"/>
      <c r="D273" s="813"/>
      <c r="E273" s="813"/>
      <c r="F273" s="813"/>
      <c r="G273" s="813"/>
      <c r="H273" s="813"/>
      <c r="I273" s="813"/>
    </row>
    <row r="274" ht="13.5" customHeight="1">
      <c r="A274" s="813"/>
      <c r="B274" s="813"/>
      <c r="C274" s="813"/>
      <c r="D274" s="813"/>
      <c r="E274" s="813"/>
      <c r="F274" s="813"/>
      <c r="G274" s="813"/>
      <c r="H274" s="813"/>
      <c r="I274" s="813"/>
    </row>
    <row r="275" ht="13.5" customHeight="1">
      <c r="A275" s="813"/>
      <c r="B275" s="813"/>
      <c r="C275" s="813"/>
      <c r="D275" s="813"/>
      <c r="E275" s="813"/>
      <c r="F275" s="813"/>
      <c r="G275" s="813"/>
      <c r="H275" s="813"/>
      <c r="I275" s="813"/>
    </row>
    <row r="276" ht="13.5" customHeight="1">
      <c r="A276" s="813"/>
      <c r="B276" s="813"/>
      <c r="C276" s="813"/>
      <c r="D276" s="813"/>
      <c r="E276" s="813"/>
      <c r="F276" s="813"/>
      <c r="G276" s="813"/>
      <c r="H276" s="813"/>
      <c r="I276" s="813"/>
    </row>
    <row r="277" ht="13.5" customHeight="1">
      <c r="A277" s="813"/>
      <c r="B277" s="813"/>
      <c r="C277" s="813"/>
      <c r="D277" s="813"/>
      <c r="E277" s="813"/>
      <c r="F277" s="813"/>
      <c r="G277" s="813"/>
      <c r="H277" s="813"/>
      <c r="I277" s="813"/>
    </row>
    <row r="278" ht="13.5" customHeight="1">
      <c r="A278" s="813"/>
      <c r="B278" s="813"/>
      <c r="C278" s="813"/>
      <c r="D278" s="813"/>
      <c r="E278" s="813"/>
      <c r="F278" s="813"/>
      <c r="G278" s="813"/>
      <c r="H278" s="813"/>
      <c r="I278" s="813"/>
    </row>
    <row r="279" ht="13.5" customHeight="1">
      <c r="A279" s="813"/>
      <c r="B279" s="813"/>
      <c r="C279" s="813"/>
      <c r="D279" s="813"/>
      <c r="E279" s="813"/>
      <c r="F279" s="813"/>
      <c r="G279" s="813"/>
      <c r="H279" s="813"/>
      <c r="I279" s="813"/>
    </row>
    <row r="280" ht="13.5" customHeight="1">
      <c r="A280" s="813"/>
      <c r="B280" s="813"/>
      <c r="C280" s="813"/>
      <c r="D280" s="813"/>
      <c r="E280" s="813"/>
      <c r="F280" s="813"/>
      <c r="G280" s="813"/>
      <c r="H280" s="813"/>
      <c r="I280" s="813"/>
    </row>
    <row r="281" ht="13.5" customHeight="1">
      <c r="A281" s="813"/>
      <c r="B281" s="813"/>
      <c r="C281" s="813"/>
      <c r="D281" s="813"/>
      <c r="E281" s="813"/>
      <c r="F281" s="813"/>
      <c r="G281" s="813"/>
      <c r="H281" s="813"/>
      <c r="I281" s="813"/>
    </row>
    <row r="282" ht="13.5" customHeight="1">
      <c r="A282" s="813"/>
      <c r="B282" s="813"/>
      <c r="C282" s="813"/>
      <c r="D282" s="813"/>
      <c r="E282" s="813"/>
      <c r="F282" s="813"/>
      <c r="G282" s="813"/>
      <c r="H282" s="813"/>
      <c r="I282" s="813"/>
    </row>
    <row r="283" ht="13.5" customHeight="1">
      <c r="A283" s="813"/>
      <c r="B283" s="813"/>
      <c r="C283" s="813"/>
      <c r="D283" s="813"/>
      <c r="E283" s="813"/>
      <c r="F283" s="813"/>
      <c r="G283" s="813"/>
      <c r="H283" s="813"/>
      <c r="I283" s="813"/>
    </row>
    <row r="284" ht="13.5" customHeight="1">
      <c r="A284" s="813"/>
      <c r="B284" s="813"/>
      <c r="C284" s="813"/>
      <c r="D284" s="813"/>
      <c r="E284" s="813"/>
      <c r="F284" s="813"/>
      <c r="G284" s="813"/>
      <c r="H284" s="813"/>
      <c r="I284" s="813"/>
    </row>
    <row r="285" ht="13.5" customHeight="1">
      <c r="A285" s="813"/>
      <c r="B285" s="813"/>
      <c r="C285" s="813"/>
      <c r="D285" s="813"/>
      <c r="E285" s="813"/>
      <c r="F285" s="813"/>
      <c r="G285" s="813"/>
      <c r="H285" s="813"/>
      <c r="I285" s="813"/>
    </row>
    <row r="286" ht="13.5" customHeight="1">
      <c r="A286" s="813"/>
      <c r="B286" s="813"/>
      <c r="C286" s="813"/>
      <c r="D286" s="813"/>
      <c r="E286" s="813"/>
      <c r="F286" s="813"/>
      <c r="G286" s="813"/>
      <c r="H286" s="813"/>
      <c r="I286" s="813"/>
    </row>
    <row r="287" ht="13.5" customHeight="1">
      <c r="A287" s="813"/>
      <c r="B287" s="813"/>
      <c r="C287" s="813"/>
      <c r="D287" s="813"/>
      <c r="E287" s="813"/>
      <c r="F287" s="813"/>
      <c r="G287" s="813"/>
      <c r="H287" s="813"/>
      <c r="I287" s="813"/>
    </row>
    <row r="288" ht="13.5" customHeight="1">
      <c r="A288" s="813"/>
      <c r="B288" s="813"/>
      <c r="C288" s="813"/>
      <c r="D288" s="813"/>
      <c r="E288" s="813"/>
      <c r="F288" s="813"/>
      <c r="G288" s="813"/>
      <c r="H288" s="813"/>
      <c r="I288" s="813"/>
    </row>
    <row r="289" ht="13.5" customHeight="1">
      <c r="A289" s="813"/>
      <c r="B289" s="813"/>
      <c r="C289" s="813"/>
      <c r="D289" s="813"/>
      <c r="E289" s="813"/>
      <c r="F289" s="813"/>
      <c r="G289" s="813"/>
      <c r="H289" s="813"/>
      <c r="I289" s="813"/>
    </row>
    <row r="290" ht="13.5" customHeight="1">
      <c r="A290" s="813"/>
      <c r="B290" s="813"/>
      <c r="C290" s="813"/>
      <c r="D290" s="813"/>
      <c r="E290" s="813"/>
      <c r="F290" s="813"/>
      <c r="G290" s="813"/>
      <c r="H290" s="813"/>
      <c r="I290" s="813"/>
    </row>
    <row r="291" ht="13.5" customHeight="1">
      <c r="A291" s="813"/>
      <c r="B291" s="813"/>
      <c r="C291" s="813"/>
      <c r="D291" s="813"/>
      <c r="E291" s="813"/>
      <c r="F291" s="813"/>
      <c r="G291" s="813"/>
      <c r="H291" s="813"/>
      <c r="I291" s="813"/>
    </row>
    <row r="292" ht="13.5" customHeight="1">
      <c r="A292" s="813"/>
      <c r="B292" s="813"/>
      <c r="C292" s="813"/>
      <c r="D292" s="813"/>
      <c r="E292" s="813"/>
      <c r="F292" s="813"/>
      <c r="G292" s="813"/>
      <c r="H292" s="813"/>
      <c r="I292" s="813"/>
    </row>
    <row r="293" ht="13.5" customHeight="1">
      <c r="A293" s="813"/>
      <c r="B293" s="813"/>
      <c r="C293" s="813"/>
      <c r="D293" s="813"/>
      <c r="E293" s="813"/>
      <c r="F293" s="813"/>
      <c r="G293" s="813"/>
      <c r="H293" s="813"/>
      <c r="I293" s="813"/>
    </row>
    <row r="294" ht="13.5" customHeight="1">
      <c r="A294" s="813"/>
      <c r="B294" s="813"/>
      <c r="C294" s="813"/>
      <c r="D294" s="813"/>
      <c r="E294" s="813"/>
      <c r="F294" s="813"/>
      <c r="G294" s="813"/>
      <c r="H294" s="813"/>
      <c r="I294" s="813"/>
    </row>
    <row r="295" ht="13.5" customHeight="1">
      <c r="A295" s="813"/>
      <c r="B295" s="813"/>
      <c r="C295" s="813"/>
      <c r="D295" s="813"/>
      <c r="E295" s="813"/>
      <c r="F295" s="813"/>
      <c r="G295" s="813"/>
      <c r="H295" s="813"/>
      <c r="I295" s="813"/>
    </row>
    <row r="296" ht="13.5" customHeight="1">
      <c r="A296" s="813"/>
      <c r="B296" s="813"/>
      <c r="C296" s="813"/>
      <c r="D296" s="813"/>
      <c r="E296" s="813"/>
      <c r="F296" s="813"/>
      <c r="G296" s="813"/>
      <c r="H296" s="813"/>
      <c r="I296" s="813"/>
    </row>
    <row r="297" ht="13.5" customHeight="1">
      <c r="A297" s="813"/>
      <c r="B297" s="813"/>
      <c r="C297" s="813"/>
      <c r="D297" s="813"/>
      <c r="E297" s="813"/>
      <c r="F297" s="813"/>
      <c r="G297" s="813"/>
      <c r="H297" s="813"/>
      <c r="I297" s="813"/>
    </row>
    <row r="298" ht="13.5" customHeight="1">
      <c r="A298" s="813"/>
      <c r="B298" s="813"/>
      <c r="C298" s="813"/>
      <c r="D298" s="813"/>
      <c r="E298" s="813"/>
      <c r="F298" s="813"/>
      <c r="G298" s="813"/>
      <c r="H298" s="813"/>
      <c r="I298" s="813"/>
    </row>
    <row r="299" ht="13.5" customHeight="1">
      <c r="A299" s="813"/>
      <c r="B299" s="813"/>
      <c r="C299" s="813"/>
      <c r="D299" s="813"/>
      <c r="E299" s="813"/>
      <c r="F299" s="813"/>
      <c r="G299" s="813"/>
      <c r="H299" s="813"/>
      <c r="I299" s="813"/>
    </row>
    <row r="300" ht="13.5" customHeight="1">
      <c r="A300" s="813"/>
      <c r="B300" s="813"/>
      <c r="C300" s="813"/>
      <c r="D300" s="813"/>
      <c r="E300" s="813"/>
      <c r="F300" s="813"/>
      <c r="G300" s="813"/>
      <c r="H300" s="813"/>
      <c r="I300" s="813"/>
    </row>
    <row r="301" ht="13.5" customHeight="1">
      <c r="A301" s="813"/>
      <c r="B301" s="813"/>
      <c r="C301" s="813"/>
      <c r="D301" s="813"/>
      <c r="E301" s="813"/>
      <c r="F301" s="813"/>
      <c r="G301" s="813"/>
      <c r="H301" s="813"/>
      <c r="I301" s="813"/>
    </row>
    <row r="302" ht="13.5" customHeight="1">
      <c r="A302" s="813"/>
      <c r="B302" s="813"/>
      <c r="C302" s="813"/>
      <c r="D302" s="813"/>
      <c r="E302" s="813"/>
      <c r="F302" s="813"/>
      <c r="G302" s="813"/>
      <c r="H302" s="813"/>
      <c r="I302" s="813"/>
    </row>
    <row r="303" ht="13.5" customHeight="1">
      <c r="A303" s="813"/>
      <c r="B303" s="813"/>
      <c r="C303" s="813"/>
      <c r="D303" s="813"/>
      <c r="E303" s="813"/>
      <c r="F303" s="813"/>
      <c r="G303" s="813"/>
      <c r="H303" s="813"/>
      <c r="I303" s="813"/>
    </row>
    <row r="304" ht="13.5" customHeight="1">
      <c r="A304" s="813"/>
      <c r="B304" s="813"/>
      <c r="C304" s="813"/>
      <c r="D304" s="813"/>
      <c r="E304" s="813"/>
      <c r="F304" s="813"/>
      <c r="G304" s="813"/>
      <c r="H304" s="813"/>
      <c r="I304" s="813"/>
    </row>
    <row r="305" ht="13.5" customHeight="1">
      <c r="A305" s="813"/>
      <c r="B305" s="813"/>
      <c r="C305" s="813"/>
      <c r="D305" s="813"/>
      <c r="E305" s="813"/>
      <c r="F305" s="813"/>
      <c r="G305" s="813"/>
      <c r="H305" s="813"/>
      <c r="I305" s="813"/>
    </row>
    <row r="306" ht="13.5" customHeight="1">
      <c r="A306" s="813"/>
      <c r="B306" s="813"/>
      <c r="C306" s="813"/>
      <c r="D306" s="813"/>
      <c r="E306" s="813"/>
      <c r="F306" s="813"/>
      <c r="G306" s="813"/>
      <c r="H306" s="813"/>
      <c r="I306" s="813"/>
    </row>
    <row r="307" ht="13.5" customHeight="1">
      <c r="A307" s="813"/>
      <c r="B307" s="813"/>
      <c r="C307" s="813"/>
      <c r="D307" s="813"/>
      <c r="E307" s="813"/>
      <c r="F307" s="813"/>
      <c r="G307" s="813"/>
      <c r="H307" s="813"/>
      <c r="I307" s="813"/>
    </row>
    <row r="308" ht="13.5" customHeight="1">
      <c r="A308" s="813"/>
      <c r="B308" s="813"/>
      <c r="C308" s="813"/>
      <c r="D308" s="813"/>
      <c r="E308" s="813"/>
      <c r="F308" s="813"/>
      <c r="G308" s="813"/>
      <c r="H308" s="813"/>
      <c r="I308" s="813"/>
    </row>
    <row r="309" ht="13.5" customHeight="1">
      <c r="A309" s="813"/>
      <c r="B309" s="813"/>
      <c r="C309" s="813"/>
      <c r="D309" s="813"/>
      <c r="E309" s="813"/>
      <c r="F309" s="813"/>
      <c r="G309" s="813"/>
      <c r="H309" s="813"/>
      <c r="I309" s="813"/>
    </row>
    <row r="310" ht="13.5" customHeight="1">
      <c r="A310" s="813"/>
      <c r="B310" s="813"/>
      <c r="C310" s="813"/>
      <c r="D310" s="813"/>
      <c r="E310" s="813"/>
      <c r="F310" s="813"/>
      <c r="G310" s="813"/>
      <c r="H310" s="813"/>
      <c r="I310" s="813"/>
    </row>
    <row r="311" ht="13.5" customHeight="1">
      <c r="A311" s="813"/>
      <c r="B311" s="813"/>
      <c r="C311" s="813"/>
      <c r="D311" s="813"/>
      <c r="E311" s="813"/>
      <c r="F311" s="813"/>
      <c r="G311" s="813"/>
      <c r="H311" s="813"/>
      <c r="I311" s="813"/>
    </row>
    <row r="312" ht="13.5" customHeight="1">
      <c r="A312" s="813"/>
      <c r="B312" s="813"/>
      <c r="C312" s="813"/>
      <c r="D312" s="813"/>
      <c r="E312" s="813"/>
      <c r="F312" s="813"/>
      <c r="G312" s="813"/>
      <c r="H312" s="813"/>
      <c r="I312" s="813"/>
    </row>
    <row r="313" ht="13.5" customHeight="1">
      <c r="A313" s="813"/>
      <c r="B313" s="813"/>
      <c r="C313" s="813"/>
      <c r="D313" s="813"/>
      <c r="E313" s="813"/>
      <c r="F313" s="813"/>
      <c r="G313" s="813"/>
      <c r="H313" s="813"/>
      <c r="I313" s="813"/>
    </row>
    <row r="314" ht="13.5" customHeight="1">
      <c r="A314" s="813"/>
      <c r="B314" s="813"/>
      <c r="C314" s="813"/>
      <c r="D314" s="813"/>
      <c r="E314" s="813"/>
      <c r="F314" s="813"/>
      <c r="G314" s="813"/>
      <c r="H314" s="813"/>
      <c r="I314" s="813"/>
    </row>
    <row r="315" ht="13.5" customHeight="1">
      <c r="A315" s="813"/>
      <c r="B315" s="813"/>
      <c r="C315" s="813"/>
      <c r="D315" s="813"/>
      <c r="E315" s="813"/>
      <c r="F315" s="813"/>
      <c r="G315" s="813"/>
      <c r="H315" s="813"/>
      <c r="I315" s="813"/>
    </row>
    <row r="316" ht="13.5" customHeight="1">
      <c r="A316" s="813"/>
      <c r="B316" s="813"/>
      <c r="C316" s="813"/>
      <c r="D316" s="813"/>
      <c r="E316" s="813"/>
      <c r="F316" s="813"/>
      <c r="G316" s="813"/>
      <c r="H316" s="813"/>
      <c r="I316" s="813"/>
    </row>
    <row r="317" ht="13.5" customHeight="1">
      <c r="A317" s="813"/>
      <c r="B317" s="813"/>
      <c r="C317" s="813"/>
      <c r="D317" s="813"/>
      <c r="E317" s="813"/>
      <c r="F317" s="813"/>
      <c r="G317" s="813"/>
      <c r="H317" s="813"/>
      <c r="I317" s="813"/>
    </row>
    <row r="318" ht="13.5" customHeight="1">
      <c r="A318" s="813"/>
      <c r="B318" s="813"/>
      <c r="C318" s="813"/>
      <c r="D318" s="813"/>
      <c r="E318" s="813"/>
      <c r="F318" s="813"/>
      <c r="G318" s="813"/>
      <c r="H318" s="813"/>
      <c r="I318" s="813"/>
    </row>
    <row r="319" ht="13.5" customHeight="1">
      <c r="A319" s="813"/>
      <c r="B319" s="813"/>
      <c r="C319" s="813"/>
      <c r="D319" s="813"/>
      <c r="E319" s="813"/>
      <c r="F319" s="813"/>
      <c r="G319" s="813"/>
      <c r="H319" s="813"/>
      <c r="I319" s="813"/>
    </row>
    <row r="320" ht="13.5" customHeight="1">
      <c r="A320" s="813"/>
      <c r="B320" s="813"/>
      <c r="C320" s="813"/>
      <c r="D320" s="813"/>
      <c r="E320" s="813"/>
      <c r="F320" s="813"/>
      <c r="G320" s="813"/>
      <c r="H320" s="813"/>
      <c r="I320" s="813"/>
    </row>
    <row r="321" ht="13.5" customHeight="1">
      <c r="A321" s="813"/>
      <c r="B321" s="813"/>
      <c r="C321" s="813"/>
      <c r="D321" s="813"/>
      <c r="E321" s="813"/>
      <c r="F321" s="813"/>
      <c r="G321" s="813"/>
      <c r="H321" s="813"/>
      <c r="I321" s="813"/>
    </row>
    <row r="322" ht="13.5" customHeight="1">
      <c r="A322" s="813"/>
      <c r="B322" s="813"/>
      <c r="C322" s="813"/>
      <c r="D322" s="813"/>
      <c r="E322" s="813"/>
      <c r="F322" s="813"/>
      <c r="G322" s="813"/>
      <c r="H322" s="813"/>
      <c r="I322" s="813"/>
    </row>
    <row r="323" ht="13.5" customHeight="1">
      <c r="A323" s="813"/>
      <c r="B323" s="813"/>
      <c r="C323" s="813"/>
      <c r="D323" s="813"/>
      <c r="E323" s="813"/>
      <c r="F323" s="813"/>
      <c r="G323" s="813"/>
      <c r="H323" s="813"/>
      <c r="I323" s="813"/>
    </row>
    <row r="324" ht="13.5" customHeight="1">
      <c r="A324" s="813"/>
      <c r="B324" s="813"/>
      <c r="C324" s="813"/>
      <c r="D324" s="813"/>
      <c r="E324" s="813"/>
      <c r="F324" s="813"/>
      <c r="G324" s="813"/>
      <c r="H324" s="813"/>
      <c r="I324" s="813"/>
    </row>
    <row r="325" ht="13.5" customHeight="1">
      <c r="A325" s="813"/>
      <c r="B325" s="813"/>
      <c r="C325" s="813"/>
      <c r="D325" s="813"/>
      <c r="E325" s="813"/>
      <c r="F325" s="813"/>
      <c r="G325" s="813"/>
      <c r="H325" s="813"/>
      <c r="I325" s="813"/>
    </row>
    <row r="326" ht="13.5" customHeight="1">
      <c r="A326" s="813"/>
      <c r="B326" s="813"/>
      <c r="C326" s="813"/>
      <c r="D326" s="813"/>
      <c r="E326" s="813"/>
      <c r="F326" s="813"/>
      <c r="G326" s="813"/>
      <c r="H326" s="813"/>
      <c r="I326" s="813"/>
    </row>
    <row r="327" ht="13.5" customHeight="1">
      <c r="A327" s="813"/>
      <c r="B327" s="813"/>
      <c r="C327" s="813"/>
      <c r="D327" s="813"/>
      <c r="E327" s="813"/>
      <c r="F327" s="813"/>
      <c r="G327" s="813"/>
      <c r="H327" s="813"/>
      <c r="I327" s="813"/>
    </row>
    <row r="328" ht="13.5" customHeight="1">
      <c r="A328" s="813"/>
      <c r="B328" s="813"/>
      <c r="C328" s="813"/>
      <c r="D328" s="813"/>
      <c r="E328" s="813"/>
      <c r="F328" s="813"/>
      <c r="G328" s="813"/>
      <c r="H328" s="813"/>
      <c r="I328" s="813"/>
    </row>
    <row r="329" ht="13.5" customHeight="1">
      <c r="A329" s="813"/>
      <c r="B329" s="813"/>
      <c r="C329" s="813"/>
      <c r="D329" s="813"/>
      <c r="E329" s="813"/>
      <c r="F329" s="813"/>
      <c r="G329" s="813"/>
      <c r="H329" s="813"/>
      <c r="I329" s="813"/>
    </row>
    <row r="330" ht="13.5" customHeight="1">
      <c r="A330" s="813"/>
      <c r="B330" s="813"/>
      <c r="C330" s="813"/>
      <c r="D330" s="813"/>
      <c r="E330" s="813"/>
      <c r="F330" s="813"/>
      <c r="G330" s="813"/>
      <c r="H330" s="813"/>
      <c r="I330" s="813"/>
    </row>
    <row r="331" ht="13.5" customHeight="1">
      <c r="A331" s="813"/>
      <c r="B331" s="813"/>
      <c r="C331" s="813"/>
      <c r="D331" s="813"/>
      <c r="E331" s="813"/>
      <c r="F331" s="813"/>
      <c r="G331" s="813"/>
      <c r="H331" s="813"/>
      <c r="I331" s="813"/>
    </row>
    <row r="332" ht="13.5" customHeight="1">
      <c r="A332" s="813"/>
      <c r="B332" s="813"/>
      <c r="C332" s="813"/>
      <c r="D332" s="813"/>
      <c r="E332" s="813"/>
      <c r="F332" s="813"/>
      <c r="G332" s="813"/>
      <c r="H332" s="813"/>
      <c r="I332" s="813"/>
    </row>
    <row r="333" ht="13.5" customHeight="1">
      <c r="A333" s="813"/>
      <c r="B333" s="813"/>
      <c r="C333" s="813"/>
      <c r="D333" s="813"/>
      <c r="E333" s="813"/>
      <c r="F333" s="813"/>
      <c r="G333" s="813"/>
      <c r="H333" s="813"/>
      <c r="I333" s="813"/>
    </row>
    <row r="334" ht="13.5" customHeight="1">
      <c r="A334" s="813"/>
      <c r="B334" s="813"/>
      <c r="C334" s="813"/>
      <c r="D334" s="813"/>
      <c r="E334" s="813"/>
      <c r="F334" s="813"/>
      <c r="G334" s="813"/>
      <c r="H334" s="813"/>
      <c r="I334" s="813"/>
    </row>
    <row r="335" ht="13.5" customHeight="1">
      <c r="A335" s="813"/>
      <c r="B335" s="813"/>
      <c r="C335" s="813"/>
      <c r="D335" s="813"/>
      <c r="E335" s="813"/>
      <c r="F335" s="813"/>
      <c r="G335" s="813"/>
      <c r="H335" s="813"/>
      <c r="I335" s="813"/>
    </row>
    <row r="336" ht="13.5" customHeight="1">
      <c r="A336" s="813"/>
      <c r="B336" s="813"/>
      <c r="C336" s="813"/>
      <c r="D336" s="813"/>
      <c r="E336" s="813"/>
      <c r="F336" s="813"/>
      <c r="G336" s="813"/>
      <c r="H336" s="813"/>
      <c r="I336" s="813"/>
    </row>
    <row r="337" ht="13.5" customHeight="1">
      <c r="A337" s="813"/>
      <c r="B337" s="813"/>
      <c r="C337" s="813"/>
      <c r="D337" s="813"/>
      <c r="E337" s="813"/>
      <c r="F337" s="813"/>
      <c r="G337" s="813"/>
      <c r="H337" s="813"/>
      <c r="I337" s="813"/>
    </row>
    <row r="338" ht="13.5" customHeight="1">
      <c r="A338" s="813"/>
      <c r="B338" s="813"/>
      <c r="C338" s="813"/>
      <c r="D338" s="813"/>
      <c r="E338" s="813"/>
      <c r="F338" s="813"/>
      <c r="G338" s="813"/>
      <c r="H338" s="813"/>
      <c r="I338" s="813"/>
    </row>
    <row r="339" ht="13.5" customHeight="1">
      <c r="A339" s="813"/>
      <c r="B339" s="813"/>
      <c r="C339" s="813"/>
      <c r="D339" s="813"/>
      <c r="E339" s="813"/>
      <c r="F339" s="813"/>
      <c r="G339" s="813"/>
      <c r="H339" s="813"/>
      <c r="I339" s="813"/>
    </row>
    <row r="340" ht="13.5" customHeight="1">
      <c r="A340" s="813"/>
      <c r="B340" s="813"/>
      <c r="C340" s="813"/>
      <c r="D340" s="813"/>
      <c r="E340" s="813"/>
      <c r="F340" s="813"/>
      <c r="G340" s="813"/>
      <c r="H340" s="813"/>
      <c r="I340" s="813"/>
    </row>
    <row r="341" ht="13.5" customHeight="1">
      <c r="A341" s="813"/>
      <c r="B341" s="813"/>
      <c r="C341" s="813"/>
      <c r="D341" s="813"/>
      <c r="E341" s="813"/>
      <c r="F341" s="813"/>
      <c r="G341" s="813"/>
      <c r="H341" s="813"/>
      <c r="I341" s="813"/>
    </row>
    <row r="342" ht="13.5" customHeight="1">
      <c r="A342" s="813"/>
      <c r="B342" s="813"/>
      <c r="C342" s="813"/>
      <c r="D342" s="813"/>
      <c r="E342" s="813"/>
      <c r="F342" s="813"/>
      <c r="G342" s="813"/>
      <c r="H342" s="813"/>
      <c r="I342" s="813"/>
    </row>
    <row r="343" ht="13.5" customHeight="1">
      <c r="A343" s="813"/>
      <c r="B343" s="813"/>
      <c r="C343" s="813"/>
      <c r="D343" s="813"/>
      <c r="E343" s="813"/>
      <c r="F343" s="813"/>
      <c r="G343" s="813"/>
      <c r="H343" s="813"/>
      <c r="I343" s="813"/>
    </row>
    <row r="344" ht="13.5" customHeight="1">
      <c r="A344" s="813"/>
      <c r="B344" s="813"/>
      <c r="C344" s="813"/>
      <c r="D344" s="813"/>
      <c r="E344" s="813"/>
      <c r="F344" s="813"/>
      <c r="G344" s="813"/>
      <c r="H344" s="813"/>
      <c r="I344" s="813"/>
    </row>
    <row r="345" ht="13.5" customHeight="1">
      <c r="A345" s="813"/>
      <c r="B345" s="813"/>
      <c r="C345" s="813"/>
      <c r="D345" s="813"/>
      <c r="E345" s="813"/>
      <c r="F345" s="813"/>
      <c r="G345" s="813"/>
      <c r="H345" s="813"/>
      <c r="I345" s="813"/>
    </row>
    <row r="346" ht="13.5" customHeight="1">
      <c r="A346" s="813"/>
      <c r="B346" s="813"/>
      <c r="C346" s="813"/>
      <c r="D346" s="813"/>
      <c r="E346" s="813"/>
      <c r="F346" s="813"/>
      <c r="G346" s="813"/>
      <c r="H346" s="813"/>
      <c r="I346" s="813"/>
    </row>
    <row r="347" ht="13.5" customHeight="1">
      <c r="A347" s="813"/>
      <c r="B347" s="813"/>
      <c r="C347" s="813"/>
      <c r="D347" s="813"/>
      <c r="E347" s="813"/>
      <c r="F347" s="813"/>
      <c r="G347" s="813"/>
      <c r="H347" s="813"/>
      <c r="I347" s="813"/>
    </row>
    <row r="348" ht="13.5" customHeight="1">
      <c r="A348" s="813"/>
      <c r="B348" s="813"/>
      <c r="C348" s="813"/>
      <c r="D348" s="813"/>
      <c r="E348" s="813"/>
      <c r="F348" s="813"/>
      <c r="G348" s="813"/>
      <c r="H348" s="813"/>
      <c r="I348" s="813"/>
    </row>
    <row r="349" ht="13.5" customHeight="1">
      <c r="A349" s="813"/>
      <c r="B349" s="813"/>
      <c r="C349" s="813"/>
      <c r="D349" s="813"/>
      <c r="E349" s="813"/>
      <c r="F349" s="813"/>
      <c r="G349" s="813"/>
      <c r="H349" s="813"/>
      <c r="I349" s="813"/>
    </row>
    <row r="350" ht="13.5" customHeight="1">
      <c r="A350" s="813"/>
      <c r="B350" s="813"/>
      <c r="C350" s="813"/>
      <c r="D350" s="813"/>
      <c r="E350" s="813"/>
      <c r="F350" s="813"/>
      <c r="G350" s="813"/>
      <c r="H350" s="813"/>
      <c r="I350" s="813"/>
    </row>
    <row r="351" ht="13.5" customHeight="1">
      <c r="A351" s="813"/>
      <c r="B351" s="813"/>
      <c r="C351" s="813"/>
      <c r="D351" s="813"/>
      <c r="E351" s="813"/>
      <c r="F351" s="813"/>
      <c r="G351" s="813"/>
      <c r="H351" s="813"/>
      <c r="I351" s="813"/>
    </row>
    <row r="352" ht="13.5" customHeight="1">
      <c r="A352" s="813"/>
      <c r="B352" s="813"/>
      <c r="C352" s="813"/>
      <c r="D352" s="813"/>
      <c r="E352" s="813"/>
      <c r="F352" s="813"/>
      <c r="G352" s="813"/>
      <c r="H352" s="813"/>
      <c r="I352" s="813"/>
    </row>
    <row r="353" ht="13.5" customHeight="1">
      <c r="A353" s="813"/>
      <c r="B353" s="813"/>
      <c r="C353" s="813"/>
      <c r="D353" s="813"/>
      <c r="E353" s="813"/>
      <c r="F353" s="813"/>
      <c r="G353" s="813"/>
      <c r="H353" s="813"/>
      <c r="I353" s="813"/>
    </row>
    <row r="354" ht="13.5" customHeight="1">
      <c r="A354" s="813"/>
      <c r="B354" s="813"/>
      <c r="C354" s="813"/>
      <c r="D354" s="813"/>
      <c r="E354" s="813"/>
      <c r="F354" s="813"/>
      <c r="G354" s="813"/>
      <c r="H354" s="813"/>
      <c r="I354" s="813"/>
    </row>
    <row r="355" ht="13.5" customHeight="1">
      <c r="A355" s="813"/>
      <c r="B355" s="813"/>
      <c r="C355" s="813"/>
      <c r="D355" s="813"/>
      <c r="E355" s="813"/>
      <c r="F355" s="813"/>
      <c r="G355" s="813"/>
      <c r="H355" s="813"/>
      <c r="I355" s="813"/>
    </row>
    <row r="356" ht="13.5" customHeight="1">
      <c r="A356" s="813"/>
      <c r="B356" s="813"/>
      <c r="C356" s="813"/>
      <c r="D356" s="813"/>
      <c r="E356" s="813"/>
      <c r="F356" s="813"/>
      <c r="G356" s="813"/>
      <c r="H356" s="813"/>
      <c r="I356" s="813"/>
    </row>
    <row r="357" ht="13.5" customHeight="1">
      <c r="A357" s="813"/>
      <c r="B357" s="813"/>
      <c r="C357" s="813"/>
      <c r="D357" s="813"/>
      <c r="E357" s="813"/>
      <c r="F357" s="813"/>
      <c r="G357" s="813"/>
      <c r="H357" s="813"/>
      <c r="I357" s="813"/>
    </row>
    <row r="358" ht="13.5" customHeight="1">
      <c r="A358" s="813"/>
      <c r="B358" s="813"/>
      <c r="C358" s="813"/>
      <c r="D358" s="813"/>
      <c r="E358" s="813"/>
      <c r="F358" s="813"/>
      <c r="G358" s="813"/>
      <c r="H358" s="813"/>
      <c r="I358" s="813"/>
    </row>
    <row r="359" ht="13.5" customHeight="1">
      <c r="A359" s="813"/>
      <c r="B359" s="813"/>
      <c r="C359" s="813"/>
      <c r="D359" s="813"/>
      <c r="E359" s="813"/>
      <c r="F359" s="813"/>
      <c r="G359" s="813"/>
      <c r="H359" s="813"/>
      <c r="I359" s="813"/>
    </row>
    <row r="360" ht="13.5" customHeight="1">
      <c r="A360" s="813"/>
      <c r="B360" s="813"/>
      <c r="C360" s="813"/>
      <c r="D360" s="813"/>
      <c r="E360" s="813"/>
      <c r="F360" s="813"/>
      <c r="G360" s="813"/>
      <c r="H360" s="813"/>
      <c r="I360" s="813"/>
    </row>
    <row r="361" ht="13.5" customHeight="1">
      <c r="A361" s="813"/>
      <c r="B361" s="813"/>
      <c r="C361" s="813"/>
      <c r="D361" s="813"/>
      <c r="E361" s="813"/>
      <c r="F361" s="813"/>
      <c r="G361" s="813"/>
      <c r="H361" s="813"/>
      <c r="I361" s="813"/>
    </row>
    <row r="362" ht="13.5" customHeight="1">
      <c r="A362" s="813"/>
      <c r="B362" s="813"/>
      <c r="C362" s="813"/>
      <c r="D362" s="813"/>
      <c r="E362" s="813"/>
      <c r="F362" s="813"/>
      <c r="G362" s="813"/>
      <c r="H362" s="813"/>
      <c r="I362" s="813"/>
    </row>
    <row r="363" ht="13.5" customHeight="1">
      <c r="A363" s="813"/>
      <c r="B363" s="813"/>
      <c r="C363" s="813"/>
      <c r="D363" s="813"/>
      <c r="E363" s="813"/>
      <c r="F363" s="813"/>
      <c r="G363" s="813"/>
      <c r="H363" s="813"/>
      <c r="I363" s="813"/>
    </row>
    <row r="364" ht="13.5" customHeight="1">
      <c r="A364" s="813"/>
      <c r="B364" s="813"/>
      <c r="C364" s="813"/>
      <c r="D364" s="813"/>
      <c r="E364" s="813"/>
      <c r="F364" s="813"/>
      <c r="G364" s="813"/>
      <c r="H364" s="813"/>
      <c r="I364" s="813"/>
    </row>
    <row r="365" ht="13.5" customHeight="1">
      <c r="A365" s="813"/>
      <c r="B365" s="813"/>
      <c r="C365" s="813"/>
      <c r="D365" s="813"/>
      <c r="E365" s="813"/>
      <c r="F365" s="813"/>
      <c r="G365" s="813"/>
      <c r="H365" s="813"/>
      <c r="I365" s="813"/>
    </row>
    <row r="366" ht="13.5" customHeight="1">
      <c r="A366" s="813"/>
      <c r="B366" s="813"/>
      <c r="C366" s="813"/>
      <c r="D366" s="813"/>
      <c r="E366" s="813"/>
      <c r="F366" s="813"/>
      <c r="G366" s="813"/>
      <c r="H366" s="813"/>
      <c r="I366" s="813"/>
    </row>
    <row r="367" ht="13.5" customHeight="1">
      <c r="A367" s="813"/>
      <c r="B367" s="813"/>
      <c r="C367" s="813"/>
      <c r="D367" s="813"/>
      <c r="E367" s="813"/>
      <c r="F367" s="813"/>
      <c r="G367" s="813"/>
      <c r="H367" s="813"/>
      <c r="I367" s="813"/>
    </row>
    <row r="368" ht="13.5" customHeight="1">
      <c r="A368" s="813"/>
      <c r="B368" s="813"/>
      <c r="C368" s="813"/>
      <c r="D368" s="813"/>
      <c r="E368" s="813"/>
      <c r="F368" s="813"/>
      <c r="G368" s="813"/>
      <c r="H368" s="813"/>
      <c r="I368" s="813"/>
    </row>
    <row r="369" ht="13.5" customHeight="1">
      <c r="A369" s="813"/>
      <c r="B369" s="813"/>
      <c r="C369" s="813"/>
      <c r="D369" s="813"/>
      <c r="E369" s="813"/>
      <c r="F369" s="813"/>
      <c r="G369" s="813"/>
      <c r="H369" s="813"/>
      <c r="I369" s="813"/>
    </row>
    <row r="370" ht="13.5" customHeight="1">
      <c r="A370" s="813"/>
      <c r="B370" s="813"/>
      <c r="C370" s="813"/>
      <c r="D370" s="813"/>
      <c r="E370" s="813"/>
      <c r="F370" s="813"/>
      <c r="G370" s="813"/>
      <c r="H370" s="813"/>
      <c r="I370" s="813"/>
    </row>
    <row r="371" ht="13.5" customHeight="1">
      <c r="A371" s="813"/>
      <c r="B371" s="813"/>
      <c r="C371" s="813"/>
      <c r="D371" s="813"/>
      <c r="E371" s="813"/>
      <c r="F371" s="813"/>
      <c r="G371" s="813"/>
      <c r="H371" s="813"/>
      <c r="I371" s="813"/>
    </row>
    <row r="372" ht="13.5" customHeight="1">
      <c r="A372" s="813"/>
      <c r="B372" s="813"/>
      <c r="C372" s="813"/>
      <c r="D372" s="813"/>
      <c r="E372" s="813"/>
      <c r="F372" s="813"/>
      <c r="G372" s="813"/>
      <c r="H372" s="813"/>
      <c r="I372" s="813"/>
    </row>
    <row r="373" ht="13.5" customHeight="1">
      <c r="A373" s="813"/>
      <c r="B373" s="813"/>
      <c r="C373" s="813"/>
      <c r="D373" s="813"/>
      <c r="E373" s="813"/>
      <c r="F373" s="813"/>
      <c r="G373" s="813"/>
      <c r="H373" s="813"/>
      <c r="I373" s="813"/>
    </row>
    <row r="374" ht="13.5" customHeight="1">
      <c r="A374" s="813"/>
      <c r="B374" s="813"/>
      <c r="C374" s="813"/>
      <c r="D374" s="813"/>
      <c r="E374" s="813"/>
      <c r="F374" s="813"/>
      <c r="G374" s="813"/>
      <c r="H374" s="813"/>
      <c r="I374" s="813"/>
    </row>
    <row r="375" ht="13.5" customHeight="1">
      <c r="A375" s="813"/>
      <c r="B375" s="813"/>
      <c r="C375" s="813"/>
      <c r="D375" s="813"/>
      <c r="E375" s="813"/>
      <c r="F375" s="813"/>
      <c r="G375" s="813"/>
      <c r="H375" s="813"/>
      <c r="I375" s="813"/>
    </row>
    <row r="376" ht="13.5" customHeight="1">
      <c r="A376" s="813"/>
      <c r="B376" s="813"/>
      <c r="C376" s="813"/>
      <c r="D376" s="813"/>
      <c r="E376" s="813"/>
      <c r="F376" s="813"/>
      <c r="G376" s="813"/>
      <c r="H376" s="813"/>
      <c r="I376" s="813"/>
    </row>
    <row r="377" ht="13.5" customHeight="1">
      <c r="A377" s="813"/>
      <c r="B377" s="813"/>
      <c r="C377" s="813"/>
      <c r="D377" s="813"/>
      <c r="E377" s="813"/>
      <c r="F377" s="813"/>
      <c r="G377" s="813"/>
      <c r="H377" s="813"/>
      <c r="I377" s="813"/>
    </row>
    <row r="378" ht="13.5" customHeight="1">
      <c r="A378" s="813"/>
      <c r="B378" s="813"/>
      <c r="C378" s="813"/>
      <c r="D378" s="813"/>
      <c r="E378" s="813"/>
      <c r="F378" s="813"/>
      <c r="G378" s="813"/>
      <c r="H378" s="813"/>
      <c r="I378" s="813"/>
    </row>
    <row r="379" ht="13.5" customHeight="1">
      <c r="A379" s="813"/>
      <c r="B379" s="813"/>
      <c r="C379" s="813"/>
      <c r="D379" s="813"/>
      <c r="E379" s="813"/>
      <c r="F379" s="813"/>
      <c r="G379" s="813"/>
      <c r="H379" s="813"/>
      <c r="I379" s="813"/>
    </row>
    <row r="380" ht="13.5" customHeight="1">
      <c r="A380" s="813"/>
      <c r="B380" s="813"/>
      <c r="C380" s="813"/>
      <c r="D380" s="813"/>
      <c r="E380" s="813"/>
      <c r="F380" s="813"/>
      <c r="G380" s="813"/>
      <c r="H380" s="813"/>
      <c r="I380" s="813"/>
    </row>
    <row r="381" ht="13.5" customHeight="1">
      <c r="A381" s="813"/>
      <c r="B381" s="813"/>
      <c r="C381" s="813"/>
      <c r="D381" s="813"/>
      <c r="E381" s="813"/>
      <c r="F381" s="813"/>
      <c r="G381" s="813"/>
      <c r="H381" s="813"/>
      <c r="I381" s="813"/>
    </row>
    <row r="382" ht="13.5" customHeight="1">
      <c r="A382" s="813"/>
      <c r="B382" s="813"/>
      <c r="C382" s="813"/>
      <c r="D382" s="813"/>
      <c r="E382" s="813"/>
      <c r="F382" s="813"/>
      <c r="G382" s="813"/>
      <c r="H382" s="813"/>
      <c r="I382" s="813"/>
    </row>
    <row r="383" ht="13.5" customHeight="1">
      <c r="A383" s="813"/>
      <c r="B383" s="813"/>
      <c r="C383" s="813"/>
      <c r="D383" s="813"/>
      <c r="E383" s="813"/>
      <c r="F383" s="813"/>
      <c r="G383" s="813"/>
      <c r="H383" s="813"/>
      <c r="I383" s="813"/>
    </row>
    <row r="384" ht="13.5" customHeight="1">
      <c r="A384" s="813"/>
      <c r="B384" s="813"/>
      <c r="C384" s="813"/>
      <c r="D384" s="813"/>
      <c r="E384" s="813"/>
      <c r="F384" s="813"/>
      <c r="G384" s="813"/>
      <c r="H384" s="813"/>
      <c r="I384" s="813"/>
    </row>
    <row r="385" ht="13.5" customHeight="1">
      <c r="A385" s="813"/>
      <c r="B385" s="813"/>
      <c r="C385" s="813"/>
      <c r="D385" s="813"/>
      <c r="E385" s="813"/>
      <c r="F385" s="813"/>
      <c r="G385" s="813"/>
      <c r="H385" s="813"/>
      <c r="I385" s="813"/>
    </row>
    <row r="386" ht="13.5" customHeight="1">
      <c r="A386" s="813"/>
      <c r="B386" s="813"/>
      <c r="C386" s="813"/>
      <c r="D386" s="813"/>
      <c r="E386" s="813"/>
      <c r="F386" s="813"/>
      <c r="G386" s="813"/>
      <c r="H386" s="813"/>
      <c r="I386" s="813"/>
    </row>
    <row r="387" ht="13.5" customHeight="1">
      <c r="A387" s="813"/>
      <c r="B387" s="813"/>
      <c r="C387" s="813"/>
      <c r="D387" s="813"/>
      <c r="E387" s="813"/>
      <c r="F387" s="813"/>
      <c r="G387" s="813"/>
      <c r="H387" s="813"/>
      <c r="I387" s="813"/>
    </row>
    <row r="388" ht="13.5" customHeight="1">
      <c r="A388" s="813"/>
      <c r="B388" s="813"/>
      <c r="C388" s="813"/>
      <c r="D388" s="813"/>
      <c r="E388" s="813"/>
      <c r="F388" s="813"/>
      <c r="G388" s="813"/>
      <c r="H388" s="813"/>
      <c r="I388" s="813"/>
    </row>
    <row r="389" ht="13.5" customHeight="1">
      <c r="A389" s="813"/>
      <c r="B389" s="813"/>
      <c r="C389" s="813"/>
      <c r="D389" s="813"/>
      <c r="E389" s="813"/>
      <c r="F389" s="813"/>
      <c r="G389" s="813"/>
      <c r="H389" s="813"/>
      <c r="I389" s="813"/>
    </row>
    <row r="390" ht="13.5" customHeight="1">
      <c r="A390" s="813"/>
      <c r="B390" s="813"/>
      <c r="C390" s="813"/>
      <c r="D390" s="813"/>
      <c r="E390" s="813"/>
      <c r="F390" s="813"/>
      <c r="G390" s="813"/>
      <c r="H390" s="813"/>
      <c r="I390" s="813"/>
    </row>
    <row r="391" ht="13.5" customHeight="1">
      <c r="A391" s="813"/>
      <c r="B391" s="813"/>
      <c r="C391" s="813"/>
      <c r="D391" s="813"/>
      <c r="E391" s="813"/>
      <c r="F391" s="813"/>
      <c r="G391" s="813"/>
      <c r="H391" s="813"/>
      <c r="I391" s="813"/>
    </row>
    <row r="392" ht="13.5" customHeight="1">
      <c r="A392" s="813"/>
      <c r="B392" s="813"/>
      <c r="C392" s="813"/>
      <c r="D392" s="813"/>
      <c r="E392" s="813"/>
      <c r="F392" s="813"/>
      <c r="G392" s="813"/>
      <c r="H392" s="813"/>
      <c r="I392" s="813"/>
    </row>
    <row r="393" ht="13.5" customHeight="1">
      <c r="A393" s="813"/>
      <c r="B393" s="813"/>
      <c r="C393" s="813"/>
      <c r="D393" s="813"/>
      <c r="E393" s="813"/>
      <c r="F393" s="813"/>
      <c r="G393" s="813"/>
      <c r="H393" s="813"/>
      <c r="I393" s="813"/>
    </row>
    <row r="394" ht="13.5" customHeight="1">
      <c r="A394" s="813"/>
      <c r="B394" s="813"/>
      <c r="C394" s="813"/>
      <c r="D394" s="813"/>
      <c r="E394" s="813"/>
      <c r="F394" s="813"/>
      <c r="G394" s="813"/>
      <c r="H394" s="813"/>
      <c r="I394" s="813"/>
    </row>
    <row r="395" ht="13.5" customHeight="1">
      <c r="A395" s="813"/>
      <c r="B395" s="813"/>
      <c r="C395" s="813"/>
      <c r="D395" s="813"/>
      <c r="E395" s="813"/>
      <c r="F395" s="813"/>
      <c r="G395" s="813"/>
      <c r="H395" s="813"/>
      <c r="I395" s="813"/>
    </row>
    <row r="396" ht="13.5" customHeight="1">
      <c r="A396" s="813"/>
      <c r="B396" s="813"/>
      <c r="C396" s="813"/>
      <c r="D396" s="813"/>
      <c r="E396" s="813"/>
      <c r="F396" s="813"/>
      <c r="G396" s="813"/>
      <c r="H396" s="813"/>
      <c r="I396" s="813"/>
    </row>
    <row r="397" ht="13.5" customHeight="1">
      <c r="A397" s="813"/>
      <c r="B397" s="813"/>
      <c r="C397" s="813"/>
      <c r="D397" s="813"/>
      <c r="E397" s="813"/>
      <c r="F397" s="813"/>
      <c r="G397" s="813"/>
      <c r="H397" s="813"/>
      <c r="I397" s="813"/>
    </row>
    <row r="398" ht="13.5" customHeight="1">
      <c r="A398" s="813"/>
      <c r="B398" s="813"/>
      <c r="C398" s="813"/>
      <c r="D398" s="813"/>
      <c r="E398" s="813"/>
      <c r="F398" s="813"/>
      <c r="G398" s="813"/>
      <c r="H398" s="813"/>
      <c r="I398" s="813"/>
    </row>
    <row r="399" ht="13.5" customHeight="1">
      <c r="A399" s="813"/>
      <c r="B399" s="813"/>
      <c r="C399" s="813"/>
      <c r="D399" s="813"/>
      <c r="E399" s="813"/>
      <c r="F399" s="813"/>
      <c r="G399" s="813"/>
      <c r="H399" s="813"/>
      <c r="I399" s="813"/>
    </row>
    <row r="400" ht="13.5" customHeight="1">
      <c r="A400" s="813"/>
      <c r="B400" s="813"/>
      <c r="C400" s="813"/>
      <c r="D400" s="813"/>
      <c r="E400" s="813"/>
      <c r="F400" s="813"/>
      <c r="G400" s="813"/>
      <c r="H400" s="813"/>
      <c r="I400" s="813"/>
    </row>
    <row r="401" ht="13.5" customHeight="1">
      <c r="A401" s="813"/>
      <c r="B401" s="813"/>
      <c r="C401" s="813"/>
      <c r="D401" s="813"/>
      <c r="E401" s="813"/>
      <c r="F401" s="813"/>
      <c r="G401" s="813"/>
      <c r="H401" s="813"/>
      <c r="I401" s="813"/>
    </row>
    <row r="402" ht="13.5" customHeight="1">
      <c r="A402" s="813"/>
      <c r="B402" s="813"/>
      <c r="C402" s="813"/>
      <c r="D402" s="813"/>
      <c r="E402" s="813"/>
      <c r="F402" s="813"/>
      <c r="G402" s="813"/>
      <c r="H402" s="813"/>
      <c r="I402" s="813"/>
    </row>
    <row r="403" ht="13.5" customHeight="1">
      <c r="A403" s="813"/>
      <c r="B403" s="813"/>
      <c r="C403" s="813"/>
      <c r="D403" s="813"/>
      <c r="E403" s="813"/>
      <c r="F403" s="813"/>
      <c r="G403" s="813"/>
      <c r="H403" s="813"/>
      <c r="I403" s="813"/>
    </row>
    <row r="404" ht="13.5" customHeight="1">
      <c r="A404" s="813"/>
      <c r="B404" s="813"/>
      <c r="C404" s="813"/>
      <c r="D404" s="813"/>
      <c r="E404" s="813"/>
      <c r="F404" s="813"/>
      <c r="G404" s="813"/>
      <c r="H404" s="813"/>
      <c r="I404" s="813"/>
    </row>
    <row r="405" ht="13.5" customHeight="1">
      <c r="A405" s="813"/>
      <c r="B405" s="813"/>
      <c r="C405" s="813"/>
      <c r="D405" s="813"/>
      <c r="E405" s="813"/>
      <c r="F405" s="813"/>
      <c r="G405" s="813"/>
      <c r="H405" s="813"/>
      <c r="I405" s="813"/>
    </row>
    <row r="406" ht="13.5" customHeight="1">
      <c r="A406" s="813"/>
      <c r="B406" s="813"/>
      <c r="C406" s="813"/>
      <c r="D406" s="813"/>
      <c r="E406" s="813"/>
      <c r="F406" s="813"/>
      <c r="G406" s="813"/>
      <c r="H406" s="813"/>
      <c r="I406" s="813"/>
    </row>
    <row r="407" ht="13.5" customHeight="1">
      <c r="A407" s="813"/>
      <c r="B407" s="813"/>
      <c r="C407" s="813"/>
      <c r="D407" s="813"/>
      <c r="E407" s="813"/>
      <c r="F407" s="813"/>
      <c r="G407" s="813"/>
      <c r="H407" s="813"/>
      <c r="I407" s="813"/>
    </row>
    <row r="408" ht="13.5" customHeight="1">
      <c r="A408" s="813"/>
      <c r="B408" s="813"/>
      <c r="C408" s="813"/>
      <c r="D408" s="813"/>
      <c r="E408" s="813"/>
      <c r="F408" s="813"/>
      <c r="G408" s="813"/>
      <c r="H408" s="813"/>
      <c r="I408" s="813"/>
    </row>
    <row r="409" ht="13.5" customHeight="1">
      <c r="A409" s="813"/>
      <c r="B409" s="813"/>
      <c r="C409" s="813"/>
      <c r="D409" s="813"/>
      <c r="E409" s="813"/>
      <c r="F409" s="813"/>
      <c r="G409" s="813"/>
      <c r="H409" s="813"/>
      <c r="I409" s="813"/>
    </row>
    <row r="410" ht="13.5" customHeight="1">
      <c r="A410" s="813"/>
      <c r="B410" s="813"/>
      <c r="C410" s="813"/>
      <c r="D410" s="813"/>
      <c r="E410" s="813"/>
      <c r="F410" s="813"/>
      <c r="G410" s="813"/>
      <c r="H410" s="813"/>
      <c r="I410" s="813"/>
    </row>
    <row r="411" ht="13.5" customHeight="1">
      <c r="A411" s="813"/>
      <c r="B411" s="813"/>
      <c r="C411" s="813"/>
      <c r="D411" s="813"/>
      <c r="E411" s="813"/>
      <c r="F411" s="813"/>
      <c r="G411" s="813"/>
      <c r="H411" s="813"/>
      <c r="I411" s="813"/>
    </row>
    <row r="412" ht="13.5" customHeight="1">
      <c r="A412" s="813"/>
      <c r="B412" s="813"/>
      <c r="C412" s="813"/>
      <c r="D412" s="813"/>
      <c r="E412" s="813"/>
      <c r="F412" s="813"/>
      <c r="G412" s="813"/>
      <c r="H412" s="813"/>
      <c r="I412" s="813"/>
    </row>
    <row r="413" ht="13.5" customHeight="1">
      <c r="A413" s="813"/>
      <c r="B413" s="813"/>
      <c r="C413" s="813"/>
      <c r="D413" s="813"/>
      <c r="E413" s="813"/>
      <c r="F413" s="813"/>
      <c r="G413" s="813"/>
      <c r="H413" s="813"/>
      <c r="I413" s="813"/>
    </row>
    <row r="414" ht="13.5" customHeight="1">
      <c r="A414" s="813"/>
      <c r="B414" s="813"/>
      <c r="C414" s="813"/>
      <c r="D414" s="813"/>
      <c r="E414" s="813"/>
      <c r="F414" s="813"/>
      <c r="G414" s="813"/>
      <c r="H414" s="813"/>
      <c r="I414" s="813"/>
    </row>
    <row r="415" ht="13.5" customHeight="1">
      <c r="A415" s="813"/>
      <c r="B415" s="813"/>
      <c r="C415" s="813"/>
      <c r="D415" s="813"/>
      <c r="E415" s="813"/>
      <c r="F415" s="813"/>
      <c r="G415" s="813"/>
      <c r="H415" s="813"/>
      <c r="I415" s="813"/>
    </row>
    <row r="416" ht="13.5" customHeight="1">
      <c r="A416" s="813"/>
      <c r="B416" s="813"/>
      <c r="C416" s="813"/>
      <c r="D416" s="813"/>
      <c r="E416" s="813"/>
      <c r="F416" s="813"/>
      <c r="G416" s="813"/>
      <c r="H416" s="813"/>
      <c r="I416" s="813"/>
    </row>
    <row r="417" ht="13.5" customHeight="1">
      <c r="A417" s="813"/>
      <c r="B417" s="813"/>
      <c r="C417" s="813"/>
      <c r="D417" s="813"/>
      <c r="E417" s="813"/>
      <c r="F417" s="813"/>
      <c r="G417" s="813"/>
      <c r="H417" s="813"/>
      <c r="I417" s="813"/>
    </row>
    <row r="418" ht="13.5" customHeight="1">
      <c r="A418" s="813"/>
      <c r="B418" s="813"/>
      <c r="C418" s="813"/>
      <c r="D418" s="813"/>
      <c r="E418" s="813"/>
      <c r="F418" s="813"/>
      <c r="G418" s="813"/>
      <c r="H418" s="813"/>
      <c r="I418" s="813"/>
    </row>
    <row r="419" ht="13.5" customHeight="1">
      <c r="A419" s="813"/>
      <c r="B419" s="813"/>
      <c r="C419" s="813"/>
      <c r="D419" s="813"/>
      <c r="E419" s="813"/>
      <c r="F419" s="813"/>
      <c r="G419" s="813"/>
      <c r="H419" s="813"/>
      <c r="I419" s="813"/>
    </row>
    <row r="420" ht="13.5" customHeight="1">
      <c r="A420" s="813"/>
      <c r="B420" s="813"/>
      <c r="C420" s="813"/>
      <c r="D420" s="813"/>
      <c r="E420" s="813"/>
      <c r="F420" s="813"/>
      <c r="G420" s="813"/>
      <c r="H420" s="813"/>
      <c r="I420" s="813"/>
    </row>
    <row r="421" ht="13.5" customHeight="1">
      <c r="A421" s="813"/>
      <c r="B421" s="813"/>
      <c r="C421" s="813"/>
      <c r="D421" s="813"/>
      <c r="E421" s="813"/>
      <c r="F421" s="813"/>
      <c r="G421" s="813"/>
      <c r="H421" s="813"/>
      <c r="I421" s="813"/>
    </row>
    <row r="422" ht="13.5" customHeight="1">
      <c r="A422" s="813"/>
      <c r="B422" s="813"/>
      <c r="C422" s="813"/>
      <c r="D422" s="813"/>
      <c r="E422" s="813"/>
      <c r="F422" s="813"/>
      <c r="G422" s="813"/>
      <c r="H422" s="813"/>
      <c r="I422" s="813"/>
    </row>
    <row r="423" ht="13.5" customHeight="1">
      <c r="A423" s="813"/>
      <c r="B423" s="813"/>
      <c r="C423" s="813"/>
      <c r="D423" s="813"/>
      <c r="E423" s="813"/>
      <c r="F423" s="813"/>
      <c r="G423" s="813"/>
      <c r="H423" s="813"/>
      <c r="I423" s="813"/>
    </row>
    <row r="424" ht="13.5" customHeight="1">
      <c r="A424" s="813"/>
      <c r="B424" s="813"/>
      <c r="C424" s="813"/>
      <c r="D424" s="813"/>
      <c r="E424" s="813"/>
      <c r="F424" s="813"/>
      <c r="G424" s="813"/>
      <c r="H424" s="813"/>
      <c r="I424" s="813"/>
    </row>
    <row r="425" ht="13.5" customHeight="1">
      <c r="A425" s="813"/>
      <c r="B425" s="813"/>
      <c r="C425" s="813"/>
      <c r="D425" s="813"/>
      <c r="E425" s="813"/>
      <c r="F425" s="813"/>
      <c r="G425" s="813"/>
      <c r="H425" s="813"/>
      <c r="I425" s="813"/>
    </row>
    <row r="426" ht="13.5" customHeight="1">
      <c r="A426" s="813"/>
      <c r="B426" s="813"/>
      <c r="C426" s="813"/>
      <c r="D426" s="813"/>
      <c r="E426" s="813"/>
      <c r="F426" s="813"/>
      <c r="G426" s="813"/>
      <c r="H426" s="813"/>
      <c r="I426" s="813"/>
    </row>
    <row r="427" ht="13.5" customHeight="1">
      <c r="A427" s="813"/>
      <c r="B427" s="813"/>
      <c r="C427" s="813"/>
      <c r="D427" s="813"/>
      <c r="E427" s="813"/>
      <c r="F427" s="813"/>
      <c r="G427" s="813"/>
      <c r="H427" s="813"/>
      <c r="I427" s="813"/>
    </row>
    <row r="428" ht="13.5" customHeight="1">
      <c r="A428" s="813"/>
      <c r="B428" s="813"/>
      <c r="C428" s="813"/>
      <c r="D428" s="813"/>
      <c r="E428" s="813"/>
      <c r="F428" s="813"/>
      <c r="G428" s="813"/>
      <c r="H428" s="813"/>
      <c r="I428" s="813"/>
    </row>
    <row r="429" ht="13.5" customHeight="1">
      <c r="A429" s="813"/>
      <c r="B429" s="813"/>
      <c r="C429" s="813"/>
      <c r="D429" s="813"/>
      <c r="E429" s="813"/>
      <c r="F429" s="813"/>
      <c r="G429" s="813"/>
      <c r="H429" s="813"/>
      <c r="I429" s="813"/>
    </row>
    <row r="430" ht="13.5" customHeight="1">
      <c r="A430" s="813"/>
      <c r="B430" s="813"/>
      <c r="C430" s="813"/>
      <c r="D430" s="813"/>
      <c r="E430" s="813"/>
      <c r="F430" s="813"/>
      <c r="G430" s="813"/>
      <c r="H430" s="813"/>
      <c r="I430" s="813"/>
    </row>
    <row r="431" ht="13.5" customHeight="1">
      <c r="A431" s="813"/>
      <c r="B431" s="813"/>
      <c r="C431" s="813"/>
      <c r="D431" s="813"/>
      <c r="E431" s="813"/>
      <c r="F431" s="813"/>
      <c r="G431" s="813"/>
      <c r="H431" s="813"/>
      <c r="I431" s="813"/>
    </row>
    <row r="432" ht="13.5" customHeight="1">
      <c r="A432" s="813"/>
      <c r="B432" s="813"/>
      <c r="C432" s="813"/>
      <c r="D432" s="813"/>
      <c r="E432" s="813"/>
      <c r="F432" s="813"/>
      <c r="G432" s="813"/>
      <c r="H432" s="813"/>
      <c r="I432" s="813"/>
    </row>
    <row r="433" ht="13.5" customHeight="1">
      <c r="A433" s="813"/>
      <c r="B433" s="813"/>
      <c r="C433" s="813"/>
      <c r="D433" s="813"/>
      <c r="E433" s="813"/>
      <c r="F433" s="813"/>
      <c r="G433" s="813"/>
      <c r="H433" s="813"/>
      <c r="I433" s="813"/>
    </row>
    <row r="434" ht="13.5" customHeight="1">
      <c r="A434" s="813"/>
      <c r="B434" s="813"/>
      <c r="C434" s="813"/>
      <c r="D434" s="813"/>
      <c r="E434" s="813"/>
      <c r="F434" s="813"/>
      <c r="G434" s="813"/>
      <c r="H434" s="813"/>
      <c r="I434" s="813"/>
    </row>
    <row r="435" ht="13.5" customHeight="1">
      <c r="A435" s="813"/>
      <c r="B435" s="813"/>
      <c r="C435" s="813"/>
      <c r="D435" s="813"/>
      <c r="E435" s="813"/>
      <c r="F435" s="813"/>
      <c r="G435" s="813"/>
      <c r="H435" s="813"/>
      <c r="I435" s="813"/>
    </row>
    <row r="436" ht="13.5" customHeight="1">
      <c r="A436" s="813"/>
      <c r="B436" s="813"/>
      <c r="C436" s="813"/>
      <c r="D436" s="813"/>
      <c r="E436" s="813"/>
      <c r="F436" s="813"/>
      <c r="G436" s="813"/>
      <c r="H436" s="813"/>
      <c r="I436" s="813"/>
    </row>
    <row r="437" ht="13.5" customHeight="1">
      <c r="A437" s="813"/>
      <c r="B437" s="813"/>
      <c r="C437" s="813"/>
      <c r="D437" s="813"/>
      <c r="E437" s="813"/>
      <c r="F437" s="813"/>
      <c r="G437" s="813"/>
      <c r="H437" s="813"/>
      <c r="I437" s="813"/>
    </row>
    <row r="438" ht="13.5" customHeight="1">
      <c r="A438" s="813"/>
      <c r="B438" s="813"/>
      <c r="C438" s="813"/>
      <c r="D438" s="813"/>
      <c r="E438" s="813"/>
      <c r="F438" s="813"/>
      <c r="G438" s="813"/>
      <c r="H438" s="813"/>
      <c r="I438" s="813"/>
    </row>
    <row r="439" ht="13.5" customHeight="1">
      <c r="A439" s="813"/>
      <c r="B439" s="813"/>
      <c r="C439" s="813"/>
      <c r="D439" s="813"/>
      <c r="E439" s="813"/>
      <c r="F439" s="813"/>
      <c r="G439" s="813"/>
      <c r="H439" s="813"/>
      <c r="I439" s="813"/>
    </row>
    <row r="440" ht="13.5" customHeight="1">
      <c r="A440" s="813"/>
      <c r="B440" s="813"/>
      <c r="C440" s="813"/>
      <c r="D440" s="813"/>
      <c r="E440" s="813"/>
      <c r="F440" s="813"/>
      <c r="G440" s="813"/>
      <c r="H440" s="813"/>
      <c r="I440" s="813"/>
    </row>
    <row r="441" ht="13.5" customHeight="1">
      <c r="A441" s="813"/>
      <c r="B441" s="813"/>
      <c r="C441" s="813"/>
      <c r="D441" s="813"/>
      <c r="E441" s="813"/>
      <c r="F441" s="813"/>
      <c r="G441" s="813"/>
      <c r="H441" s="813"/>
      <c r="I441" s="813"/>
    </row>
    <row r="442" ht="13.5" customHeight="1">
      <c r="A442" s="813"/>
      <c r="B442" s="813"/>
      <c r="C442" s="813"/>
      <c r="D442" s="813"/>
      <c r="E442" s="813"/>
      <c r="F442" s="813"/>
      <c r="G442" s="813"/>
      <c r="H442" s="813"/>
      <c r="I442" s="813"/>
    </row>
    <row r="443" ht="13.5" customHeight="1">
      <c r="A443" s="813"/>
      <c r="B443" s="813"/>
      <c r="C443" s="813"/>
      <c r="D443" s="813"/>
      <c r="E443" s="813"/>
      <c r="F443" s="813"/>
      <c r="G443" s="813"/>
      <c r="H443" s="813"/>
      <c r="I443" s="813"/>
    </row>
    <row r="444" ht="13.5" customHeight="1">
      <c r="A444" s="813"/>
      <c r="B444" s="813"/>
      <c r="C444" s="813"/>
      <c r="D444" s="813"/>
      <c r="E444" s="813"/>
      <c r="F444" s="813"/>
      <c r="G444" s="813"/>
      <c r="H444" s="813"/>
      <c r="I444" s="813"/>
    </row>
    <row r="445" ht="13.5" customHeight="1">
      <c r="A445" s="813"/>
      <c r="B445" s="813"/>
      <c r="C445" s="813"/>
      <c r="D445" s="813"/>
      <c r="E445" s="813"/>
      <c r="F445" s="813"/>
      <c r="G445" s="813"/>
      <c r="H445" s="813"/>
      <c r="I445" s="813"/>
    </row>
    <row r="446" ht="13.5" customHeight="1">
      <c r="A446" s="813"/>
      <c r="B446" s="813"/>
      <c r="C446" s="813"/>
      <c r="D446" s="813"/>
      <c r="E446" s="813"/>
      <c r="F446" s="813"/>
      <c r="G446" s="813"/>
      <c r="H446" s="813"/>
      <c r="I446" s="813"/>
    </row>
    <row r="447" ht="13.5" customHeight="1">
      <c r="A447" s="813"/>
      <c r="B447" s="813"/>
      <c r="C447" s="813"/>
      <c r="D447" s="813"/>
      <c r="E447" s="813"/>
      <c r="F447" s="813"/>
      <c r="G447" s="813"/>
      <c r="H447" s="813"/>
      <c r="I447" s="813"/>
    </row>
    <row r="448" ht="13.5" customHeight="1">
      <c r="A448" s="813"/>
      <c r="B448" s="813"/>
      <c r="C448" s="813"/>
      <c r="D448" s="813"/>
      <c r="E448" s="813"/>
      <c r="F448" s="813"/>
      <c r="G448" s="813"/>
      <c r="H448" s="813"/>
      <c r="I448" s="813"/>
    </row>
    <row r="449" ht="13.5" customHeight="1">
      <c r="A449" s="813"/>
      <c r="B449" s="813"/>
      <c r="C449" s="813"/>
      <c r="D449" s="813"/>
      <c r="E449" s="813"/>
      <c r="F449" s="813"/>
      <c r="G449" s="813"/>
      <c r="H449" s="813"/>
      <c r="I449" s="813"/>
    </row>
    <row r="450" ht="13.5" customHeight="1">
      <c r="A450" s="813"/>
      <c r="B450" s="813"/>
      <c r="C450" s="813"/>
      <c r="D450" s="813"/>
      <c r="E450" s="813"/>
      <c r="F450" s="813"/>
      <c r="G450" s="813"/>
      <c r="H450" s="813"/>
      <c r="I450" s="813"/>
    </row>
    <row r="451" ht="13.5" customHeight="1">
      <c r="A451" s="813"/>
      <c r="B451" s="813"/>
      <c r="C451" s="813"/>
      <c r="D451" s="813"/>
      <c r="E451" s="813"/>
      <c r="F451" s="813"/>
      <c r="G451" s="813"/>
      <c r="H451" s="813"/>
      <c r="I451" s="813"/>
    </row>
    <row r="452" ht="13.5" customHeight="1">
      <c r="A452" s="813"/>
      <c r="B452" s="813"/>
      <c r="C452" s="813"/>
      <c r="D452" s="813"/>
      <c r="E452" s="813"/>
      <c r="F452" s="813"/>
      <c r="G452" s="813"/>
      <c r="H452" s="813"/>
      <c r="I452" s="813"/>
    </row>
    <row r="453" ht="13.5" customHeight="1">
      <c r="A453" s="813"/>
      <c r="B453" s="813"/>
      <c r="C453" s="813"/>
      <c r="D453" s="813"/>
      <c r="E453" s="813"/>
      <c r="F453" s="813"/>
      <c r="G453" s="813"/>
      <c r="H453" s="813"/>
      <c r="I453" s="813"/>
    </row>
    <row r="454" ht="13.5" customHeight="1">
      <c r="A454" s="813"/>
      <c r="B454" s="813"/>
      <c r="C454" s="813"/>
      <c r="D454" s="813"/>
      <c r="E454" s="813"/>
      <c r="F454" s="813"/>
      <c r="G454" s="813"/>
      <c r="H454" s="813"/>
      <c r="I454" s="813"/>
    </row>
    <row r="455" ht="13.5" customHeight="1">
      <c r="A455" s="813"/>
      <c r="B455" s="813"/>
      <c r="C455" s="813"/>
      <c r="D455" s="813"/>
      <c r="E455" s="813"/>
      <c r="F455" s="813"/>
      <c r="G455" s="813"/>
      <c r="H455" s="813"/>
      <c r="I455" s="813"/>
    </row>
    <row r="456" ht="13.5" customHeight="1">
      <c r="A456" s="813"/>
      <c r="B456" s="813"/>
      <c r="C456" s="813"/>
      <c r="D456" s="813"/>
      <c r="E456" s="813"/>
      <c r="F456" s="813"/>
      <c r="G456" s="813"/>
      <c r="H456" s="813"/>
      <c r="I456" s="813"/>
    </row>
    <row r="457" ht="13.5" customHeight="1">
      <c r="A457" s="813"/>
      <c r="B457" s="813"/>
      <c r="C457" s="813"/>
      <c r="D457" s="813"/>
      <c r="E457" s="813"/>
      <c r="F457" s="813"/>
      <c r="G457" s="813"/>
      <c r="H457" s="813"/>
      <c r="I457" s="813"/>
    </row>
    <row r="458" ht="13.5" customHeight="1">
      <c r="A458" s="813"/>
      <c r="B458" s="813"/>
      <c r="C458" s="813"/>
      <c r="D458" s="813"/>
      <c r="E458" s="813"/>
      <c r="F458" s="813"/>
      <c r="G458" s="813"/>
      <c r="H458" s="813"/>
      <c r="I458" s="813"/>
    </row>
    <row r="459" ht="13.5" customHeight="1">
      <c r="A459" s="813"/>
      <c r="B459" s="813"/>
      <c r="C459" s="813"/>
      <c r="D459" s="813"/>
      <c r="E459" s="813"/>
      <c r="F459" s="813"/>
      <c r="G459" s="813"/>
      <c r="H459" s="813"/>
      <c r="I459" s="813"/>
    </row>
    <row r="460" ht="13.5" customHeight="1">
      <c r="A460" s="813"/>
      <c r="B460" s="813"/>
      <c r="C460" s="813"/>
      <c r="D460" s="813"/>
      <c r="E460" s="813"/>
      <c r="F460" s="813"/>
      <c r="G460" s="813"/>
      <c r="H460" s="813"/>
      <c r="I460" s="813"/>
    </row>
    <row r="461" ht="13.5" customHeight="1">
      <c r="A461" s="813"/>
      <c r="B461" s="813"/>
      <c r="C461" s="813"/>
      <c r="D461" s="813"/>
      <c r="E461" s="813"/>
      <c r="F461" s="813"/>
      <c r="G461" s="813"/>
      <c r="H461" s="813"/>
      <c r="I461" s="813"/>
    </row>
    <row r="462" ht="13.5" customHeight="1">
      <c r="A462" s="813"/>
      <c r="B462" s="813"/>
      <c r="C462" s="813"/>
      <c r="D462" s="813"/>
      <c r="E462" s="813"/>
      <c r="F462" s="813"/>
      <c r="G462" s="813"/>
      <c r="H462" s="813"/>
      <c r="I462" s="813"/>
    </row>
    <row r="463" ht="13.5" customHeight="1">
      <c r="A463" s="813"/>
      <c r="B463" s="813"/>
      <c r="C463" s="813"/>
      <c r="D463" s="813"/>
      <c r="E463" s="813"/>
      <c r="F463" s="813"/>
      <c r="G463" s="813"/>
      <c r="H463" s="813"/>
      <c r="I463" s="813"/>
    </row>
    <row r="464" ht="13.5" customHeight="1">
      <c r="A464" s="813"/>
      <c r="B464" s="813"/>
      <c r="C464" s="813"/>
      <c r="D464" s="813"/>
      <c r="E464" s="813"/>
      <c r="F464" s="813"/>
      <c r="G464" s="813"/>
      <c r="H464" s="813"/>
      <c r="I464" s="813"/>
    </row>
    <row r="465" ht="13.5" customHeight="1">
      <c r="A465" s="813"/>
      <c r="B465" s="813"/>
      <c r="C465" s="813"/>
      <c r="D465" s="813"/>
      <c r="E465" s="813"/>
      <c r="F465" s="813"/>
      <c r="G465" s="813"/>
      <c r="H465" s="813"/>
      <c r="I465" s="813"/>
    </row>
    <row r="466" ht="13.5" customHeight="1">
      <c r="A466" s="813"/>
      <c r="B466" s="813"/>
      <c r="C466" s="813"/>
      <c r="D466" s="813"/>
      <c r="E466" s="813"/>
      <c r="F466" s="813"/>
      <c r="G466" s="813"/>
      <c r="H466" s="813"/>
      <c r="I466" s="813"/>
    </row>
    <row r="467" ht="13.5" customHeight="1">
      <c r="A467" s="813"/>
      <c r="B467" s="813"/>
      <c r="C467" s="813"/>
      <c r="D467" s="813"/>
      <c r="E467" s="813"/>
      <c r="F467" s="813"/>
      <c r="G467" s="813"/>
      <c r="H467" s="813"/>
      <c r="I467" s="813"/>
    </row>
    <row r="468" ht="13.5" customHeight="1">
      <c r="A468" s="813"/>
      <c r="B468" s="813"/>
      <c r="C468" s="813"/>
      <c r="D468" s="813"/>
      <c r="E468" s="813"/>
      <c r="F468" s="813"/>
      <c r="G468" s="813"/>
      <c r="H468" s="813"/>
      <c r="I468" s="813"/>
    </row>
    <row r="469" ht="13.5" customHeight="1">
      <c r="A469" s="813"/>
      <c r="B469" s="813"/>
      <c r="C469" s="813"/>
      <c r="D469" s="813"/>
      <c r="E469" s="813"/>
      <c r="F469" s="813"/>
      <c r="G469" s="813"/>
      <c r="H469" s="813"/>
      <c r="I469" s="813"/>
    </row>
    <row r="470" ht="13.5" customHeight="1">
      <c r="A470" s="813"/>
      <c r="B470" s="813"/>
      <c r="C470" s="813"/>
      <c r="D470" s="813"/>
      <c r="E470" s="813"/>
      <c r="F470" s="813"/>
      <c r="G470" s="813"/>
      <c r="H470" s="813"/>
      <c r="I470" s="813"/>
    </row>
    <row r="471" ht="13.5" customHeight="1">
      <c r="A471" s="813"/>
      <c r="B471" s="813"/>
      <c r="C471" s="813"/>
      <c r="D471" s="813"/>
      <c r="E471" s="813"/>
      <c r="F471" s="813"/>
      <c r="G471" s="813"/>
      <c r="H471" s="813"/>
      <c r="I471" s="813"/>
    </row>
    <row r="472" ht="13.5" customHeight="1">
      <c r="A472" s="813"/>
      <c r="B472" s="813"/>
      <c r="C472" s="813"/>
      <c r="D472" s="813"/>
      <c r="E472" s="813"/>
      <c r="F472" s="813"/>
      <c r="G472" s="813"/>
      <c r="H472" s="813"/>
      <c r="I472" s="813"/>
    </row>
    <row r="473" ht="13.5" customHeight="1">
      <c r="A473" s="813"/>
      <c r="B473" s="813"/>
      <c r="C473" s="813"/>
      <c r="D473" s="813"/>
      <c r="E473" s="813"/>
      <c r="F473" s="813"/>
      <c r="G473" s="813"/>
      <c r="H473" s="813"/>
      <c r="I473" s="813"/>
    </row>
    <row r="474" ht="13.5" customHeight="1">
      <c r="A474" s="813"/>
      <c r="B474" s="813"/>
      <c r="C474" s="813"/>
      <c r="D474" s="813"/>
      <c r="E474" s="813"/>
      <c r="F474" s="813"/>
      <c r="G474" s="813"/>
      <c r="H474" s="813"/>
      <c r="I474" s="813"/>
    </row>
    <row r="475" ht="13.5" customHeight="1">
      <c r="A475" s="813"/>
      <c r="B475" s="813"/>
      <c r="C475" s="813"/>
      <c r="D475" s="813"/>
      <c r="E475" s="813"/>
      <c r="F475" s="813"/>
      <c r="G475" s="813"/>
      <c r="H475" s="813"/>
      <c r="I475" s="813"/>
    </row>
    <row r="476" ht="13.5" customHeight="1">
      <c r="A476" s="813"/>
      <c r="B476" s="813"/>
      <c r="C476" s="813"/>
      <c r="D476" s="813"/>
      <c r="E476" s="813"/>
      <c r="F476" s="813"/>
      <c r="G476" s="813"/>
      <c r="H476" s="813"/>
      <c r="I476" s="813"/>
    </row>
    <row r="477" ht="13.5" customHeight="1">
      <c r="A477" s="813"/>
      <c r="B477" s="813"/>
      <c r="C477" s="813"/>
      <c r="D477" s="813"/>
      <c r="E477" s="813"/>
      <c r="F477" s="813"/>
      <c r="G477" s="813"/>
      <c r="H477" s="813"/>
      <c r="I477" s="813"/>
    </row>
    <row r="478" ht="13.5" customHeight="1">
      <c r="A478" s="813"/>
      <c r="B478" s="813"/>
      <c r="C478" s="813"/>
      <c r="D478" s="813"/>
      <c r="E478" s="813"/>
      <c r="F478" s="813"/>
      <c r="G478" s="813"/>
      <c r="H478" s="813"/>
      <c r="I478" s="813"/>
    </row>
    <row r="479" ht="13.5" customHeight="1">
      <c r="A479" s="813"/>
      <c r="B479" s="813"/>
      <c r="C479" s="813"/>
      <c r="D479" s="813"/>
      <c r="E479" s="813"/>
      <c r="F479" s="813"/>
      <c r="G479" s="813"/>
      <c r="H479" s="813"/>
      <c r="I479" s="813"/>
    </row>
    <row r="480" ht="13.5" customHeight="1">
      <c r="A480" s="813"/>
      <c r="B480" s="813"/>
      <c r="C480" s="813"/>
      <c r="D480" s="813"/>
      <c r="E480" s="813"/>
      <c r="F480" s="813"/>
      <c r="G480" s="813"/>
      <c r="H480" s="813"/>
      <c r="I480" s="813"/>
    </row>
    <row r="481" ht="13.5" customHeight="1">
      <c r="A481" s="813"/>
      <c r="B481" s="813"/>
      <c r="C481" s="813"/>
      <c r="D481" s="813"/>
      <c r="E481" s="813"/>
      <c r="F481" s="813"/>
      <c r="G481" s="813"/>
      <c r="H481" s="813"/>
      <c r="I481" s="813"/>
    </row>
    <row r="482" ht="13.5" customHeight="1">
      <c r="A482" s="813"/>
      <c r="B482" s="813"/>
      <c r="C482" s="813"/>
      <c r="D482" s="813"/>
      <c r="E482" s="813"/>
      <c r="F482" s="813"/>
      <c r="G482" s="813"/>
      <c r="H482" s="813"/>
      <c r="I482" s="813"/>
    </row>
    <row r="483" ht="13.5" customHeight="1">
      <c r="A483" s="813"/>
      <c r="B483" s="813"/>
      <c r="C483" s="813"/>
      <c r="D483" s="813"/>
      <c r="E483" s="813"/>
      <c r="F483" s="813"/>
      <c r="G483" s="813"/>
      <c r="H483" s="813"/>
      <c r="I483" s="813"/>
    </row>
    <row r="484" ht="13.5" customHeight="1">
      <c r="A484" s="813"/>
      <c r="B484" s="813"/>
      <c r="C484" s="813"/>
      <c r="D484" s="813"/>
      <c r="E484" s="813"/>
      <c r="F484" s="813"/>
      <c r="G484" s="813"/>
      <c r="H484" s="813"/>
      <c r="I484" s="813"/>
    </row>
    <row r="485" ht="13.5" customHeight="1">
      <c r="A485" s="813"/>
      <c r="B485" s="813"/>
      <c r="C485" s="813"/>
      <c r="D485" s="813"/>
      <c r="E485" s="813"/>
      <c r="F485" s="813"/>
      <c r="G485" s="813"/>
      <c r="H485" s="813"/>
      <c r="I485" s="813"/>
    </row>
    <row r="486" ht="13.5" customHeight="1">
      <c r="A486" s="813"/>
      <c r="B486" s="813"/>
      <c r="C486" s="813"/>
      <c r="D486" s="813"/>
      <c r="E486" s="813"/>
      <c r="F486" s="813"/>
      <c r="G486" s="813"/>
      <c r="H486" s="813"/>
      <c r="I486" s="813"/>
    </row>
    <row r="487" ht="13.5" customHeight="1">
      <c r="A487" s="813"/>
      <c r="B487" s="813"/>
      <c r="C487" s="813"/>
      <c r="D487" s="813"/>
      <c r="E487" s="813"/>
      <c r="F487" s="813"/>
      <c r="G487" s="813"/>
      <c r="H487" s="813"/>
      <c r="I487" s="813"/>
    </row>
    <row r="488" ht="13.5" customHeight="1">
      <c r="A488" s="813"/>
      <c r="B488" s="813"/>
      <c r="C488" s="813"/>
      <c r="D488" s="813"/>
      <c r="E488" s="813"/>
      <c r="F488" s="813"/>
      <c r="G488" s="813"/>
      <c r="H488" s="813"/>
      <c r="I488" s="813"/>
    </row>
    <row r="489" ht="13.5" customHeight="1">
      <c r="A489" s="813"/>
      <c r="B489" s="813"/>
      <c r="C489" s="813"/>
      <c r="D489" s="813"/>
      <c r="E489" s="813"/>
      <c r="F489" s="813"/>
      <c r="G489" s="813"/>
      <c r="H489" s="813"/>
      <c r="I489" s="813"/>
    </row>
    <row r="490" ht="13.5" customHeight="1">
      <c r="A490" s="813"/>
      <c r="B490" s="813"/>
      <c r="C490" s="813"/>
      <c r="D490" s="813"/>
      <c r="E490" s="813"/>
      <c r="F490" s="813"/>
      <c r="G490" s="813"/>
      <c r="H490" s="813"/>
      <c r="I490" s="813"/>
    </row>
    <row r="491" ht="13.5" customHeight="1">
      <c r="A491" s="813"/>
      <c r="B491" s="813"/>
      <c r="C491" s="813"/>
      <c r="D491" s="813"/>
      <c r="E491" s="813"/>
      <c r="F491" s="813"/>
      <c r="G491" s="813"/>
      <c r="H491" s="813"/>
      <c r="I491" s="813"/>
    </row>
    <row r="492" ht="13.5" customHeight="1">
      <c r="A492" s="813"/>
      <c r="B492" s="813"/>
      <c r="C492" s="813"/>
      <c r="D492" s="813"/>
      <c r="E492" s="813"/>
      <c r="F492" s="813"/>
      <c r="G492" s="813"/>
      <c r="H492" s="813"/>
      <c r="I492" s="813"/>
    </row>
    <row r="493" ht="13.5" customHeight="1">
      <c r="A493" s="813"/>
      <c r="B493" s="813"/>
      <c r="C493" s="813"/>
      <c r="D493" s="813"/>
      <c r="E493" s="813"/>
      <c r="F493" s="813"/>
      <c r="G493" s="813"/>
      <c r="H493" s="813"/>
      <c r="I493" s="813"/>
    </row>
    <row r="494" ht="13.5" customHeight="1">
      <c r="A494" s="813"/>
      <c r="B494" s="813"/>
      <c r="C494" s="813"/>
      <c r="D494" s="813"/>
      <c r="E494" s="813"/>
      <c r="F494" s="813"/>
      <c r="G494" s="813"/>
      <c r="H494" s="813"/>
      <c r="I494" s="813"/>
    </row>
    <row r="495" ht="13.5" customHeight="1">
      <c r="A495" s="813"/>
      <c r="B495" s="813"/>
      <c r="C495" s="813"/>
      <c r="D495" s="813"/>
      <c r="E495" s="813"/>
      <c r="F495" s="813"/>
      <c r="G495" s="813"/>
      <c r="H495" s="813"/>
      <c r="I495" s="813"/>
    </row>
    <row r="496" ht="13.5" customHeight="1">
      <c r="A496" s="813"/>
      <c r="B496" s="813"/>
      <c r="C496" s="813"/>
      <c r="D496" s="813"/>
      <c r="E496" s="813"/>
      <c r="F496" s="813"/>
      <c r="G496" s="813"/>
      <c r="H496" s="813"/>
      <c r="I496" s="813"/>
    </row>
    <row r="497" ht="13.5" customHeight="1">
      <c r="A497" s="813"/>
      <c r="B497" s="813"/>
      <c r="C497" s="813"/>
      <c r="D497" s="813"/>
      <c r="E497" s="813"/>
      <c r="F497" s="813"/>
      <c r="G497" s="813"/>
      <c r="H497" s="813"/>
      <c r="I497" s="813"/>
    </row>
    <row r="498" ht="13.5" customHeight="1">
      <c r="A498" s="813"/>
      <c r="B498" s="813"/>
      <c r="C498" s="813"/>
      <c r="D498" s="813"/>
      <c r="E498" s="813"/>
      <c r="F498" s="813"/>
      <c r="G498" s="813"/>
      <c r="H498" s="813"/>
      <c r="I498" s="813"/>
    </row>
    <row r="499" ht="13.5" customHeight="1">
      <c r="A499" s="813"/>
      <c r="B499" s="813"/>
      <c r="C499" s="813"/>
      <c r="D499" s="813"/>
      <c r="E499" s="813"/>
      <c r="F499" s="813"/>
      <c r="G499" s="813"/>
      <c r="H499" s="813"/>
      <c r="I499" s="813"/>
    </row>
    <row r="500" ht="13.5" customHeight="1">
      <c r="A500" s="813"/>
      <c r="B500" s="813"/>
      <c r="C500" s="813"/>
      <c r="D500" s="813"/>
      <c r="E500" s="813"/>
      <c r="F500" s="813"/>
      <c r="G500" s="813"/>
      <c r="H500" s="813"/>
      <c r="I500" s="813"/>
    </row>
    <row r="501" ht="13.5" customHeight="1">
      <c r="A501" s="813"/>
      <c r="B501" s="813"/>
      <c r="C501" s="813"/>
      <c r="D501" s="813"/>
      <c r="E501" s="813"/>
      <c r="F501" s="813"/>
      <c r="G501" s="813"/>
      <c r="H501" s="813"/>
      <c r="I501" s="813"/>
    </row>
    <row r="502" ht="13.5" customHeight="1">
      <c r="A502" s="813"/>
      <c r="B502" s="813"/>
      <c r="C502" s="813"/>
      <c r="D502" s="813"/>
      <c r="E502" s="813"/>
      <c r="F502" s="813"/>
      <c r="G502" s="813"/>
      <c r="H502" s="813"/>
      <c r="I502" s="813"/>
    </row>
    <row r="503" ht="13.5" customHeight="1">
      <c r="A503" s="813"/>
      <c r="B503" s="813"/>
      <c r="C503" s="813"/>
      <c r="D503" s="813"/>
      <c r="E503" s="813"/>
      <c r="F503" s="813"/>
      <c r="G503" s="813"/>
      <c r="H503" s="813"/>
      <c r="I503" s="813"/>
    </row>
    <row r="504" ht="13.5" customHeight="1">
      <c r="A504" s="813"/>
      <c r="B504" s="813"/>
      <c r="C504" s="813"/>
      <c r="D504" s="813"/>
      <c r="E504" s="813"/>
      <c r="F504" s="813"/>
      <c r="G504" s="813"/>
      <c r="H504" s="813"/>
      <c r="I504" s="813"/>
    </row>
    <row r="505" ht="13.5" customHeight="1">
      <c r="A505" s="813"/>
      <c r="B505" s="813"/>
      <c r="C505" s="813"/>
      <c r="D505" s="813"/>
      <c r="E505" s="813"/>
      <c r="F505" s="813"/>
      <c r="G505" s="813"/>
      <c r="H505" s="813"/>
      <c r="I505" s="813"/>
    </row>
    <row r="506" ht="13.5" customHeight="1">
      <c r="A506" s="813"/>
      <c r="B506" s="813"/>
      <c r="C506" s="813"/>
      <c r="D506" s="813"/>
      <c r="E506" s="813"/>
      <c r="F506" s="813"/>
      <c r="G506" s="813"/>
      <c r="H506" s="813"/>
      <c r="I506" s="813"/>
    </row>
    <row r="507" ht="13.5" customHeight="1">
      <c r="A507" s="813"/>
      <c r="B507" s="813"/>
      <c r="C507" s="813"/>
      <c r="D507" s="813"/>
      <c r="E507" s="813"/>
      <c r="F507" s="813"/>
      <c r="G507" s="813"/>
      <c r="H507" s="813"/>
      <c r="I507" s="813"/>
    </row>
    <row r="508" ht="13.5" customHeight="1">
      <c r="A508" s="813"/>
      <c r="B508" s="813"/>
      <c r="C508" s="813"/>
      <c r="D508" s="813"/>
      <c r="E508" s="813"/>
      <c r="F508" s="813"/>
      <c r="G508" s="813"/>
      <c r="H508" s="813"/>
      <c r="I508" s="813"/>
    </row>
    <row r="509" ht="13.5" customHeight="1">
      <c r="A509" s="813"/>
      <c r="B509" s="813"/>
      <c r="C509" s="813"/>
      <c r="D509" s="813"/>
      <c r="E509" s="813"/>
      <c r="F509" s="813"/>
      <c r="G509" s="813"/>
      <c r="H509" s="813"/>
      <c r="I509" s="813"/>
    </row>
    <row r="510" ht="13.5" customHeight="1">
      <c r="A510" s="813"/>
      <c r="B510" s="813"/>
      <c r="C510" s="813"/>
      <c r="D510" s="813"/>
      <c r="E510" s="813"/>
      <c r="F510" s="813"/>
      <c r="G510" s="813"/>
      <c r="H510" s="813"/>
      <c r="I510" s="813"/>
    </row>
    <row r="511" ht="13.5" customHeight="1">
      <c r="A511" s="813"/>
      <c r="B511" s="813"/>
      <c r="C511" s="813"/>
      <c r="D511" s="813"/>
      <c r="E511" s="813"/>
      <c r="F511" s="813"/>
      <c r="G511" s="813"/>
      <c r="H511" s="813"/>
      <c r="I511" s="813"/>
    </row>
    <row r="512" ht="13.5" customHeight="1">
      <c r="A512" s="813"/>
      <c r="B512" s="813"/>
      <c r="C512" s="813"/>
      <c r="D512" s="813"/>
      <c r="E512" s="813"/>
      <c r="F512" s="813"/>
      <c r="G512" s="813"/>
      <c r="H512" s="813"/>
      <c r="I512" s="813"/>
    </row>
    <row r="513" ht="13.5" customHeight="1">
      <c r="A513" s="813"/>
      <c r="B513" s="813"/>
      <c r="C513" s="813"/>
      <c r="D513" s="813"/>
      <c r="E513" s="813"/>
      <c r="F513" s="813"/>
      <c r="G513" s="813"/>
      <c r="H513" s="813"/>
      <c r="I513" s="813"/>
    </row>
    <row r="514" ht="13.5" customHeight="1">
      <c r="A514" s="813"/>
      <c r="B514" s="813"/>
      <c r="C514" s="813"/>
      <c r="D514" s="813"/>
      <c r="E514" s="813"/>
      <c r="F514" s="813"/>
      <c r="G514" s="813"/>
      <c r="H514" s="813"/>
      <c r="I514" s="813"/>
    </row>
    <row r="515" ht="13.5" customHeight="1">
      <c r="A515" s="813"/>
      <c r="B515" s="813"/>
      <c r="C515" s="813"/>
      <c r="D515" s="813"/>
      <c r="E515" s="813"/>
      <c r="F515" s="813"/>
      <c r="G515" s="813"/>
      <c r="H515" s="813"/>
      <c r="I515" s="813"/>
    </row>
    <row r="516" ht="13.5" customHeight="1">
      <c r="A516" s="813"/>
      <c r="B516" s="813"/>
      <c r="C516" s="813"/>
      <c r="D516" s="813"/>
      <c r="E516" s="813"/>
      <c r="F516" s="813"/>
      <c r="G516" s="813"/>
      <c r="H516" s="813"/>
      <c r="I516" s="813"/>
    </row>
    <row r="517" ht="13.5" customHeight="1">
      <c r="A517" s="813"/>
      <c r="B517" s="813"/>
      <c r="C517" s="813"/>
      <c r="D517" s="813"/>
      <c r="E517" s="813"/>
      <c r="F517" s="813"/>
      <c r="G517" s="813"/>
      <c r="H517" s="813"/>
      <c r="I517" s="813"/>
    </row>
    <row r="518" ht="13.5" customHeight="1">
      <c r="A518" s="813"/>
      <c r="B518" s="813"/>
      <c r="C518" s="813"/>
      <c r="D518" s="813"/>
      <c r="E518" s="813"/>
      <c r="F518" s="813"/>
      <c r="G518" s="813"/>
      <c r="H518" s="813"/>
      <c r="I518" s="813"/>
    </row>
    <row r="519" ht="13.5" customHeight="1">
      <c r="A519" s="813"/>
      <c r="B519" s="813"/>
      <c r="C519" s="813"/>
      <c r="D519" s="813"/>
      <c r="E519" s="813"/>
      <c r="F519" s="813"/>
      <c r="G519" s="813"/>
      <c r="H519" s="813"/>
      <c r="I519" s="813"/>
    </row>
    <row r="520" ht="13.5" customHeight="1">
      <c r="A520" s="813"/>
      <c r="B520" s="813"/>
      <c r="C520" s="813"/>
      <c r="D520" s="813"/>
      <c r="E520" s="813"/>
      <c r="F520" s="813"/>
      <c r="G520" s="813"/>
      <c r="H520" s="813"/>
      <c r="I520" s="813"/>
    </row>
    <row r="521" ht="13.5" customHeight="1">
      <c r="A521" s="813"/>
      <c r="B521" s="813"/>
      <c r="C521" s="813"/>
      <c r="D521" s="813"/>
      <c r="E521" s="813"/>
      <c r="F521" s="813"/>
      <c r="G521" s="813"/>
      <c r="H521" s="813"/>
      <c r="I521" s="813"/>
    </row>
    <row r="522" ht="13.5" customHeight="1">
      <c r="A522" s="777"/>
      <c r="B522" s="777"/>
      <c r="C522" s="777"/>
      <c r="D522" s="777"/>
      <c r="E522" s="777"/>
      <c r="F522" s="777"/>
      <c r="G522" s="777"/>
      <c r="H522" s="777"/>
      <c r="I522" s="777"/>
    </row>
    <row r="523" ht="13.5" customHeight="1">
      <c r="A523" s="777"/>
      <c r="B523" s="777"/>
      <c r="C523" s="777"/>
      <c r="D523" s="777"/>
      <c r="E523" s="777"/>
      <c r="F523" s="777"/>
      <c r="G523" s="777"/>
      <c r="H523" s="777"/>
      <c r="I523" s="777"/>
    </row>
    <row r="524" ht="13.5" customHeight="1">
      <c r="A524" s="777"/>
      <c r="B524" s="777"/>
      <c r="C524" s="777"/>
      <c r="D524" s="777"/>
      <c r="E524" s="777"/>
      <c r="F524" s="777"/>
      <c r="G524" s="777"/>
      <c r="H524" s="777"/>
      <c r="I524" s="777"/>
    </row>
    <row r="525" ht="13.5" customHeight="1">
      <c r="A525" s="777"/>
      <c r="B525" s="777"/>
      <c r="C525" s="777"/>
      <c r="D525" s="777"/>
      <c r="E525" s="777"/>
      <c r="F525" s="777"/>
      <c r="G525" s="777"/>
      <c r="H525" s="777"/>
      <c r="I525" s="777"/>
    </row>
    <row r="526" ht="13.5" customHeight="1">
      <c r="A526" s="777"/>
      <c r="B526" s="777"/>
      <c r="C526" s="777"/>
      <c r="D526" s="777"/>
      <c r="E526" s="777"/>
      <c r="F526" s="777"/>
      <c r="G526" s="777"/>
      <c r="H526" s="777"/>
      <c r="I526" s="777"/>
    </row>
    <row r="527" ht="13.5" customHeight="1">
      <c r="A527" s="777"/>
      <c r="B527" s="777"/>
      <c r="C527" s="777"/>
      <c r="D527" s="777"/>
      <c r="E527" s="777"/>
      <c r="F527" s="777"/>
      <c r="G527" s="777"/>
      <c r="H527" s="777"/>
      <c r="I527" s="777"/>
    </row>
    <row r="528" ht="13.5" customHeight="1">
      <c r="A528" s="777"/>
      <c r="B528" s="777"/>
      <c r="C528" s="777"/>
      <c r="D528" s="777"/>
      <c r="E528" s="777"/>
      <c r="F528" s="777"/>
      <c r="G528" s="777"/>
      <c r="H528" s="777"/>
      <c r="I528" s="777"/>
    </row>
    <row r="529" ht="13.5" customHeight="1">
      <c r="A529" s="777"/>
      <c r="B529" s="777"/>
      <c r="C529" s="777"/>
      <c r="D529" s="777"/>
      <c r="E529" s="777"/>
      <c r="F529" s="777"/>
      <c r="G529" s="777"/>
      <c r="H529" s="777"/>
      <c r="I529" s="777"/>
    </row>
    <row r="530" ht="13.5" customHeight="1">
      <c r="A530" s="985"/>
      <c r="B530" s="986"/>
      <c r="C530" s="986"/>
      <c r="D530" s="986"/>
      <c r="E530" s="987"/>
      <c r="F530" s="987"/>
      <c r="G530" s="986"/>
      <c r="H530" s="986"/>
      <c r="I530" s="986"/>
    </row>
    <row r="531" ht="13.5" customHeight="1">
      <c r="A531" s="988">
        <v>42254.0</v>
      </c>
      <c r="B531" s="989" t="s">
        <v>109</v>
      </c>
      <c r="C531" s="989" t="s">
        <v>2215</v>
      </c>
      <c r="D531" s="989" t="s">
        <v>946</v>
      </c>
      <c r="E531" s="990">
        <v>0.4166666666666667</v>
      </c>
      <c r="F531" s="990">
        <v>0.6666666666666666</v>
      </c>
      <c r="G531" s="989">
        <v>30.0</v>
      </c>
      <c r="H531" s="989">
        <v>5.5</v>
      </c>
      <c r="I531" s="989" t="s">
        <v>2218</v>
      </c>
    </row>
    <row r="532" ht="13.5" customHeight="1">
      <c r="A532" s="988">
        <v>42345.0</v>
      </c>
      <c r="B532" s="989" t="s">
        <v>170</v>
      </c>
      <c r="C532" s="989" t="s">
        <v>234</v>
      </c>
      <c r="D532" s="989" t="s">
        <v>946</v>
      </c>
      <c r="E532" s="990">
        <v>0.4583333333333333</v>
      </c>
      <c r="F532" s="990">
        <v>0.75</v>
      </c>
      <c r="G532" s="989">
        <v>30.0</v>
      </c>
      <c r="H532" s="989">
        <v>6.5</v>
      </c>
      <c r="I532" s="989" t="s">
        <v>2218</v>
      </c>
    </row>
    <row r="533" ht="13.5" customHeight="1">
      <c r="A533" s="989" t="s">
        <v>2219</v>
      </c>
      <c r="B533" s="989" t="s">
        <v>2220</v>
      </c>
      <c r="C533" s="989" t="s">
        <v>2215</v>
      </c>
      <c r="D533" s="989" t="s">
        <v>946</v>
      </c>
      <c r="E533" s="990">
        <v>0.4166666666666667</v>
      </c>
      <c r="F533" s="990">
        <v>0.7083333333333334</v>
      </c>
      <c r="G533" s="989">
        <v>30.0</v>
      </c>
      <c r="H533" s="989">
        <v>6.5</v>
      </c>
      <c r="I533" s="989" t="s">
        <v>2218</v>
      </c>
    </row>
    <row r="534" ht="13.5" customHeight="1">
      <c r="A534" s="989" t="s">
        <v>1558</v>
      </c>
      <c r="B534" s="989" t="s">
        <v>1115</v>
      </c>
      <c r="C534" s="989" t="s">
        <v>234</v>
      </c>
      <c r="D534" s="989" t="s">
        <v>946</v>
      </c>
      <c r="E534" s="990">
        <v>0.4166666666666667</v>
      </c>
      <c r="F534" s="990">
        <v>0.7083333333333334</v>
      </c>
      <c r="G534" s="989">
        <v>30.0</v>
      </c>
      <c r="H534" s="989">
        <v>6.5</v>
      </c>
      <c r="I534" s="989" t="s">
        <v>2218</v>
      </c>
    </row>
    <row r="535" ht="13.5" customHeight="1">
      <c r="A535" s="989" t="s">
        <v>2222</v>
      </c>
      <c r="B535" s="989" t="s">
        <v>109</v>
      </c>
      <c r="C535" s="989" t="s">
        <v>2215</v>
      </c>
      <c r="D535" s="989" t="s">
        <v>946</v>
      </c>
      <c r="E535" s="990">
        <v>0.4166666666666667</v>
      </c>
      <c r="F535" s="990">
        <v>0.6666666666666666</v>
      </c>
      <c r="G535" s="989">
        <v>30.0</v>
      </c>
      <c r="H535" s="989">
        <v>5.5</v>
      </c>
      <c r="I535" s="989" t="s">
        <v>2218</v>
      </c>
    </row>
    <row r="536" ht="13.5" customHeight="1">
      <c r="A536" s="989" t="s">
        <v>1528</v>
      </c>
      <c r="B536" s="989" t="s">
        <v>170</v>
      </c>
      <c r="C536" s="989" t="s">
        <v>234</v>
      </c>
      <c r="D536" s="989" t="s">
        <v>946</v>
      </c>
      <c r="E536" s="990">
        <v>0.4583333333333333</v>
      </c>
      <c r="F536" s="990">
        <v>0.75</v>
      </c>
      <c r="G536" s="989">
        <v>30.0</v>
      </c>
      <c r="H536" s="989">
        <v>6.5</v>
      </c>
      <c r="I536" s="989" t="s">
        <v>2218</v>
      </c>
    </row>
    <row r="537" ht="13.5" customHeight="1">
      <c r="A537" s="989" t="s">
        <v>2225</v>
      </c>
      <c r="B537" s="989" t="s">
        <v>2220</v>
      </c>
      <c r="C537" s="989" t="s">
        <v>2215</v>
      </c>
      <c r="D537" s="989" t="s">
        <v>946</v>
      </c>
      <c r="E537" s="990">
        <v>0.4166666666666667</v>
      </c>
      <c r="F537" s="990">
        <v>0.7083333333333334</v>
      </c>
      <c r="G537" s="989">
        <v>30.0</v>
      </c>
      <c r="H537" s="989">
        <v>6.5</v>
      </c>
      <c r="I537" s="989" t="s">
        <v>2218</v>
      </c>
    </row>
    <row r="538" ht="13.5" customHeight="1">
      <c r="A538" s="989" t="s">
        <v>2229</v>
      </c>
      <c r="B538" s="989" t="s">
        <v>1115</v>
      </c>
      <c r="C538" s="989" t="s">
        <v>234</v>
      </c>
      <c r="D538" s="989" t="s">
        <v>946</v>
      </c>
      <c r="E538" s="990">
        <v>0.4166666666666667</v>
      </c>
      <c r="F538" s="990">
        <v>0.7083333333333334</v>
      </c>
      <c r="G538" s="989">
        <v>30.0</v>
      </c>
      <c r="H538" s="989">
        <v>6.5</v>
      </c>
      <c r="I538" s="989" t="s">
        <v>2218</v>
      </c>
    </row>
    <row r="539" ht="13.5" customHeight="1">
      <c r="A539" s="986"/>
      <c r="B539" s="986"/>
      <c r="C539" s="986"/>
      <c r="D539" s="986"/>
      <c r="E539" s="987"/>
      <c r="F539" s="987"/>
      <c r="G539" s="986"/>
      <c r="H539" s="986"/>
      <c r="I539" s="986"/>
    </row>
    <row r="540" ht="13.5" customHeight="1">
      <c r="A540" s="989" t="s">
        <v>2231</v>
      </c>
      <c r="B540" s="989" t="s">
        <v>109</v>
      </c>
      <c r="C540" s="989" t="s">
        <v>2215</v>
      </c>
      <c r="D540" s="989" t="s">
        <v>946</v>
      </c>
      <c r="E540" s="990">
        <v>0.4166666666666667</v>
      </c>
      <c r="F540" s="990">
        <v>0.6666666666666666</v>
      </c>
      <c r="G540" s="989">
        <v>30.0</v>
      </c>
      <c r="H540" s="989">
        <v>5.5</v>
      </c>
      <c r="I540" s="989" t="s">
        <v>2218</v>
      </c>
    </row>
    <row r="541" ht="13.5" customHeight="1">
      <c r="A541" s="989" t="s">
        <v>2233</v>
      </c>
      <c r="B541" s="989" t="s">
        <v>170</v>
      </c>
      <c r="C541" s="989" t="s">
        <v>234</v>
      </c>
      <c r="D541" s="989" t="s">
        <v>946</v>
      </c>
      <c r="E541" s="990">
        <v>0.4583333333333333</v>
      </c>
      <c r="F541" s="990">
        <v>0.75</v>
      </c>
      <c r="G541" s="989">
        <v>30.0</v>
      </c>
      <c r="H541" s="989">
        <v>6.5</v>
      </c>
      <c r="I541" s="989" t="s">
        <v>2218</v>
      </c>
    </row>
    <row r="542" ht="13.5" customHeight="1">
      <c r="A542" s="989" t="s">
        <v>2234</v>
      </c>
      <c r="B542" s="989" t="s">
        <v>2220</v>
      </c>
      <c r="C542" s="989" t="s">
        <v>2215</v>
      </c>
      <c r="D542" s="989" t="s">
        <v>946</v>
      </c>
      <c r="E542" s="990">
        <v>0.4166666666666667</v>
      </c>
      <c r="F542" s="990">
        <v>0.7083333333333334</v>
      </c>
      <c r="G542" s="989">
        <v>30.0</v>
      </c>
      <c r="H542" s="989">
        <v>6.5</v>
      </c>
      <c r="I542" s="989" t="s">
        <v>2218</v>
      </c>
    </row>
  </sheetData>
  <autoFilter ref="$A$1:$J$2"/>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2.75"/>
  <cols>
    <col customWidth="1" min="4" max="4" width="28.67"/>
    <col customWidth="1" min="5" max="5" width="12.67"/>
  </cols>
  <sheetData>
    <row r="1">
      <c r="A1" s="585"/>
      <c r="B1" s="244"/>
      <c r="C1" s="244"/>
      <c r="D1" s="778" t="s">
        <v>1105</v>
      </c>
    </row>
    <row r="2">
      <c r="A2" s="823">
        <v>42928.0</v>
      </c>
      <c r="B2" s="824" t="s">
        <v>109</v>
      </c>
      <c r="C2" s="824" t="s">
        <v>1064</v>
      </c>
      <c r="D2" s="824" t="s">
        <v>1108</v>
      </c>
      <c r="E2" s="826">
        <v>0.3958333333333333</v>
      </c>
      <c r="F2" s="826">
        <v>0.75</v>
      </c>
      <c r="G2" s="824">
        <v>30.0</v>
      </c>
      <c r="H2" s="824">
        <v>8.0</v>
      </c>
      <c r="I2" s="103"/>
    </row>
    <row r="3">
      <c r="A3" s="827">
        <v>42928.0</v>
      </c>
      <c r="B3" s="244" t="s">
        <v>109</v>
      </c>
      <c r="C3" s="244" t="s">
        <v>234</v>
      </c>
      <c r="D3" s="244" t="s">
        <v>1072</v>
      </c>
      <c r="E3" s="828">
        <v>0.3958333333333333</v>
      </c>
      <c r="F3" s="828">
        <v>0.75</v>
      </c>
      <c r="G3" s="244">
        <v>30.0</v>
      </c>
    </row>
    <row r="4">
      <c r="A4" s="829">
        <v>42928.0</v>
      </c>
      <c r="B4" s="830" t="s">
        <v>109</v>
      </c>
      <c r="C4" s="830" t="s">
        <v>234</v>
      </c>
      <c r="D4" s="830" t="s">
        <v>1068</v>
      </c>
      <c r="E4" s="831">
        <v>0.4791666666666667</v>
      </c>
      <c r="F4" s="831">
        <v>0.8541666666666666</v>
      </c>
      <c r="G4" s="830">
        <v>30.0</v>
      </c>
      <c r="H4" s="830">
        <v>8.5</v>
      </c>
      <c r="I4" s="832"/>
    </row>
    <row r="5">
      <c r="A5" s="833">
        <v>42928.0</v>
      </c>
      <c r="B5" s="834" t="s">
        <v>109</v>
      </c>
      <c r="C5" s="834" t="s">
        <v>234</v>
      </c>
      <c r="D5" s="834" t="s">
        <v>1061</v>
      </c>
      <c r="E5" s="835">
        <v>0.625</v>
      </c>
      <c r="F5" s="835">
        <v>0.8819444444444444</v>
      </c>
      <c r="G5" s="834">
        <v>30.0</v>
      </c>
      <c r="H5" s="834" t="s">
        <v>1106</v>
      </c>
      <c r="I5" s="836"/>
    </row>
    <row r="6">
      <c r="A6" s="823">
        <v>42928.0</v>
      </c>
      <c r="B6" s="824" t="s">
        <v>109</v>
      </c>
      <c r="C6" s="824" t="s">
        <v>1064</v>
      </c>
      <c r="D6" s="824" t="s">
        <v>1108</v>
      </c>
      <c r="E6" s="826">
        <v>0.3958333333333333</v>
      </c>
      <c r="F6" s="826">
        <v>0.7291666666666666</v>
      </c>
      <c r="G6" s="824">
        <v>30.0</v>
      </c>
      <c r="H6" s="824">
        <v>7.5</v>
      </c>
      <c r="I6" s="103"/>
    </row>
    <row r="7">
      <c r="A7" s="777"/>
      <c r="G7" s="777"/>
      <c r="H7" s="777"/>
    </row>
    <row r="8">
      <c r="A8" s="837">
        <v>43020.0</v>
      </c>
      <c r="B8" s="834" t="s">
        <v>170</v>
      </c>
      <c r="C8" s="834" t="s">
        <v>234</v>
      </c>
      <c r="D8" s="834" t="s">
        <v>1061</v>
      </c>
      <c r="E8" s="835">
        <v>0.4166666666666667</v>
      </c>
      <c r="F8" s="835">
        <v>0.75</v>
      </c>
      <c r="G8" s="820">
        <v>30.0</v>
      </c>
      <c r="H8" s="820">
        <v>7.5</v>
      </c>
      <c r="I8" s="836"/>
    </row>
    <row r="9">
      <c r="A9" s="838">
        <v>43020.0</v>
      </c>
      <c r="B9" s="244" t="s">
        <v>170</v>
      </c>
      <c r="C9" s="244" t="s">
        <v>234</v>
      </c>
      <c r="D9" s="244" t="s">
        <v>1110</v>
      </c>
      <c r="E9" s="828">
        <v>0.4513888888888889</v>
      </c>
      <c r="F9" s="244">
        <v>5.0</v>
      </c>
      <c r="G9" s="839">
        <v>30.0</v>
      </c>
      <c r="H9" s="777"/>
      <c r="I9" s="244" t="s">
        <v>1111</v>
      </c>
    </row>
    <row r="10">
      <c r="A10" s="840">
        <v>43020.0</v>
      </c>
      <c r="B10" s="824" t="s">
        <v>170</v>
      </c>
      <c r="C10" s="824" t="s">
        <v>234</v>
      </c>
      <c r="D10" s="824" t="s">
        <v>1065</v>
      </c>
      <c r="E10" s="826">
        <v>0.5</v>
      </c>
      <c r="F10" s="826">
        <v>0.8020833333333334</v>
      </c>
      <c r="G10" s="841">
        <v>30.0</v>
      </c>
      <c r="H10" s="841">
        <v>6.75</v>
      </c>
      <c r="I10" s="824" t="s">
        <v>1112</v>
      </c>
    </row>
    <row r="11">
      <c r="A11" s="833">
        <v>43051.0</v>
      </c>
      <c r="B11" s="834" t="s">
        <v>5</v>
      </c>
      <c r="C11" s="834" t="s">
        <v>234</v>
      </c>
      <c r="D11" s="834" t="s">
        <v>1061</v>
      </c>
      <c r="E11" s="835">
        <v>0.375</v>
      </c>
      <c r="F11" s="835">
        <v>0.6875</v>
      </c>
      <c r="G11" s="834">
        <v>30.0</v>
      </c>
      <c r="H11" s="834">
        <v>7.0</v>
      </c>
      <c r="I11" s="836"/>
    </row>
    <row r="12">
      <c r="B12" s="244" t="s">
        <v>5</v>
      </c>
      <c r="C12" s="244" t="s">
        <v>234</v>
      </c>
      <c r="D12" s="244" t="s">
        <v>1072</v>
      </c>
      <c r="E12" s="828">
        <v>0.4166666666666667</v>
      </c>
      <c r="F12" s="828">
        <v>0.75</v>
      </c>
      <c r="G12" s="244">
        <v>30.0</v>
      </c>
    </row>
    <row r="13">
      <c r="B13" s="244" t="s">
        <v>5</v>
      </c>
      <c r="C13" s="244" t="s">
        <v>234</v>
      </c>
      <c r="D13" s="244" t="s">
        <v>1113</v>
      </c>
      <c r="E13" s="828">
        <v>0.5833333333333334</v>
      </c>
      <c r="F13" s="828">
        <v>0.875</v>
      </c>
      <c r="G13" s="244"/>
    </row>
    <row r="14">
      <c r="B14" s="244" t="s">
        <v>5</v>
      </c>
      <c r="C14" s="244" t="s">
        <v>234</v>
      </c>
      <c r="D14" s="244" t="s">
        <v>1062</v>
      </c>
      <c r="E14" s="828">
        <v>0.6666666666666666</v>
      </c>
      <c r="F14" s="828">
        <v>0.8541666666666666</v>
      </c>
    </row>
    <row r="15">
      <c r="A15" s="840">
        <v>43051.0</v>
      </c>
      <c r="B15" s="824" t="s">
        <v>5</v>
      </c>
      <c r="C15" s="824" t="s">
        <v>1064</v>
      </c>
      <c r="D15" s="824" t="s">
        <v>1065</v>
      </c>
      <c r="E15" s="826">
        <v>0.3541666666666667</v>
      </c>
      <c r="F15" s="826">
        <v>0.7083333333333334</v>
      </c>
      <c r="G15" s="841">
        <v>30.0</v>
      </c>
      <c r="H15" s="841">
        <v>8.0</v>
      </c>
      <c r="I15" s="103"/>
    </row>
    <row r="16">
      <c r="A16" s="840">
        <v>43081.0</v>
      </c>
      <c r="B16" s="824" t="s">
        <v>40</v>
      </c>
      <c r="C16" s="824" t="s">
        <v>1083</v>
      </c>
      <c r="D16" s="824" t="s">
        <v>1065</v>
      </c>
      <c r="E16" s="826">
        <v>0.3645833333333333</v>
      </c>
      <c r="F16" s="826">
        <v>0.7291666666666666</v>
      </c>
      <c r="G16" s="841">
        <v>30.0</v>
      </c>
      <c r="H16" s="841">
        <v>8.25</v>
      </c>
      <c r="I16" s="103"/>
    </row>
    <row r="17">
      <c r="A17" s="833">
        <v>43081.0</v>
      </c>
      <c r="B17" s="834" t="s">
        <v>40</v>
      </c>
      <c r="C17" s="834" t="s">
        <v>234</v>
      </c>
      <c r="D17" s="834" t="s">
        <v>1061</v>
      </c>
      <c r="E17" s="835">
        <v>0.375</v>
      </c>
      <c r="F17" s="835">
        <v>0.6666666666666666</v>
      </c>
      <c r="G17" s="834">
        <v>30.0</v>
      </c>
      <c r="H17" s="834">
        <v>6.5</v>
      </c>
      <c r="I17" s="836"/>
    </row>
    <row r="18">
      <c r="A18" s="842" t="s">
        <v>1114</v>
      </c>
      <c r="B18" s="842" t="s">
        <v>1115</v>
      </c>
      <c r="C18" s="842" t="s">
        <v>234</v>
      </c>
      <c r="D18" s="842" t="s">
        <v>1067</v>
      </c>
      <c r="E18" s="843">
        <v>0.3680555555555556</v>
      </c>
      <c r="F18" s="843">
        <v>0.6666666666666666</v>
      </c>
      <c r="G18" s="842">
        <v>30.0</v>
      </c>
      <c r="H18" s="842">
        <v>6.5</v>
      </c>
      <c r="I18" s="844"/>
    </row>
    <row r="19">
      <c r="A19" s="839" t="s">
        <v>1116</v>
      </c>
      <c r="B19" s="244" t="s">
        <v>1115</v>
      </c>
      <c r="C19" s="244" t="s">
        <v>234</v>
      </c>
      <c r="D19" s="244" t="s">
        <v>1072</v>
      </c>
      <c r="E19" s="828">
        <v>0.4166666666666667</v>
      </c>
      <c r="G19" s="839">
        <v>30.0</v>
      </c>
      <c r="H19" s="777"/>
    </row>
    <row r="20">
      <c r="A20" s="841" t="s">
        <v>1114</v>
      </c>
      <c r="B20" s="824" t="s">
        <v>1115</v>
      </c>
      <c r="C20" s="824" t="s">
        <v>1083</v>
      </c>
      <c r="D20" s="824" t="s">
        <v>1065</v>
      </c>
      <c r="E20" s="826">
        <v>0.375</v>
      </c>
      <c r="F20" s="826">
        <v>0.6666666666666666</v>
      </c>
      <c r="G20" s="841">
        <v>30.0</v>
      </c>
      <c r="H20" s="841">
        <v>6.5</v>
      </c>
      <c r="I20" s="103"/>
    </row>
    <row r="21">
      <c r="A21" s="834" t="s">
        <v>1117</v>
      </c>
      <c r="B21" s="834" t="s">
        <v>1115</v>
      </c>
      <c r="C21" s="834" t="s">
        <v>234</v>
      </c>
      <c r="D21" s="834" t="s">
        <v>1061</v>
      </c>
      <c r="E21" s="835">
        <v>0.75</v>
      </c>
      <c r="F21" s="835">
        <v>0.9027777777777778</v>
      </c>
      <c r="G21" s="834" t="s">
        <v>1063</v>
      </c>
      <c r="H21" s="834">
        <v>3.5</v>
      </c>
      <c r="I21" s="834" t="s">
        <v>1118</v>
      </c>
    </row>
    <row r="22">
      <c r="A22" s="790" t="s">
        <v>1119</v>
      </c>
      <c r="B22" s="790" t="s">
        <v>109</v>
      </c>
      <c r="C22" s="790" t="s">
        <v>1083</v>
      </c>
      <c r="D22" s="790" t="s">
        <v>1065</v>
      </c>
      <c r="E22" s="791">
        <v>0.375</v>
      </c>
      <c r="F22" s="791">
        <v>0.7291666666666666</v>
      </c>
      <c r="G22" s="790">
        <v>30.0</v>
      </c>
      <c r="H22" s="790">
        <v>8.0</v>
      </c>
      <c r="I22" s="792"/>
    </row>
    <row r="23">
      <c r="A23" s="794" t="s">
        <v>1119</v>
      </c>
      <c r="B23" s="794" t="s">
        <v>109</v>
      </c>
      <c r="C23" s="794" t="s">
        <v>234</v>
      </c>
      <c r="D23" s="794" t="s">
        <v>1066</v>
      </c>
      <c r="E23" s="795">
        <v>0.375</v>
      </c>
      <c r="F23" s="795">
        <v>0.6875</v>
      </c>
      <c r="G23" s="794">
        <v>30.0</v>
      </c>
      <c r="H23" s="796"/>
      <c r="I23" s="796"/>
    </row>
    <row r="24">
      <c r="A24" s="790" t="s">
        <v>1120</v>
      </c>
      <c r="B24" s="790" t="s">
        <v>125</v>
      </c>
      <c r="C24" s="790" t="s">
        <v>1064</v>
      </c>
      <c r="D24" s="790" t="s">
        <v>1065</v>
      </c>
      <c r="E24" s="791">
        <v>0.3958333333333333</v>
      </c>
      <c r="F24" s="791">
        <v>0.7708333333333334</v>
      </c>
      <c r="G24" s="790">
        <v>15.0</v>
      </c>
      <c r="H24" s="790">
        <v>8.5</v>
      </c>
      <c r="I24" s="792"/>
    </row>
    <row r="25">
      <c r="A25" s="790" t="s">
        <v>1121</v>
      </c>
      <c r="B25" s="790" t="s">
        <v>1122</v>
      </c>
      <c r="C25" s="790" t="s">
        <v>1064</v>
      </c>
      <c r="D25" s="790" t="s">
        <v>1065</v>
      </c>
      <c r="E25" s="791">
        <v>0.5</v>
      </c>
      <c r="F25" s="791">
        <v>0.6354166666666666</v>
      </c>
      <c r="G25" s="790" t="s">
        <v>1063</v>
      </c>
      <c r="H25" s="790">
        <v>3.25</v>
      </c>
      <c r="I25" s="792"/>
    </row>
    <row r="26">
      <c r="A26" s="794" t="s">
        <v>1119</v>
      </c>
      <c r="B26" s="794" t="s">
        <v>141</v>
      </c>
      <c r="C26" s="794" t="s">
        <v>234</v>
      </c>
      <c r="D26" s="794" t="s">
        <v>1066</v>
      </c>
      <c r="E26" s="795">
        <v>0.3333333333333333</v>
      </c>
      <c r="F26" s="795">
        <v>0.6458333333333334</v>
      </c>
      <c r="G26" s="794">
        <v>30.0</v>
      </c>
      <c r="H26" s="794" t="s">
        <v>1123</v>
      </c>
      <c r="I26" s="796"/>
    </row>
    <row r="27">
      <c r="A27" s="790" t="s">
        <v>1124</v>
      </c>
      <c r="B27" s="790" t="s">
        <v>170</v>
      </c>
      <c r="C27" s="790" t="s">
        <v>234</v>
      </c>
      <c r="D27" s="790" t="s">
        <v>1065</v>
      </c>
      <c r="E27" s="791">
        <v>0.375</v>
      </c>
      <c r="F27" s="791">
        <v>0.7395833333333334</v>
      </c>
      <c r="G27" s="790">
        <v>30.0</v>
      </c>
      <c r="H27" s="790">
        <v>8.25</v>
      </c>
      <c r="I27" s="792"/>
    </row>
    <row r="28">
      <c r="A28" s="845">
        <v>43051.0</v>
      </c>
      <c r="B28" s="811" t="s">
        <v>5</v>
      </c>
      <c r="C28" s="811" t="s">
        <v>234</v>
      </c>
      <c r="D28" s="811" t="s">
        <v>1110</v>
      </c>
      <c r="E28" s="811">
        <v>9.0</v>
      </c>
      <c r="F28" s="811">
        <v>6.0</v>
      </c>
      <c r="G28" s="811">
        <v>30.0</v>
      </c>
      <c r="H28" s="813"/>
      <c r="I28" s="813"/>
    </row>
    <row r="29">
      <c r="A29" s="845">
        <v>43081.0</v>
      </c>
      <c r="B29" s="811" t="s">
        <v>40</v>
      </c>
      <c r="C29" s="811" t="s">
        <v>234</v>
      </c>
      <c r="D29" s="811" t="s">
        <v>1110</v>
      </c>
      <c r="E29" s="811">
        <v>1.0</v>
      </c>
      <c r="F29" s="811">
        <v>8.3</v>
      </c>
      <c r="G29" s="811">
        <v>30.0</v>
      </c>
      <c r="H29" s="813"/>
      <c r="I29" s="813"/>
    </row>
    <row r="30">
      <c r="A30" s="811" t="s">
        <v>1119</v>
      </c>
      <c r="B30" s="811" t="s">
        <v>109</v>
      </c>
      <c r="C30" s="811" t="s">
        <v>234</v>
      </c>
      <c r="D30" s="811" t="s">
        <v>1110</v>
      </c>
      <c r="E30" s="811">
        <v>2.0</v>
      </c>
      <c r="F30" s="811">
        <v>9.1</v>
      </c>
      <c r="G30" s="811">
        <v>30.0</v>
      </c>
      <c r="H30" s="813"/>
      <c r="I30" s="813"/>
    </row>
    <row r="31">
      <c r="A31" s="790" t="s">
        <v>1125</v>
      </c>
      <c r="B31" s="790" t="s">
        <v>5</v>
      </c>
      <c r="C31" s="790" t="s">
        <v>1064</v>
      </c>
      <c r="D31" s="790" t="s">
        <v>1065</v>
      </c>
      <c r="E31" s="791">
        <v>0.375</v>
      </c>
      <c r="F31" s="791">
        <v>0.7604166666666666</v>
      </c>
      <c r="G31" s="790">
        <v>30.0</v>
      </c>
      <c r="H31" s="790">
        <v>8.75</v>
      </c>
      <c r="I31" s="792"/>
    </row>
    <row r="32">
      <c r="A32" s="790" t="s">
        <v>1126</v>
      </c>
      <c r="B32" s="790" t="s">
        <v>40</v>
      </c>
      <c r="C32" s="790" t="s">
        <v>1083</v>
      </c>
      <c r="D32" s="790" t="s">
        <v>1065</v>
      </c>
      <c r="E32" s="791">
        <v>0.3958333333333333</v>
      </c>
      <c r="F32" s="791">
        <v>0.7291666666666666</v>
      </c>
      <c r="G32" s="790">
        <v>30.0</v>
      </c>
      <c r="H32" s="790">
        <v>7.5</v>
      </c>
      <c r="I32" s="792"/>
    </row>
    <row r="33">
      <c r="A33" s="790" t="s">
        <v>1127</v>
      </c>
      <c r="B33" s="790" t="s">
        <v>1115</v>
      </c>
      <c r="C33" s="790" t="s">
        <v>1064</v>
      </c>
      <c r="D33" s="790" t="s">
        <v>1065</v>
      </c>
      <c r="E33" s="791">
        <v>0.3541666666666667</v>
      </c>
      <c r="F33" s="791">
        <v>0.7604166666666666</v>
      </c>
      <c r="G33" s="790">
        <v>30.0</v>
      </c>
      <c r="H33" s="790">
        <v>9.25</v>
      </c>
      <c r="I33" s="792"/>
    </row>
    <row r="34">
      <c r="A34" s="790" t="s">
        <v>1128</v>
      </c>
      <c r="B34" s="790" t="s">
        <v>109</v>
      </c>
      <c r="C34" s="790" t="s">
        <v>1064</v>
      </c>
      <c r="D34" s="790" t="s">
        <v>1065</v>
      </c>
      <c r="E34" s="791">
        <v>0.3125</v>
      </c>
      <c r="F34" s="791">
        <v>0.8541666666666666</v>
      </c>
      <c r="G34" s="790">
        <v>30.0</v>
      </c>
      <c r="H34" s="790">
        <v>12.5</v>
      </c>
      <c r="I34" s="792"/>
    </row>
    <row r="35">
      <c r="A35" s="790" t="s">
        <v>1129</v>
      </c>
      <c r="B35" s="790" t="s">
        <v>125</v>
      </c>
      <c r="C35" s="790" t="s">
        <v>1064</v>
      </c>
      <c r="D35" s="790" t="s">
        <v>1065</v>
      </c>
      <c r="E35" s="791">
        <v>0.3541666666666667</v>
      </c>
      <c r="F35" s="791">
        <v>0.8541666666666666</v>
      </c>
      <c r="G35" s="790">
        <v>30.0</v>
      </c>
      <c r="H35" s="790">
        <v>11.5</v>
      </c>
      <c r="I35" s="792"/>
    </row>
    <row r="36">
      <c r="A36" s="790" t="s">
        <v>1130</v>
      </c>
      <c r="B36" s="790" t="s">
        <v>141</v>
      </c>
      <c r="C36" s="790" t="s">
        <v>234</v>
      </c>
      <c r="D36" s="790" t="s">
        <v>1065</v>
      </c>
      <c r="E36" s="791">
        <v>0.34375</v>
      </c>
      <c r="F36" s="791">
        <v>0.7083333333333334</v>
      </c>
      <c r="G36" s="790" t="s">
        <v>1131</v>
      </c>
      <c r="H36" s="790">
        <v>8.75</v>
      </c>
      <c r="I36" s="792"/>
    </row>
    <row r="37">
      <c r="A37" s="790" t="s">
        <v>1130</v>
      </c>
      <c r="B37" s="790" t="s">
        <v>141</v>
      </c>
      <c r="C37" s="790" t="s">
        <v>1064</v>
      </c>
      <c r="D37" s="790" t="s">
        <v>1065</v>
      </c>
      <c r="E37" s="791">
        <v>0.2916666666666667</v>
      </c>
      <c r="F37" s="791">
        <v>0.3854166666666667</v>
      </c>
      <c r="G37" s="790" t="s">
        <v>1063</v>
      </c>
      <c r="H37" s="790">
        <v>2.25</v>
      </c>
      <c r="I37" s="790" t="s">
        <v>1132</v>
      </c>
    </row>
    <row r="38">
      <c r="A38" s="846" t="s">
        <v>1133</v>
      </c>
      <c r="B38" s="846" t="s">
        <v>170</v>
      </c>
      <c r="C38" s="846" t="s">
        <v>234</v>
      </c>
      <c r="D38" s="846" t="s">
        <v>1065</v>
      </c>
      <c r="E38" s="847">
        <v>0.4166666666666667</v>
      </c>
      <c r="F38" s="847">
        <v>0.7604166666666666</v>
      </c>
      <c r="G38" s="846">
        <v>30.0</v>
      </c>
      <c r="H38" s="846">
        <v>7.45</v>
      </c>
      <c r="I38" s="848"/>
    </row>
    <row r="39">
      <c r="A39" s="790" t="s">
        <v>1134</v>
      </c>
      <c r="B39" s="790" t="s">
        <v>1115</v>
      </c>
      <c r="C39" s="790" t="s">
        <v>1064</v>
      </c>
      <c r="D39" s="846" t="s">
        <v>1065</v>
      </c>
      <c r="E39" s="791">
        <v>0.3958333333333333</v>
      </c>
      <c r="F39" s="791">
        <v>0.7083333333333334</v>
      </c>
      <c r="G39" s="790" t="s">
        <v>1063</v>
      </c>
      <c r="H39" s="790">
        <v>7.5</v>
      </c>
      <c r="I39" s="792"/>
    </row>
    <row r="40">
      <c r="A40" s="790" t="s">
        <v>1135</v>
      </c>
      <c r="B40" s="790" t="s">
        <v>125</v>
      </c>
      <c r="C40" s="790" t="s">
        <v>1064</v>
      </c>
      <c r="D40" s="846" t="s">
        <v>1065</v>
      </c>
      <c r="E40" s="791">
        <v>0.3854166666666667</v>
      </c>
      <c r="F40" s="791">
        <v>0.7291666666666666</v>
      </c>
      <c r="G40" s="790">
        <v>30.0</v>
      </c>
      <c r="H40" s="790">
        <v>7.75</v>
      </c>
      <c r="I40" s="792"/>
    </row>
    <row r="41">
      <c r="A41" s="783" t="s">
        <v>1135</v>
      </c>
      <c r="B41" s="783" t="s">
        <v>125</v>
      </c>
      <c r="C41" s="783" t="s">
        <v>234</v>
      </c>
      <c r="D41" s="783" t="s">
        <v>1061</v>
      </c>
      <c r="E41" s="784">
        <v>0.5</v>
      </c>
      <c r="F41" s="784">
        <v>0.8333333333333334</v>
      </c>
      <c r="G41" s="783">
        <v>30.0</v>
      </c>
      <c r="H41" s="783">
        <v>7.5</v>
      </c>
      <c r="I41" s="785"/>
    </row>
    <row r="42">
      <c r="A42" s="811" t="s">
        <v>1136</v>
      </c>
      <c r="B42" s="811" t="s">
        <v>141</v>
      </c>
      <c r="C42" s="811" t="s">
        <v>234</v>
      </c>
      <c r="D42" s="811" t="s">
        <v>1072</v>
      </c>
      <c r="E42" s="812">
        <v>0.3958333333333333</v>
      </c>
      <c r="F42" s="813"/>
      <c r="G42" s="813"/>
      <c r="H42" s="813"/>
      <c r="I42" s="813"/>
    </row>
    <row r="43">
      <c r="A43" s="798" t="s">
        <v>1136</v>
      </c>
      <c r="B43" s="798" t="s">
        <v>141</v>
      </c>
      <c r="C43" s="798" t="s">
        <v>234</v>
      </c>
      <c r="D43" s="798" t="s">
        <v>1067</v>
      </c>
      <c r="E43" s="799">
        <v>0.4548611111111111</v>
      </c>
      <c r="F43" s="799">
        <v>0.8333333333333334</v>
      </c>
      <c r="G43" s="798">
        <v>30.0</v>
      </c>
      <c r="H43" s="798">
        <v>8.5</v>
      </c>
      <c r="I43" s="800"/>
    </row>
    <row r="44">
      <c r="A44" s="783" t="s">
        <v>1137</v>
      </c>
      <c r="B44" s="783" t="s">
        <v>170</v>
      </c>
      <c r="C44" s="783" t="s">
        <v>234</v>
      </c>
      <c r="D44" s="783" t="s">
        <v>1061</v>
      </c>
      <c r="E44" s="784">
        <v>0.4375</v>
      </c>
      <c r="F44" s="784">
        <v>0.7291666666666666</v>
      </c>
      <c r="G44" s="783">
        <v>30.0</v>
      </c>
      <c r="H44" s="783">
        <v>6.5</v>
      </c>
      <c r="I44" s="785"/>
    </row>
    <row r="45">
      <c r="A45" s="790" t="s">
        <v>1137</v>
      </c>
      <c r="B45" s="790" t="s">
        <v>170</v>
      </c>
      <c r="C45" s="790" t="s">
        <v>234</v>
      </c>
      <c r="D45" s="790" t="s">
        <v>1065</v>
      </c>
      <c r="E45" s="791">
        <v>0.5</v>
      </c>
      <c r="F45" s="791">
        <v>0.7604166666666666</v>
      </c>
      <c r="G45" s="790">
        <v>30.0</v>
      </c>
      <c r="H45" s="790">
        <v>5.75</v>
      </c>
      <c r="I45" s="792"/>
    </row>
    <row r="46">
      <c r="A46" s="806">
        <v>43132.0</v>
      </c>
      <c r="B46" s="790" t="s">
        <v>40</v>
      </c>
      <c r="C46" s="790" t="s">
        <v>1083</v>
      </c>
      <c r="D46" s="790" t="s">
        <v>1065</v>
      </c>
      <c r="E46" s="791">
        <v>0.3958333333333333</v>
      </c>
      <c r="F46" s="791">
        <v>0.7291666666666666</v>
      </c>
      <c r="G46" s="790">
        <v>30.0</v>
      </c>
      <c r="H46" s="790">
        <v>7.5</v>
      </c>
      <c r="I46" s="792"/>
    </row>
    <row r="47">
      <c r="A47" s="814">
        <v>43132.0</v>
      </c>
      <c r="B47" s="783" t="s">
        <v>40</v>
      </c>
      <c r="C47" s="783" t="s">
        <v>234</v>
      </c>
      <c r="D47" s="783" t="s">
        <v>1061</v>
      </c>
      <c r="E47" s="784">
        <v>0.5</v>
      </c>
      <c r="F47" s="784">
        <v>0.8194444444444444</v>
      </c>
      <c r="G47" s="783">
        <v>30.0</v>
      </c>
      <c r="H47" s="783" t="s">
        <v>1138</v>
      </c>
      <c r="I47" s="785"/>
    </row>
    <row r="48">
      <c r="A48" s="805">
        <v>43160.0</v>
      </c>
      <c r="B48" s="783" t="s">
        <v>1115</v>
      </c>
      <c r="C48" s="783" t="s">
        <v>234</v>
      </c>
      <c r="D48" s="783" t="s">
        <v>1061</v>
      </c>
      <c r="E48" s="784">
        <v>0.5</v>
      </c>
      <c r="F48" s="784">
        <v>0.7708333333333334</v>
      </c>
      <c r="G48" s="783">
        <v>30.0</v>
      </c>
      <c r="H48" s="783" t="s">
        <v>1139</v>
      </c>
      <c r="I48" s="783" t="s">
        <v>1140</v>
      </c>
    </row>
    <row r="49">
      <c r="A49" s="778"/>
      <c r="B49" s="778"/>
      <c r="C49" s="778"/>
      <c r="D49" s="778" t="s">
        <v>1056</v>
      </c>
      <c r="E49" s="779"/>
      <c r="F49" s="779"/>
      <c r="G49" s="778"/>
      <c r="H49" s="778"/>
      <c r="I49" s="778"/>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2.75"/>
  <cols>
    <col customWidth="1" min="2" max="2" width="8.11"/>
    <col customWidth="1" min="3" max="3" width="13.33"/>
    <col customWidth="1" min="4" max="4" width="23.56"/>
    <col customWidth="1" min="7" max="7" width="8.22"/>
    <col customWidth="1" min="11" max="11" width="14.22"/>
  </cols>
  <sheetData>
    <row r="1">
      <c r="A1" s="849" t="s">
        <v>0</v>
      </c>
      <c r="B1" s="849" t="s">
        <v>1141</v>
      </c>
      <c r="C1" s="849" t="s">
        <v>1142</v>
      </c>
      <c r="D1" s="849" t="s">
        <v>1143</v>
      </c>
      <c r="E1" s="849" t="s">
        <v>1144</v>
      </c>
      <c r="F1" s="849" t="s">
        <v>1145</v>
      </c>
      <c r="G1" s="244"/>
      <c r="I1" s="849" t="s">
        <v>1146</v>
      </c>
      <c r="J1" s="850"/>
      <c r="K1" s="850"/>
    </row>
    <row r="2">
      <c r="A2" s="851" t="s">
        <v>1147</v>
      </c>
      <c r="B2" s="830" t="s">
        <v>1148</v>
      </c>
      <c r="C2" s="851">
        <v>2.00124317E8</v>
      </c>
      <c r="D2" s="830" t="s">
        <v>1149</v>
      </c>
      <c r="E2" s="852">
        <v>69.0</v>
      </c>
      <c r="F2" s="830" t="s">
        <v>1150</v>
      </c>
      <c r="G2" s="244"/>
      <c r="I2" s="849" t="s">
        <v>1151</v>
      </c>
      <c r="J2" s="849" t="s">
        <v>1152</v>
      </c>
      <c r="K2" s="849" t="s">
        <v>1153</v>
      </c>
    </row>
    <row r="3">
      <c r="A3" s="851" t="s">
        <v>1147</v>
      </c>
      <c r="B3" s="830" t="s">
        <v>1148</v>
      </c>
      <c r="C3" s="851">
        <v>2.00124319E8</v>
      </c>
      <c r="D3" s="830" t="s">
        <v>1154</v>
      </c>
      <c r="E3" s="852">
        <v>59.0</v>
      </c>
      <c r="F3" s="830" t="s">
        <v>1150</v>
      </c>
      <c r="I3" s="824" t="s">
        <v>946</v>
      </c>
      <c r="J3" s="824"/>
      <c r="K3" s="824"/>
    </row>
    <row r="4">
      <c r="A4" s="853" t="s">
        <v>1155</v>
      </c>
      <c r="B4" s="854" t="s">
        <v>1156</v>
      </c>
      <c r="C4" s="855">
        <v>2.00124492E8</v>
      </c>
      <c r="D4" s="855" t="s">
        <v>1157</v>
      </c>
      <c r="E4" s="856">
        <v>450.0</v>
      </c>
      <c r="F4" s="854" t="s">
        <v>1150</v>
      </c>
      <c r="I4" s="857" t="s">
        <v>1158</v>
      </c>
      <c r="J4" s="857" t="s">
        <v>1159</v>
      </c>
      <c r="K4" s="858">
        <v>75.0</v>
      </c>
      <c r="L4" s="244"/>
      <c r="M4" s="244"/>
      <c r="N4" s="244"/>
    </row>
    <row r="5">
      <c r="A5" s="853" t="s">
        <v>1155</v>
      </c>
      <c r="B5" s="854" t="s">
        <v>1160</v>
      </c>
      <c r="C5" s="855" t="s">
        <v>1161</v>
      </c>
      <c r="D5" s="855" t="s">
        <v>1162</v>
      </c>
      <c r="E5" s="856">
        <v>185.0</v>
      </c>
      <c r="F5" s="854" t="s">
        <v>1150</v>
      </c>
      <c r="G5" s="244" t="s">
        <v>1163</v>
      </c>
      <c r="I5" s="859" t="s">
        <v>1164</v>
      </c>
      <c r="J5" s="859"/>
      <c r="K5" s="860"/>
    </row>
    <row r="6">
      <c r="A6" s="861">
        <v>42373.0</v>
      </c>
      <c r="B6" s="830" t="s">
        <v>1148</v>
      </c>
      <c r="C6" s="851">
        <v>2.00124568E8</v>
      </c>
      <c r="D6" s="830" t="s">
        <v>1165</v>
      </c>
      <c r="E6" s="852">
        <v>185.0</v>
      </c>
      <c r="F6" s="830" t="s">
        <v>1150</v>
      </c>
      <c r="I6" s="830" t="s">
        <v>1148</v>
      </c>
      <c r="J6" s="830">
        <v>10.0</v>
      </c>
      <c r="K6" s="852">
        <v>1012.0</v>
      </c>
      <c r="L6" s="244"/>
    </row>
    <row r="7">
      <c r="A7" s="861">
        <v>42494.0</v>
      </c>
      <c r="B7" s="830" t="s">
        <v>1148</v>
      </c>
      <c r="C7" s="851">
        <v>2.00124856E8</v>
      </c>
      <c r="D7" s="830" t="s">
        <v>1166</v>
      </c>
      <c r="E7" s="852">
        <v>175.0</v>
      </c>
      <c r="F7" s="830" t="s">
        <v>1150</v>
      </c>
      <c r="I7" s="862" t="s">
        <v>1167</v>
      </c>
      <c r="J7" s="97"/>
      <c r="K7" s="97"/>
    </row>
    <row r="8">
      <c r="A8" s="863">
        <v>42555.0</v>
      </c>
      <c r="B8" s="854" t="s">
        <v>1156</v>
      </c>
      <c r="C8" s="853" t="s">
        <v>1168</v>
      </c>
      <c r="D8" s="854" t="s">
        <v>1169</v>
      </c>
      <c r="E8" s="856">
        <v>320.0</v>
      </c>
      <c r="F8" s="854" t="s">
        <v>1150</v>
      </c>
      <c r="G8" s="244"/>
      <c r="I8" s="854" t="s">
        <v>1156</v>
      </c>
      <c r="J8" s="854">
        <v>5.0</v>
      </c>
      <c r="K8" s="856">
        <v>1085.0</v>
      </c>
      <c r="L8" s="864"/>
      <c r="M8" s="244" t="s">
        <v>1170</v>
      </c>
    </row>
    <row r="9">
      <c r="A9" s="863">
        <v>42586.0</v>
      </c>
      <c r="B9" s="854" t="s">
        <v>1156</v>
      </c>
      <c r="C9" s="853">
        <v>2.00125061E8</v>
      </c>
      <c r="D9" s="854" t="s">
        <v>1171</v>
      </c>
      <c r="E9" s="856">
        <v>75.0</v>
      </c>
      <c r="F9" s="854" t="s">
        <v>1150</v>
      </c>
      <c r="I9" s="865" t="s">
        <v>1172</v>
      </c>
      <c r="J9" s="865"/>
      <c r="K9" s="866"/>
    </row>
    <row r="10">
      <c r="A10" s="861">
        <v>42586.0</v>
      </c>
      <c r="B10" s="830" t="s">
        <v>1148</v>
      </c>
      <c r="C10" s="851">
        <v>2.00125061E8</v>
      </c>
      <c r="D10" s="830" t="s">
        <v>1173</v>
      </c>
      <c r="E10" s="852">
        <v>55.0</v>
      </c>
      <c r="F10" s="830" t="s">
        <v>1150</v>
      </c>
      <c r="I10" s="842" t="s">
        <v>1174</v>
      </c>
      <c r="J10" s="842" t="s">
        <v>1179</v>
      </c>
      <c r="K10" s="842" t="s">
        <v>1180</v>
      </c>
      <c r="L10" s="244"/>
    </row>
    <row r="11">
      <c r="A11" s="861">
        <v>42586.0</v>
      </c>
      <c r="B11" s="830" t="s">
        <v>1148</v>
      </c>
      <c r="C11" s="851">
        <v>2.00125061E8</v>
      </c>
      <c r="D11" s="830" t="s">
        <v>1184</v>
      </c>
      <c r="E11" s="852">
        <v>69.0</v>
      </c>
      <c r="F11" s="830" t="s">
        <v>1150</v>
      </c>
      <c r="I11" s="870" t="s">
        <v>1187</v>
      </c>
      <c r="J11" s="870">
        <v>2.0</v>
      </c>
      <c r="K11" s="871">
        <v>635.0</v>
      </c>
    </row>
    <row r="12">
      <c r="A12" s="873" t="s">
        <v>1191</v>
      </c>
      <c r="B12" s="870" t="s">
        <v>1187</v>
      </c>
      <c r="C12" s="874">
        <v>2.00125649E8</v>
      </c>
      <c r="D12" s="874" t="s">
        <v>1198</v>
      </c>
      <c r="E12" s="871">
        <v>450.0</v>
      </c>
      <c r="F12" s="870" t="s">
        <v>1150</v>
      </c>
      <c r="I12" s="875" t="s">
        <v>1202</v>
      </c>
      <c r="J12" s="875">
        <v>1.0</v>
      </c>
      <c r="K12" s="876">
        <v>69.0</v>
      </c>
      <c r="L12" s="244"/>
    </row>
    <row r="13">
      <c r="A13" s="873" t="s">
        <v>1191</v>
      </c>
      <c r="B13" s="870" t="s">
        <v>1187</v>
      </c>
      <c r="C13" s="874">
        <v>2.00125656E8</v>
      </c>
      <c r="D13" s="874" t="s">
        <v>1212</v>
      </c>
      <c r="E13" s="871">
        <v>185.0</v>
      </c>
      <c r="F13" s="870" t="s">
        <v>1150</v>
      </c>
      <c r="I13" s="138"/>
      <c r="J13" s="138"/>
      <c r="K13" s="138"/>
    </row>
    <row r="14">
      <c r="A14" s="879" t="s">
        <v>1214</v>
      </c>
      <c r="B14" s="842" t="s">
        <v>1174</v>
      </c>
      <c r="C14" s="880">
        <v>2.00125803E8</v>
      </c>
      <c r="D14" s="880" t="s">
        <v>1157</v>
      </c>
      <c r="E14" s="882">
        <v>450.0</v>
      </c>
      <c r="F14" s="842" t="s">
        <v>1150</v>
      </c>
    </row>
    <row r="15">
      <c r="A15" s="879" t="s">
        <v>1214</v>
      </c>
      <c r="B15" s="842" t="s">
        <v>1174</v>
      </c>
      <c r="C15" s="880">
        <v>2.00125833E8</v>
      </c>
      <c r="D15" s="880" t="s">
        <v>1223</v>
      </c>
      <c r="E15" s="882">
        <v>145.0</v>
      </c>
      <c r="F15" s="842" t="s">
        <v>1150</v>
      </c>
    </row>
    <row r="16">
      <c r="A16" s="851" t="s">
        <v>1227</v>
      </c>
      <c r="B16" s="830" t="s">
        <v>1148</v>
      </c>
      <c r="C16" s="851">
        <v>2.00126183E8</v>
      </c>
      <c r="D16" s="830" t="s">
        <v>1228</v>
      </c>
      <c r="E16" s="852">
        <v>215.0</v>
      </c>
      <c r="F16" s="830" t="s">
        <v>1150</v>
      </c>
    </row>
    <row r="17">
      <c r="A17" s="886" t="s">
        <v>1230</v>
      </c>
      <c r="B17" s="875" t="s">
        <v>1202</v>
      </c>
      <c r="C17" s="886">
        <v>2.00126269E8</v>
      </c>
      <c r="D17" s="888" t="s">
        <v>1235</v>
      </c>
      <c r="E17" s="876">
        <v>69.0</v>
      </c>
      <c r="F17" s="875" t="s">
        <v>1150</v>
      </c>
    </row>
    <row r="18">
      <c r="A18" s="889" t="s">
        <v>1240</v>
      </c>
      <c r="B18" s="889" t="s">
        <v>1158</v>
      </c>
      <c r="C18" s="890">
        <v>2.00126374E8</v>
      </c>
      <c r="D18" s="889" t="s">
        <v>1246</v>
      </c>
      <c r="E18" s="891">
        <v>75.0</v>
      </c>
      <c r="F18" s="889" t="s">
        <v>1150</v>
      </c>
    </row>
    <row r="19">
      <c r="A19" s="830" t="s">
        <v>1251</v>
      </c>
      <c r="B19" s="830" t="s">
        <v>1148</v>
      </c>
      <c r="C19" s="851">
        <v>2.00126447E8</v>
      </c>
      <c r="D19" s="830" t="s">
        <v>1255</v>
      </c>
      <c r="E19" s="852">
        <v>55.0</v>
      </c>
      <c r="F19" s="830" t="s">
        <v>1150</v>
      </c>
    </row>
    <row r="20">
      <c r="A20" s="853" t="s">
        <v>1258</v>
      </c>
      <c r="B20" s="853" t="s">
        <v>1156</v>
      </c>
      <c r="C20" s="853">
        <v>2.00126604E8</v>
      </c>
      <c r="D20" s="854" t="s">
        <v>1261</v>
      </c>
      <c r="E20" s="856">
        <v>55.0</v>
      </c>
      <c r="F20" s="892"/>
    </row>
    <row r="21">
      <c r="A21" s="861">
        <v>42434.0</v>
      </c>
      <c r="B21" s="851" t="s">
        <v>1148</v>
      </c>
      <c r="C21" s="851">
        <v>2.00126934E8</v>
      </c>
      <c r="D21" s="830" t="s">
        <v>1173</v>
      </c>
      <c r="E21" s="852">
        <v>55.0</v>
      </c>
      <c r="F21" s="832"/>
    </row>
    <row r="22">
      <c r="A22" s="861">
        <v>42434.0</v>
      </c>
      <c r="B22" s="851" t="s">
        <v>1148</v>
      </c>
      <c r="C22" s="851">
        <v>2.00126934E8</v>
      </c>
      <c r="D22" s="830" t="s">
        <v>1171</v>
      </c>
      <c r="E22" s="852">
        <v>75.0</v>
      </c>
      <c r="F22" s="832"/>
    </row>
    <row r="27">
      <c r="A27" s="842" t="s">
        <v>1251</v>
      </c>
      <c r="B27" s="842" t="s">
        <v>1278</v>
      </c>
      <c r="C27" s="842">
        <v>5.00135948E8</v>
      </c>
      <c r="D27" s="842" t="s">
        <v>1281</v>
      </c>
      <c r="E27" s="842">
        <v>175.0</v>
      </c>
      <c r="F27" s="844"/>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2.75"/>
  <cols>
    <col customWidth="1" min="1" max="20" width="13.44"/>
  </cols>
  <sheetData>
    <row r="1">
      <c r="A1" s="867" t="s">
        <v>0</v>
      </c>
      <c r="C1" s="867" t="s">
        <v>1175</v>
      </c>
      <c r="E1" s="867" t="s">
        <v>1176</v>
      </c>
      <c r="H1" s="867" t="s">
        <v>1177</v>
      </c>
      <c r="J1" s="868" t="s">
        <v>1178</v>
      </c>
    </row>
    <row r="2">
      <c r="A2" s="864">
        <v>41649.0</v>
      </c>
      <c r="C2" s="242" t="s">
        <v>1181</v>
      </c>
      <c r="E2" s="242" t="s">
        <v>1182</v>
      </c>
      <c r="F2" s="242" t="s">
        <v>1183</v>
      </c>
      <c r="H2" s="242" t="s">
        <v>1185</v>
      </c>
      <c r="J2" s="869" t="s">
        <v>1186</v>
      </c>
    </row>
    <row r="3">
      <c r="A3" s="864">
        <v>41953.0</v>
      </c>
      <c r="C3" s="242" t="s">
        <v>1188</v>
      </c>
      <c r="E3" s="242" t="s">
        <v>1189</v>
      </c>
      <c r="F3" s="242" t="s">
        <v>1190</v>
      </c>
      <c r="J3" s="872"/>
    </row>
    <row r="4">
      <c r="A4" s="864">
        <v>41983.0</v>
      </c>
      <c r="C4" s="242" t="s">
        <v>1192</v>
      </c>
      <c r="E4" s="242" t="s">
        <v>1193</v>
      </c>
      <c r="F4" s="242" t="s">
        <v>1194</v>
      </c>
      <c r="J4" s="869" t="s">
        <v>1195</v>
      </c>
    </row>
    <row r="5">
      <c r="A5" s="242" t="s">
        <v>1196</v>
      </c>
      <c r="C5" s="242" t="s">
        <v>1197</v>
      </c>
      <c r="E5" s="242" t="s">
        <v>1199</v>
      </c>
      <c r="F5" s="242" t="s">
        <v>1200</v>
      </c>
      <c r="J5" s="869" t="s">
        <v>1195</v>
      </c>
    </row>
    <row r="6">
      <c r="C6" s="242" t="s">
        <v>1201</v>
      </c>
      <c r="E6" s="242" t="s">
        <v>1203</v>
      </c>
      <c r="F6" s="242" t="s">
        <v>1204</v>
      </c>
      <c r="H6" s="242" t="s">
        <v>1205</v>
      </c>
      <c r="J6" s="869" t="s">
        <v>1206</v>
      </c>
    </row>
    <row r="7">
      <c r="C7" s="242" t="s">
        <v>1207</v>
      </c>
      <c r="E7" s="242">
        <v>4.20276007E8</v>
      </c>
      <c r="F7" s="242" t="s">
        <v>1208</v>
      </c>
      <c r="H7" s="242" t="s">
        <v>1209</v>
      </c>
      <c r="J7" s="869" t="s">
        <v>1210</v>
      </c>
    </row>
    <row r="8">
      <c r="A8" s="877" t="s">
        <v>1211</v>
      </c>
      <c r="B8" s="878"/>
      <c r="C8" s="877" t="s">
        <v>71</v>
      </c>
      <c r="D8" s="878"/>
      <c r="E8" s="877" t="s">
        <v>1213</v>
      </c>
      <c r="F8" s="877" t="s">
        <v>1215</v>
      </c>
      <c r="G8" s="878"/>
      <c r="H8" s="877" t="s">
        <v>725</v>
      </c>
      <c r="I8" s="878"/>
      <c r="J8" s="881" t="s">
        <v>1216</v>
      </c>
    </row>
    <row r="9">
      <c r="A9" s="242" t="s">
        <v>1217</v>
      </c>
      <c r="C9" s="242" t="s">
        <v>1218</v>
      </c>
      <c r="E9" s="242" t="s">
        <v>1219</v>
      </c>
      <c r="F9" s="242" t="s">
        <v>1220</v>
      </c>
      <c r="J9" s="869" t="s">
        <v>1221</v>
      </c>
    </row>
    <row r="10">
      <c r="A10" s="883">
        <v>41650.0</v>
      </c>
      <c r="B10" s="878"/>
      <c r="C10" s="877" t="s">
        <v>1222</v>
      </c>
      <c r="D10" s="878"/>
      <c r="E10" s="877">
        <v>4.31711714E8</v>
      </c>
      <c r="F10" s="877" t="s">
        <v>1224</v>
      </c>
      <c r="G10" s="878"/>
      <c r="H10" s="877" t="s">
        <v>1225</v>
      </c>
      <c r="I10" s="878"/>
      <c r="J10" s="881" t="s">
        <v>1226</v>
      </c>
    </row>
    <row r="11">
      <c r="A11" s="884">
        <v>41650.0</v>
      </c>
      <c r="B11" s="885"/>
      <c r="C11" s="887" t="s">
        <v>1229</v>
      </c>
      <c r="D11" s="885"/>
      <c r="E11" s="887" t="s">
        <v>1231</v>
      </c>
      <c r="F11" s="887" t="s">
        <v>1232</v>
      </c>
      <c r="G11" s="878"/>
      <c r="H11" s="877" t="s">
        <v>1233</v>
      </c>
      <c r="J11" s="869" t="s">
        <v>1234</v>
      </c>
    </row>
    <row r="12">
      <c r="A12" s="883">
        <v>41681.0</v>
      </c>
      <c r="B12" s="878"/>
      <c r="C12" s="877" t="s">
        <v>1236</v>
      </c>
      <c r="D12" s="878"/>
      <c r="E12" s="877" t="s">
        <v>1237</v>
      </c>
      <c r="F12" s="877" t="s">
        <v>1238</v>
      </c>
      <c r="H12" s="242" t="s">
        <v>1233</v>
      </c>
      <c r="J12" s="869" t="s">
        <v>1239</v>
      </c>
    </row>
    <row r="13">
      <c r="A13" s="878"/>
      <c r="B13" s="878"/>
      <c r="C13" s="877" t="s">
        <v>1241</v>
      </c>
      <c r="D13" s="878"/>
      <c r="E13" s="877" t="s">
        <v>1242</v>
      </c>
      <c r="F13" s="877" t="s">
        <v>1243</v>
      </c>
      <c r="H13" s="242" t="s">
        <v>1233</v>
      </c>
      <c r="J13" s="869" t="s">
        <v>1244</v>
      </c>
    </row>
    <row r="14">
      <c r="J14" s="869" t="s">
        <v>1245</v>
      </c>
    </row>
    <row r="15">
      <c r="J15" s="869" t="s">
        <v>1247</v>
      </c>
    </row>
    <row r="16">
      <c r="J16" s="869" t="s">
        <v>1248</v>
      </c>
    </row>
    <row r="17">
      <c r="J17" s="872"/>
    </row>
    <row r="18">
      <c r="A18" s="877" t="s">
        <v>1249</v>
      </c>
      <c r="B18" s="878"/>
      <c r="C18" s="877" t="s">
        <v>1250</v>
      </c>
      <c r="D18" s="878"/>
      <c r="E18" s="877" t="s">
        <v>1252</v>
      </c>
      <c r="F18" s="877" t="s">
        <v>1253</v>
      </c>
      <c r="G18" s="878"/>
      <c r="H18" s="877" t="s">
        <v>1254</v>
      </c>
      <c r="I18" s="878"/>
      <c r="J18" s="881" t="s">
        <v>1256</v>
      </c>
    </row>
    <row r="19">
      <c r="A19" s="242" t="s">
        <v>1249</v>
      </c>
      <c r="C19" s="242" t="s">
        <v>1257</v>
      </c>
      <c r="E19" s="242">
        <v>4.31349321E8</v>
      </c>
      <c r="F19" s="242" t="s">
        <v>1259</v>
      </c>
      <c r="J19" s="869" t="s">
        <v>1260</v>
      </c>
    </row>
    <row r="20">
      <c r="J20" s="872"/>
    </row>
    <row r="21">
      <c r="A21" s="877" t="s">
        <v>1262</v>
      </c>
      <c r="B21" s="878"/>
      <c r="C21" s="877" t="s">
        <v>1263</v>
      </c>
      <c r="D21" s="878"/>
      <c r="E21" s="877" t="s">
        <v>1264</v>
      </c>
      <c r="F21" s="877" t="s">
        <v>1265</v>
      </c>
      <c r="G21" s="878"/>
      <c r="H21" s="877" t="s">
        <v>1266</v>
      </c>
      <c r="J21" s="869" t="s">
        <v>1267</v>
      </c>
    </row>
    <row r="22">
      <c r="A22" s="864">
        <v>41710.0</v>
      </c>
      <c r="C22" s="242" t="s">
        <v>1268</v>
      </c>
      <c r="E22" s="242" t="s">
        <v>1269</v>
      </c>
      <c r="F22" s="242" t="s">
        <v>1270</v>
      </c>
      <c r="H22" s="242" t="s">
        <v>1271</v>
      </c>
      <c r="J22" s="872"/>
    </row>
    <row r="24">
      <c r="A24" s="864">
        <v>41771.0</v>
      </c>
      <c r="C24" s="877" t="s">
        <v>1272</v>
      </c>
      <c r="D24" s="878"/>
      <c r="E24" s="877" t="s">
        <v>1273</v>
      </c>
      <c r="F24" s="877" t="s">
        <v>1274</v>
      </c>
      <c r="G24" s="878"/>
      <c r="H24" s="877" t="s">
        <v>1275</v>
      </c>
      <c r="I24" s="878"/>
      <c r="J24" s="877" t="s">
        <v>1276</v>
      </c>
    </row>
    <row r="25">
      <c r="J25" s="872"/>
    </row>
    <row r="26">
      <c r="A26" s="883">
        <v>41802.0</v>
      </c>
      <c r="B26" s="878"/>
      <c r="C26" s="877" t="s">
        <v>1277</v>
      </c>
      <c r="D26" s="878"/>
      <c r="E26" s="877" t="s">
        <v>1279</v>
      </c>
      <c r="F26" s="877" t="s">
        <v>1280</v>
      </c>
      <c r="G26" s="878"/>
      <c r="H26" s="877" t="s">
        <v>1282</v>
      </c>
      <c r="I26" s="878"/>
      <c r="J26" s="881" t="s">
        <v>1283</v>
      </c>
    </row>
    <row r="27">
      <c r="A27" s="864">
        <v>41894.0</v>
      </c>
      <c r="C27" s="242" t="s">
        <v>1284</v>
      </c>
      <c r="E27" s="242" t="s">
        <v>1285</v>
      </c>
      <c r="F27" s="242" t="s">
        <v>1286</v>
      </c>
      <c r="H27" s="242" t="s">
        <v>1287</v>
      </c>
      <c r="J27" s="869" t="s">
        <v>1288</v>
      </c>
    </row>
    <row r="28">
      <c r="A28" s="864">
        <v>41924.0</v>
      </c>
      <c r="C28" s="242" t="s">
        <v>1289</v>
      </c>
      <c r="E28" s="242" t="s">
        <v>1290</v>
      </c>
      <c r="F28" s="242" t="s">
        <v>1291</v>
      </c>
      <c r="H28" s="242" t="s">
        <v>1292</v>
      </c>
      <c r="J28" s="869" t="s">
        <v>1293</v>
      </c>
    </row>
    <row r="29">
      <c r="J29" s="872"/>
    </row>
    <row r="30">
      <c r="A30" s="242" t="s">
        <v>1294</v>
      </c>
      <c r="C30" s="242" t="s">
        <v>1295</v>
      </c>
      <c r="E30" s="242" t="s">
        <v>1296</v>
      </c>
      <c r="F30" s="242" t="s">
        <v>1297</v>
      </c>
      <c r="H30" s="242" t="s">
        <v>1298</v>
      </c>
      <c r="J30" s="872"/>
    </row>
    <row r="31">
      <c r="C31" s="877" t="s">
        <v>1299</v>
      </c>
      <c r="D31" s="878"/>
      <c r="E31" s="877" t="s">
        <v>1300</v>
      </c>
      <c r="F31" s="877" t="s">
        <v>1297</v>
      </c>
      <c r="G31" s="878"/>
      <c r="H31" s="877" t="s">
        <v>1301</v>
      </c>
      <c r="J31" s="872"/>
    </row>
    <row r="32">
      <c r="A32" s="242" t="s">
        <v>1302</v>
      </c>
      <c r="C32" s="242" t="s">
        <v>1303</v>
      </c>
      <c r="E32" s="242">
        <v>4.06664448E8</v>
      </c>
      <c r="F32" s="242" t="s">
        <v>1304</v>
      </c>
      <c r="H32" s="242" t="s">
        <v>1305</v>
      </c>
      <c r="J32" s="872"/>
    </row>
    <row r="33">
      <c r="B33" s="877" t="s">
        <v>1306</v>
      </c>
      <c r="C33" s="877" t="s">
        <v>1307</v>
      </c>
      <c r="D33" s="878"/>
      <c r="E33" s="877">
        <v>4.0934825E8</v>
      </c>
      <c r="F33" s="877" t="s">
        <v>1308</v>
      </c>
      <c r="G33" s="878"/>
      <c r="H33" s="881" t="s">
        <v>1309</v>
      </c>
      <c r="I33" s="878"/>
      <c r="J33" s="877" t="s">
        <v>1310</v>
      </c>
    </row>
    <row r="34">
      <c r="B34" s="242" t="s">
        <v>1311</v>
      </c>
      <c r="C34" s="242" t="s">
        <v>1312</v>
      </c>
      <c r="E34" s="242" t="s">
        <v>1313</v>
      </c>
      <c r="F34" s="242" t="s">
        <v>1314</v>
      </c>
      <c r="H34" s="242" t="s">
        <v>1315</v>
      </c>
      <c r="J34" s="872"/>
    </row>
    <row r="36">
      <c r="B36" s="242" t="s">
        <v>1316</v>
      </c>
      <c r="C36" s="242" t="s">
        <v>1317</v>
      </c>
      <c r="E36" s="242" t="s">
        <v>1318</v>
      </c>
      <c r="J36" s="869" t="s">
        <v>1319</v>
      </c>
    </row>
    <row r="37">
      <c r="C37" s="242" t="s">
        <v>1320</v>
      </c>
      <c r="E37" s="242" t="s">
        <v>1321</v>
      </c>
      <c r="F37" s="893" t="s">
        <v>1322</v>
      </c>
      <c r="H37" s="242" t="s">
        <v>1323</v>
      </c>
      <c r="J37" s="894" t="s">
        <v>1324</v>
      </c>
    </row>
    <row r="38">
      <c r="A38" s="895"/>
      <c r="B38" s="895"/>
      <c r="C38" s="896" t="s">
        <v>1325</v>
      </c>
      <c r="D38" s="895"/>
      <c r="E38" s="896" t="s">
        <v>1326</v>
      </c>
      <c r="F38" s="897" t="s">
        <v>1327</v>
      </c>
      <c r="G38" s="895"/>
      <c r="H38" s="896" t="s">
        <v>1328</v>
      </c>
      <c r="I38" s="895"/>
      <c r="J38" s="898" t="s">
        <v>1324</v>
      </c>
    </row>
    <row r="39">
      <c r="A39" s="242" t="s">
        <v>1329</v>
      </c>
      <c r="C39" s="242" t="s">
        <v>1330</v>
      </c>
      <c r="E39" s="242" t="s">
        <v>1331</v>
      </c>
      <c r="F39" s="242" t="s">
        <v>1332</v>
      </c>
      <c r="H39" s="242" t="s">
        <v>1333</v>
      </c>
      <c r="J39" s="872"/>
    </row>
    <row r="40">
      <c r="A40" s="242" t="s">
        <v>1334</v>
      </c>
      <c r="C40" s="242" t="s">
        <v>1335</v>
      </c>
      <c r="E40" s="242" t="s">
        <v>1336</v>
      </c>
      <c r="F40" s="242" t="s">
        <v>1337</v>
      </c>
      <c r="H40" s="242" t="s">
        <v>1338</v>
      </c>
      <c r="J40" s="869" t="s">
        <v>1339</v>
      </c>
    </row>
    <row r="41">
      <c r="A41" s="242" t="s">
        <v>1340</v>
      </c>
      <c r="C41" s="242" t="s">
        <v>1341</v>
      </c>
      <c r="E41" s="242" t="s">
        <v>1342</v>
      </c>
      <c r="F41" s="242" t="s">
        <v>1343</v>
      </c>
      <c r="H41" s="242" t="s">
        <v>1344</v>
      </c>
      <c r="J41" s="869" t="s">
        <v>1345</v>
      </c>
    </row>
    <row r="42">
      <c r="A42" s="864">
        <v>42065.0</v>
      </c>
      <c r="C42" s="242" t="s">
        <v>1346</v>
      </c>
      <c r="E42" s="242" t="s">
        <v>1347</v>
      </c>
      <c r="F42" s="242" t="s">
        <v>1348</v>
      </c>
      <c r="H42" s="869" t="s">
        <v>1349</v>
      </c>
      <c r="J42" s="894" t="s">
        <v>1350</v>
      </c>
    </row>
    <row r="43">
      <c r="A43" s="864">
        <v>42158.0</v>
      </c>
      <c r="C43" s="242" t="s">
        <v>1351</v>
      </c>
      <c r="E43" s="242" t="s">
        <v>1352</v>
      </c>
      <c r="F43" s="242" t="s">
        <v>1353</v>
      </c>
      <c r="H43" s="242" t="s">
        <v>1354</v>
      </c>
      <c r="J43" s="869" t="s">
        <v>1355</v>
      </c>
    </row>
    <row r="44">
      <c r="A44" s="864">
        <v>42158.0</v>
      </c>
      <c r="C44" s="242" t="s">
        <v>1356</v>
      </c>
      <c r="E44" s="242" t="s">
        <v>1357</v>
      </c>
      <c r="F44" s="242" t="s">
        <v>1358</v>
      </c>
      <c r="H44" s="242" t="s">
        <v>1359</v>
      </c>
      <c r="J44" s="869" t="s">
        <v>1360</v>
      </c>
    </row>
    <row r="45">
      <c r="A45" s="242" t="s">
        <v>1361</v>
      </c>
      <c r="B45" s="242" t="s">
        <v>1362</v>
      </c>
      <c r="C45" s="242" t="s">
        <v>1363</v>
      </c>
      <c r="E45" s="242" t="s">
        <v>1364</v>
      </c>
      <c r="F45" s="242" t="s">
        <v>1365</v>
      </c>
      <c r="H45" s="242" t="s">
        <v>1366</v>
      </c>
      <c r="J45" s="869" t="s">
        <v>1367</v>
      </c>
    </row>
    <row r="46">
      <c r="A46" s="878"/>
      <c r="B46" s="878"/>
      <c r="C46" s="878"/>
      <c r="D46" s="878"/>
      <c r="E46" s="878"/>
      <c r="F46" s="878"/>
      <c r="G46" s="878"/>
      <c r="H46" s="878"/>
      <c r="I46" s="878"/>
      <c r="J46" s="899"/>
    </row>
    <row r="47">
      <c r="A47" s="242" t="s">
        <v>1368</v>
      </c>
      <c r="C47" s="242" t="s">
        <v>1369</v>
      </c>
      <c r="E47" s="242" t="s">
        <v>1370</v>
      </c>
      <c r="F47" s="242" t="s">
        <v>1371</v>
      </c>
      <c r="J47" s="872"/>
    </row>
    <row r="48">
      <c r="A48" s="242" t="s">
        <v>1372</v>
      </c>
      <c r="C48" s="242" t="s">
        <v>1373</v>
      </c>
      <c r="E48" s="242" t="s">
        <v>1374</v>
      </c>
      <c r="F48" s="242" t="s">
        <v>1375</v>
      </c>
      <c r="H48" s="242" t="s">
        <v>1376</v>
      </c>
      <c r="J48" s="869" t="s">
        <v>1377</v>
      </c>
    </row>
    <row r="49">
      <c r="A49" s="896" t="s">
        <v>1378</v>
      </c>
      <c r="B49" s="895"/>
      <c r="C49" s="896" t="s">
        <v>1363</v>
      </c>
      <c r="D49" s="895"/>
      <c r="E49" s="896" t="s">
        <v>1379</v>
      </c>
      <c r="F49" s="896" t="s">
        <v>1380</v>
      </c>
      <c r="G49" s="895"/>
      <c r="H49" s="896" t="s">
        <v>1381</v>
      </c>
      <c r="I49" s="895"/>
      <c r="J49" s="898" t="s">
        <v>1382</v>
      </c>
    </row>
    <row r="50">
      <c r="A50" s="864">
        <v>42008.0</v>
      </c>
      <c r="C50" s="877" t="s">
        <v>1383</v>
      </c>
      <c r="D50" s="878"/>
      <c r="E50" s="877" t="s">
        <v>1384</v>
      </c>
      <c r="F50" s="877" t="s">
        <v>1385</v>
      </c>
      <c r="G50" s="878"/>
      <c r="H50" s="877" t="s">
        <v>1386</v>
      </c>
      <c r="I50" s="878"/>
      <c r="J50" s="881" t="s">
        <v>1387</v>
      </c>
    </row>
    <row r="51">
      <c r="A51" s="864">
        <v>42189.0</v>
      </c>
      <c r="C51" s="242" t="s">
        <v>1388</v>
      </c>
      <c r="E51" s="242" t="s">
        <v>1389</v>
      </c>
      <c r="F51" s="242" t="s">
        <v>1390</v>
      </c>
      <c r="J51" s="869" t="s">
        <v>1391</v>
      </c>
    </row>
    <row r="52">
      <c r="A52" s="883">
        <v>42220.0</v>
      </c>
      <c r="B52" s="878"/>
      <c r="C52" s="877" t="s">
        <v>1392</v>
      </c>
      <c r="D52" s="878"/>
      <c r="E52" s="877" t="s">
        <v>1393</v>
      </c>
      <c r="F52" s="877" t="s">
        <v>1394</v>
      </c>
      <c r="G52" s="878"/>
      <c r="H52" s="877" t="s">
        <v>1395</v>
      </c>
      <c r="I52" s="878"/>
      <c r="J52" s="881" t="s">
        <v>1396</v>
      </c>
    </row>
    <row r="53">
      <c r="A53" s="864">
        <v>42312.0</v>
      </c>
      <c r="C53" s="242" t="s">
        <v>1397</v>
      </c>
      <c r="E53" s="242" t="s">
        <v>1398</v>
      </c>
      <c r="F53" s="242" t="s">
        <v>1399</v>
      </c>
      <c r="H53" s="242" t="s">
        <v>1400</v>
      </c>
      <c r="J53" s="869" t="s">
        <v>1401</v>
      </c>
    </row>
    <row r="54">
      <c r="A54" s="900">
        <v>42312.0</v>
      </c>
      <c r="B54" s="895"/>
      <c r="C54" s="896" t="s">
        <v>1402</v>
      </c>
      <c r="D54" s="895"/>
      <c r="E54" s="896" t="s">
        <v>1403</v>
      </c>
      <c r="F54" s="896" t="s">
        <v>1404</v>
      </c>
      <c r="G54" s="895"/>
      <c r="H54" s="896" t="s">
        <v>1405</v>
      </c>
      <c r="I54" s="895"/>
      <c r="J54" s="901" t="s">
        <v>1406</v>
      </c>
    </row>
    <row r="55">
      <c r="A55" s="242" t="s">
        <v>1407</v>
      </c>
      <c r="C55" s="242" t="s">
        <v>1408</v>
      </c>
      <c r="E55" s="242" t="s">
        <v>1409</v>
      </c>
      <c r="F55" s="242" t="s">
        <v>1410</v>
      </c>
      <c r="J55" s="869" t="s">
        <v>1411</v>
      </c>
    </row>
    <row r="56">
      <c r="B56" s="242" t="s">
        <v>1412</v>
      </c>
      <c r="C56" s="242" t="s">
        <v>1413</v>
      </c>
      <c r="E56" s="242" t="s">
        <v>1414</v>
      </c>
      <c r="F56" s="242" t="s">
        <v>1415</v>
      </c>
      <c r="J56" s="869" t="s">
        <v>1416</v>
      </c>
    </row>
    <row r="57">
      <c r="A57" s="864">
        <v>42040.0</v>
      </c>
      <c r="C57" s="242" t="s">
        <v>1417</v>
      </c>
      <c r="E57" s="242" t="s">
        <v>1409</v>
      </c>
      <c r="F57" s="242" t="s">
        <v>1418</v>
      </c>
      <c r="H57" s="242" t="s">
        <v>1419</v>
      </c>
      <c r="J57" s="894" t="s">
        <v>1420</v>
      </c>
    </row>
    <row r="58">
      <c r="A58" s="900">
        <v>42282.0</v>
      </c>
      <c r="B58" s="895"/>
      <c r="C58" s="896" t="s">
        <v>1421</v>
      </c>
      <c r="D58" s="895"/>
      <c r="E58" s="896" t="s">
        <v>1422</v>
      </c>
      <c r="F58" s="896" t="s">
        <v>1423</v>
      </c>
      <c r="G58" s="895"/>
      <c r="H58" s="896" t="s">
        <v>1424</v>
      </c>
      <c r="I58" s="895"/>
      <c r="J58" s="901" t="s">
        <v>1425</v>
      </c>
    </row>
    <row r="59">
      <c r="A59" s="242" t="s">
        <v>1426</v>
      </c>
      <c r="F59" s="242" t="s">
        <v>1427</v>
      </c>
      <c r="H59" s="242" t="s">
        <v>1428</v>
      </c>
      <c r="J59" s="872"/>
    </row>
    <row r="60">
      <c r="A60" s="877" t="s">
        <v>1429</v>
      </c>
      <c r="B60" s="878"/>
      <c r="C60" s="877" t="s">
        <v>1430</v>
      </c>
      <c r="D60" s="878"/>
      <c r="E60" s="877" t="s">
        <v>1431</v>
      </c>
      <c r="F60" s="877" t="s">
        <v>1432</v>
      </c>
      <c r="G60" s="878"/>
      <c r="H60" s="878"/>
      <c r="I60" s="878"/>
      <c r="J60" s="881" t="s">
        <v>1433</v>
      </c>
    </row>
    <row r="61">
      <c r="A61" s="242" t="s">
        <v>1434</v>
      </c>
      <c r="C61" s="877" t="s">
        <v>1435</v>
      </c>
      <c r="D61" s="878"/>
      <c r="E61" s="877" t="s">
        <v>1436</v>
      </c>
      <c r="F61" s="877" t="s">
        <v>1437</v>
      </c>
      <c r="G61" s="878"/>
      <c r="H61" s="877" t="s">
        <v>1438</v>
      </c>
      <c r="I61" s="878"/>
      <c r="J61" s="881" t="s">
        <v>1439</v>
      </c>
    </row>
    <row r="62">
      <c r="A62" s="877" t="s">
        <v>1440</v>
      </c>
      <c r="B62" s="878"/>
      <c r="C62" s="877" t="s">
        <v>1441</v>
      </c>
      <c r="D62" s="878"/>
      <c r="E62" s="902" t="s">
        <v>1442</v>
      </c>
      <c r="F62" s="878"/>
      <c r="G62" s="878"/>
      <c r="H62" s="877" t="s">
        <v>1443</v>
      </c>
      <c r="I62" s="878"/>
      <c r="J62" s="877" t="s">
        <v>1444</v>
      </c>
    </row>
    <row r="63">
      <c r="A63" s="896" t="s">
        <v>1445</v>
      </c>
      <c r="B63" s="895"/>
      <c r="C63" s="896" t="s">
        <v>1446</v>
      </c>
      <c r="D63" s="895"/>
      <c r="E63" s="896" t="s">
        <v>1447</v>
      </c>
      <c r="F63" s="896" t="s">
        <v>1448</v>
      </c>
      <c r="G63" s="895"/>
      <c r="H63" s="896" t="s">
        <v>1449</v>
      </c>
      <c r="I63" s="895"/>
      <c r="J63" s="901" t="s">
        <v>1450</v>
      </c>
    </row>
    <row r="64">
      <c r="A64" s="896" t="s">
        <v>1451</v>
      </c>
      <c r="B64" s="895"/>
      <c r="C64" s="896" t="s">
        <v>1452</v>
      </c>
      <c r="D64" s="895"/>
      <c r="E64" s="896" t="s">
        <v>1453</v>
      </c>
      <c r="F64" s="896" t="s">
        <v>1454</v>
      </c>
      <c r="G64" s="895"/>
      <c r="H64" s="895"/>
      <c r="I64" s="895"/>
      <c r="J64" s="903" t="s">
        <v>1455</v>
      </c>
    </row>
    <row r="65">
      <c r="J65" s="872"/>
    </row>
    <row r="66">
      <c r="A66" s="895"/>
      <c r="B66" s="900">
        <v>42041.0</v>
      </c>
      <c r="C66" s="896" t="s">
        <v>1456</v>
      </c>
      <c r="D66" s="895"/>
      <c r="E66" s="896" t="s">
        <v>1457</v>
      </c>
      <c r="F66" s="896" t="s">
        <v>1458</v>
      </c>
      <c r="G66" s="895"/>
      <c r="H66" s="896" t="s">
        <v>1459</v>
      </c>
      <c r="I66" s="895"/>
      <c r="J66" s="898" t="s">
        <v>1460</v>
      </c>
    </row>
    <row r="67">
      <c r="A67" s="895"/>
      <c r="B67" s="895"/>
      <c r="C67" s="896" t="s">
        <v>1461</v>
      </c>
      <c r="D67" s="895"/>
      <c r="E67" s="896" t="s">
        <v>1462</v>
      </c>
      <c r="F67" s="896" t="s">
        <v>1463</v>
      </c>
      <c r="G67" s="895"/>
      <c r="H67" s="896" t="s">
        <v>1464</v>
      </c>
      <c r="I67" s="895"/>
      <c r="J67" s="898" t="s">
        <v>1465</v>
      </c>
    </row>
    <row r="68">
      <c r="A68" s="895"/>
      <c r="B68" s="895"/>
      <c r="C68" s="896" t="s">
        <v>1466</v>
      </c>
      <c r="D68" s="895"/>
      <c r="E68" s="896" t="s">
        <v>1467</v>
      </c>
      <c r="F68" s="896" t="s">
        <v>1468</v>
      </c>
      <c r="G68" s="895"/>
      <c r="H68" s="904" t="s">
        <v>1469</v>
      </c>
      <c r="I68" s="895"/>
      <c r="J68" s="898" t="s">
        <v>1470</v>
      </c>
    </row>
    <row r="69">
      <c r="A69" s="864">
        <v>42130.0</v>
      </c>
      <c r="B69" s="895"/>
      <c r="C69" s="904" t="s">
        <v>1471</v>
      </c>
      <c r="D69" s="895"/>
      <c r="E69" s="904" t="s">
        <v>1472</v>
      </c>
      <c r="F69" s="904" t="s">
        <v>1473</v>
      </c>
      <c r="G69" s="895"/>
      <c r="H69" s="904" t="s">
        <v>1474</v>
      </c>
      <c r="I69" s="895"/>
      <c r="J69" s="898" t="s">
        <v>1475</v>
      </c>
    </row>
    <row r="70">
      <c r="A70" s="900">
        <v>42130.0</v>
      </c>
      <c r="B70" s="895"/>
      <c r="C70" s="904" t="s">
        <v>1476</v>
      </c>
      <c r="D70" s="895"/>
      <c r="E70" s="904" t="s">
        <v>1477</v>
      </c>
      <c r="F70" s="904" t="s">
        <v>1478</v>
      </c>
      <c r="G70" s="895"/>
      <c r="H70" s="895"/>
      <c r="I70" s="895"/>
      <c r="J70" s="898" t="s">
        <v>1479</v>
      </c>
    </row>
    <row r="71">
      <c r="A71" s="900">
        <v>42191.0</v>
      </c>
      <c r="B71" s="895"/>
      <c r="C71" s="904" t="s">
        <v>1480</v>
      </c>
      <c r="D71" s="895"/>
      <c r="E71" s="904" t="s">
        <v>1481</v>
      </c>
      <c r="F71" s="904" t="s">
        <v>1482</v>
      </c>
      <c r="G71" s="895"/>
      <c r="H71" s="904" t="s">
        <v>1483</v>
      </c>
      <c r="I71" s="895"/>
      <c r="J71" s="898" t="s">
        <v>1484</v>
      </c>
    </row>
    <row r="72">
      <c r="A72" s="900">
        <v>42222.0</v>
      </c>
      <c r="B72" s="895"/>
      <c r="C72" s="904" t="s">
        <v>1485</v>
      </c>
      <c r="D72" s="895"/>
      <c r="E72" s="904" t="s">
        <v>1486</v>
      </c>
      <c r="F72" s="904" t="s">
        <v>1487</v>
      </c>
      <c r="G72" s="895"/>
      <c r="H72" s="904" t="s">
        <v>1488</v>
      </c>
      <c r="I72" s="895"/>
      <c r="J72" s="898" t="s">
        <v>1489</v>
      </c>
    </row>
    <row r="73">
      <c r="A73" s="864">
        <v>42222.0</v>
      </c>
      <c r="C73" s="904" t="s">
        <v>1490</v>
      </c>
      <c r="D73" s="895"/>
      <c r="E73" s="904" t="s">
        <v>1491</v>
      </c>
      <c r="F73" s="904" t="s">
        <v>1492</v>
      </c>
      <c r="G73" s="895"/>
      <c r="H73" s="904" t="s">
        <v>1493</v>
      </c>
      <c r="I73" s="895"/>
      <c r="J73" s="898" t="s">
        <v>1494</v>
      </c>
    </row>
    <row r="74">
      <c r="A74" s="904" t="s">
        <v>1495</v>
      </c>
      <c r="B74" s="895"/>
      <c r="C74" s="904" t="s">
        <v>1496</v>
      </c>
      <c r="D74" s="895"/>
      <c r="E74" s="904" t="s">
        <v>1497</v>
      </c>
      <c r="F74" s="904" t="s">
        <v>1498</v>
      </c>
      <c r="G74" s="895"/>
      <c r="H74" s="904" t="s">
        <v>1499</v>
      </c>
      <c r="J74" s="898" t="s">
        <v>1500</v>
      </c>
    </row>
    <row r="75">
      <c r="A75" s="904" t="s">
        <v>1501</v>
      </c>
      <c r="B75" s="895"/>
      <c r="C75" s="904" t="s">
        <v>1502</v>
      </c>
      <c r="D75" s="895"/>
      <c r="E75" s="904" t="s">
        <v>1503</v>
      </c>
      <c r="F75" s="904" t="s">
        <v>1504</v>
      </c>
      <c r="G75" s="895"/>
      <c r="H75" s="904" t="s">
        <v>1505</v>
      </c>
      <c r="I75" s="895"/>
      <c r="J75" s="898" t="s">
        <v>1506</v>
      </c>
    </row>
    <row r="76">
      <c r="C76" s="244"/>
      <c r="E76" s="244"/>
      <c r="F76" s="244"/>
    </row>
    <row r="77">
      <c r="A77" s="904" t="s">
        <v>1507</v>
      </c>
      <c r="B77" s="895"/>
      <c r="C77" s="904" t="s">
        <v>1066</v>
      </c>
      <c r="D77" s="895"/>
      <c r="E77" s="895"/>
      <c r="F77" s="904" t="s">
        <v>1508</v>
      </c>
      <c r="G77" s="895"/>
      <c r="H77" s="895"/>
      <c r="I77" s="895"/>
      <c r="J77" s="894" t="s">
        <v>1509</v>
      </c>
    </row>
    <row r="78">
      <c r="A78" s="864">
        <v>42011.0</v>
      </c>
      <c r="C78" s="244" t="s">
        <v>1510</v>
      </c>
      <c r="E78" s="244" t="s">
        <v>1511</v>
      </c>
      <c r="F78" s="244" t="s">
        <v>1512</v>
      </c>
      <c r="H78" s="244" t="s">
        <v>1513</v>
      </c>
      <c r="J78" s="894" t="s">
        <v>1514</v>
      </c>
    </row>
    <row r="79">
      <c r="A79" s="864">
        <v>42011.0</v>
      </c>
      <c r="C79" s="244" t="s">
        <v>1515</v>
      </c>
      <c r="E79" s="244" t="s">
        <v>1516</v>
      </c>
      <c r="F79" s="244" t="s">
        <v>1517</v>
      </c>
      <c r="H79" s="244" t="s">
        <v>1518</v>
      </c>
      <c r="J79" s="894" t="s">
        <v>1519</v>
      </c>
    </row>
    <row r="80">
      <c r="A80" s="900">
        <v>42011.0</v>
      </c>
      <c r="B80" s="895"/>
      <c r="C80" s="904" t="s">
        <v>1299</v>
      </c>
      <c r="D80" s="895"/>
      <c r="E80" s="904">
        <v>4.17236991E8</v>
      </c>
      <c r="F80" s="904" t="s">
        <v>1520</v>
      </c>
      <c r="G80" s="895"/>
      <c r="H80" s="904" t="s">
        <v>1521</v>
      </c>
      <c r="I80" s="895"/>
      <c r="J80" s="898" t="s">
        <v>1522</v>
      </c>
    </row>
    <row r="81">
      <c r="J81" s="872"/>
    </row>
    <row r="82">
      <c r="A82" s="864">
        <v>42345.0</v>
      </c>
      <c r="C82" s="244" t="s">
        <v>1523</v>
      </c>
      <c r="E82" s="244" t="s">
        <v>1524</v>
      </c>
      <c r="F82" s="244" t="s">
        <v>1525</v>
      </c>
      <c r="H82" s="244" t="s">
        <v>1526</v>
      </c>
      <c r="J82" s="894" t="s">
        <v>1527</v>
      </c>
    </row>
    <row r="84">
      <c r="A84" s="904" t="s">
        <v>1528</v>
      </c>
      <c r="B84" s="895"/>
      <c r="C84" s="904" t="s">
        <v>1529</v>
      </c>
      <c r="D84" s="895"/>
      <c r="E84" s="904" t="s">
        <v>1530</v>
      </c>
      <c r="F84" s="904" t="s">
        <v>1531</v>
      </c>
      <c r="G84" s="895"/>
      <c r="H84" s="904" t="s">
        <v>1532</v>
      </c>
      <c r="I84" s="895"/>
      <c r="J84" s="898" t="s">
        <v>1533</v>
      </c>
    </row>
    <row r="85">
      <c r="A85" s="244" t="s">
        <v>1528</v>
      </c>
      <c r="C85" s="244" t="s">
        <v>1534</v>
      </c>
      <c r="E85" s="244" t="s">
        <v>1535</v>
      </c>
      <c r="F85" s="244" t="s">
        <v>1536</v>
      </c>
      <c r="H85" s="244" t="s">
        <v>1537</v>
      </c>
      <c r="J85" s="894" t="s">
        <v>1538</v>
      </c>
    </row>
    <row r="86">
      <c r="A86" s="244"/>
      <c r="C86" s="244"/>
      <c r="F86" s="244"/>
      <c r="J86" s="872"/>
    </row>
    <row r="87">
      <c r="A87" s="900">
        <v>42012.0</v>
      </c>
      <c r="B87" s="895"/>
      <c r="C87" s="904" t="s">
        <v>1539</v>
      </c>
      <c r="D87" s="895"/>
      <c r="E87" s="904" t="s">
        <v>1540</v>
      </c>
      <c r="F87" s="904" t="s">
        <v>1541</v>
      </c>
      <c r="G87" s="895"/>
      <c r="H87" s="904" t="s">
        <v>1542</v>
      </c>
      <c r="I87" s="895"/>
      <c r="J87" s="898" t="s">
        <v>1543</v>
      </c>
    </row>
    <row r="88">
      <c r="C88" s="244" t="s">
        <v>1544</v>
      </c>
      <c r="E88" s="244" t="s">
        <v>1545</v>
      </c>
      <c r="F88" s="244" t="s">
        <v>1546</v>
      </c>
      <c r="H88" s="244" t="s">
        <v>1547</v>
      </c>
      <c r="J88" s="894" t="s">
        <v>1548</v>
      </c>
    </row>
    <row r="89">
      <c r="A89" s="900">
        <v>42043.0</v>
      </c>
      <c r="B89" s="895"/>
      <c r="C89" s="904" t="s">
        <v>1549</v>
      </c>
      <c r="D89" s="895"/>
      <c r="E89" s="904" t="s">
        <v>1550</v>
      </c>
      <c r="F89" s="904" t="s">
        <v>1551</v>
      </c>
      <c r="G89" s="895"/>
      <c r="H89" s="904" t="s">
        <v>1552</v>
      </c>
      <c r="I89" s="895"/>
      <c r="J89" s="898" t="s">
        <v>1553</v>
      </c>
    </row>
    <row r="90">
      <c r="A90" s="864">
        <v>42102.0</v>
      </c>
      <c r="C90" s="244" t="s">
        <v>1554</v>
      </c>
      <c r="E90" s="244" t="s">
        <v>1555</v>
      </c>
      <c r="F90" s="244" t="s">
        <v>1546</v>
      </c>
      <c r="H90" s="244" t="s">
        <v>1556</v>
      </c>
      <c r="J90" s="894" t="s">
        <v>1557</v>
      </c>
    </row>
    <row r="91">
      <c r="A91" s="244" t="s">
        <v>1558</v>
      </c>
      <c r="C91" s="244" t="s">
        <v>1559</v>
      </c>
      <c r="E91" s="244">
        <v>4.1770947E8</v>
      </c>
      <c r="F91" s="244" t="s">
        <v>1560</v>
      </c>
      <c r="H91" s="244" t="s">
        <v>1561</v>
      </c>
      <c r="J91" s="894" t="s">
        <v>1562</v>
      </c>
    </row>
    <row r="92">
      <c r="A92" s="864">
        <v>42163.0</v>
      </c>
      <c r="C92" s="244" t="s">
        <v>1156</v>
      </c>
      <c r="E92" s="244">
        <v>4.23133232E8</v>
      </c>
      <c r="F92" s="244" t="s">
        <v>1563</v>
      </c>
      <c r="H92" s="244"/>
      <c r="J92" s="872"/>
    </row>
    <row r="93">
      <c r="A93" s="900">
        <v>42255.0</v>
      </c>
      <c r="B93" s="895"/>
      <c r="C93" s="904" t="s">
        <v>9</v>
      </c>
      <c r="D93" s="895"/>
      <c r="E93" s="904" t="s">
        <v>1564</v>
      </c>
      <c r="F93" s="904" t="s">
        <v>1565</v>
      </c>
      <c r="G93" s="895"/>
      <c r="H93" s="904" t="s">
        <v>1566</v>
      </c>
      <c r="I93" s="895"/>
      <c r="J93" s="898" t="s">
        <v>1567</v>
      </c>
    </row>
    <row r="94">
      <c r="A94" s="900">
        <v>42256.0</v>
      </c>
      <c r="B94" s="895"/>
      <c r="C94" s="904" t="s">
        <v>1568</v>
      </c>
      <c r="D94" s="895"/>
      <c r="E94" s="904" t="s">
        <v>1569</v>
      </c>
      <c r="F94" s="904" t="s">
        <v>1570</v>
      </c>
      <c r="G94" s="895"/>
      <c r="H94" s="904"/>
      <c r="I94" s="895"/>
      <c r="J94" s="898" t="s">
        <v>1571</v>
      </c>
    </row>
    <row r="95">
      <c r="A95" s="900">
        <v>42256.0</v>
      </c>
      <c r="B95" s="895"/>
      <c r="C95" s="904" t="s">
        <v>1572</v>
      </c>
      <c r="D95" s="895"/>
      <c r="E95" s="904" t="s">
        <v>1573</v>
      </c>
      <c r="F95" s="904" t="s">
        <v>1574</v>
      </c>
      <c r="G95" s="895"/>
      <c r="H95" s="904"/>
      <c r="I95" s="895"/>
      <c r="J95" s="898" t="s">
        <v>1575</v>
      </c>
    </row>
    <row r="96">
      <c r="A96" s="904" t="s">
        <v>1576</v>
      </c>
      <c r="B96" s="895"/>
      <c r="C96" s="904" t="s">
        <v>1577</v>
      </c>
      <c r="D96" s="895"/>
      <c r="E96" s="904"/>
      <c r="F96" s="904" t="s">
        <v>1578</v>
      </c>
      <c r="G96" s="895"/>
      <c r="H96" s="904" t="s">
        <v>1579</v>
      </c>
      <c r="I96" s="895"/>
      <c r="J96" s="898" t="s">
        <v>1580</v>
      </c>
    </row>
    <row r="97">
      <c r="A97" s="904" t="s">
        <v>1581</v>
      </c>
      <c r="B97" s="895"/>
      <c r="C97" s="904" t="s">
        <v>1582</v>
      </c>
      <c r="D97" s="895"/>
      <c r="E97" s="904">
        <v>4.2144135E8</v>
      </c>
      <c r="F97" s="904" t="s">
        <v>1583</v>
      </c>
      <c r="G97" s="895"/>
      <c r="H97" s="904" t="s">
        <v>1584</v>
      </c>
      <c r="I97" s="895"/>
      <c r="J97" s="898" t="s">
        <v>1585</v>
      </c>
    </row>
    <row r="98">
      <c r="A98" s="904" t="s">
        <v>1586</v>
      </c>
      <c r="B98" s="904" t="s">
        <v>1587</v>
      </c>
      <c r="C98" s="904"/>
      <c r="D98" s="895"/>
      <c r="E98" s="904" t="s">
        <v>1588</v>
      </c>
      <c r="F98" s="904" t="s">
        <v>1589</v>
      </c>
      <c r="G98" s="895"/>
      <c r="H98" s="904" t="s">
        <v>1590</v>
      </c>
      <c r="I98" s="895"/>
      <c r="J98" s="898" t="s">
        <v>1591</v>
      </c>
    </row>
    <row r="100">
      <c r="C100" s="244" t="s">
        <v>1544</v>
      </c>
      <c r="E100" s="244" t="s">
        <v>1545</v>
      </c>
      <c r="F100" s="244" t="s">
        <v>1546</v>
      </c>
      <c r="H100" s="244" t="s">
        <v>1547</v>
      </c>
      <c r="J100" s="894" t="s">
        <v>1592</v>
      </c>
    </row>
    <row r="101">
      <c r="A101" s="864">
        <v>42102.0</v>
      </c>
      <c r="C101" s="244" t="s">
        <v>1554</v>
      </c>
      <c r="E101" s="244" t="s">
        <v>1555</v>
      </c>
      <c r="F101" s="244" t="s">
        <v>1546</v>
      </c>
      <c r="H101" s="244" t="s">
        <v>1556</v>
      </c>
      <c r="J101" s="894" t="s">
        <v>1593</v>
      </c>
    </row>
    <row r="102">
      <c r="A102" s="244" t="s">
        <v>1558</v>
      </c>
      <c r="C102" s="244" t="s">
        <v>1559</v>
      </c>
      <c r="E102" s="244">
        <v>4.1770947E8</v>
      </c>
      <c r="F102" s="244" t="s">
        <v>1560</v>
      </c>
      <c r="H102" s="244" t="s">
        <v>1561</v>
      </c>
      <c r="J102" s="894" t="s">
        <v>1594</v>
      </c>
    </row>
    <row r="103">
      <c r="C103" s="244"/>
      <c r="E103" s="244"/>
      <c r="F103" s="244"/>
      <c r="H103" s="244"/>
      <c r="J103" s="872"/>
    </row>
    <row r="104">
      <c r="A104" s="864">
        <v>42103.0</v>
      </c>
      <c r="C104" s="244" t="s">
        <v>1595</v>
      </c>
      <c r="E104" s="244" t="s">
        <v>1596</v>
      </c>
      <c r="F104" s="905" t="s">
        <v>1597</v>
      </c>
      <c r="H104" s="244" t="s">
        <v>1598</v>
      </c>
      <c r="J104" s="872"/>
    </row>
    <row r="105">
      <c r="A105" s="244"/>
      <c r="C105" s="244"/>
      <c r="E105" s="244"/>
      <c r="F105" s="244"/>
      <c r="H105" s="244"/>
      <c r="J105" s="872"/>
    </row>
    <row r="106">
      <c r="A106" s="864">
        <v>42133.0</v>
      </c>
      <c r="C106" s="244" t="s">
        <v>1599</v>
      </c>
      <c r="E106" s="244" t="s">
        <v>1600</v>
      </c>
      <c r="F106" s="244" t="s">
        <v>1601</v>
      </c>
      <c r="H106" s="244"/>
      <c r="J106" s="894" t="s">
        <v>1602</v>
      </c>
    </row>
    <row r="107">
      <c r="A107" s="900">
        <v>42225.0</v>
      </c>
      <c r="B107" s="895"/>
      <c r="C107" s="904" t="s">
        <v>1603</v>
      </c>
      <c r="D107" s="895"/>
      <c r="E107" s="904">
        <v>4.05622025E8</v>
      </c>
      <c r="F107" s="904" t="s">
        <v>1604</v>
      </c>
      <c r="G107" s="895"/>
      <c r="H107" s="904" t="s">
        <v>1605</v>
      </c>
      <c r="I107" s="895"/>
      <c r="J107" s="898" t="s">
        <v>1606</v>
      </c>
    </row>
    <row r="108">
      <c r="A108" s="904" t="s">
        <v>1607</v>
      </c>
      <c r="B108" s="895"/>
      <c r="C108" s="904" t="s">
        <v>1608</v>
      </c>
      <c r="D108" s="895"/>
      <c r="E108" s="904" t="s">
        <v>1609</v>
      </c>
      <c r="F108" s="904" t="s">
        <v>1610</v>
      </c>
      <c r="G108" s="895"/>
      <c r="H108" s="904"/>
      <c r="I108" s="895"/>
      <c r="J108" s="898" t="s">
        <v>1611</v>
      </c>
    </row>
    <row r="109">
      <c r="A109" s="904" t="s">
        <v>1612</v>
      </c>
      <c r="B109" s="895"/>
      <c r="C109" s="904" t="s">
        <v>1613</v>
      </c>
      <c r="D109" s="895"/>
      <c r="E109" s="904" t="s">
        <v>1614</v>
      </c>
      <c r="F109" s="904" t="s">
        <v>1615</v>
      </c>
      <c r="G109" s="895"/>
      <c r="H109" s="904"/>
      <c r="I109" s="895"/>
      <c r="J109" s="898" t="s">
        <v>1616</v>
      </c>
    </row>
    <row r="110">
      <c r="C110" s="244"/>
      <c r="E110" s="244"/>
      <c r="F110" s="244"/>
      <c r="H110" s="244"/>
      <c r="J110" s="872"/>
    </row>
    <row r="111">
      <c r="A111" s="904" t="s">
        <v>1617</v>
      </c>
      <c r="B111" s="895"/>
      <c r="C111" s="904" t="s">
        <v>1618</v>
      </c>
      <c r="D111" s="895"/>
      <c r="E111" s="904" t="s">
        <v>1619</v>
      </c>
      <c r="F111" s="904" t="s">
        <v>1620</v>
      </c>
      <c r="G111" s="895"/>
      <c r="H111" s="904" t="s">
        <v>1621</v>
      </c>
      <c r="I111" s="895"/>
      <c r="J111" s="898" t="s">
        <v>1622</v>
      </c>
    </row>
    <row r="112">
      <c r="C112" s="244" t="s">
        <v>1623</v>
      </c>
      <c r="E112" s="244" t="s">
        <v>1624</v>
      </c>
      <c r="F112" s="244" t="s">
        <v>1625</v>
      </c>
      <c r="H112" s="244"/>
      <c r="J112" s="872"/>
    </row>
    <row r="113">
      <c r="A113" s="904" t="s">
        <v>1626</v>
      </c>
      <c r="B113" s="895"/>
      <c r="C113" s="904" t="s">
        <v>1627</v>
      </c>
      <c r="D113" s="895"/>
      <c r="E113" s="904" t="s">
        <v>1628</v>
      </c>
      <c r="F113" s="904" t="s">
        <v>1629</v>
      </c>
      <c r="G113" s="895"/>
      <c r="H113" s="904" t="s">
        <v>1630</v>
      </c>
      <c r="I113" s="895"/>
      <c r="J113" s="898" t="s">
        <v>1631</v>
      </c>
    </row>
    <row r="114">
      <c r="A114" s="900">
        <v>42226.0</v>
      </c>
      <c r="B114" s="895"/>
      <c r="C114" s="904" t="s">
        <v>1632</v>
      </c>
      <c r="D114" s="895"/>
      <c r="E114" s="904">
        <v>4.10139871E8</v>
      </c>
      <c r="F114" s="904" t="s">
        <v>1633</v>
      </c>
      <c r="G114" s="895"/>
      <c r="H114" s="904"/>
      <c r="I114" s="895"/>
      <c r="J114" s="898" t="s">
        <v>1634</v>
      </c>
    </row>
    <row r="115">
      <c r="A115" s="864">
        <v>42318.0</v>
      </c>
      <c r="C115" s="244" t="s">
        <v>1635</v>
      </c>
      <c r="E115" s="244" t="s">
        <v>1636</v>
      </c>
      <c r="F115" s="244" t="s">
        <v>1637</v>
      </c>
      <c r="H115" s="244" t="s">
        <v>1638</v>
      </c>
      <c r="J115" s="894" t="s">
        <v>1639</v>
      </c>
    </row>
    <row r="116">
      <c r="A116" s="244" t="s">
        <v>1640</v>
      </c>
      <c r="C116" s="244" t="s">
        <v>1641</v>
      </c>
      <c r="E116" s="244" t="s">
        <v>1642</v>
      </c>
      <c r="F116" s="244" t="s">
        <v>1643</v>
      </c>
      <c r="H116" s="244"/>
      <c r="J116" s="894" t="s">
        <v>1644</v>
      </c>
    </row>
    <row r="117">
      <c r="A117" s="244" t="s">
        <v>1645</v>
      </c>
      <c r="C117" s="244" t="s">
        <v>1646</v>
      </c>
      <c r="E117" s="244">
        <v>4.02284784E8</v>
      </c>
      <c r="F117" s="244" t="s">
        <v>1647</v>
      </c>
      <c r="H117" s="244" t="s">
        <v>1648</v>
      </c>
      <c r="J117" s="894" t="s">
        <v>1649</v>
      </c>
    </row>
    <row r="118">
      <c r="A118" s="904" t="s">
        <v>1650</v>
      </c>
      <c r="B118" s="895"/>
      <c r="C118" s="904" t="s">
        <v>1651</v>
      </c>
      <c r="D118" s="895"/>
      <c r="E118" s="904">
        <v>4.18204673E8</v>
      </c>
      <c r="F118" s="904" t="s">
        <v>1652</v>
      </c>
      <c r="G118" s="895"/>
      <c r="H118" s="904" t="s">
        <v>1653</v>
      </c>
      <c r="J118" s="894" t="s">
        <v>1654</v>
      </c>
    </row>
    <row r="119">
      <c r="A119" s="244" t="s">
        <v>1655</v>
      </c>
      <c r="C119" s="244" t="s">
        <v>1656</v>
      </c>
      <c r="E119" s="244" t="s">
        <v>1657</v>
      </c>
      <c r="F119" s="244" t="s">
        <v>1658</v>
      </c>
      <c r="H119" s="244" t="s">
        <v>1659</v>
      </c>
      <c r="J119" s="894" t="s">
        <v>1660</v>
      </c>
    </row>
    <row r="120">
      <c r="C120" s="244"/>
      <c r="E120" s="244"/>
      <c r="F120" s="244"/>
      <c r="H120" s="244"/>
      <c r="J120" s="872"/>
    </row>
    <row r="121">
      <c r="A121" s="904" t="s">
        <v>1661</v>
      </c>
      <c r="B121" s="895"/>
      <c r="C121" s="904" t="s">
        <v>1662</v>
      </c>
      <c r="D121" s="895"/>
      <c r="E121" s="904" t="s">
        <v>1663</v>
      </c>
      <c r="F121" s="904" t="s">
        <v>1664</v>
      </c>
      <c r="G121" s="895"/>
      <c r="H121" s="904" t="s">
        <v>1665</v>
      </c>
      <c r="I121" s="895"/>
      <c r="J121" s="898" t="s">
        <v>1666</v>
      </c>
    </row>
    <row r="122">
      <c r="A122" s="244" t="s">
        <v>1667</v>
      </c>
      <c r="C122" s="244" t="s">
        <v>1668</v>
      </c>
      <c r="E122" s="244" t="s">
        <v>1669</v>
      </c>
      <c r="F122" s="244" t="s">
        <v>1670</v>
      </c>
      <c r="H122" s="244" t="s">
        <v>1671</v>
      </c>
      <c r="J122" s="894" t="s">
        <v>1672</v>
      </c>
    </row>
    <row r="123">
      <c r="C123" s="244"/>
      <c r="E123" s="244"/>
      <c r="F123" s="244"/>
      <c r="H123" s="244"/>
      <c r="J123" s="872"/>
    </row>
    <row r="124">
      <c r="A124" s="244" t="s">
        <v>1673</v>
      </c>
      <c r="C124" s="904" t="s">
        <v>1674</v>
      </c>
      <c r="D124" s="895"/>
      <c r="E124" s="904" t="s">
        <v>1675</v>
      </c>
      <c r="F124" s="904" t="s">
        <v>1676</v>
      </c>
      <c r="G124" s="895"/>
      <c r="H124" s="904" t="s">
        <v>1677</v>
      </c>
      <c r="I124" s="895"/>
      <c r="J124" s="898" t="s">
        <v>1678</v>
      </c>
    </row>
    <row r="125">
      <c r="A125" s="244" t="s">
        <v>1679</v>
      </c>
      <c r="C125" s="244" t="s">
        <v>1680</v>
      </c>
      <c r="D125" s="244"/>
      <c r="E125" s="244">
        <v>4.08111562E8</v>
      </c>
      <c r="F125" s="244" t="s">
        <v>1681</v>
      </c>
      <c r="H125" s="244" t="s">
        <v>1682</v>
      </c>
      <c r="J125" s="894" t="s">
        <v>1683</v>
      </c>
    </row>
    <row r="126">
      <c r="C126" s="244"/>
      <c r="E126" s="244"/>
      <c r="F126" s="244"/>
      <c r="H126" s="244"/>
      <c r="J126" s="872"/>
    </row>
    <row r="127">
      <c r="A127" s="904" t="s">
        <v>1684</v>
      </c>
      <c r="B127" s="895"/>
      <c r="C127" s="904" t="s">
        <v>1685</v>
      </c>
      <c r="D127" s="895"/>
      <c r="E127" s="904" t="s">
        <v>1686</v>
      </c>
      <c r="F127" s="904" t="s">
        <v>1687</v>
      </c>
      <c r="G127" s="895"/>
      <c r="H127" s="904" t="s">
        <v>1688</v>
      </c>
      <c r="I127" s="895"/>
      <c r="J127" s="898" t="s">
        <v>1689</v>
      </c>
    </row>
    <row r="128">
      <c r="C128" s="244"/>
      <c r="E128" s="244"/>
      <c r="F128" s="244"/>
      <c r="H128" s="244"/>
      <c r="J128" s="872"/>
    </row>
    <row r="129">
      <c r="A129" s="904" t="s">
        <v>1690</v>
      </c>
      <c r="B129" s="895"/>
      <c r="C129" s="904" t="s">
        <v>1691</v>
      </c>
      <c r="D129" s="895"/>
      <c r="E129" s="904" t="s">
        <v>1692</v>
      </c>
      <c r="F129" s="904" t="s">
        <v>1693</v>
      </c>
      <c r="G129" s="895"/>
      <c r="H129" s="904" t="s">
        <v>1694</v>
      </c>
      <c r="I129" s="895"/>
      <c r="J129" s="898" t="s">
        <v>1695</v>
      </c>
    </row>
    <row r="130">
      <c r="A130" s="244" t="s">
        <v>1696</v>
      </c>
      <c r="C130" s="244" t="s">
        <v>1697</v>
      </c>
      <c r="E130" s="244">
        <v>4.47336111E8</v>
      </c>
      <c r="F130" s="244" t="s">
        <v>1698</v>
      </c>
      <c r="H130" s="244" t="s">
        <v>1699</v>
      </c>
      <c r="J130" s="894" t="s">
        <v>1700</v>
      </c>
    </row>
    <row r="131">
      <c r="C131" s="244"/>
      <c r="E131" s="244"/>
      <c r="F131" s="244"/>
      <c r="H131" s="244"/>
      <c r="J131" s="872"/>
    </row>
    <row r="132">
      <c r="A132" s="900">
        <v>42135.0</v>
      </c>
      <c r="B132" s="895"/>
      <c r="C132" s="904" t="s">
        <v>1701</v>
      </c>
      <c r="D132" s="895"/>
      <c r="E132" s="904" t="s">
        <v>1702</v>
      </c>
      <c r="F132" s="904" t="s">
        <v>1703</v>
      </c>
      <c r="G132" s="895"/>
      <c r="H132" s="904" t="s">
        <v>1704</v>
      </c>
      <c r="I132" s="895"/>
      <c r="J132" s="906"/>
    </row>
    <row r="133">
      <c r="A133" s="864">
        <v>42135.0</v>
      </c>
      <c r="C133" s="244" t="s">
        <v>1705</v>
      </c>
      <c r="E133" s="244" t="s">
        <v>1706</v>
      </c>
      <c r="F133" s="244"/>
      <c r="H133" s="244" t="s">
        <v>1707</v>
      </c>
      <c r="J133" s="894" t="s">
        <v>1708</v>
      </c>
    </row>
    <row r="134">
      <c r="A134" s="864">
        <v>42196.0</v>
      </c>
      <c r="C134" s="244" t="s">
        <v>1709</v>
      </c>
      <c r="E134" s="244" t="s">
        <v>1710</v>
      </c>
      <c r="F134" s="244"/>
      <c r="H134" s="244" t="s">
        <v>1711</v>
      </c>
      <c r="J134" s="894" t="s">
        <v>1712</v>
      </c>
    </row>
    <row r="135">
      <c r="A135" s="904" t="s">
        <v>1713</v>
      </c>
      <c r="B135" s="895"/>
      <c r="C135" s="904" t="s">
        <v>1714</v>
      </c>
      <c r="D135" s="895"/>
      <c r="E135" s="904" t="s">
        <v>1715</v>
      </c>
      <c r="F135" s="907" t="s">
        <v>1716</v>
      </c>
      <c r="G135" s="895"/>
      <c r="H135" s="904"/>
      <c r="I135" s="895"/>
      <c r="J135" s="898" t="s">
        <v>1567</v>
      </c>
    </row>
    <row r="136">
      <c r="A136" s="904" t="s">
        <v>1717</v>
      </c>
      <c r="B136" s="895"/>
      <c r="C136" s="904" t="s">
        <v>1718</v>
      </c>
      <c r="D136" s="895"/>
      <c r="E136" s="904" t="s">
        <v>1719</v>
      </c>
      <c r="F136" s="904" t="s">
        <v>1720</v>
      </c>
      <c r="G136" s="895"/>
      <c r="H136" s="898" t="s">
        <v>1721</v>
      </c>
      <c r="I136" s="895"/>
      <c r="J136" s="904" t="s">
        <v>1723</v>
      </c>
    </row>
    <row r="137">
      <c r="A137" s="904" t="s">
        <v>1724</v>
      </c>
      <c r="B137" s="895"/>
      <c r="C137" s="904" t="s">
        <v>1725</v>
      </c>
      <c r="D137" s="895"/>
      <c r="E137" s="904" t="s">
        <v>1726</v>
      </c>
      <c r="F137" s="904" t="s">
        <v>1727</v>
      </c>
      <c r="G137" s="895"/>
      <c r="H137" s="909" t="s">
        <v>1728</v>
      </c>
      <c r="I137" s="895"/>
      <c r="J137" s="898"/>
    </row>
    <row r="138">
      <c r="A138" s="904" t="s">
        <v>1729</v>
      </c>
      <c r="B138" s="895"/>
      <c r="C138" s="904" t="s">
        <v>1730</v>
      </c>
      <c r="D138" s="895"/>
      <c r="E138" s="904" t="s">
        <v>1731</v>
      </c>
      <c r="F138" s="904" t="s">
        <v>1732</v>
      </c>
      <c r="G138" s="895"/>
      <c r="H138" s="904"/>
      <c r="I138" s="895"/>
      <c r="J138" s="906"/>
    </row>
    <row r="139">
      <c r="C139" s="244"/>
      <c r="E139" s="244"/>
      <c r="F139" s="244"/>
      <c r="H139" s="244"/>
      <c r="J139" s="872"/>
    </row>
    <row r="140">
      <c r="A140" s="864">
        <v>42047.0</v>
      </c>
      <c r="C140" s="244" t="s">
        <v>1733</v>
      </c>
      <c r="E140" s="244" t="s">
        <v>1734</v>
      </c>
      <c r="F140" s="244" t="s">
        <v>1736</v>
      </c>
      <c r="H140" s="244" t="s">
        <v>1737</v>
      </c>
      <c r="J140" s="913" t="s">
        <v>1738</v>
      </c>
    </row>
    <row r="141">
      <c r="A141" s="864">
        <v>42075.0</v>
      </c>
      <c r="C141" s="244" t="s">
        <v>1741</v>
      </c>
      <c r="E141" s="244" t="s">
        <v>1742</v>
      </c>
      <c r="F141" s="244" t="s">
        <v>1743</v>
      </c>
      <c r="H141" s="244" t="s">
        <v>1744</v>
      </c>
      <c r="J141" s="894" t="s">
        <v>1745</v>
      </c>
    </row>
    <row r="142">
      <c r="C142" s="244"/>
      <c r="E142" s="244"/>
      <c r="F142" s="244"/>
      <c r="H142" s="244"/>
      <c r="J142" s="872"/>
    </row>
    <row r="143">
      <c r="A143" s="900">
        <v>42106.0</v>
      </c>
      <c r="B143" s="895"/>
      <c r="C143" s="904" t="s">
        <v>1748</v>
      </c>
      <c r="D143" s="895"/>
      <c r="E143" s="904" t="s">
        <v>1750</v>
      </c>
      <c r="F143" s="904" t="s">
        <v>1751</v>
      </c>
      <c r="G143" s="895"/>
      <c r="H143" s="904" t="s">
        <v>1753</v>
      </c>
      <c r="I143" s="895"/>
      <c r="J143" s="898" t="s">
        <v>1754</v>
      </c>
    </row>
    <row r="144">
      <c r="A144" s="864"/>
      <c r="C144" s="244"/>
      <c r="E144" s="244"/>
      <c r="F144" s="244"/>
      <c r="H144" s="244"/>
      <c r="J144" s="894"/>
    </row>
    <row r="145">
      <c r="A145" s="900">
        <v>42136.0</v>
      </c>
      <c r="B145" s="895"/>
      <c r="C145" s="904" t="s">
        <v>1755</v>
      </c>
      <c r="D145" s="895"/>
      <c r="E145" s="904" t="s">
        <v>1757</v>
      </c>
      <c r="F145" s="904" t="s">
        <v>1758</v>
      </c>
      <c r="G145" s="895"/>
      <c r="H145" s="904"/>
      <c r="I145" s="895"/>
      <c r="J145" s="898" t="s">
        <v>1759</v>
      </c>
    </row>
    <row r="146">
      <c r="A146" s="864">
        <v>42197.0</v>
      </c>
      <c r="C146" s="245" t="s">
        <v>1760</v>
      </c>
      <c r="E146" s="245" t="s">
        <v>1762</v>
      </c>
      <c r="F146" s="244" t="s">
        <v>1763</v>
      </c>
      <c r="H146" s="244" t="s">
        <v>1764</v>
      </c>
      <c r="J146" s="894"/>
    </row>
    <row r="147">
      <c r="A147" s="900">
        <v>42167.0</v>
      </c>
      <c r="B147" s="895"/>
      <c r="C147" s="904" t="s">
        <v>1765</v>
      </c>
      <c r="D147" s="895"/>
      <c r="E147" s="904" t="s">
        <v>1766</v>
      </c>
      <c r="F147" s="904" t="s">
        <v>1767</v>
      </c>
      <c r="G147" s="895"/>
      <c r="H147" s="904" t="s">
        <v>1769</v>
      </c>
      <c r="I147" s="895"/>
      <c r="J147" s="898" t="s">
        <v>1770</v>
      </c>
    </row>
    <row r="148">
      <c r="A148" s="900">
        <v>42228.0</v>
      </c>
      <c r="B148" s="895"/>
      <c r="C148" s="904" t="s">
        <v>1771</v>
      </c>
      <c r="D148" s="895"/>
      <c r="E148" s="904" t="s">
        <v>1772</v>
      </c>
      <c r="F148" s="904" t="s">
        <v>1773</v>
      </c>
      <c r="G148" s="895"/>
      <c r="H148" s="904" t="s">
        <v>1775</v>
      </c>
      <c r="I148" s="895"/>
      <c r="J148" s="906"/>
    </row>
    <row r="149">
      <c r="A149" s="900">
        <v>42259.0</v>
      </c>
      <c r="B149" s="895"/>
      <c r="C149" s="904" t="s">
        <v>1776</v>
      </c>
      <c r="D149" s="895"/>
      <c r="E149" s="904" t="s">
        <v>1777</v>
      </c>
      <c r="F149" s="904" t="s">
        <v>1778</v>
      </c>
      <c r="G149" s="895"/>
      <c r="H149" s="904" t="s">
        <v>1779</v>
      </c>
      <c r="I149" s="895"/>
      <c r="J149" s="906"/>
    </row>
    <row r="150">
      <c r="A150" s="900">
        <v>42350.0</v>
      </c>
      <c r="B150" s="895"/>
      <c r="C150" s="904" t="s">
        <v>1780</v>
      </c>
      <c r="D150" s="895"/>
      <c r="E150" s="904">
        <v>4.02628879E8</v>
      </c>
      <c r="F150" s="904" t="s">
        <v>1782</v>
      </c>
      <c r="G150" s="895"/>
      <c r="H150" s="904" t="s">
        <v>1493</v>
      </c>
      <c r="I150" s="895"/>
      <c r="J150" s="898" t="s">
        <v>1783</v>
      </c>
    </row>
    <row r="151">
      <c r="C151" s="244"/>
      <c r="E151" s="244"/>
      <c r="F151" s="244"/>
      <c r="H151" s="244"/>
      <c r="J151" s="872"/>
    </row>
    <row r="152">
      <c r="A152" s="864">
        <v>42350.0</v>
      </c>
      <c r="C152" s="244" t="s">
        <v>1785</v>
      </c>
      <c r="E152" s="244" t="s">
        <v>1786</v>
      </c>
      <c r="F152" s="244" t="s">
        <v>1787</v>
      </c>
      <c r="H152" s="244" t="s">
        <v>1788</v>
      </c>
      <c r="J152" s="894" t="s">
        <v>1789</v>
      </c>
    </row>
    <row r="153">
      <c r="A153" s="244" t="s">
        <v>1790</v>
      </c>
      <c r="C153" s="244" t="s">
        <v>1791</v>
      </c>
      <c r="E153" s="244" t="s">
        <v>1792</v>
      </c>
      <c r="F153" s="244" t="s">
        <v>1793</v>
      </c>
      <c r="H153" s="244" t="s">
        <v>1794</v>
      </c>
      <c r="J153" s="894" t="s">
        <v>1795</v>
      </c>
    </row>
    <row r="154">
      <c r="C154" s="244"/>
      <c r="E154" s="244"/>
      <c r="F154" s="244"/>
      <c r="H154" s="244"/>
      <c r="J154" s="872"/>
    </row>
    <row r="155">
      <c r="A155" s="904" t="s">
        <v>1797</v>
      </c>
      <c r="B155" s="895"/>
      <c r="C155" s="904" t="s">
        <v>1798</v>
      </c>
      <c r="D155" s="895"/>
      <c r="E155" s="904" t="s">
        <v>1799</v>
      </c>
      <c r="F155" s="904" t="s">
        <v>1801</v>
      </c>
      <c r="G155" s="895"/>
      <c r="H155" s="904" t="s">
        <v>1802</v>
      </c>
      <c r="I155" s="895"/>
      <c r="J155" s="898" t="s">
        <v>1803</v>
      </c>
    </row>
    <row r="156">
      <c r="A156" s="904" t="s">
        <v>1804</v>
      </c>
      <c r="B156" s="895"/>
      <c r="C156" s="904" t="s">
        <v>1805</v>
      </c>
      <c r="D156" s="895"/>
      <c r="E156" s="904" t="s">
        <v>1806</v>
      </c>
      <c r="F156" s="904" t="s">
        <v>1807</v>
      </c>
      <c r="G156" s="895"/>
      <c r="H156" s="904" t="s">
        <v>1808</v>
      </c>
      <c r="I156" s="895"/>
      <c r="J156" s="898" t="s">
        <v>1809</v>
      </c>
    </row>
    <row r="158">
      <c r="A158" s="900">
        <v>42552.0</v>
      </c>
      <c r="B158" s="895"/>
      <c r="C158" s="904" t="s">
        <v>1346</v>
      </c>
      <c r="D158" s="895"/>
      <c r="E158" s="904" t="s">
        <v>1347</v>
      </c>
      <c r="F158" s="895"/>
      <c r="G158" s="895"/>
      <c r="H158" s="904" t="s">
        <v>1810</v>
      </c>
      <c r="I158" s="895"/>
      <c r="J158" s="923" t="s">
        <v>1812</v>
      </c>
    </row>
    <row r="159">
      <c r="A159" s="244" t="s">
        <v>1813</v>
      </c>
      <c r="C159" s="244" t="s">
        <v>1814</v>
      </c>
      <c r="E159" s="244" t="s">
        <v>1815</v>
      </c>
      <c r="H159" s="244" t="s">
        <v>1817</v>
      </c>
      <c r="J159" s="925" t="s">
        <v>1818</v>
      </c>
    </row>
    <row r="160">
      <c r="A160" s="244" t="s">
        <v>1819</v>
      </c>
      <c r="C160" s="244" t="s">
        <v>1820</v>
      </c>
      <c r="E160" s="244" t="s">
        <v>1821</v>
      </c>
      <c r="H160" s="244" t="s">
        <v>1822</v>
      </c>
      <c r="J160" s="925" t="s">
        <v>1823</v>
      </c>
    </row>
    <row r="161">
      <c r="A161" s="244" t="s">
        <v>1824</v>
      </c>
      <c r="C161" s="244" t="s">
        <v>1825</v>
      </c>
      <c r="E161" s="244" t="s">
        <v>1827</v>
      </c>
      <c r="H161" s="244" t="s">
        <v>1828</v>
      </c>
      <c r="J161" s="925" t="s">
        <v>1829</v>
      </c>
    </row>
    <row r="162">
      <c r="A162" s="244" t="s">
        <v>1830</v>
      </c>
      <c r="C162" s="244" t="s">
        <v>1831</v>
      </c>
      <c r="E162" s="244" t="s">
        <v>1832</v>
      </c>
      <c r="H162" s="244" t="s">
        <v>1833</v>
      </c>
      <c r="J162" s="925" t="s">
        <v>1834</v>
      </c>
    </row>
    <row r="163">
      <c r="A163" s="244" t="s">
        <v>1835</v>
      </c>
      <c r="C163" s="244" t="s">
        <v>1346</v>
      </c>
      <c r="E163" s="244" t="s">
        <v>1347</v>
      </c>
      <c r="H163" s="244" t="s">
        <v>1836</v>
      </c>
      <c r="J163" s="925" t="s">
        <v>1837</v>
      </c>
    </row>
    <row r="164">
      <c r="A164" s="904" t="s">
        <v>1838</v>
      </c>
      <c r="B164" s="895"/>
      <c r="C164" s="904" t="s">
        <v>1839</v>
      </c>
      <c r="D164" s="895"/>
      <c r="E164" s="904" t="s">
        <v>1840</v>
      </c>
      <c r="F164" s="895"/>
      <c r="G164" s="895"/>
      <c r="H164" s="904" t="s">
        <v>1841</v>
      </c>
      <c r="I164" s="895"/>
      <c r="J164" s="923" t="s">
        <v>1842</v>
      </c>
    </row>
    <row r="165">
      <c r="A165" s="244" t="s">
        <v>1843</v>
      </c>
      <c r="C165" s="244" t="s">
        <v>1844</v>
      </c>
      <c r="E165" s="244" t="s">
        <v>1845</v>
      </c>
      <c r="H165" s="244" t="s">
        <v>1846</v>
      </c>
      <c r="J165" s="925" t="s">
        <v>1847</v>
      </c>
    </row>
    <row r="166">
      <c r="A166" s="904" t="s">
        <v>1848</v>
      </c>
      <c r="B166" s="895"/>
      <c r="C166" s="904" t="s">
        <v>1849</v>
      </c>
      <c r="D166" s="895"/>
      <c r="E166" s="904" t="s">
        <v>1850</v>
      </c>
      <c r="F166" s="895"/>
      <c r="G166" s="895"/>
      <c r="H166" s="904" t="s">
        <v>1851</v>
      </c>
      <c r="I166" s="895"/>
      <c r="J166" s="923" t="s">
        <v>1852</v>
      </c>
    </row>
    <row r="167">
      <c r="A167" s="900">
        <v>42431.0</v>
      </c>
      <c r="B167" s="895"/>
      <c r="C167" s="904" t="s">
        <v>1853</v>
      </c>
      <c r="D167" s="895"/>
      <c r="E167" s="904" t="s">
        <v>1854</v>
      </c>
      <c r="F167" s="895"/>
      <c r="G167" s="895"/>
      <c r="H167" s="904" t="s">
        <v>1833</v>
      </c>
      <c r="I167" s="895"/>
      <c r="J167" s="923" t="s">
        <v>1855</v>
      </c>
    </row>
    <row r="168">
      <c r="A168" s="900">
        <v>42431.0</v>
      </c>
      <c r="B168" s="895"/>
      <c r="C168" s="904" t="s">
        <v>1856</v>
      </c>
      <c r="D168" s="895"/>
      <c r="E168" s="904" t="s">
        <v>1857</v>
      </c>
      <c r="F168" s="895"/>
      <c r="G168" s="895"/>
      <c r="H168" s="904" t="s">
        <v>1858</v>
      </c>
      <c r="I168" s="895"/>
      <c r="J168" s="923" t="s">
        <v>1860</v>
      </c>
    </row>
    <row r="169">
      <c r="A169" s="864">
        <v>42462.0</v>
      </c>
      <c r="C169" s="244" t="s">
        <v>1861</v>
      </c>
      <c r="E169" s="244" t="s">
        <v>1862</v>
      </c>
      <c r="H169" s="244" t="s">
        <v>1863</v>
      </c>
      <c r="J169" s="925" t="s">
        <v>1864</v>
      </c>
    </row>
    <row r="170">
      <c r="A170" s="864">
        <v>42523.0</v>
      </c>
      <c r="C170" s="244" t="s">
        <v>1866</v>
      </c>
      <c r="E170" s="244" t="s">
        <v>1867</v>
      </c>
      <c r="H170" s="244" t="s">
        <v>1868</v>
      </c>
      <c r="J170" s="925" t="s">
        <v>1869</v>
      </c>
    </row>
    <row r="171">
      <c r="A171" s="900">
        <v>42523.0</v>
      </c>
      <c r="B171" s="895"/>
      <c r="C171" s="904" t="s">
        <v>1870</v>
      </c>
      <c r="D171" s="895"/>
      <c r="E171" s="904" t="s">
        <v>1871</v>
      </c>
      <c r="F171" s="895"/>
      <c r="G171" s="895"/>
      <c r="H171" s="904" t="s">
        <v>1872</v>
      </c>
      <c r="I171" s="895"/>
      <c r="J171" s="923" t="s">
        <v>1873</v>
      </c>
    </row>
    <row r="172">
      <c r="A172" s="900">
        <v>42584.0</v>
      </c>
      <c r="B172" s="895"/>
      <c r="C172" s="935" t="s">
        <v>1875</v>
      </c>
      <c r="D172" s="895"/>
      <c r="E172" s="935" t="s">
        <v>1876</v>
      </c>
      <c r="F172" s="895"/>
      <c r="G172" s="895"/>
      <c r="H172" s="895"/>
      <c r="I172" s="895"/>
      <c r="J172" s="936" t="s">
        <v>1878</v>
      </c>
    </row>
    <row r="173">
      <c r="A173" s="900">
        <v>42645.0</v>
      </c>
      <c r="B173" s="895"/>
      <c r="C173" s="904" t="s">
        <v>1879</v>
      </c>
      <c r="D173" s="895"/>
      <c r="E173" s="904" t="s">
        <v>1880</v>
      </c>
      <c r="F173" s="895"/>
      <c r="G173" s="895"/>
      <c r="H173" s="904" t="s">
        <v>1882</v>
      </c>
      <c r="I173" s="895"/>
      <c r="J173" s="923" t="s">
        <v>1883</v>
      </c>
    </row>
    <row r="174">
      <c r="A174" s="900">
        <v>42645.0</v>
      </c>
      <c r="B174" s="895"/>
      <c r="C174" s="904" t="s">
        <v>1884</v>
      </c>
      <c r="D174" s="895"/>
      <c r="E174" s="904" t="s">
        <v>1885</v>
      </c>
      <c r="F174" s="895"/>
      <c r="G174" s="895"/>
      <c r="H174" s="904" t="s">
        <v>1886</v>
      </c>
      <c r="I174" s="895"/>
      <c r="J174" s="923" t="s">
        <v>1887</v>
      </c>
    </row>
    <row r="175">
      <c r="A175" s="864">
        <v>42645.0</v>
      </c>
      <c r="C175" s="244" t="s">
        <v>1888</v>
      </c>
      <c r="E175" s="244" t="s">
        <v>1889</v>
      </c>
      <c r="H175" s="244" t="s">
        <v>1890</v>
      </c>
      <c r="J175" s="925" t="s">
        <v>1891</v>
      </c>
    </row>
    <row r="176">
      <c r="A176" s="244" t="s">
        <v>1892</v>
      </c>
      <c r="C176" s="244" t="s">
        <v>1627</v>
      </c>
      <c r="E176" s="244" t="s">
        <v>1893</v>
      </c>
      <c r="H176" s="244" t="s">
        <v>1895</v>
      </c>
      <c r="J176" s="925" t="s">
        <v>1896</v>
      </c>
    </row>
    <row r="177">
      <c r="A177" s="904" t="s">
        <v>1897</v>
      </c>
      <c r="B177" s="895"/>
      <c r="C177" s="904" t="s">
        <v>1898</v>
      </c>
      <c r="D177" s="895"/>
      <c r="E177" s="904" t="s">
        <v>1900</v>
      </c>
      <c r="F177" s="895"/>
      <c r="G177" s="895"/>
      <c r="H177" s="904" t="s">
        <v>1901</v>
      </c>
      <c r="I177" s="895"/>
      <c r="J177" s="923" t="s">
        <v>1902</v>
      </c>
    </row>
    <row r="178">
      <c r="A178" s="244" t="s">
        <v>1903</v>
      </c>
      <c r="C178" s="244" t="s">
        <v>1853</v>
      </c>
      <c r="E178" s="244" t="s">
        <v>1854</v>
      </c>
      <c r="H178" s="244" t="s">
        <v>1905</v>
      </c>
      <c r="J178" s="925" t="s">
        <v>1906</v>
      </c>
    </row>
    <row r="179">
      <c r="A179" s="244" t="s">
        <v>1907</v>
      </c>
      <c r="C179" s="244" t="s">
        <v>1908</v>
      </c>
      <c r="E179" s="244" t="s">
        <v>1909</v>
      </c>
      <c r="H179" s="244" t="s">
        <v>1910</v>
      </c>
      <c r="J179" s="925" t="s">
        <v>1911</v>
      </c>
    </row>
    <row r="180">
      <c r="J180" s="940"/>
    </row>
    <row r="181">
      <c r="A181" s="864">
        <v>42372.0</v>
      </c>
      <c r="C181" s="244" t="s">
        <v>1914</v>
      </c>
      <c r="E181" s="244" t="s">
        <v>1915</v>
      </c>
      <c r="F181" s="244" t="s">
        <v>1917</v>
      </c>
      <c r="H181" s="244" t="s">
        <v>1918</v>
      </c>
      <c r="J181" s="925" t="s">
        <v>1919</v>
      </c>
    </row>
    <row r="182">
      <c r="A182" s="900">
        <v>42403.0</v>
      </c>
      <c r="B182" s="895"/>
      <c r="C182" s="904" t="s">
        <v>1920</v>
      </c>
      <c r="D182" s="895"/>
      <c r="E182" s="904" t="s">
        <v>1921</v>
      </c>
      <c r="F182" s="895"/>
      <c r="G182" s="895"/>
      <c r="H182" s="904" t="s">
        <v>1922</v>
      </c>
      <c r="I182" s="895"/>
      <c r="J182" s="923" t="s">
        <v>1923</v>
      </c>
    </row>
    <row r="183">
      <c r="A183" s="900">
        <v>42403.0</v>
      </c>
      <c r="B183" s="895"/>
      <c r="C183" s="904" t="s">
        <v>1924</v>
      </c>
      <c r="D183" s="895"/>
      <c r="E183" s="904" t="s">
        <v>1925</v>
      </c>
      <c r="F183" s="895"/>
      <c r="G183" s="895"/>
      <c r="H183" s="904" t="s">
        <v>1833</v>
      </c>
      <c r="I183" s="895"/>
      <c r="J183" s="923" t="s">
        <v>1926</v>
      </c>
    </row>
    <row r="184">
      <c r="J184" s="940"/>
    </row>
    <row r="185">
      <c r="A185" s="864">
        <v>42554.0</v>
      </c>
      <c r="C185" s="244" t="s">
        <v>1928</v>
      </c>
      <c r="E185" s="244" t="s">
        <v>1929</v>
      </c>
      <c r="F185" s="244" t="s">
        <v>1930</v>
      </c>
      <c r="H185" s="244" t="s">
        <v>1931</v>
      </c>
      <c r="J185" s="925" t="s">
        <v>1932</v>
      </c>
    </row>
    <row r="186">
      <c r="J186" s="940"/>
    </row>
    <row r="187">
      <c r="A187" s="900">
        <v>42585.0</v>
      </c>
      <c r="B187" s="895"/>
      <c r="C187" s="904" t="s">
        <v>1934</v>
      </c>
      <c r="D187" s="895"/>
      <c r="E187" s="904" t="s">
        <v>1935</v>
      </c>
      <c r="F187" s="895"/>
      <c r="G187" s="895"/>
      <c r="H187" s="904" t="s">
        <v>1936</v>
      </c>
      <c r="I187" s="895"/>
      <c r="J187" s="923" t="s">
        <v>1937</v>
      </c>
    </row>
    <row r="188">
      <c r="J188" s="940"/>
    </row>
    <row r="189">
      <c r="A189" s="864">
        <v>42646.0</v>
      </c>
      <c r="C189" s="244" t="s">
        <v>1939</v>
      </c>
      <c r="E189" s="244" t="s">
        <v>1940</v>
      </c>
      <c r="F189" s="244" t="s">
        <v>1930</v>
      </c>
      <c r="H189" s="244" t="s">
        <v>1942</v>
      </c>
      <c r="J189" s="925" t="s">
        <v>1943</v>
      </c>
    </row>
    <row r="190">
      <c r="J190" s="940"/>
    </row>
    <row r="191">
      <c r="A191" s="904" t="s">
        <v>1944</v>
      </c>
      <c r="B191" s="895"/>
      <c r="C191" s="904" t="s">
        <v>1946</v>
      </c>
      <c r="D191" s="895"/>
      <c r="E191" s="904" t="s">
        <v>1947</v>
      </c>
      <c r="F191" s="895"/>
      <c r="G191" s="895"/>
      <c r="H191" s="904" t="s">
        <v>1948</v>
      </c>
      <c r="I191" s="895"/>
      <c r="J191" s="923" t="s">
        <v>1949</v>
      </c>
    </row>
    <row r="192">
      <c r="A192" s="904" t="s">
        <v>1950</v>
      </c>
      <c r="B192" s="895"/>
      <c r="C192" s="904" t="s">
        <v>1951</v>
      </c>
      <c r="D192" s="895"/>
      <c r="E192" s="904" t="s">
        <v>1952</v>
      </c>
      <c r="F192" s="895"/>
      <c r="G192" s="895"/>
      <c r="H192" s="904" t="s">
        <v>1953</v>
      </c>
      <c r="I192" s="895"/>
      <c r="J192" s="923" t="s">
        <v>1954</v>
      </c>
    </row>
    <row r="193">
      <c r="A193" s="904" t="s">
        <v>1955</v>
      </c>
      <c r="B193" s="895"/>
      <c r="C193" s="904" t="s">
        <v>1956</v>
      </c>
      <c r="D193" s="895"/>
      <c r="E193" s="904" t="s">
        <v>1957</v>
      </c>
      <c r="F193" s="895"/>
      <c r="G193" s="895"/>
      <c r="H193" s="904" t="s">
        <v>1958</v>
      </c>
      <c r="I193" s="895"/>
      <c r="J193" s="923" t="s">
        <v>1959</v>
      </c>
    </row>
    <row r="194">
      <c r="A194" s="864">
        <v>42525.0</v>
      </c>
      <c r="C194" s="244" t="s">
        <v>1961</v>
      </c>
      <c r="E194" s="244">
        <v>4.222666E8</v>
      </c>
      <c r="H194" s="244" t="s">
        <v>1962</v>
      </c>
      <c r="J194" s="925" t="s">
        <v>1963</v>
      </c>
    </row>
    <row r="195">
      <c r="J195" s="940"/>
    </row>
    <row r="196">
      <c r="A196" s="864">
        <v>42586.0</v>
      </c>
      <c r="C196" s="244" t="s">
        <v>1771</v>
      </c>
      <c r="E196" s="244" t="s">
        <v>1964</v>
      </c>
      <c r="H196" s="244" t="s">
        <v>1965</v>
      </c>
      <c r="J196" s="925" t="s">
        <v>1966</v>
      </c>
    </row>
    <row r="197">
      <c r="J197" s="940"/>
    </row>
    <row r="198">
      <c r="A198" s="900">
        <v>42586.0</v>
      </c>
      <c r="B198" s="895"/>
      <c r="C198" s="904" t="s">
        <v>1968</v>
      </c>
      <c r="D198" s="895"/>
      <c r="E198" s="904" t="s">
        <v>1970</v>
      </c>
      <c r="F198" s="895"/>
      <c r="G198" s="895"/>
      <c r="H198" s="904" t="s">
        <v>1971</v>
      </c>
      <c r="I198" s="895"/>
      <c r="J198" s="923" t="s">
        <v>1972</v>
      </c>
    </row>
    <row r="199">
      <c r="J199" s="940"/>
    </row>
    <row r="200">
      <c r="A200" s="904" t="s">
        <v>1973</v>
      </c>
      <c r="B200" s="895"/>
      <c r="C200" s="904" t="s">
        <v>1974</v>
      </c>
      <c r="D200" s="895"/>
      <c r="E200" s="904" t="s">
        <v>1975</v>
      </c>
      <c r="F200" s="895"/>
      <c r="G200" s="895"/>
      <c r="H200" s="904" t="s">
        <v>1976</v>
      </c>
      <c r="I200" s="895"/>
      <c r="J200" s="923" t="s">
        <v>1977</v>
      </c>
    </row>
    <row r="201">
      <c r="J201" s="940"/>
    </row>
    <row r="202">
      <c r="A202" s="904" t="s">
        <v>1973</v>
      </c>
      <c r="B202" s="895"/>
      <c r="C202" s="904" t="s">
        <v>1978</v>
      </c>
      <c r="D202" s="895"/>
      <c r="E202" s="904" t="s">
        <v>1980</v>
      </c>
      <c r="F202" s="895"/>
      <c r="G202" s="895"/>
      <c r="H202" s="904" t="s">
        <v>1981</v>
      </c>
      <c r="I202" s="895"/>
      <c r="J202" s="946" t="s">
        <v>1982</v>
      </c>
    </row>
    <row r="203">
      <c r="J203" s="940"/>
    </row>
    <row r="204">
      <c r="A204" s="244" t="s">
        <v>1983</v>
      </c>
      <c r="C204" s="244" t="s">
        <v>1984</v>
      </c>
      <c r="E204" s="244" t="s">
        <v>1985</v>
      </c>
      <c r="H204" s="244" t="s">
        <v>1986</v>
      </c>
      <c r="J204" s="925" t="s">
        <v>1987</v>
      </c>
    </row>
    <row r="205">
      <c r="J205" s="940"/>
    </row>
    <row r="206">
      <c r="A206" s="244" t="s">
        <v>1988</v>
      </c>
      <c r="C206" s="244" t="s">
        <v>1989</v>
      </c>
      <c r="E206" s="244" t="s">
        <v>1990</v>
      </c>
      <c r="H206" s="244" t="s">
        <v>1991</v>
      </c>
      <c r="J206" s="925" t="s">
        <v>1993</v>
      </c>
    </row>
    <row r="207">
      <c r="J207" s="940"/>
    </row>
    <row r="208">
      <c r="A208" s="244" t="s">
        <v>1994</v>
      </c>
      <c r="C208" s="244" t="s">
        <v>1844</v>
      </c>
      <c r="E208" s="244" t="s">
        <v>1995</v>
      </c>
      <c r="H208" s="244" t="s">
        <v>1996</v>
      </c>
      <c r="J208" s="940"/>
    </row>
    <row r="209">
      <c r="A209" s="904" t="s">
        <v>1997</v>
      </c>
      <c r="B209" s="895"/>
      <c r="C209" s="904" t="s">
        <v>1998</v>
      </c>
      <c r="D209" s="895"/>
      <c r="E209" s="904">
        <v>9.6602182E7</v>
      </c>
      <c r="F209" s="895"/>
      <c r="G209" s="895"/>
      <c r="H209" s="904" t="s">
        <v>1999</v>
      </c>
      <c r="I209" s="895"/>
      <c r="J209" s="923" t="s">
        <v>2001</v>
      </c>
    </row>
    <row r="210">
      <c r="A210" s="244" t="s">
        <v>2002</v>
      </c>
      <c r="C210" s="244" t="s">
        <v>2003</v>
      </c>
      <c r="E210" s="949" t="s">
        <v>2004</v>
      </c>
      <c r="H210" s="244" t="s">
        <v>2005</v>
      </c>
      <c r="J210" s="925" t="s">
        <v>2006</v>
      </c>
    </row>
    <row r="211">
      <c r="J211" s="940"/>
    </row>
    <row r="212">
      <c r="A212" s="900">
        <v>42405.0</v>
      </c>
      <c r="B212" s="895"/>
      <c r="C212" s="904" t="s">
        <v>1760</v>
      </c>
      <c r="D212" s="895"/>
      <c r="E212" s="904" t="s">
        <v>2008</v>
      </c>
      <c r="F212" s="895"/>
      <c r="G212" s="895"/>
      <c r="H212" s="904" t="s">
        <v>2009</v>
      </c>
      <c r="I212" s="895"/>
      <c r="J212" s="923" t="s">
        <v>2010</v>
      </c>
    </row>
    <row r="213">
      <c r="A213" s="900">
        <v>42556.0</v>
      </c>
      <c r="B213" s="895"/>
      <c r="C213" s="904" t="s">
        <v>2011</v>
      </c>
      <c r="D213" s="895"/>
      <c r="E213" s="904" t="s">
        <v>2012</v>
      </c>
      <c r="F213" s="904"/>
      <c r="G213" s="895"/>
      <c r="H213" s="904" t="s">
        <v>2013</v>
      </c>
      <c r="I213" s="895"/>
      <c r="J213" s="898" t="s">
        <v>2014</v>
      </c>
    </row>
    <row r="214">
      <c r="C214" s="244"/>
      <c r="E214" s="244"/>
      <c r="F214" s="244"/>
      <c r="H214" s="244"/>
      <c r="J214" s="872"/>
    </row>
    <row r="215">
      <c r="A215" s="864">
        <v>42587.0</v>
      </c>
      <c r="C215" s="244" t="s">
        <v>1870</v>
      </c>
      <c r="E215" s="244" t="s">
        <v>1871</v>
      </c>
      <c r="F215" s="244"/>
      <c r="H215" s="244" t="s">
        <v>2015</v>
      </c>
      <c r="J215" s="894"/>
    </row>
    <row r="216">
      <c r="A216" s="900">
        <v>42587.0</v>
      </c>
      <c r="B216" s="895"/>
      <c r="C216" s="904" t="s">
        <v>2016</v>
      </c>
      <c r="D216" s="895"/>
      <c r="E216" s="904" t="s">
        <v>2017</v>
      </c>
      <c r="F216" s="904"/>
      <c r="G216" s="895"/>
      <c r="H216" s="904" t="s">
        <v>2018</v>
      </c>
      <c r="I216" s="895"/>
      <c r="J216" s="898" t="s">
        <v>2019</v>
      </c>
    </row>
    <row r="217">
      <c r="A217" s="900">
        <v>42679.0</v>
      </c>
      <c r="B217" s="895"/>
      <c r="C217" s="904" t="s">
        <v>2020</v>
      </c>
      <c r="D217" s="895"/>
      <c r="E217" s="904" t="s">
        <v>2021</v>
      </c>
      <c r="F217" s="904"/>
      <c r="G217" s="895"/>
      <c r="H217" s="904" t="s">
        <v>2022</v>
      </c>
      <c r="I217" s="895"/>
      <c r="J217" s="898" t="s">
        <v>2023</v>
      </c>
    </row>
    <row r="218">
      <c r="A218" s="904" t="s">
        <v>2024</v>
      </c>
      <c r="B218" s="895"/>
      <c r="C218" s="904" t="s">
        <v>1662</v>
      </c>
      <c r="D218" s="895"/>
      <c r="E218" s="904" t="s">
        <v>2025</v>
      </c>
      <c r="F218" s="904"/>
      <c r="G218" s="895"/>
      <c r="H218" s="904" t="s">
        <v>2026</v>
      </c>
      <c r="I218" s="895"/>
      <c r="J218" s="898" t="s">
        <v>2027</v>
      </c>
    </row>
    <row r="219">
      <c r="A219" s="904" t="s">
        <v>2028</v>
      </c>
      <c r="B219" s="895"/>
      <c r="C219" s="904" t="s">
        <v>2029</v>
      </c>
      <c r="D219" s="895"/>
      <c r="E219" s="904" t="s">
        <v>2030</v>
      </c>
      <c r="F219" s="904"/>
      <c r="G219" s="895"/>
      <c r="H219" s="904" t="s">
        <v>2031</v>
      </c>
      <c r="I219" s="895"/>
      <c r="J219" s="898" t="s">
        <v>2032</v>
      </c>
    </row>
    <row r="220">
      <c r="C220" s="244"/>
      <c r="E220" s="244"/>
      <c r="F220" s="244"/>
      <c r="H220" s="244"/>
      <c r="J220" s="872"/>
    </row>
    <row r="221">
      <c r="A221" s="244" t="s">
        <v>2033</v>
      </c>
      <c r="C221" s="244" t="s">
        <v>2034</v>
      </c>
      <c r="E221" s="244" t="s">
        <v>2035</v>
      </c>
      <c r="F221" s="244"/>
      <c r="H221" s="244" t="s">
        <v>2036</v>
      </c>
      <c r="J221" s="894" t="s">
        <v>2037</v>
      </c>
    </row>
    <row r="222">
      <c r="C222" s="244"/>
      <c r="E222" s="244"/>
      <c r="F222" s="244"/>
      <c r="H222" s="244"/>
      <c r="J222" s="872"/>
    </row>
    <row r="223">
      <c r="A223" s="864">
        <v>42527.0</v>
      </c>
      <c r="C223" s="244" t="s">
        <v>2038</v>
      </c>
      <c r="E223" s="244" t="s">
        <v>2039</v>
      </c>
      <c r="F223" s="244"/>
      <c r="H223" s="244" t="s">
        <v>2040</v>
      </c>
      <c r="J223" s="894" t="s">
        <v>2041</v>
      </c>
    </row>
    <row r="224">
      <c r="C224" s="244"/>
      <c r="E224" s="244"/>
      <c r="F224" s="244"/>
      <c r="H224" s="244"/>
      <c r="J224" s="872"/>
    </row>
    <row r="225">
      <c r="A225" s="585">
        <v>42557.0</v>
      </c>
      <c r="C225" s="244" t="s">
        <v>2042</v>
      </c>
      <c r="E225" s="244" t="s">
        <v>2043</v>
      </c>
      <c r="F225" s="244"/>
      <c r="H225" s="244" t="s">
        <v>2044</v>
      </c>
      <c r="J225" s="894" t="s">
        <v>2045</v>
      </c>
    </row>
    <row r="226">
      <c r="C226" s="244"/>
      <c r="E226" s="244"/>
      <c r="F226" s="244"/>
      <c r="H226" s="244"/>
      <c r="J226" s="872"/>
    </row>
    <row r="227">
      <c r="A227" s="244" t="s">
        <v>2047</v>
      </c>
      <c r="C227" s="244" t="s">
        <v>2048</v>
      </c>
      <c r="E227" s="244" t="s">
        <v>2049</v>
      </c>
      <c r="F227" s="244"/>
      <c r="H227" s="244" t="s">
        <v>2050</v>
      </c>
      <c r="J227" s="894" t="s">
        <v>2051</v>
      </c>
    </row>
    <row r="228">
      <c r="C228" s="244"/>
      <c r="E228" s="244"/>
      <c r="F228" s="244"/>
      <c r="H228" s="244"/>
      <c r="J228" s="872"/>
    </row>
    <row r="229">
      <c r="A229" s="904" t="s">
        <v>2052</v>
      </c>
      <c r="B229" s="895"/>
      <c r="C229" s="904" t="s">
        <v>2053</v>
      </c>
      <c r="D229" s="895"/>
      <c r="E229" s="904" t="s">
        <v>2055</v>
      </c>
      <c r="F229" s="904"/>
      <c r="G229" s="895"/>
      <c r="H229" s="904" t="s">
        <v>2057</v>
      </c>
      <c r="I229" s="895"/>
      <c r="J229" s="898" t="s">
        <v>2058</v>
      </c>
    </row>
    <row r="230">
      <c r="C230" s="244"/>
      <c r="E230" s="244"/>
      <c r="F230" s="244"/>
      <c r="H230" s="244"/>
      <c r="J230" s="872"/>
    </row>
    <row r="231">
      <c r="A231" s="244" t="s">
        <v>2060</v>
      </c>
      <c r="C231" s="244" t="s">
        <v>2061</v>
      </c>
      <c r="E231" s="244" t="s">
        <v>2062</v>
      </c>
      <c r="F231" s="244"/>
      <c r="H231" s="244" t="s">
        <v>2063</v>
      </c>
      <c r="J231" s="872"/>
    </row>
    <row r="232">
      <c r="C232" s="244"/>
      <c r="E232" s="244"/>
      <c r="F232" s="244"/>
      <c r="H232" s="244"/>
      <c r="J232" s="872"/>
    </row>
    <row r="233">
      <c r="A233" s="904" t="s">
        <v>2064</v>
      </c>
      <c r="B233" s="895"/>
      <c r="C233" s="904" t="s">
        <v>2065</v>
      </c>
      <c r="D233" s="895"/>
      <c r="E233" s="904" t="s">
        <v>2066</v>
      </c>
      <c r="F233" s="904"/>
      <c r="G233" s="895"/>
      <c r="H233" s="904" t="s">
        <v>2067</v>
      </c>
      <c r="I233" s="895"/>
      <c r="J233" s="898" t="s">
        <v>2068</v>
      </c>
    </row>
    <row r="234">
      <c r="C234" s="244"/>
      <c r="E234" s="244"/>
      <c r="F234" s="244"/>
      <c r="H234" s="244"/>
      <c r="J234" s="872"/>
    </row>
    <row r="235">
      <c r="A235" s="244" t="s">
        <v>2070</v>
      </c>
      <c r="C235" s="244" t="s">
        <v>2071</v>
      </c>
      <c r="E235" s="244" t="s">
        <v>2072</v>
      </c>
      <c r="F235" s="244"/>
      <c r="H235" s="244" t="s">
        <v>2073</v>
      </c>
      <c r="J235" s="872"/>
    </row>
    <row r="236">
      <c r="A236" s="244" t="s">
        <v>2074</v>
      </c>
      <c r="C236" s="244" t="s">
        <v>2075</v>
      </c>
      <c r="E236" s="244">
        <v>4.17415329E8</v>
      </c>
      <c r="F236" s="244"/>
      <c r="H236" s="244" t="s">
        <v>2076</v>
      </c>
      <c r="J236" s="894" t="s">
        <v>2077</v>
      </c>
    </row>
    <row r="237">
      <c r="A237" s="957" t="s">
        <v>2078</v>
      </c>
      <c r="B237" s="958"/>
      <c r="C237" s="957" t="s">
        <v>2079</v>
      </c>
      <c r="D237" s="958"/>
      <c r="E237" s="957">
        <v>4.02319001E8</v>
      </c>
      <c r="F237" s="957"/>
      <c r="G237" s="958"/>
      <c r="H237" s="957" t="s">
        <v>2080</v>
      </c>
      <c r="I237" s="958"/>
      <c r="J237" s="960" t="s">
        <v>2081</v>
      </c>
    </row>
    <row r="238">
      <c r="A238" s="957" t="s">
        <v>2083</v>
      </c>
      <c r="B238" s="958"/>
      <c r="C238" s="957" t="s">
        <v>2084</v>
      </c>
      <c r="D238" s="958"/>
      <c r="E238" s="957" t="s">
        <v>2086</v>
      </c>
      <c r="F238" s="957"/>
      <c r="G238" s="958"/>
      <c r="H238" s="957" t="s">
        <v>2009</v>
      </c>
      <c r="I238" s="958"/>
      <c r="J238" s="960" t="s">
        <v>2087</v>
      </c>
    </row>
    <row r="239">
      <c r="A239" s="961">
        <v>42412.0</v>
      </c>
      <c r="B239" s="958"/>
      <c r="C239" s="957" t="s">
        <v>2088</v>
      </c>
      <c r="D239" s="958"/>
      <c r="E239" s="957" t="s">
        <v>2089</v>
      </c>
      <c r="F239" s="957"/>
      <c r="G239" s="958"/>
      <c r="H239" s="957" t="s">
        <v>2090</v>
      </c>
      <c r="I239" s="958"/>
      <c r="J239" s="960" t="s">
        <v>2091</v>
      </c>
    </row>
    <row r="240">
      <c r="A240" s="961">
        <v>42441.0</v>
      </c>
      <c r="B240" s="958"/>
      <c r="C240" s="957" t="s">
        <v>1718</v>
      </c>
      <c r="D240" s="958"/>
      <c r="E240" s="957" t="s">
        <v>2093</v>
      </c>
      <c r="F240" s="957"/>
      <c r="G240" s="958"/>
      <c r="H240" s="957" t="s">
        <v>2094</v>
      </c>
      <c r="I240" s="958"/>
      <c r="J240" s="960" t="s">
        <v>2095</v>
      </c>
    </row>
    <row r="241">
      <c r="A241" s="961">
        <v>42441.0</v>
      </c>
      <c r="B241" s="958"/>
      <c r="C241" s="957" t="s">
        <v>2096</v>
      </c>
      <c r="D241" s="958"/>
      <c r="E241" s="957" t="s">
        <v>2097</v>
      </c>
      <c r="F241" s="957"/>
      <c r="G241" s="958"/>
      <c r="H241" s="957" t="s">
        <v>2098</v>
      </c>
      <c r="I241" s="958"/>
      <c r="J241" s="960" t="s">
        <v>2099</v>
      </c>
    </row>
    <row r="242">
      <c r="A242" s="962">
        <v>42502.0</v>
      </c>
      <c r="B242" s="958"/>
      <c r="C242" s="957" t="s">
        <v>946</v>
      </c>
      <c r="D242" s="958"/>
      <c r="E242" s="957" t="s">
        <v>2103</v>
      </c>
      <c r="F242" s="957"/>
      <c r="G242" s="958"/>
      <c r="H242" s="957" t="s">
        <v>2104</v>
      </c>
      <c r="I242" s="958"/>
      <c r="J242" s="960" t="s">
        <v>2105</v>
      </c>
    </row>
    <row r="243">
      <c r="A243" s="962">
        <v>42594.0</v>
      </c>
      <c r="B243" s="958"/>
      <c r="C243" s="957" t="s">
        <v>2106</v>
      </c>
      <c r="D243" s="958"/>
      <c r="E243" s="957" t="s">
        <v>2107</v>
      </c>
      <c r="F243" s="957"/>
      <c r="G243" s="958"/>
      <c r="H243" s="965" t="s">
        <v>2108</v>
      </c>
      <c r="I243" s="958"/>
      <c r="J243" s="960" t="s">
        <v>2109</v>
      </c>
    </row>
    <row r="244">
      <c r="A244" s="962">
        <v>42655.0</v>
      </c>
      <c r="B244" s="958"/>
      <c r="C244" s="957" t="s">
        <v>2110</v>
      </c>
      <c r="D244" s="958"/>
      <c r="E244" s="957" t="s">
        <v>2111</v>
      </c>
      <c r="F244" s="957"/>
      <c r="G244" s="958"/>
      <c r="H244" s="957" t="s">
        <v>2113</v>
      </c>
      <c r="I244" s="958"/>
      <c r="J244" s="960" t="s">
        <v>2114</v>
      </c>
    </row>
    <row r="245">
      <c r="A245" s="957" t="s">
        <v>2115</v>
      </c>
      <c r="B245" s="958"/>
      <c r="C245" s="957" t="s">
        <v>2116</v>
      </c>
      <c r="D245" s="958"/>
      <c r="E245" s="957" t="s">
        <v>2117</v>
      </c>
      <c r="F245" s="957"/>
      <c r="G245" s="958"/>
      <c r="H245" s="957" t="s">
        <v>2118</v>
      </c>
      <c r="I245" s="958"/>
      <c r="J245" s="960" t="s">
        <v>2119</v>
      </c>
    </row>
    <row r="246">
      <c r="A246" s="967">
        <v>42686.0</v>
      </c>
      <c r="B246" s="958"/>
      <c r="C246" s="957" t="s">
        <v>2120</v>
      </c>
      <c r="D246" s="958"/>
      <c r="E246" s="957" t="s">
        <v>2121</v>
      </c>
      <c r="F246" s="957"/>
      <c r="G246" s="958"/>
      <c r="H246" s="969" t="s">
        <v>2122</v>
      </c>
      <c r="I246" s="958"/>
      <c r="J246" s="960" t="s">
        <v>2123</v>
      </c>
    </row>
    <row r="247">
      <c r="A247" s="957" t="s">
        <v>2124</v>
      </c>
      <c r="B247" s="958"/>
      <c r="C247" s="957" t="s">
        <v>2125</v>
      </c>
      <c r="D247" s="958"/>
      <c r="E247" s="957" t="s">
        <v>2126</v>
      </c>
      <c r="F247" s="957"/>
      <c r="G247" s="958"/>
      <c r="H247" s="957" t="s">
        <v>2127</v>
      </c>
      <c r="I247" s="958"/>
      <c r="J247" s="960" t="s">
        <v>2128</v>
      </c>
    </row>
    <row r="248">
      <c r="A248" s="957" t="s">
        <v>2124</v>
      </c>
      <c r="B248" s="958"/>
      <c r="C248" s="957" t="s">
        <v>2129</v>
      </c>
      <c r="D248" s="958"/>
      <c r="E248" s="957" t="s">
        <v>2107</v>
      </c>
      <c r="F248" s="957"/>
      <c r="G248" s="958"/>
      <c r="H248" s="957" t="s">
        <v>2130</v>
      </c>
      <c r="I248" s="958"/>
      <c r="J248" s="960" t="s">
        <v>2131</v>
      </c>
    </row>
    <row r="249">
      <c r="A249" s="957" t="s">
        <v>2133</v>
      </c>
      <c r="B249" s="958"/>
      <c r="C249" s="957" t="s">
        <v>2134</v>
      </c>
      <c r="D249" s="958"/>
      <c r="E249" s="957">
        <v>4.52388246E8</v>
      </c>
      <c r="F249" s="957"/>
      <c r="G249" s="958"/>
      <c r="H249" s="957" t="s">
        <v>2135</v>
      </c>
      <c r="I249" s="958"/>
      <c r="J249" s="960" t="s">
        <v>2136</v>
      </c>
    </row>
    <row r="250">
      <c r="A250" s="957" t="s">
        <v>2133</v>
      </c>
      <c r="B250" s="958"/>
      <c r="C250" s="957" t="s">
        <v>1408</v>
      </c>
      <c r="D250" s="958"/>
      <c r="E250" s="957" t="s">
        <v>2137</v>
      </c>
      <c r="F250" s="957"/>
      <c r="G250" s="958"/>
      <c r="H250" s="972" t="s">
        <v>2138</v>
      </c>
      <c r="I250" s="958"/>
      <c r="J250" s="960" t="s">
        <v>2140</v>
      </c>
    </row>
    <row r="251">
      <c r="A251" s="957" t="s">
        <v>2133</v>
      </c>
      <c r="B251" s="958"/>
      <c r="C251" s="957" t="s">
        <v>2141</v>
      </c>
      <c r="D251" s="958"/>
      <c r="E251" s="957" t="s">
        <v>2142</v>
      </c>
      <c r="F251" s="957"/>
      <c r="G251" s="958"/>
      <c r="H251" s="957" t="s">
        <v>2143</v>
      </c>
      <c r="I251" s="958"/>
      <c r="J251" s="960" t="s">
        <v>2144</v>
      </c>
    </row>
    <row r="252">
      <c r="A252" s="973" t="s">
        <v>2145</v>
      </c>
      <c r="B252" s="974"/>
      <c r="C252" s="973" t="s">
        <v>1299</v>
      </c>
      <c r="D252" s="974"/>
      <c r="E252" s="973" t="s">
        <v>2146</v>
      </c>
      <c r="F252" s="973"/>
      <c r="G252" s="974"/>
      <c r="H252" s="973" t="s">
        <v>2147</v>
      </c>
      <c r="I252" s="974"/>
      <c r="J252" s="975" t="s">
        <v>2148</v>
      </c>
    </row>
    <row r="253">
      <c r="A253" s="973" t="s">
        <v>2145</v>
      </c>
      <c r="B253" s="974"/>
      <c r="C253" s="973" t="s">
        <v>2149</v>
      </c>
      <c r="D253" s="974"/>
      <c r="E253" s="973" t="s">
        <v>2150</v>
      </c>
      <c r="F253" s="973"/>
      <c r="G253" s="974"/>
      <c r="H253" s="973" t="s">
        <v>2152</v>
      </c>
      <c r="I253" s="974"/>
      <c r="J253" s="975" t="s">
        <v>2153</v>
      </c>
    </row>
    <row r="254">
      <c r="A254" s="973" t="s">
        <v>2154</v>
      </c>
      <c r="B254" s="974"/>
      <c r="C254" s="973" t="s">
        <v>1978</v>
      </c>
      <c r="D254" s="974"/>
      <c r="E254" s="973">
        <v>4.18448347E8</v>
      </c>
      <c r="F254" s="973"/>
      <c r="G254" s="974"/>
      <c r="H254" s="973" t="s">
        <v>2155</v>
      </c>
      <c r="I254" s="974"/>
      <c r="J254" s="975" t="s">
        <v>2156</v>
      </c>
    </row>
    <row r="255">
      <c r="A255" s="973" t="s">
        <v>2158</v>
      </c>
      <c r="B255" s="974"/>
      <c r="C255" s="973" t="s">
        <v>2160</v>
      </c>
      <c r="D255" s="974"/>
      <c r="E255" s="973" t="s">
        <v>2161</v>
      </c>
      <c r="F255" s="973"/>
      <c r="G255" s="974"/>
      <c r="H255" s="973" t="s">
        <v>2162</v>
      </c>
      <c r="I255" s="974"/>
      <c r="J255" s="975" t="s">
        <v>2164</v>
      </c>
    </row>
    <row r="256">
      <c r="A256" s="973" t="s">
        <v>2165</v>
      </c>
      <c r="B256" s="974"/>
      <c r="C256" s="973" t="s">
        <v>2166</v>
      </c>
      <c r="D256" s="974"/>
      <c r="E256" s="973" t="s">
        <v>2167</v>
      </c>
      <c r="F256" s="973"/>
      <c r="G256" s="974"/>
      <c r="H256" s="973" t="s">
        <v>2168</v>
      </c>
      <c r="I256" s="974"/>
      <c r="J256" s="975" t="s">
        <v>2169</v>
      </c>
    </row>
    <row r="257">
      <c r="A257" s="973" t="s">
        <v>2165</v>
      </c>
      <c r="B257" s="974"/>
      <c r="C257" s="973" t="s">
        <v>2171</v>
      </c>
      <c r="D257" s="974"/>
      <c r="E257" s="973" t="s">
        <v>2172</v>
      </c>
      <c r="F257" s="973"/>
      <c r="G257" s="974"/>
      <c r="H257" s="973" t="s">
        <v>2173</v>
      </c>
      <c r="I257" s="974"/>
      <c r="J257" s="977"/>
    </row>
    <row r="258">
      <c r="A258" s="957" t="s">
        <v>2174</v>
      </c>
      <c r="B258" s="958"/>
      <c r="C258" s="957" t="s">
        <v>2175</v>
      </c>
      <c r="D258" s="958"/>
      <c r="E258" s="957" t="s">
        <v>2177</v>
      </c>
      <c r="F258" s="957"/>
      <c r="G258" s="958"/>
      <c r="H258" s="957" t="s">
        <v>2178</v>
      </c>
      <c r="I258" s="958"/>
      <c r="J258" s="960" t="s">
        <v>2179</v>
      </c>
    </row>
    <row r="259">
      <c r="A259" s="957" t="s">
        <v>2174</v>
      </c>
      <c r="B259" s="958"/>
      <c r="C259" s="957" t="s">
        <v>2180</v>
      </c>
      <c r="D259" s="958"/>
      <c r="E259" s="957" t="s">
        <v>2181</v>
      </c>
      <c r="F259" s="957"/>
      <c r="G259" s="958"/>
      <c r="H259" s="957" t="s">
        <v>2182</v>
      </c>
      <c r="I259" s="958"/>
      <c r="J259" s="960" t="s">
        <v>2183</v>
      </c>
    </row>
    <row r="260">
      <c r="A260" s="973" t="s">
        <v>2184</v>
      </c>
      <c r="B260" s="974"/>
      <c r="C260" s="973" t="s">
        <v>2185</v>
      </c>
      <c r="D260" s="974"/>
      <c r="E260" s="973" t="s">
        <v>2186</v>
      </c>
      <c r="F260" s="973"/>
      <c r="G260" s="974"/>
      <c r="H260" s="973" t="s">
        <v>2187</v>
      </c>
      <c r="I260" s="974"/>
      <c r="J260" s="975" t="s">
        <v>2188</v>
      </c>
    </row>
    <row r="261">
      <c r="A261" s="973" t="s">
        <v>2189</v>
      </c>
      <c r="B261" s="974"/>
      <c r="C261" s="973" t="s">
        <v>2190</v>
      </c>
      <c r="D261" s="974"/>
      <c r="E261" s="973" t="s">
        <v>2191</v>
      </c>
      <c r="F261" s="973"/>
      <c r="G261" s="974"/>
      <c r="H261" s="973" t="s">
        <v>2192</v>
      </c>
      <c r="I261" s="974"/>
      <c r="J261" s="975" t="s">
        <v>2193</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2.75"/>
  <cols>
    <col customWidth="1" min="4" max="4" width="21.78"/>
    <col customWidth="1" min="9" max="9" width="22.67"/>
  </cols>
  <sheetData>
    <row r="1">
      <c r="A1" s="773" t="s">
        <v>154</v>
      </c>
      <c r="B1" s="773" t="s">
        <v>138</v>
      </c>
      <c r="C1" s="773" t="s">
        <v>1048</v>
      </c>
      <c r="D1" s="773" t="s">
        <v>1049</v>
      </c>
      <c r="E1" s="773" t="s">
        <v>1050</v>
      </c>
      <c r="F1" s="773" t="s">
        <v>1051</v>
      </c>
      <c r="G1" s="773" t="s">
        <v>1052</v>
      </c>
      <c r="H1" s="773" t="s">
        <v>1053</v>
      </c>
      <c r="I1" s="775" t="s">
        <v>419</v>
      </c>
      <c r="J1" s="908" t="s">
        <v>1722</v>
      </c>
    </row>
    <row r="2">
      <c r="A2" s="910"/>
      <c r="B2" s="910"/>
      <c r="C2" s="910"/>
      <c r="D2" s="911" t="s">
        <v>1056</v>
      </c>
      <c r="E2" s="910"/>
      <c r="F2" s="910"/>
      <c r="G2" s="910"/>
      <c r="H2" s="911"/>
      <c r="I2" s="911"/>
    </row>
    <row r="3">
      <c r="A3" s="912" t="s">
        <v>1735</v>
      </c>
      <c r="B3" s="912" t="s">
        <v>1115</v>
      </c>
      <c r="C3" s="912" t="s">
        <v>1739</v>
      </c>
      <c r="D3" s="912" t="s">
        <v>1740</v>
      </c>
      <c r="E3" s="914">
        <v>0.2916666666666667</v>
      </c>
      <c r="F3" s="914">
        <v>0.4583333333333333</v>
      </c>
      <c r="G3" s="912" t="s">
        <v>1746</v>
      </c>
      <c r="H3" s="912">
        <v>3.25</v>
      </c>
      <c r="I3" s="915"/>
      <c r="J3" s="244" t="s">
        <v>1747</v>
      </c>
    </row>
    <row r="4">
      <c r="A4" s="912" t="s">
        <v>1735</v>
      </c>
      <c r="B4" s="912" t="s">
        <v>1115</v>
      </c>
      <c r="C4" s="912" t="s">
        <v>234</v>
      </c>
      <c r="D4" s="912" t="s">
        <v>1740</v>
      </c>
      <c r="E4" s="914">
        <v>0.7291666666666666</v>
      </c>
      <c r="F4" s="914">
        <v>0.9236111111111112</v>
      </c>
      <c r="G4" s="912" t="s">
        <v>1063</v>
      </c>
      <c r="H4" s="912" t="s">
        <v>1749</v>
      </c>
      <c r="I4" s="915"/>
      <c r="J4" s="244" t="s">
        <v>1752</v>
      </c>
    </row>
    <row r="5">
      <c r="A5" s="916" t="s">
        <v>1735</v>
      </c>
      <c r="B5" s="916" t="s">
        <v>1115</v>
      </c>
      <c r="C5" s="916" t="s">
        <v>234</v>
      </c>
      <c r="D5" s="916" t="s">
        <v>1756</v>
      </c>
      <c r="E5" s="917">
        <v>0.375</v>
      </c>
      <c r="F5" s="917">
        <v>0.7604166666666666</v>
      </c>
      <c r="G5" s="916" t="s">
        <v>1063</v>
      </c>
      <c r="H5" s="916">
        <v>9.25</v>
      </c>
      <c r="I5" s="916" t="s">
        <v>1761</v>
      </c>
      <c r="J5" s="244" t="s">
        <v>1752</v>
      </c>
    </row>
    <row r="6">
      <c r="A6" s="918" t="s">
        <v>1735</v>
      </c>
      <c r="B6" s="918" t="s">
        <v>1115</v>
      </c>
      <c r="C6" s="918" t="s">
        <v>234</v>
      </c>
      <c r="D6" s="918" t="s">
        <v>1768</v>
      </c>
      <c r="E6" s="919">
        <v>0.3333333333333333</v>
      </c>
      <c r="F6" s="918">
        <v>17.15</v>
      </c>
      <c r="G6" s="918">
        <v>30.0</v>
      </c>
      <c r="H6" s="918">
        <v>8.75</v>
      </c>
      <c r="I6" s="918" t="s">
        <v>1774</v>
      </c>
      <c r="J6" s="244" t="s">
        <v>1752</v>
      </c>
    </row>
    <row r="7">
      <c r="A7" s="920" t="s">
        <v>1735</v>
      </c>
      <c r="B7" s="920" t="s">
        <v>1115</v>
      </c>
      <c r="C7" s="920" t="s">
        <v>234</v>
      </c>
      <c r="D7" s="920" t="s">
        <v>1781</v>
      </c>
      <c r="E7" s="921">
        <v>0.5833333333333334</v>
      </c>
      <c r="F7" s="921">
        <v>0.9166666666666666</v>
      </c>
      <c r="G7" s="920">
        <v>30.0</v>
      </c>
      <c r="H7" s="920">
        <v>7.5</v>
      </c>
      <c r="I7" s="920" t="s">
        <v>1784</v>
      </c>
      <c r="J7" s="244" t="s">
        <v>1752</v>
      </c>
    </row>
    <row r="8">
      <c r="A8" s="824" t="s">
        <v>1735</v>
      </c>
      <c r="B8" s="824" t="s">
        <v>1115</v>
      </c>
      <c r="C8" s="824" t="s">
        <v>1064</v>
      </c>
      <c r="D8" s="912" t="s">
        <v>1740</v>
      </c>
      <c r="E8" s="826">
        <v>0.9375</v>
      </c>
      <c r="F8" s="826">
        <v>0.020833333333333332</v>
      </c>
      <c r="G8" s="824" t="s">
        <v>1063</v>
      </c>
      <c r="H8" s="824">
        <v>2.0</v>
      </c>
      <c r="I8" s="824" t="s">
        <v>1796</v>
      </c>
      <c r="J8" s="244" t="s">
        <v>1752</v>
      </c>
    </row>
    <row r="9">
      <c r="A9" s="824" t="s">
        <v>1800</v>
      </c>
      <c r="B9" s="824" t="s">
        <v>109</v>
      </c>
      <c r="C9" s="824" t="s">
        <v>234</v>
      </c>
      <c r="D9" s="912" t="s">
        <v>1740</v>
      </c>
      <c r="E9" s="826">
        <v>0.3333333333333333</v>
      </c>
      <c r="F9" s="826">
        <v>0.4166666666666667</v>
      </c>
      <c r="G9" s="824" t="s">
        <v>1063</v>
      </c>
      <c r="H9" s="824">
        <v>2.0</v>
      </c>
      <c r="I9" s="103"/>
      <c r="J9" s="244" t="s">
        <v>1752</v>
      </c>
    </row>
    <row r="10">
      <c r="A10" s="857" t="s">
        <v>1800</v>
      </c>
      <c r="B10" s="857" t="s">
        <v>109</v>
      </c>
      <c r="C10" s="857" t="s">
        <v>234</v>
      </c>
      <c r="D10" s="922" t="s">
        <v>1811</v>
      </c>
      <c r="E10" s="924">
        <v>0.3263888888888889</v>
      </c>
      <c r="F10" s="924">
        <v>0.6875</v>
      </c>
      <c r="G10" s="922" t="s">
        <v>1063</v>
      </c>
      <c r="H10" s="922" t="s">
        <v>1816</v>
      </c>
      <c r="I10" s="922" t="s">
        <v>1774</v>
      </c>
      <c r="J10" s="244" t="s">
        <v>1752</v>
      </c>
    </row>
    <row r="11">
      <c r="A11" s="926" t="s">
        <v>1800</v>
      </c>
      <c r="B11" s="926" t="s">
        <v>109</v>
      </c>
      <c r="C11" s="926" t="s">
        <v>234</v>
      </c>
      <c r="D11" s="927" t="s">
        <v>1826</v>
      </c>
      <c r="E11" s="928">
        <v>0.375</v>
      </c>
      <c r="F11" s="928">
        <v>0.7291666666666666</v>
      </c>
      <c r="G11" s="927">
        <v>30.0</v>
      </c>
      <c r="H11" s="927">
        <v>8.0</v>
      </c>
      <c r="I11" s="929"/>
      <c r="J11" s="244" t="s">
        <v>1752</v>
      </c>
    </row>
    <row r="12">
      <c r="A12" s="930" t="s">
        <v>1800</v>
      </c>
      <c r="B12" s="930" t="s">
        <v>109</v>
      </c>
      <c r="C12" s="930" t="s">
        <v>234</v>
      </c>
      <c r="D12" s="920" t="s">
        <v>1781</v>
      </c>
      <c r="E12" s="921">
        <v>0.4166666666666667</v>
      </c>
      <c r="F12" s="921">
        <v>0.75</v>
      </c>
      <c r="G12" s="920">
        <v>30.0</v>
      </c>
      <c r="H12" s="920">
        <v>7.5</v>
      </c>
      <c r="I12" s="931"/>
      <c r="J12" s="244" t="s">
        <v>1752</v>
      </c>
    </row>
    <row r="13">
      <c r="A13" s="830" t="s">
        <v>1800</v>
      </c>
      <c r="B13" s="830" t="s">
        <v>109</v>
      </c>
      <c r="C13" s="830" t="s">
        <v>234</v>
      </c>
      <c r="D13" s="916" t="s">
        <v>1756</v>
      </c>
      <c r="E13" s="917">
        <v>0.4166666666666667</v>
      </c>
      <c r="F13" s="917">
        <v>0.7916666666666666</v>
      </c>
      <c r="G13" s="916" t="s">
        <v>1063</v>
      </c>
      <c r="H13" s="916">
        <v>9.0</v>
      </c>
      <c r="I13" s="932"/>
      <c r="J13" s="244" t="s">
        <v>1752</v>
      </c>
    </row>
    <row r="14">
      <c r="A14" s="922" t="s">
        <v>1859</v>
      </c>
      <c r="B14" s="922" t="s">
        <v>141</v>
      </c>
      <c r="C14" s="922" t="s">
        <v>234</v>
      </c>
      <c r="D14" s="922" t="s">
        <v>1811</v>
      </c>
      <c r="E14" s="924">
        <v>0.4583333333333333</v>
      </c>
      <c r="F14" s="924">
        <v>0.6770833333333334</v>
      </c>
      <c r="G14" s="922" t="s">
        <v>1063</v>
      </c>
      <c r="H14" s="922">
        <v>5.25</v>
      </c>
      <c r="I14" s="922" t="s">
        <v>1865</v>
      </c>
      <c r="J14" s="244" t="s">
        <v>1752</v>
      </c>
    </row>
    <row r="15">
      <c r="A15" s="933" t="s">
        <v>1859</v>
      </c>
      <c r="B15" s="933" t="s">
        <v>141</v>
      </c>
      <c r="C15" s="933" t="s">
        <v>234</v>
      </c>
      <c r="D15" s="933" t="s">
        <v>1874</v>
      </c>
      <c r="E15" s="934">
        <v>0.5</v>
      </c>
      <c r="F15" s="934">
        <v>0.6770833333333334</v>
      </c>
      <c r="G15" s="933" t="s">
        <v>1063</v>
      </c>
      <c r="H15" s="933">
        <v>4.25</v>
      </c>
      <c r="I15" s="933" t="s">
        <v>1865</v>
      </c>
      <c r="J15" s="244" t="s">
        <v>1752</v>
      </c>
    </row>
    <row r="16">
      <c r="A16" s="912" t="s">
        <v>1877</v>
      </c>
      <c r="B16" s="912" t="s">
        <v>170</v>
      </c>
      <c r="C16" s="912" t="s">
        <v>234</v>
      </c>
      <c r="D16" s="912" t="s">
        <v>1740</v>
      </c>
      <c r="E16" s="914">
        <v>0.4583333333333333</v>
      </c>
      <c r="F16" s="914">
        <v>0.7986111111111112</v>
      </c>
      <c r="G16" s="912">
        <v>30.0</v>
      </c>
      <c r="H16" s="912" t="s">
        <v>1881</v>
      </c>
      <c r="I16" s="912"/>
      <c r="J16" s="244" t="s">
        <v>1752</v>
      </c>
    </row>
    <row r="17">
      <c r="A17" s="922" t="s">
        <v>1877</v>
      </c>
      <c r="B17" s="922" t="s">
        <v>170</v>
      </c>
      <c r="C17" s="922" t="s">
        <v>234</v>
      </c>
      <c r="D17" s="922" t="s">
        <v>1811</v>
      </c>
      <c r="E17" s="924">
        <v>0.5</v>
      </c>
      <c r="F17" s="924">
        <v>0.75</v>
      </c>
      <c r="G17" s="922" t="s">
        <v>1063</v>
      </c>
      <c r="H17" s="922">
        <v>6.0</v>
      </c>
      <c r="I17" s="937"/>
      <c r="J17" s="244" t="s">
        <v>1752</v>
      </c>
    </row>
    <row r="18">
      <c r="A18" s="938" t="s">
        <v>1894</v>
      </c>
      <c r="B18" s="938" t="s">
        <v>5</v>
      </c>
      <c r="C18" s="938" t="s">
        <v>234</v>
      </c>
      <c r="D18" s="938" t="s">
        <v>1899</v>
      </c>
      <c r="E18" s="939">
        <v>0.4583333333333333</v>
      </c>
      <c r="F18" s="939">
        <v>0.7083333333333334</v>
      </c>
      <c r="G18" s="938" t="s">
        <v>1063</v>
      </c>
      <c r="H18" s="938">
        <v>6.0</v>
      </c>
      <c r="I18" s="938" t="s">
        <v>1904</v>
      </c>
      <c r="J18" s="244" t="s">
        <v>1752</v>
      </c>
    </row>
    <row r="19">
      <c r="A19" s="922" t="s">
        <v>1894</v>
      </c>
      <c r="B19" s="922" t="s">
        <v>5</v>
      </c>
      <c r="C19" s="922" t="s">
        <v>234</v>
      </c>
      <c r="D19" s="922" t="s">
        <v>1811</v>
      </c>
      <c r="E19" s="924">
        <v>0.4965277777777778</v>
      </c>
      <c r="F19" s="924">
        <v>0.7708333333333334</v>
      </c>
      <c r="G19" s="922" t="s">
        <v>1063</v>
      </c>
      <c r="H19" s="922" t="s">
        <v>1912</v>
      </c>
      <c r="I19" s="922" t="s">
        <v>1913</v>
      </c>
      <c r="J19" s="244" t="s">
        <v>1752</v>
      </c>
    </row>
    <row r="20">
      <c r="A20" s="912" t="s">
        <v>1916</v>
      </c>
      <c r="B20" s="912" t="s">
        <v>40</v>
      </c>
      <c r="C20" s="912" t="s">
        <v>1064</v>
      </c>
      <c r="D20" s="912" t="s">
        <v>1740</v>
      </c>
      <c r="E20" s="914">
        <v>0.375</v>
      </c>
      <c r="F20" s="914">
        <v>0.75</v>
      </c>
      <c r="G20" s="912">
        <v>30.0</v>
      </c>
      <c r="H20" s="912">
        <v>8.5</v>
      </c>
      <c r="I20" s="915"/>
      <c r="J20" s="244" t="s">
        <v>1752</v>
      </c>
    </row>
    <row r="21">
      <c r="A21" s="922" t="s">
        <v>1916</v>
      </c>
      <c r="B21" s="922" t="s">
        <v>40</v>
      </c>
      <c r="C21" s="922" t="s">
        <v>234</v>
      </c>
      <c r="D21" s="922" t="s">
        <v>1811</v>
      </c>
      <c r="E21" s="924">
        <v>0.4097222222222222</v>
      </c>
      <c r="F21" s="924">
        <v>0.7916666666666666</v>
      </c>
      <c r="G21" s="922">
        <v>30.0</v>
      </c>
      <c r="H21" s="922" t="s">
        <v>1927</v>
      </c>
      <c r="I21" s="937"/>
      <c r="J21" s="244" t="s">
        <v>1752</v>
      </c>
    </row>
    <row r="22">
      <c r="A22" s="941" t="s">
        <v>1916</v>
      </c>
      <c r="B22" s="941" t="s">
        <v>40</v>
      </c>
      <c r="C22" s="941" t="s">
        <v>234</v>
      </c>
      <c r="D22" s="941" t="s">
        <v>1933</v>
      </c>
      <c r="E22" s="942">
        <v>0.5</v>
      </c>
      <c r="F22" s="942">
        <v>0.875</v>
      </c>
      <c r="G22" s="941">
        <v>30.0</v>
      </c>
      <c r="H22" s="941">
        <v>8.5</v>
      </c>
      <c r="I22" s="941" t="s">
        <v>1938</v>
      </c>
      <c r="J22" s="244" t="s">
        <v>1752</v>
      </c>
    </row>
    <row r="23">
      <c r="A23" s="912" t="s">
        <v>1941</v>
      </c>
      <c r="B23" s="912" t="s">
        <v>1115</v>
      </c>
      <c r="C23" s="912" t="s">
        <v>234</v>
      </c>
      <c r="D23" s="912" t="s">
        <v>1740</v>
      </c>
      <c r="E23" s="914">
        <v>0.4097222222222222</v>
      </c>
      <c r="F23" s="914">
        <v>0.5208333333333334</v>
      </c>
      <c r="G23" s="912" t="s">
        <v>1063</v>
      </c>
      <c r="H23" s="912" t="s">
        <v>1945</v>
      </c>
      <c r="I23" s="912"/>
      <c r="J23" s="244" t="s">
        <v>1752</v>
      </c>
    </row>
    <row r="24">
      <c r="A24" s="943" t="s">
        <v>1941</v>
      </c>
      <c r="B24" s="943" t="s">
        <v>1115</v>
      </c>
      <c r="C24" s="943" t="s">
        <v>234</v>
      </c>
      <c r="D24" s="943" t="s">
        <v>1826</v>
      </c>
      <c r="E24" s="944">
        <v>0.4166666666666667</v>
      </c>
      <c r="F24" s="944">
        <v>0.7708333333333334</v>
      </c>
      <c r="G24" s="943">
        <v>30.0</v>
      </c>
      <c r="H24" s="943" t="s">
        <v>1960</v>
      </c>
      <c r="I24" s="945"/>
      <c r="J24" s="244" t="s">
        <v>1752</v>
      </c>
    </row>
    <row r="25">
      <c r="A25" s="941" t="s">
        <v>1941</v>
      </c>
      <c r="B25" s="941" t="s">
        <v>1115</v>
      </c>
      <c r="C25" s="941" t="s">
        <v>234</v>
      </c>
      <c r="D25" s="941" t="s">
        <v>1933</v>
      </c>
      <c r="E25" s="941">
        <v>12.0</v>
      </c>
      <c r="F25" s="942">
        <v>0.8541666666666666</v>
      </c>
      <c r="G25" s="941">
        <v>30.0</v>
      </c>
      <c r="H25" s="941" t="s">
        <v>1960</v>
      </c>
      <c r="I25" s="941" t="s">
        <v>1967</v>
      </c>
      <c r="J25" s="244" t="s">
        <v>1752</v>
      </c>
    </row>
    <row r="26">
      <c r="A26" s="912" t="s">
        <v>1969</v>
      </c>
      <c r="B26" s="912" t="s">
        <v>109</v>
      </c>
      <c r="C26" s="912" t="s">
        <v>1064</v>
      </c>
      <c r="D26" s="912" t="s">
        <v>1740</v>
      </c>
      <c r="E26" s="914">
        <v>0.375</v>
      </c>
      <c r="F26" s="914">
        <v>0.5416666666666666</v>
      </c>
      <c r="G26" s="912" t="s">
        <v>1063</v>
      </c>
      <c r="H26" s="912">
        <v>4.0</v>
      </c>
      <c r="I26" s="915"/>
      <c r="J26" s="244" t="s">
        <v>1752</v>
      </c>
    </row>
    <row r="27">
      <c r="A27" s="922" t="s">
        <v>1969</v>
      </c>
      <c r="B27" s="922" t="s">
        <v>109</v>
      </c>
      <c r="C27" s="922" t="s">
        <v>234</v>
      </c>
      <c r="D27" s="922" t="s">
        <v>1811</v>
      </c>
      <c r="E27" s="924">
        <v>0.4097222222222222</v>
      </c>
      <c r="F27" s="924">
        <v>0.7569444444444444</v>
      </c>
      <c r="G27" s="922">
        <v>30.0</v>
      </c>
      <c r="H27" s="922" t="s">
        <v>1979</v>
      </c>
      <c r="I27" s="937"/>
      <c r="J27" s="244" t="s">
        <v>1752</v>
      </c>
    </row>
    <row r="28">
      <c r="A28" s="943" t="s">
        <v>1969</v>
      </c>
      <c r="B28" s="943" t="s">
        <v>109</v>
      </c>
      <c r="C28" s="943" t="s">
        <v>234</v>
      </c>
      <c r="D28" s="943" t="s">
        <v>1826</v>
      </c>
      <c r="E28" s="944">
        <v>0.5</v>
      </c>
      <c r="F28" s="944">
        <v>0.7569444444444444</v>
      </c>
      <c r="G28" s="943">
        <v>30.0</v>
      </c>
      <c r="H28" s="943" t="s">
        <v>1992</v>
      </c>
      <c r="I28" s="945"/>
      <c r="J28" s="244" t="s">
        <v>1752</v>
      </c>
    </row>
    <row r="29">
      <c r="A29" s="947">
        <v>42401.0</v>
      </c>
      <c r="B29" s="943" t="s">
        <v>141</v>
      </c>
      <c r="C29" s="943" t="s">
        <v>234</v>
      </c>
      <c r="D29" s="943" t="s">
        <v>1826</v>
      </c>
      <c r="E29" s="944">
        <v>0.5</v>
      </c>
      <c r="F29" s="944">
        <v>0.8333333333333334</v>
      </c>
      <c r="G29" s="943">
        <v>30.0</v>
      </c>
      <c r="H29" s="943" t="s">
        <v>2000</v>
      </c>
      <c r="I29" s="945"/>
      <c r="J29" s="244" t="s">
        <v>1752</v>
      </c>
    </row>
    <row r="30">
      <c r="A30" s="948">
        <v>42401.0</v>
      </c>
      <c r="B30" s="918" t="s">
        <v>141</v>
      </c>
      <c r="C30" s="918" t="s">
        <v>234</v>
      </c>
      <c r="D30" s="918" t="s">
        <v>1768</v>
      </c>
      <c r="E30" s="919">
        <v>0.5833333333333334</v>
      </c>
      <c r="F30" s="919">
        <v>0.8958333333333334</v>
      </c>
      <c r="G30" s="918">
        <v>30.0</v>
      </c>
      <c r="H30" s="918" t="s">
        <v>2007</v>
      </c>
      <c r="I30" s="950"/>
      <c r="J30" s="244" t="s">
        <v>1752</v>
      </c>
    </row>
    <row r="31">
      <c r="A31" s="951">
        <v>42430.0</v>
      </c>
      <c r="B31" s="912" t="s">
        <v>170</v>
      </c>
      <c r="C31" s="912" t="s">
        <v>234</v>
      </c>
      <c r="D31" s="912" t="s">
        <v>1740</v>
      </c>
      <c r="E31" s="914">
        <v>0.4583333333333333</v>
      </c>
      <c r="F31" s="914">
        <v>0.7604166666666666</v>
      </c>
      <c r="G31" s="912">
        <v>30.0</v>
      </c>
      <c r="H31" s="912">
        <v>6.75</v>
      </c>
      <c r="I31" s="915"/>
      <c r="J31" s="244" t="s">
        <v>1752</v>
      </c>
    </row>
    <row r="32">
      <c r="A32" s="952">
        <v>42461.0</v>
      </c>
      <c r="B32" s="916" t="s">
        <v>5</v>
      </c>
      <c r="C32" s="916" t="s">
        <v>234</v>
      </c>
      <c r="D32" s="916" t="s">
        <v>1756</v>
      </c>
      <c r="E32" s="917">
        <v>0.4166666666666667</v>
      </c>
      <c r="F32" s="917">
        <v>0.75</v>
      </c>
      <c r="G32" s="916">
        <v>30.0</v>
      </c>
      <c r="H32" s="916">
        <v>7.5</v>
      </c>
      <c r="I32" s="916"/>
      <c r="J32" s="244" t="s">
        <v>1752</v>
      </c>
    </row>
    <row r="33">
      <c r="A33" s="951">
        <v>42461.0</v>
      </c>
      <c r="B33" s="912" t="s">
        <v>5</v>
      </c>
      <c r="C33" s="912" t="s">
        <v>1064</v>
      </c>
      <c r="D33" s="912" t="s">
        <v>1740</v>
      </c>
      <c r="E33" s="914">
        <v>0.3888888888888889</v>
      </c>
      <c r="F33" s="914">
        <v>0.7013888888888888</v>
      </c>
      <c r="G33" s="912">
        <v>30.0</v>
      </c>
      <c r="H33" s="912">
        <v>7.0</v>
      </c>
      <c r="I33" s="915"/>
      <c r="J33" s="244" t="s">
        <v>1752</v>
      </c>
    </row>
    <row r="34">
      <c r="A34" s="953">
        <v>42461.0</v>
      </c>
      <c r="B34" s="933" t="s">
        <v>5</v>
      </c>
      <c r="C34" s="933" t="s">
        <v>234</v>
      </c>
      <c r="D34" s="933" t="s">
        <v>1874</v>
      </c>
      <c r="E34" s="934">
        <v>0.5833333333333334</v>
      </c>
      <c r="F34" s="934">
        <v>0.7916666666666666</v>
      </c>
      <c r="G34" s="933" t="s">
        <v>1063</v>
      </c>
      <c r="H34" s="933">
        <v>5.0</v>
      </c>
      <c r="I34" s="954"/>
      <c r="J34" s="244" t="s">
        <v>1752</v>
      </c>
    </row>
    <row r="35">
      <c r="A35" s="951">
        <v>42491.0</v>
      </c>
      <c r="B35" s="912" t="s">
        <v>40</v>
      </c>
      <c r="C35" s="912" t="s">
        <v>234</v>
      </c>
      <c r="D35" s="912" t="s">
        <v>1740</v>
      </c>
      <c r="E35" s="914">
        <v>0.4166666666666667</v>
      </c>
      <c r="F35" s="914">
        <v>0.75</v>
      </c>
      <c r="G35" s="912">
        <v>30.0</v>
      </c>
      <c r="H35" s="912">
        <v>7.5</v>
      </c>
      <c r="I35" s="915"/>
      <c r="J35" s="244" t="s">
        <v>1752</v>
      </c>
    </row>
    <row r="36">
      <c r="A36" s="948">
        <v>42491.0</v>
      </c>
      <c r="B36" s="918" t="s">
        <v>40</v>
      </c>
      <c r="C36" s="918" t="s">
        <v>234</v>
      </c>
      <c r="D36" s="918" t="s">
        <v>1768</v>
      </c>
      <c r="E36" s="919">
        <v>0.5833333333333334</v>
      </c>
      <c r="F36" s="919">
        <v>0.7916666666666666</v>
      </c>
      <c r="G36" s="918" t="s">
        <v>1063</v>
      </c>
      <c r="H36" s="918">
        <v>5.0</v>
      </c>
      <c r="I36" s="950"/>
      <c r="J36" s="244" t="s">
        <v>1150</v>
      </c>
    </row>
    <row r="37">
      <c r="A37" s="952">
        <v>42522.0</v>
      </c>
      <c r="B37" s="916" t="s">
        <v>1115</v>
      </c>
      <c r="C37" s="916" t="s">
        <v>234</v>
      </c>
      <c r="D37" s="916" t="s">
        <v>2046</v>
      </c>
      <c r="E37" s="917">
        <v>0.4166666666666667</v>
      </c>
      <c r="F37" s="917">
        <v>0.7291666666666666</v>
      </c>
      <c r="G37" s="916">
        <v>30.0</v>
      </c>
      <c r="H37" s="916">
        <v>7.0</v>
      </c>
      <c r="I37" s="932"/>
      <c r="J37" s="244" t="s">
        <v>1150</v>
      </c>
    </row>
    <row r="38">
      <c r="A38" s="948">
        <v>42522.0</v>
      </c>
      <c r="B38" s="918" t="s">
        <v>1115</v>
      </c>
      <c r="C38" s="918" t="s">
        <v>234</v>
      </c>
      <c r="D38" s="918" t="s">
        <v>1768</v>
      </c>
      <c r="E38" s="919">
        <v>0.5833333333333334</v>
      </c>
      <c r="F38" s="919">
        <v>0.8055555555555556</v>
      </c>
      <c r="G38" s="918" t="s">
        <v>1063</v>
      </c>
      <c r="H38" s="918" t="s">
        <v>2054</v>
      </c>
      <c r="I38" s="918" t="s">
        <v>2056</v>
      </c>
      <c r="J38" s="244" t="s">
        <v>1150</v>
      </c>
    </row>
    <row r="39">
      <c r="A39" s="955" t="s">
        <v>2059</v>
      </c>
      <c r="B39" s="955" t="s">
        <v>2059</v>
      </c>
      <c r="C39" s="955" t="s">
        <v>2059</v>
      </c>
      <c r="D39" s="955" t="s">
        <v>2059</v>
      </c>
      <c r="E39" s="955" t="s">
        <v>2059</v>
      </c>
      <c r="F39" s="955" t="s">
        <v>2059</v>
      </c>
      <c r="G39" s="955" t="s">
        <v>2059</v>
      </c>
      <c r="H39" s="955" t="s">
        <v>2059</v>
      </c>
      <c r="I39" s="955" t="s">
        <v>2059</v>
      </c>
      <c r="J39" s="956"/>
    </row>
    <row r="40">
      <c r="A40" s="952">
        <v>42552.0</v>
      </c>
      <c r="B40" s="916" t="s">
        <v>109</v>
      </c>
      <c r="C40" s="916" t="s">
        <v>234</v>
      </c>
      <c r="D40" s="916" t="s">
        <v>2069</v>
      </c>
      <c r="E40" s="917">
        <v>0.4166666666666667</v>
      </c>
      <c r="F40" s="917">
        <v>0.7916666666666666</v>
      </c>
      <c r="G40" s="916">
        <v>30.0</v>
      </c>
      <c r="H40" s="916">
        <v>8.5</v>
      </c>
      <c r="I40" s="932"/>
      <c r="J40" s="244" t="s">
        <v>1150</v>
      </c>
    </row>
    <row r="41">
      <c r="A41" s="951">
        <v>42552.0</v>
      </c>
      <c r="B41" s="912" t="s">
        <v>109</v>
      </c>
      <c r="C41" s="912" t="s">
        <v>1064</v>
      </c>
      <c r="D41" s="912" t="s">
        <v>1740</v>
      </c>
      <c r="E41" s="914">
        <v>0.3819444444444444</v>
      </c>
      <c r="F41" s="914">
        <v>0.5069444444444444</v>
      </c>
      <c r="G41" s="912" t="s">
        <v>1063</v>
      </c>
      <c r="H41" s="912">
        <v>3.0</v>
      </c>
      <c r="I41" s="915"/>
      <c r="J41" s="244" t="s">
        <v>1150</v>
      </c>
    </row>
    <row r="42">
      <c r="A42" s="959">
        <v>42552.0</v>
      </c>
      <c r="B42" s="920" t="s">
        <v>109</v>
      </c>
      <c r="C42" s="920" t="s">
        <v>234</v>
      </c>
      <c r="D42" s="920" t="s">
        <v>2082</v>
      </c>
      <c r="E42" s="921">
        <v>0.5833333333333334</v>
      </c>
      <c r="F42" s="921">
        <v>0.875</v>
      </c>
      <c r="G42" s="920">
        <v>30.0</v>
      </c>
      <c r="H42" s="920">
        <v>6.5</v>
      </c>
      <c r="I42" s="920" t="s">
        <v>2085</v>
      </c>
      <c r="J42" s="244" t="s">
        <v>1150</v>
      </c>
    </row>
    <row r="43">
      <c r="A43" s="952">
        <v>42583.0</v>
      </c>
      <c r="B43" s="916" t="s">
        <v>125</v>
      </c>
      <c r="C43" s="916" t="s">
        <v>234</v>
      </c>
      <c r="D43" s="916" t="s">
        <v>2069</v>
      </c>
      <c r="E43" s="917">
        <v>0.4166666666666667</v>
      </c>
      <c r="F43" s="917">
        <v>0.7916666666666666</v>
      </c>
      <c r="G43" s="916">
        <v>30.0</v>
      </c>
      <c r="H43" s="916">
        <v>8.5</v>
      </c>
      <c r="I43" s="932"/>
      <c r="J43" s="244" t="s">
        <v>1150</v>
      </c>
    </row>
    <row r="44">
      <c r="A44" s="959">
        <v>42583.0</v>
      </c>
      <c r="B44" s="920" t="s">
        <v>2092</v>
      </c>
      <c r="C44" s="920" t="s">
        <v>234</v>
      </c>
      <c r="D44" s="920" t="s">
        <v>2082</v>
      </c>
      <c r="E44" s="921">
        <v>0.5416666666666666</v>
      </c>
      <c r="F44" s="921">
        <v>0.875</v>
      </c>
      <c r="G44" s="920">
        <v>30.0</v>
      </c>
      <c r="H44" s="920">
        <v>7.5</v>
      </c>
      <c r="I44" s="931"/>
      <c r="J44" s="244" t="s">
        <v>1150</v>
      </c>
    </row>
    <row r="45">
      <c r="A45" s="948">
        <v>42614.0</v>
      </c>
      <c r="B45" s="918" t="s">
        <v>141</v>
      </c>
      <c r="C45" s="918" t="s">
        <v>234</v>
      </c>
      <c r="D45" s="918" t="s">
        <v>2100</v>
      </c>
      <c r="E45" s="919">
        <v>0.4166666666666667</v>
      </c>
      <c r="F45" s="919">
        <v>0.6666666666666666</v>
      </c>
      <c r="G45" s="918">
        <v>10.0</v>
      </c>
      <c r="H45" s="918" t="s">
        <v>2101</v>
      </c>
      <c r="I45" s="918" t="s">
        <v>2102</v>
      </c>
      <c r="J45" s="244" t="s">
        <v>1150</v>
      </c>
    </row>
    <row r="46">
      <c r="A46" s="963">
        <v>42614.0</v>
      </c>
      <c r="B46" s="964" t="s">
        <v>141</v>
      </c>
      <c r="C46" s="964" t="s">
        <v>234</v>
      </c>
      <c r="D46" s="964" t="s">
        <v>1826</v>
      </c>
      <c r="E46" s="966">
        <v>0.4583333333333333</v>
      </c>
      <c r="F46" s="966">
        <v>0.8333333333333334</v>
      </c>
      <c r="G46" s="964">
        <v>30.0</v>
      </c>
      <c r="H46" s="964">
        <v>8.5</v>
      </c>
      <c r="I46" s="964" t="s">
        <v>2112</v>
      </c>
      <c r="J46" s="244" t="s">
        <v>1150</v>
      </c>
    </row>
    <row r="47">
      <c r="A47" s="952">
        <v>42614.0</v>
      </c>
      <c r="B47" s="916" t="s">
        <v>141</v>
      </c>
      <c r="C47" s="916" t="s">
        <v>234</v>
      </c>
      <c r="D47" s="916" t="s">
        <v>2069</v>
      </c>
      <c r="E47" s="917">
        <v>0.5833333333333334</v>
      </c>
      <c r="F47" s="917">
        <v>0.9027777777777778</v>
      </c>
      <c r="G47" s="916">
        <v>30.0</v>
      </c>
      <c r="H47" s="916" t="s">
        <v>1081</v>
      </c>
      <c r="I47" s="932"/>
      <c r="J47" s="244" t="s">
        <v>1150</v>
      </c>
    </row>
    <row r="48">
      <c r="A48" s="968">
        <v>42644.0</v>
      </c>
      <c r="B48" s="824" t="s">
        <v>170</v>
      </c>
      <c r="C48" s="824" t="s">
        <v>234</v>
      </c>
      <c r="D48" s="824" t="s">
        <v>1740</v>
      </c>
      <c r="E48" s="970">
        <v>0.4583333333333333</v>
      </c>
      <c r="F48" s="970">
        <v>0.7604166666666666</v>
      </c>
      <c r="G48" s="971">
        <v>30.0</v>
      </c>
      <c r="H48" s="971">
        <v>6.75</v>
      </c>
      <c r="I48" s="103"/>
      <c r="J48" s="244" t="s">
        <v>1150</v>
      </c>
    </row>
    <row r="49">
      <c r="A49" s="953">
        <v>42644.0</v>
      </c>
      <c r="B49" s="933" t="s">
        <v>170</v>
      </c>
      <c r="C49" s="933" t="s">
        <v>234</v>
      </c>
      <c r="D49" s="933" t="s">
        <v>2132</v>
      </c>
      <c r="E49" s="934">
        <v>0.5416666666666666</v>
      </c>
      <c r="F49" s="934">
        <v>0.7083333333333334</v>
      </c>
      <c r="G49" s="933" t="s">
        <v>1063</v>
      </c>
      <c r="H49" s="933">
        <v>4.0</v>
      </c>
      <c r="I49" s="954"/>
      <c r="J49" s="244" t="s">
        <v>1150</v>
      </c>
    </row>
    <row r="50">
      <c r="A50" s="952">
        <v>42675.0</v>
      </c>
      <c r="B50" s="916" t="s">
        <v>5</v>
      </c>
      <c r="C50" s="916" t="s">
        <v>234</v>
      </c>
      <c r="D50" s="916" t="s">
        <v>2069</v>
      </c>
      <c r="E50" s="917">
        <v>0.4236111111111111</v>
      </c>
      <c r="F50" s="917">
        <v>0.75</v>
      </c>
      <c r="G50" s="916">
        <v>30.0</v>
      </c>
      <c r="H50" s="916" t="s">
        <v>2139</v>
      </c>
      <c r="I50" s="916"/>
      <c r="J50" s="244" t="s">
        <v>1150</v>
      </c>
    </row>
    <row r="51">
      <c r="A51" s="951">
        <v>42675.0</v>
      </c>
      <c r="B51" s="912" t="s">
        <v>5</v>
      </c>
      <c r="C51" s="912" t="s">
        <v>1064</v>
      </c>
      <c r="D51" s="912" t="s">
        <v>1740</v>
      </c>
      <c r="E51" s="914">
        <v>0.4166666666666667</v>
      </c>
      <c r="F51" s="914">
        <v>0.7083333333333334</v>
      </c>
      <c r="G51" s="912">
        <v>30.0</v>
      </c>
      <c r="H51" s="912">
        <v>6.5</v>
      </c>
      <c r="I51" s="915"/>
      <c r="J51" s="244" t="s">
        <v>1150</v>
      </c>
    </row>
    <row r="52">
      <c r="A52" s="953">
        <v>42675.0</v>
      </c>
      <c r="B52" s="933" t="s">
        <v>5</v>
      </c>
      <c r="C52" s="933" t="s">
        <v>234</v>
      </c>
      <c r="D52" s="933" t="s">
        <v>1874</v>
      </c>
      <c r="E52" s="934">
        <v>0.5833333333333334</v>
      </c>
      <c r="F52" s="934">
        <v>0.7951388888888888</v>
      </c>
      <c r="G52" s="933" t="s">
        <v>1063</v>
      </c>
      <c r="H52" s="933" t="s">
        <v>1076</v>
      </c>
      <c r="I52" s="954"/>
      <c r="J52" s="244" t="s">
        <v>1150</v>
      </c>
    </row>
    <row r="53">
      <c r="A53" s="952">
        <v>42705.0</v>
      </c>
      <c r="B53" s="916" t="s">
        <v>40</v>
      </c>
      <c r="C53" s="916" t="s">
        <v>234</v>
      </c>
      <c r="D53" s="916" t="s">
        <v>2069</v>
      </c>
      <c r="E53" s="917">
        <v>0.4166666666666667</v>
      </c>
      <c r="F53" s="917">
        <v>0.7291666666666666</v>
      </c>
      <c r="G53" s="916">
        <v>30.0</v>
      </c>
      <c r="H53" s="916">
        <v>7.0</v>
      </c>
      <c r="I53" s="916" t="s">
        <v>2151</v>
      </c>
      <c r="J53" s="244" t="s">
        <v>1150</v>
      </c>
    </row>
    <row r="54">
      <c r="A54" s="953">
        <v>42705.0</v>
      </c>
      <c r="B54" s="933" t="s">
        <v>40</v>
      </c>
      <c r="C54" s="933" t="s">
        <v>234</v>
      </c>
      <c r="D54" s="933" t="s">
        <v>1874</v>
      </c>
      <c r="E54" s="934">
        <v>0.6270833333333333</v>
      </c>
      <c r="F54" s="934">
        <v>0.7972222222222223</v>
      </c>
      <c r="G54" s="933" t="s">
        <v>1063</v>
      </c>
      <c r="H54" s="933" t="s">
        <v>2157</v>
      </c>
      <c r="I54" s="933" t="s">
        <v>2159</v>
      </c>
      <c r="J54" s="244" t="s">
        <v>1150</v>
      </c>
    </row>
    <row r="55">
      <c r="A55" s="912" t="s">
        <v>2163</v>
      </c>
      <c r="B55" s="912" t="s">
        <v>1115</v>
      </c>
      <c r="C55" s="912" t="s">
        <v>234</v>
      </c>
      <c r="D55" s="912" t="s">
        <v>1740</v>
      </c>
      <c r="E55" s="914">
        <v>0.4166666666666667</v>
      </c>
      <c r="F55" s="914">
        <v>0.8020833333333334</v>
      </c>
      <c r="G55" s="912">
        <v>30.0</v>
      </c>
      <c r="H55" s="912">
        <v>8.75</v>
      </c>
      <c r="I55" s="915"/>
      <c r="J55" s="244" t="s">
        <v>1150</v>
      </c>
    </row>
    <row r="56">
      <c r="A56" s="964" t="s">
        <v>2163</v>
      </c>
      <c r="B56" s="964" t="s">
        <v>1115</v>
      </c>
      <c r="C56" s="964" t="s">
        <v>234</v>
      </c>
      <c r="D56" s="964" t="s">
        <v>1826</v>
      </c>
      <c r="E56" s="966">
        <v>0.625</v>
      </c>
      <c r="F56" s="966">
        <v>0.75</v>
      </c>
      <c r="G56" s="964" t="s">
        <v>1063</v>
      </c>
      <c r="H56" s="964">
        <v>3.0</v>
      </c>
      <c r="I56" s="976"/>
      <c r="J56" s="244" t="s">
        <v>1150</v>
      </c>
    </row>
    <row r="57">
      <c r="A57" s="912" t="s">
        <v>2170</v>
      </c>
      <c r="B57" s="912" t="s">
        <v>109</v>
      </c>
      <c r="C57" s="912" t="s">
        <v>1064</v>
      </c>
      <c r="D57" s="912" t="s">
        <v>1740</v>
      </c>
      <c r="E57" s="914">
        <v>0.3541666666666667</v>
      </c>
      <c r="F57" s="914">
        <v>0.625</v>
      </c>
      <c r="G57" s="912" t="s">
        <v>1063</v>
      </c>
      <c r="H57" s="912">
        <v>6.5</v>
      </c>
      <c r="I57" s="915"/>
      <c r="J57" s="244" t="s">
        <v>1752</v>
      </c>
    </row>
    <row r="58">
      <c r="A58" s="920" t="s">
        <v>2170</v>
      </c>
      <c r="B58" s="920" t="s">
        <v>109</v>
      </c>
      <c r="C58" s="920" t="s">
        <v>234</v>
      </c>
      <c r="D58" s="920" t="s">
        <v>2082</v>
      </c>
      <c r="E58" s="921">
        <v>0.4236111111111111</v>
      </c>
      <c r="F58" s="921">
        <v>0.78125</v>
      </c>
      <c r="G58" s="920">
        <v>30.0</v>
      </c>
      <c r="H58" s="920" t="s">
        <v>2176</v>
      </c>
      <c r="I58" s="931"/>
      <c r="J58" s="244" t="s">
        <v>1150</v>
      </c>
    </row>
    <row r="59">
      <c r="A59" s="916" t="s">
        <v>2170</v>
      </c>
      <c r="B59" s="916" t="s">
        <v>109</v>
      </c>
      <c r="C59" s="916" t="s">
        <v>234</v>
      </c>
      <c r="D59" s="916" t="s">
        <v>2069</v>
      </c>
      <c r="E59" s="917">
        <v>0.5833333333333334</v>
      </c>
      <c r="F59" s="917">
        <v>0.875</v>
      </c>
      <c r="G59" s="916">
        <v>30.0</v>
      </c>
      <c r="H59" s="916">
        <v>6.5</v>
      </c>
      <c r="I59" s="932"/>
      <c r="J59" s="244" t="s">
        <v>1150</v>
      </c>
    </row>
    <row r="60">
      <c r="A60" s="916" t="s">
        <v>1819</v>
      </c>
      <c r="B60" s="916" t="s">
        <v>125</v>
      </c>
      <c r="C60" s="916" t="s">
        <v>234</v>
      </c>
      <c r="D60" s="916" t="s">
        <v>2069</v>
      </c>
      <c r="E60" s="917">
        <v>0.4166666666666667</v>
      </c>
      <c r="F60" s="917">
        <v>0.7291666666666666</v>
      </c>
      <c r="G60" s="916">
        <v>30.0</v>
      </c>
      <c r="H60" s="916">
        <v>7.0</v>
      </c>
      <c r="I60" s="932"/>
      <c r="J60" s="244" t="s">
        <v>1150</v>
      </c>
    </row>
    <row r="61">
      <c r="A61" s="920" t="s">
        <v>1819</v>
      </c>
      <c r="B61" s="920" t="s">
        <v>125</v>
      </c>
      <c r="C61" s="920" t="s">
        <v>234</v>
      </c>
      <c r="D61" s="920" t="s">
        <v>2082</v>
      </c>
      <c r="E61" s="921">
        <v>0.5416666666666666</v>
      </c>
      <c r="F61" s="921">
        <v>0.875</v>
      </c>
      <c r="G61" s="920">
        <v>30.0</v>
      </c>
      <c r="H61" s="920">
        <v>7.5</v>
      </c>
      <c r="I61" s="931"/>
      <c r="J61" s="244" t="s">
        <v>1150</v>
      </c>
    </row>
    <row r="62">
      <c r="A62" s="916" t="s">
        <v>1824</v>
      </c>
      <c r="B62" s="916" t="s">
        <v>141</v>
      </c>
      <c r="C62" s="916" t="s">
        <v>234</v>
      </c>
      <c r="D62" s="916" t="s">
        <v>2069</v>
      </c>
      <c r="E62" s="917">
        <v>0.4166666666666667</v>
      </c>
      <c r="F62" s="917">
        <v>0.6666666666666666</v>
      </c>
      <c r="G62" s="916">
        <v>30.0</v>
      </c>
      <c r="H62" s="916">
        <v>5.5</v>
      </c>
      <c r="I62" s="932"/>
      <c r="J62" s="244" t="s">
        <v>1150</v>
      </c>
    </row>
    <row r="63">
      <c r="A63" s="964" t="s">
        <v>2194</v>
      </c>
      <c r="B63" s="964" t="s">
        <v>141</v>
      </c>
      <c r="C63" s="964" t="s">
        <v>234</v>
      </c>
      <c r="D63" s="964" t="s">
        <v>1826</v>
      </c>
      <c r="E63" s="966">
        <v>0.4583333333333333</v>
      </c>
      <c r="F63" s="966">
        <v>0.8333333333333334</v>
      </c>
      <c r="G63" s="964">
        <v>30.0</v>
      </c>
      <c r="H63" s="964">
        <v>8.5</v>
      </c>
      <c r="I63" s="976"/>
      <c r="J63" s="244" t="s">
        <v>1150</v>
      </c>
    </row>
    <row r="64">
      <c r="A64" s="922" t="s">
        <v>2194</v>
      </c>
      <c r="B64" s="922" t="s">
        <v>141</v>
      </c>
      <c r="C64" s="922" t="s">
        <v>234</v>
      </c>
      <c r="D64" s="922" t="s">
        <v>2195</v>
      </c>
      <c r="E64" s="924">
        <v>0.5833333333333334</v>
      </c>
      <c r="F64" s="924">
        <v>0.9166666666666666</v>
      </c>
      <c r="G64" s="922">
        <v>30.0</v>
      </c>
      <c r="H64" s="922">
        <v>7.5</v>
      </c>
      <c r="I64" s="922" t="s">
        <v>2196</v>
      </c>
      <c r="J64" s="244" t="s">
        <v>1150</v>
      </c>
    </row>
    <row r="65">
      <c r="A65" s="912" t="s">
        <v>2197</v>
      </c>
      <c r="B65" s="912" t="s">
        <v>170</v>
      </c>
      <c r="C65" s="912" t="s">
        <v>234</v>
      </c>
      <c r="D65" s="912" t="s">
        <v>1740</v>
      </c>
      <c r="E65" s="914">
        <v>0.4583333333333333</v>
      </c>
      <c r="F65" s="914">
        <v>0.7569444444444444</v>
      </c>
      <c r="G65" s="912">
        <v>30.0</v>
      </c>
      <c r="H65" s="912" t="s">
        <v>2198</v>
      </c>
      <c r="I65" s="915"/>
      <c r="J65" s="244" t="s">
        <v>1150</v>
      </c>
    </row>
    <row r="66">
      <c r="A66" s="922" t="s">
        <v>2197</v>
      </c>
      <c r="B66" s="922" t="s">
        <v>170</v>
      </c>
      <c r="C66" s="922" t="s">
        <v>234</v>
      </c>
      <c r="D66" s="922" t="s">
        <v>2195</v>
      </c>
      <c r="E66" s="924">
        <v>0.5416666666666666</v>
      </c>
      <c r="F66" s="924">
        <v>0.7083333333333334</v>
      </c>
      <c r="G66" s="922" t="s">
        <v>1063</v>
      </c>
      <c r="H66" s="922">
        <v>4.0</v>
      </c>
      <c r="I66" s="937"/>
      <c r="J66" s="244" t="s">
        <v>1150</v>
      </c>
    </row>
    <row r="67">
      <c r="A67" s="916" t="s">
        <v>2199</v>
      </c>
      <c r="B67" s="916" t="s">
        <v>5</v>
      </c>
      <c r="C67" s="916" t="s">
        <v>234</v>
      </c>
      <c r="D67" s="916" t="s">
        <v>2069</v>
      </c>
      <c r="E67" s="917">
        <v>0.4166666666666667</v>
      </c>
      <c r="F67" s="917">
        <v>0.75</v>
      </c>
      <c r="G67" s="916">
        <v>30.0</v>
      </c>
      <c r="H67" s="916">
        <v>7.5</v>
      </c>
      <c r="I67" s="932"/>
      <c r="J67" s="244" t="s">
        <v>1150</v>
      </c>
    </row>
    <row r="68">
      <c r="A68" s="922" t="s">
        <v>2200</v>
      </c>
      <c r="B68" s="922" t="s">
        <v>5</v>
      </c>
      <c r="C68" s="922" t="s">
        <v>234</v>
      </c>
      <c r="D68" s="922" t="s">
        <v>2195</v>
      </c>
      <c r="E68" s="924">
        <v>0.5833333333333334</v>
      </c>
      <c r="F68" s="924">
        <v>0.7986111111111112</v>
      </c>
      <c r="G68" s="922" t="s">
        <v>1063</v>
      </c>
      <c r="H68" s="922" t="s">
        <v>2201</v>
      </c>
      <c r="I68" s="937"/>
      <c r="J68" s="244" t="s">
        <v>1150</v>
      </c>
    </row>
    <row r="69">
      <c r="A69" s="978" t="s">
        <v>2200</v>
      </c>
      <c r="B69" s="978" t="s">
        <v>5</v>
      </c>
      <c r="C69" s="978" t="s">
        <v>234</v>
      </c>
      <c r="D69" s="978" t="s">
        <v>1740</v>
      </c>
      <c r="E69" s="979">
        <v>0.4097222222222222</v>
      </c>
      <c r="F69" s="979">
        <v>0.7847222222222222</v>
      </c>
      <c r="G69" s="978">
        <v>30.0</v>
      </c>
      <c r="H69" s="978">
        <v>8.5</v>
      </c>
      <c r="I69" s="980"/>
      <c r="J69" s="244" t="s">
        <v>1150</v>
      </c>
    </row>
    <row r="70">
      <c r="A70" s="916" t="s">
        <v>1830</v>
      </c>
      <c r="B70" s="916" t="s">
        <v>40</v>
      </c>
      <c r="C70" s="916" t="s">
        <v>234</v>
      </c>
      <c r="D70" s="916" t="s">
        <v>2069</v>
      </c>
      <c r="E70" s="917">
        <v>0.4166666666666667</v>
      </c>
      <c r="F70" s="917">
        <v>0.7986111111111112</v>
      </c>
      <c r="G70" s="916">
        <v>30.0</v>
      </c>
      <c r="H70" s="916" t="s">
        <v>1816</v>
      </c>
      <c r="I70" s="932"/>
      <c r="J70" s="244" t="s">
        <v>1150</v>
      </c>
    </row>
    <row r="71">
      <c r="A71" s="964" t="s">
        <v>1830</v>
      </c>
      <c r="B71" s="964" t="s">
        <v>40</v>
      </c>
      <c r="C71" s="964" t="s">
        <v>234</v>
      </c>
      <c r="D71" s="964" t="s">
        <v>1826</v>
      </c>
      <c r="E71" s="966">
        <v>0.625</v>
      </c>
      <c r="F71" s="966">
        <v>0.75</v>
      </c>
      <c r="G71" s="964" t="s">
        <v>1063</v>
      </c>
      <c r="H71" s="964">
        <v>3.0</v>
      </c>
      <c r="I71" s="976"/>
      <c r="J71" s="244" t="s">
        <v>1150</v>
      </c>
    </row>
    <row r="72">
      <c r="A72" s="916" t="s">
        <v>2202</v>
      </c>
      <c r="B72" s="916" t="s">
        <v>1115</v>
      </c>
      <c r="C72" s="916" t="s">
        <v>234</v>
      </c>
      <c r="D72" s="916" t="s">
        <v>2069</v>
      </c>
      <c r="E72" s="917">
        <v>0.4166666666666667</v>
      </c>
      <c r="F72" s="917">
        <v>0.7083333333333334</v>
      </c>
      <c r="G72" s="916">
        <v>30.0</v>
      </c>
      <c r="H72" s="916">
        <v>6.5</v>
      </c>
      <c r="I72" s="932"/>
      <c r="J72" s="244" t="s">
        <v>1150</v>
      </c>
    </row>
    <row r="73">
      <c r="A73" s="981" t="s">
        <v>2202</v>
      </c>
      <c r="B73" s="981" t="s">
        <v>1115</v>
      </c>
      <c r="C73" s="981" t="s">
        <v>234</v>
      </c>
      <c r="D73" s="981" t="s">
        <v>2203</v>
      </c>
      <c r="E73" s="982">
        <v>0.6493055555555556</v>
      </c>
      <c r="F73" s="982">
        <v>0.7916666666666666</v>
      </c>
      <c r="G73" s="981" t="s">
        <v>1063</v>
      </c>
      <c r="H73" s="981" t="s">
        <v>2204</v>
      </c>
      <c r="I73" s="981" t="s">
        <v>2205</v>
      </c>
      <c r="J73" s="244" t="s">
        <v>1150</v>
      </c>
    </row>
    <row r="74">
      <c r="A74" s="983"/>
      <c r="B74" s="983"/>
      <c r="C74" s="955" t="s">
        <v>2206</v>
      </c>
      <c r="D74" s="955" t="s">
        <v>2207</v>
      </c>
      <c r="E74" s="983"/>
      <c r="F74" s="983"/>
      <c r="G74" s="983"/>
      <c r="H74" s="983"/>
      <c r="I74" s="983"/>
      <c r="J74" s="956"/>
    </row>
    <row r="75">
      <c r="A75" s="916" t="s">
        <v>2208</v>
      </c>
      <c r="B75" s="916" t="s">
        <v>109</v>
      </c>
      <c r="C75" s="916" t="s">
        <v>234</v>
      </c>
      <c r="D75" s="916" t="s">
        <v>2069</v>
      </c>
      <c r="E75" s="917">
        <v>0.4166666666666667</v>
      </c>
      <c r="F75" s="917">
        <v>0.7916666666666666</v>
      </c>
      <c r="G75" s="916">
        <v>30.0</v>
      </c>
      <c r="H75" s="916">
        <v>8.5</v>
      </c>
      <c r="I75" s="932"/>
      <c r="J75" s="244" t="s">
        <v>1150</v>
      </c>
    </row>
    <row r="76">
      <c r="A76" s="912" t="s">
        <v>2208</v>
      </c>
      <c r="B76" s="912" t="s">
        <v>109</v>
      </c>
      <c r="C76" s="912" t="s">
        <v>1064</v>
      </c>
      <c r="D76" s="912" t="s">
        <v>1740</v>
      </c>
      <c r="E76" s="914">
        <v>0.3958333333333333</v>
      </c>
      <c r="F76" s="914">
        <v>0.7083333333333334</v>
      </c>
      <c r="G76" s="912">
        <v>30.0</v>
      </c>
      <c r="H76" s="912">
        <v>7.0</v>
      </c>
      <c r="I76" s="915"/>
      <c r="J76" s="244" t="s">
        <v>1150</v>
      </c>
    </row>
    <row r="77">
      <c r="A77" s="941" t="s">
        <v>2208</v>
      </c>
      <c r="B77" s="941" t="s">
        <v>109</v>
      </c>
      <c r="C77" s="941" t="s">
        <v>234</v>
      </c>
      <c r="D77" s="941" t="s">
        <v>2082</v>
      </c>
      <c r="E77" s="942">
        <v>0.5833333333333334</v>
      </c>
      <c r="F77" s="942">
        <v>0.875</v>
      </c>
      <c r="G77" s="941">
        <v>30.0</v>
      </c>
      <c r="H77" s="941">
        <v>6.5</v>
      </c>
      <c r="I77" s="984"/>
      <c r="J77" s="244" t="s">
        <v>1150</v>
      </c>
    </row>
    <row r="78">
      <c r="A78" s="912" t="s">
        <v>1835</v>
      </c>
      <c r="B78" s="912" t="s">
        <v>125</v>
      </c>
      <c r="C78" s="912" t="s">
        <v>1064</v>
      </c>
      <c r="D78" s="912" t="s">
        <v>1740</v>
      </c>
      <c r="E78" s="914">
        <v>0.4375</v>
      </c>
      <c r="F78" s="914">
        <v>0.75</v>
      </c>
      <c r="G78" s="912" t="s">
        <v>1063</v>
      </c>
      <c r="H78" s="912">
        <v>7.5</v>
      </c>
      <c r="I78" s="915"/>
      <c r="J78" s="244" t="s">
        <v>1150</v>
      </c>
    </row>
    <row r="79">
      <c r="A79" s="941" t="s">
        <v>1835</v>
      </c>
      <c r="B79" s="941" t="s">
        <v>125</v>
      </c>
      <c r="C79" s="941" t="s">
        <v>234</v>
      </c>
      <c r="D79" s="941" t="s">
        <v>2082</v>
      </c>
      <c r="E79" s="942">
        <v>0.4166666666666667</v>
      </c>
      <c r="F79" s="942">
        <v>0.75</v>
      </c>
      <c r="G79" s="941">
        <v>30.0</v>
      </c>
      <c r="H79" s="941">
        <v>7.5</v>
      </c>
      <c r="I79" s="984"/>
      <c r="J79" s="244" t="s">
        <v>1150</v>
      </c>
    </row>
    <row r="80">
      <c r="A80" s="916" t="s">
        <v>1835</v>
      </c>
      <c r="B80" s="916" t="s">
        <v>125</v>
      </c>
      <c r="C80" s="916" t="s">
        <v>234</v>
      </c>
      <c r="D80" s="916" t="s">
        <v>2069</v>
      </c>
      <c r="E80" s="917">
        <v>0.5416666666666666</v>
      </c>
      <c r="F80" s="917">
        <v>0.875</v>
      </c>
      <c r="G80" s="916" t="s">
        <v>1063</v>
      </c>
      <c r="H80" s="916">
        <v>8.0</v>
      </c>
      <c r="I80" s="932"/>
      <c r="J80" s="244" t="s">
        <v>1150</v>
      </c>
    </row>
    <row r="81">
      <c r="A81" s="922" t="s">
        <v>2209</v>
      </c>
      <c r="B81" s="922" t="s">
        <v>141</v>
      </c>
      <c r="C81" s="922" t="s">
        <v>234</v>
      </c>
      <c r="D81" s="922" t="s">
        <v>2195</v>
      </c>
      <c r="E81" s="924">
        <v>0.4097222222222222</v>
      </c>
      <c r="F81" s="924">
        <v>0.6666666666666666</v>
      </c>
      <c r="G81" s="922" t="s">
        <v>1063</v>
      </c>
      <c r="H81" s="922" t="s">
        <v>2210</v>
      </c>
      <c r="I81" s="937"/>
      <c r="J81" s="244" t="s">
        <v>1150</v>
      </c>
    </row>
    <row r="82">
      <c r="A82" s="964" t="s">
        <v>2209</v>
      </c>
      <c r="B82" s="964" t="s">
        <v>141</v>
      </c>
      <c r="C82" s="964" t="s">
        <v>234</v>
      </c>
      <c r="D82" s="964" t="s">
        <v>2211</v>
      </c>
      <c r="E82" s="966">
        <v>0.5</v>
      </c>
      <c r="F82" s="966">
        <v>0.8333333333333334</v>
      </c>
      <c r="G82" s="964">
        <v>30.0</v>
      </c>
      <c r="H82" s="964">
        <v>7.5</v>
      </c>
      <c r="I82" s="976"/>
      <c r="J82" s="244" t="s">
        <v>1150</v>
      </c>
    </row>
    <row r="83">
      <c r="A83" s="916" t="s">
        <v>2209</v>
      </c>
      <c r="B83" s="916" t="s">
        <v>141</v>
      </c>
      <c r="C83" s="916" t="s">
        <v>234</v>
      </c>
      <c r="D83" s="916" t="s">
        <v>2069</v>
      </c>
      <c r="E83" s="917">
        <v>0.5833333333333334</v>
      </c>
      <c r="F83" s="917">
        <v>0.9027777777777778</v>
      </c>
      <c r="G83" s="916">
        <v>30.0</v>
      </c>
      <c r="H83" s="916" t="s">
        <v>2212</v>
      </c>
      <c r="I83" s="932"/>
      <c r="J83" s="244" t="s">
        <v>1150</v>
      </c>
    </row>
    <row r="84">
      <c r="A84" s="912" t="s">
        <v>1838</v>
      </c>
      <c r="B84" s="912" t="s">
        <v>170</v>
      </c>
      <c r="C84" s="912" t="s">
        <v>234</v>
      </c>
      <c r="D84" s="912" t="s">
        <v>1740</v>
      </c>
      <c r="E84" s="914">
        <v>0.4583333333333333</v>
      </c>
      <c r="F84" s="914">
        <v>0.7604166666666666</v>
      </c>
      <c r="G84" s="912">
        <v>30.0</v>
      </c>
      <c r="H84" s="912">
        <v>6.75</v>
      </c>
      <c r="I84" s="915"/>
      <c r="J84" s="244" t="s">
        <v>1150</v>
      </c>
    </row>
    <row r="85">
      <c r="A85" s="922" t="s">
        <v>1838</v>
      </c>
      <c r="B85" s="922" t="s">
        <v>170</v>
      </c>
      <c r="C85" s="922" t="s">
        <v>234</v>
      </c>
      <c r="D85" s="922" t="s">
        <v>2195</v>
      </c>
      <c r="E85" s="924">
        <v>0.5416666666666666</v>
      </c>
      <c r="F85" s="924">
        <v>0.7083333333333334</v>
      </c>
      <c r="G85" s="922" t="s">
        <v>1063</v>
      </c>
      <c r="H85" s="922">
        <v>4.0</v>
      </c>
      <c r="I85" s="937"/>
      <c r="J85" s="244" t="s">
        <v>1150</v>
      </c>
    </row>
    <row r="86">
      <c r="A86" s="916" t="s">
        <v>2213</v>
      </c>
      <c r="B86" s="916" t="s">
        <v>5</v>
      </c>
      <c r="C86" s="916" t="s">
        <v>234</v>
      </c>
      <c r="D86" s="916" t="s">
        <v>2069</v>
      </c>
      <c r="E86" s="917">
        <v>0.4166666666666667</v>
      </c>
      <c r="F86" s="917">
        <v>0.7291666666666666</v>
      </c>
      <c r="G86" s="916">
        <v>30.0</v>
      </c>
      <c r="H86" s="916">
        <v>7.0</v>
      </c>
      <c r="I86" s="932"/>
      <c r="J86" s="244" t="s">
        <v>1150</v>
      </c>
    </row>
    <row r="87">
      <c r="A87" s="912" t="s">
        <v>2213</v>
      </c>
      <c r="B87" s="912" t="s">
        <v>5</v>
      </c>
      <c r="C87" s="912" t="s">
        <v>1064</v>
      </c>
      <c r="D87" s="912" t="s">
        <v>1740</v>
      </c>
      <c r="E87" s="914">
        <v>0.3958333333333333</v>
      </c>
      <c r="F87" s="914">
        <v>0.71875</v>
      </c>
      <c r="G87" s="912">
        <v>15.0</v>
      </c>
      <c r="H87" s="912">
        <v>7.5</v>
      </c>
      <c r="I87" s="915"/>
      <c r="J87" s="244" t="s">
        <v>1150</v>
      </c>
    </row>
    <row r="88">
      <c r="A88" s="922" t="s">
        <v>2213</v>
      </c>
      <c r="B88" s="922" t="s">
        <v>5</v>
      </c>
      <c r="C88" s="922" t="s">
        <v>234</v>
      </c>
      <c r="D88" s="922" t="s">
        <v>2195</v>
      </c>
      <c r="E88" s="924">
        <v>0.5833333333333334</v>
      </c>
      <c r="F88" s="924">
        <v>0.7986111111111112</v>
      </c>
      <c r="G88" s="922" t="s">
        <v>1063</v>
      </c>
      <c r="H88" s="922" t="s">
        <v>2214</v>
      </c>
      <c r="I88" s="937"/>
      <c r="J88" s="244" t="s">
        <v>1150</v>
      </c>
    </row>
    <row r="89">
      <c r="A89" s="922" t="s">
        <v>1843</v>
      </c>
      <c r="B89" s="922" t="s">
        <v>40</v>
      </c>
      <c r="C89" s="922" t="s">
        <v>234</v>
      </c>
      <c r="D89" s="922" t="s">
        <v>2195</v>
      </c>
      <c r="E89" s="924">
        <v>0.4513888888888889</v>
      </c>
      <c r="F89" s="924">
        <v>0.7604166666666666</v>
      </c>
      <c r="G89" s="922" t="s">
        <v>2216</v>
      </c>
      <c r="H89" s="922">
        <v>7.0</v>
      </c>
      <c r="I89" s="922" t="s">
        <v>2217</v>
      </c>
      <c r="J89" s="244" t="s">
        <v>1150</v>
      </c>
    </row>
    <row r="90">
      <c r="A90" s="992" t="s">
        <v>1843</v>
      </c>
      <c r="B90" s="992" t="s">
        <v>40</v>
      </c>
      <c r="C90" s="992" t="s">
        <v>234</v>
      </c>
      <c r="D90" s="992" t="s">
        <v>2203</v>
      </c>
      <c r="E90" s="993">
        <v>0.5416666666666666</v>
      </c>
      <c r="F90" s="993">
        <v>0.6666666666666666</v>
      </c>
      <c r="G90" s="992" t="s">
        <v>1063</v>
      </c>
      <c r="H90" s="992">
        <v>3.0</v>
      </c>
      <c r="I90" s="992" t="s">
        <v>2217</v>
      </c>
      <c r="J90" s="244" t="s">
        <v>1150</v>
      </c>
    </row>
    <row r="91">
      <c r="A91" s="916" t="s">
        <v>1848</v>
      </c>
      <c r="B91" s="916" t="s">
        <v>1115</v>
      </c>
      <c r="C91" s="916" t="s">
        <v>234</v>
      </c>
      <c r="D91" s="916" t="s">
        <v>2069</v>
      </c>
      <c r="E91" s="917">
        <v>0.4201388888888889</v>
      </c>
      <c r="F91" s="917">
        <v>0.7083333333333334</v>
      </c>
      <c r="G91" s="916">
        <v>30.0</v>
      </c>
      <c r="H91" s="916" t="s">
        <v>2221</v>
      </c>
      <c r="I91" s="932"/>
      <c r="J91" s="244" t="s">
        <v>1150</v>
      </c>
    </row>
    <row r="92">
      <c r="A92" s="995" t="s">
        <v>1848</v>
      </c>
      <c r="B92" s="995" t="s">
        <v>1115</v>
      </c>
      <c r="C92" s="995" t="s">
        <v>234</v>
      </c>
      <c r="D92" s="995" t="s">
        <v>2223</v>
      </c>
      <c r="E92" s="996">
        <v>0.5625</v>
      </c>
      <c r="F92" s="996">
        <v>0.6875</v>
      </c>
      <c r="G92" s="995" t="s">
        <v>1063</v>
      </c>
      <c r="H92" s="995">
        <v>3.0</v>
      </c>
      <c r="I92" s="995" t="s">
        <v>2224</v>
      </c>
      <c r="J92" s="244" t="s">
        <v>1150</v>
      </c>
    </row>
    <row r="93">
      <c r="A93" s="912" t="s">
        <v>1848</v>
      </c>
      <c r="B93" s="912" t="s">
        <v>1115</v>
      </c>
      <c r="C93" s="912" t="s">
        <v>234</v>
      </c>
      <c r="D93" s="912" t="s">
        <v>1740</v>
      </c>
      <c r="E93" s="914">
        <v>0.625</v>
      </c>
      <c r="F93" s="914">
        <v>0.7986111111111112</v>
      </c>
      <c r="G93" s="912" t="s">
        <v>1063</v>
      </c>
      <c r="H93" s="912" t="s">
        <v>2227</v>
      </c>
      <c r="I93" s="915"/>
      <c r="J93" s="244" t="s">
        <v>1150</v>
      </c>
    </row>
    <row r="94">
      <c r="A94" s="1001" t="s">
        <v>2228</v>
      </c>
      <c r="B94" s="1001" t="s">
        <v>109</v>
      </c>
      <c r="C94" s="1001" t="s">
        <v>234</v>
      </c>
      <c r="D94" s="1001" t="s">
        <v>1067</v>
      </c>
      <c r="E94" s="1002">
        <v>0.4131944444444444</v>
      </c>
      <c r="F94" s="1002">
        <v>0.5833333333333334</v>
      </c>
      <c r="G94" s="1001" t="s">
        <v>1063</v>
      </c>
      <c r="H94" s="1001" t="s">
        <v>2230</v>
      </c>
      <c r="I94" s="1003"/>
      <c r="J94" s="244" t="s">
        <v>1150</v>
      </c>
    </row>
    <row r="95">
      <c r="A95" s="916" t="s">
        <v>2228</v>
      </c>
      <c r="B95" s="916" t="s">
        <v>109</v>
      </c>
      <c r="C95" s="916" t="s">
        <v>234</v>
      </c>
      <c r="D95" s="916" t="s">
        <v>2069</v>
      </c>
      <c r="E95" s="917">
        <v>0.5625</v>
      </c>
      <c r="F95" s="917">
        <v>0.8819444444444444</v>
      </c>
      <c r="G95" s="916" t="s">
        <v>1063</v>
      </c>
      <c r="H95" s="916" t="s">
        <v>1881</v>
      </c>
      <c r="I95" s="932"/>
      <c r="J95" s="244" t="s">
        <v>1150</v>
      </c>
    </row>
    <row r="96">
      <c r="A96" s="912" t="s">
        <v>2228</v>
      </c>
      <c r="B96" s="912" t="s">
        <v>109</v>
      </c>
      <c r="C96" s="912" t="s">
        <v>1064</v>
      </c>
      <c r="D96" s="912" t="s">
        <v>1740</v>
      </c>
      <c r="E96" s="914">
        <v>0.3819444444444444</v>
      </c>
      <c r="F96" s="914">
        <v>0.7083333333333334</v>
      </c>
      <c r="G96" s="912">
        <v>30.0</v>
      </c>
      <c r="H96" s="912" t="s">
        <v>2235</v>
      </c>
      <c r="I96" s="915"/>
      <c r="J96" s="244" t="s">
        <v>1150</v>
      </c>
    </row>
    <row r="97">
      <c r="A97" s="1001" t="s">
        <v>2236</v>
      </c>
      <c r="B97" s="1001" t="s">
        <v>125</v>
      </c>
      <c r="C97" s="1001" t="s">
        <v>234</v>
      </c>
      <c r="D97" s="1001" t="s">
        <v>1067</v>
      </c>
      <c r="E97" s="1002">
        <v>0.4097222222222222</v>
      </c>
      <c r="F97" s="1002">
        <v>0.7916666666666666</v>
      </c>
      <c r="G97" s="1001">
        <v>30.0</v>
      </c>
      <c r="H97" s="1001" t="s">
        <v>1816</v>
      </c>
      <c r="I97" s="1003"/>
      <c r="J97" s="244" t="s">
        <v>1150</v>
      </c>
    </row>
    <row r="98">
      <c r="A98" s="941" t="s">
        <v>2236</v>
      </c>
      <c r="B98" s="941" t="s">
        <v>125</v>
      </c>
      <c r="C98" s="941" t="s">
        <v>234</v>
      </c>
      <c r="D98" s="941" t="s">
        <v>2082</v>
      </c>
      <c r="E98" s="942">
        <v>0.5416666666666666</v>
      </c>
      <c r="F98" s="1007">
        <v>0.875</v>
      </c>
      <c r="G98" s="941">
        <v>30.0</v>
      </c>
      <c r="H98" s="941">
        <v>7.5</v>
      </c>
      <c r="I98" s="941" t="s">
        <v>2237</v>
      </c>
      <c r="J98" s="244" t="s">
        <v>1150</v>
      </c>
    </row>
    <row r="99">
      <c r="A99" s="922" t="s">
        <v>2238</v>
      </c>
      <c r="B99" s="922" t="s">
        <v>141</v>
      </c>
      <c r="C99" s="922" t="s">
        <v>234</v>
      </c>
      <c r="D99" s="922" t="s">
        <v>2195</v>
      </c>
      <c r="E99" s="924">
        <v>0.4097222222222222</v>
      </c>
      <c r="F99" s="924">
        <v>0.6666666666666666</v>
      </c>
      <c r="G99" s="922">
        <v>20.0</v>
      </c>
      <c r="H99" s="922" t="s">
        <v>2239</v>
      </c>
      <c r="I99" s="937"/>
      <c r="J99" s="244" t="s">
        <v>1150</v>
      </c>
    </row>
    <row r="100">
      <c r="A100" s="964" t="s">
        <v>2238</v>
      </c>
      <c r="B100" s="964" t="s">
        <v>141</v>
      </c>
      <c r="C100" s="964" t="s">
        <v>234</v>
      </c>
      <c r="D100" s="964" t="s">
        <v>2211</v>
      </c>
      <c r="E100" s="966">
        <v>0.5</v>
      </c>
      <c r="F100" s="966">
        <v>0.8333333333333334</v>
      </c>
      <c r="G100" s="964">
        <v>30.0</v>
      </c>
      <c r="H100" s="964">
        <v>7.5</v>
      </c>
      <c r="I100" s="976"/>
      <c r="J100" s="244" t="s">
        <v>1150</v>
      </c>
    </row>
    <row r="101">
      <c r="A101" s="916" t="s">
        <v>2238</v>
      </c>
      <c r="B101" s="916" t="s">
        <v>141</v>
      </c>
      <c r="C101" s="916" t="s">
        <v>234</v>
      </c>
      <c r="D101" s="916" t="s">
        <v>2069</v>
      </c>
      <c r="E101" s="917">
        <v>0.5833333333333334</v>
      </c>
      <c r="F101" s="917">
        <v>0.9027777777777778</v>
      </c>
      <c r="G101" s="916">
        <v>30.0</v>
      </c>
      <c r="H101" s="916" t="s">
        <v>2212</v>
      </c>
      <c r="I101" s="932"/>
      <c r="J101" s="244" t="s">
        <v>1150</v>
      </c>
    </row>
    <row r="102">
      <c r="A102" s="912" t="s">
        <v>2241</v>
      </c>
      <c r="B102" s="912" t="s">
        <v>170</v>
      </c>
      <c r="C102" s="912" t="s">
        <v>234</v>
      </c>
      <c r="D102" s="912" t="s">
        <v>1740</v>
      </c>
      <c r="E102" s="914">
        <v>0.4583333333333333</v>
      </c>
      <c r="F102" s="914">
        <v>0.7569444444444444</v>
      </c>
      <c r="G102" s="912">
        <v>30.0</v>
      </c>
      <c r="H102" s="912" t="s">
        <v>2198</v>
      </c>
      <c r="I102" s="915"/>
      <c r="J102" s="244" t="s">
        <v>1150</v>
      </c>
    </row>
    <row r="103">
      <c r="A103" s="922" t="s">
        <v>2241</v>
      </c>
      <c r="B103" s="922" t="s">
        <v>170</v>
      </c>
      <c r="C103" s="922" t="s">
        <v>234</v>
      </c>
      <c r="D103" s="922" t="s">
        <v>2195</v>
      </c>
      <c r="E103" s="924">
        <v>0.5416666666666666</v>
      </c>
      <c r="F103" s="924">
        <v>0.7083333333333334</v>
      </c>
      <c r="G103" s="922" t="s">
        <v>1063</v>
      </c>
      <c r="H103" s="922" t="s">
        <v>1109</v>
      </c>
      <c r="I103" s="937"/>
      <c r="J103" s="244" t="s">
        <v>1150</v>
      </c>
    </row>
    <row r="104">
      <c r="A104" s="952">
        <v>42371.0</v>
      </c>
      <c r="B104" s="916" t="s">
        <v>5</v>
      </c>
      <c r="C104" s="916" t="s">
        <v>234</v>
      </c>
      <c r="D104" s="916" t="s">
        <v>2069</v>
      </c>
      <c r="E104" s="917">
        <v>0.4166666666666667</v>
      </c>
      <c r="F104" s="917">
        <v>0.7083333333333334</v>
      </c>
      <c r="G104" s="916">
        <v>30.0</v>
      </c>
      <c r="H104" s="916">
        <v>6.5</v>
      </c>
      <c r="I104" s="932"/>
      <c r="J104" s="244" t="s">
        <v>1150</v>
      </c>
    </row>
    <row r="105">
      <c r="A105" s="951">
        <v>42371.0</v>
      </c>
      <c r="B105" s="912" t="s">
        <v>5</v>
      </c>
      <c r="C105" s="912" t="s">
        <v>1064</v>
      </c>
      <c r="D105" s="912" t="s">
        <v>1740</v>
      </c>
      <c r="E105" s="914">
        <v>0.4201388888888889</v>
      </c>
      <c r="F105" s="914">
        <v>0.24305555555555555</v>
      </c>
      <c r="G105" s="912">
        <v>30.0</v>
      </c>
      <c r="H105" s="912">
        <v>7.25</v>
      </c>
      <c r="I105" s="915"/>
      <c r="J105" s="244"/>
    </row>
    <row r="106">
      <c r="A106" s="1012">
        <v>42371.0</v>
      </c>
      <c r="B106" s="1001" t="s">
        <v>5</v>
      </c>
      <c r="C106" s="1001" t="s">
        <v>234</v>
      </c>
      <c r="D106" s="1001" t="s">
        <v>1067</v>
      </c>
      <c r="E106" s="1002">
        <v>0.625</v>
      </c>
      <c r="F106" s="1013">
        <v>0.7986111111111112</v>
      </c>
      <c r="G106" s="1001" t="s">
        <v>1063</v>
      </c>
      <c r="H106" s="1001" t="s">
        <v>2247</v>
      </c>
      <c r="I106" s="1003"/>
      <c r="J106" s="244" t="s">
        <v>1150</v>
      </c>
    </row>
    <row r="107">
      <c r="A107" s="952">
        <v>42402.0</v>
      </c>
      <c r="B107" s="916" t="s">
        <v>40</v>
      </c>
      <c r="C107" s="916" t="s">
        <v>234</v>
      </c>
      <c r="D107" s="916" t="s">
        <v>2069</v>
      </c>
      <c r="E107" s="917">
        <v>0.4166666666666667</v>
      </c>
      <c r="F107" s="917">
        <v>0.8020833333333334</v>
      </c>
      <c r="G107" s="916">
        <v>30.0</v>
      </c>
      <c r="H107" s="916" t="s">
        <v>2250</v>
      </c>
      <c r="I107" s="932"/>
      <c r="J107" s="244" t="s">
        <v>1752</v>
      </c>
    </row>
    <row r="108">
      <c r="A108" s="1015">
        <v>42402.0</v>
      </c>
      <c r="B108" s="995" t="s">
        <v>40</v>
      </c>
      <c r="C108" s="995" t="s">
        <v>234</v>
      </c>
      <c r="D108" s="995" t="s">
        <v>2223</v>
      </c>
      <c r="E108" s="996">
        <v>0.6666666666666666</v>
      </c>
      <c r="F108" s="996">
        <v>0.8020833333333334</v>
      </c>
      <c r="G108" s="1016"/>
      <c r="H108" s="995" t="s">
        <v>2252</v>
      </c>
      <c r="I108" s="1016"/>
      <c r="J108" s="244" t="s">
        <v>1752</v>
      </c>
    </row>
    <row r="109">
      <c r="A109" s="1018">
        <v>42431.0</v>
      </c>
      <c r="B109" s="978" t="s">
        <v>1115</v>
      </c>
      <c r="C109" s="978" t="s">
        <v>234</v>
      </c>
      <c r="D109" s="978" t="s">
        <v>1740</v>
      </c>
      <c r="E109" s="979">
        <v>0.4166666666666667</v>
      </c>
      <c r="F109" s="979">
        <v>0.7083333333333334</v>
      </c>
      <c r="G109" s="978">
        <v>15.0</v>
      </c>
      <c r="H109" s="978">
        <v>6.75</v>
      </c>
      <c r="I109" s="980"/>
      <c r="J109" s="244" t="s">
        <v>1752</v>
      </c>
    </row>
    <row r="110">
      <c r="A110" s="1019">
        <v>42431.0</v>
      </c>
      <c r="B110" s="1020" t="s">
        <v>1115</v>
      </c>
      <c r="C110" s="1020" t="s">
        <v>234</v>
      </c>
      <c r="D110" s="1020" t="s">
        <v>2257</v>
      </c>
      <c r="E110" s="1021">
        <v>0.6666666666666666</v>
      </c>
      <c r="F110" s="1021">
        <v>0.7986111111111112</v>
      </c>
      <c r="G110" s="1020" t="s">
        <v>1063</v>
      </c>
      <c r="H110" s="1020" t="s">
        <v>2259</v>
      </c>
      <c r="I110" s="1022"/>
      <c r="J110" s="244" t="s">
        <v>1752</v>
      </c>
    </row>
    <row r="111">
      <c r="A111" s="951">
        <v>42462.0</v>
      </c>
      <c r="B111" s="912" t="s">
        <v>109</v>
      </c>
      <c r="C111" s="912" t="s">
        <v>234</v>
      </c>
      <c r="D111" s="912" t="s">
        <v>1740</v>
      </c>
      <c r="E111" s="914">
        <v>0.4166666666666667</v>
      </c>
      <c r="F111" s="914">
        <v>0.4791666666666667</v>
      </c>
      <c r="G111" s="912" t="s">
        <v>1063</v>
      </c>
      <c r="H111" s="912">
        <v>1.5</v>
      </c>
      <c r="I111" s="915"/>
      <c r="J111" s="244" t="s">
        <v>1752</v>
      </c>
    </row>
    <row r="112">
      <c r="A112" s="1015">
        <v>42462.0</v>
      </c>
      <c r="B112" s="995" t="s">
        <v>109</v>
      </c>
      <c r="C112" s="995" t="s">
        <v>234</v>
      </c>
      <c r="D112" s="995" t="s">
        <v>2223</v>
      </c>
      <c r="E112" s="996">
        <v>0.4166666666666667</v>
      </c>
      <c r="F112" s="996">
        <v>0.75</v>
      </c>
      <c r="G112" s="995">
        <v>30.0</v>
      </c>
      <c r="H112" s="995">
        <v>7.5</v>
      </c>
      <c r="I112" s="1016"/>
      <c r="J112" s="244" t="s">
        <v>1752</v>
      </c>
    </row>
    <row r="113">
      <c r="A113" s="952">
        <v>42462.0</v>
      </c>
      <c r="B113" s="916" t="s">
        <v>109</v>
      </c>
      <c r="C113" s="916" t="s">
        <v>234</v>
      </c>
      <c r="D113" s="916" t="s">
        <v>2069</v>
      </c>
      <c r="E113" s="917">
        <v>0.5416666666666666</v>
      </c>
      <c r="F113" s="917">
        <v>0.875</v>
      </c>
      <c r="G113" s="916">
        <v>30.0</v>
      </c>
      <c r="H113" s="916">
        <v>7.5</v>
      </c>
      <c r="I113" s="932"/>
      <c r="J113" s="244" t="s">
        <v>1752</v>
      </c>
    </row>
    <row r="114">
      <c r="A114" s="951">
        <v>42462.0</v>
      </c>
      <c r="B114" s="912" t="s">
        <v>109</v>
      </c>
      <c r="C114" s="912" t="s">
        <v>1064</v>
      </c>
      <c r="D114" s="912" t="s">
        <v>1740</v>
      </c>
      <c r="E114" s="914">
        <v>0.5</v>
      </c>
      <c r="F114" s="914">
        <v>0.7291666666666666</v>
      </c>
      <c r="G114" s="912" t="s">
        <v>1063</v>
      </c>
      <c r="H114" s="912">
        <v>5.5</v>
      </c>
      <c r="I114" s="912" t="s">
        <v>2264</v>
      </c>
      <c r="J114" s="244" t="s">
        <v>1752</v>
      </c>
    </row>
    <row r="115">
      <c r="A115" s="1024">
        <v>42492.0</v>
      </c>
      <c r="B115" s="941" t="s">
        <v>125</v>
      </c>
      <c r="C115" s="941" t="s">
        <v>234</v>
      </c>
      <c r="D115" s="941" t="s">
        <v>2082</v>
      </c>
      <c r="E115" s="942">
        <v>0.4166666666666667</v>
      </c>
      <c r="F115" s="942">
        <v>0.75</v>
      </c>
      <c r="G115" s="941">
        <v>30.0</v>
      </c>
      <c r="H115" s="941">
        <v>7.5</v>
      </c>
      <c r="I115" s="984"/>
      <c r="J115" s="244" t="s">
        <v>1752</v>
      </c>
    </row>
    <row r="116">
      <c r="A116" s="952">
        <v>42492.0</v>
      </c>
      <c r="B116" s="916" t="s">
        <v>125</v>
      </c>
      <c r="C116" s="916" t="s">
        <v>234</v>
      </c>
      <c r="D116" s="916" t="s">
        <v>2069</v>
      </c>
      <c r="E116" s="917">
        <v>0.5833333333333334</v>
      </c>
      <c r="F116" s="917">
        <v>0.8854166666666666</v>
      </c>
      <c r="G116" s="916">
        <v>30.0</v>
      </c>
      <c r="H116" s="916">
        <v>6.75</v>
      </c>
      <c r="I116" s="932"/>
      <c r="J116" s="244" t="s">
        <v>1752</v>
      </c>
    </row>
    <row r="117">
      <c r="A117" s="1028">
        <v>42492.0</v>
      </c>
      <c r="B117" s="875" t="s">
        <v>125</v>
      </c>
      <c r="C117" s="875" t="s">
        <v>234</v>
      </c>
      <c r="D117" s="875" t="s">
        <v>2223</v>
      </c>
      <c r="E117" s="1029">
        <v>0.75</v>
      </c>
      <c r="F117" s="1029">
        <v>0.8854166666666666</v>
      </c>
      <c r="G117" s="875" t="s">
        <v>1063</v>
      </c>
      <c r="H117" s="886">
        <v>3.25</v>
      </c>
      <c r="I117" s="109"/>
      <c r="J117" s="244" t="s">
        <v>1752</v>
      </c>
    </row>
    <row r="118">
      <c r="A118" s="861">
        <v>42523.0</v>
      </c>
      <c r="B118" s="851" t="s">
        <v>141</v>
      </c>
      <c r="C118" s="851" t="s">
        <v>234</v>
      </c>
      <c r="D118" s="851" t="s">
        <v>2069</v>
      </c>
      <c r="E118" s="1033">
        <v>0.4166666666666667</v>
      </c>
      <c r="F118" s="1033">
        <v>0.625</v>
      </c>
      <c r="G118" s="851" t="s">
        <v>1063</v>
      </c>
      <c r="H118" s="851">
        <v>5.0</v>
      </c>
      <c r="I118" s="1034"/>
      <c r="J118" s="244" t="s">
        <v>1752</v>
      </c>
    </row>
    <row r="119">
      <c r="A119" s="1035">
        <v>42523.0</v>
      </c>
      <c r="B119" s="870" t="s">
        <v>141</v>
      </c>
      <c r="C119" s="870" t="s">
        <v>234</v>
      </c>
      <c r="D119" s="870" t="s">
        <v>1826</v>
      </c>
      <c r="E119" s="1037">
        <v>0.5</v>
      </c>
      <c r="F119" s="1037">
        <v>0.8333333333333334</v>
      </c>
      <c r="G119" s="870">
        <v>30.0</v>
      </c>
      <c r="H119" s="870">
        <v>7.5</v>
      </c>
      <c r="I119" s="870" t="s">
        <v>2279</v>
      </c>
      <c r="J119" s="244" t="s">
        <v>1752</v>
      </c>
    </row>
    <row r="120">
      <c r="A120" s="1039">
        <v>42523.0</v>
      </c>
      <c r="B120" s="857" t="s">
        <v>141</v>
      </c>
      <c r="C120" s="857" t="s">
        <v>234</v>
      </c>
      <c r="D120" s="857" t="s">
        <v>2195</v>
      </c>
      <c r="E120" s="1041">
        <v>0.5833333333333334</v>
      </c>
      <c r="F120" s="1041">
        <v>0.90625</v>
      </c>
      <c r="G120" s="857">
        <v>30.0</v>
      </c>
      <c r="H120" s="857">
        <v>7.25</v>
      </c>
      <c r="I120" s="1043"/>
      <c r="J120" s="244" t="s">
        <v>1752</v>
      </c>
    </row>
    <row r="121">
      <c r="A121" s="951">
        <v>42553.0</v>
      </c>
      <c r="B121" s="912" t="s">
        <v>170</v>
      </c>
      <c r="C121" s="912" t="s">
        <v>234</v>
      </c>
      <c r="D121" s="912" t="s">
        <v>1740</v>
      </c>
      <c r="E121" s="914">
        <v>0.4583333333333333</v>
      </c>
      <c r="F121" s="914">
        <v>0.7604166666666666</v>
      </c>
      <c r="G121" s="912">
        <v>30.0</v>
      </c>
      <c r="H121" s="912">
        <v>6.75</v>
      </c>
      <c r="I121" s="912"/>
      <c r="J121" s="244" t="s">
        <v>1752</v>
      </c>
    </row>
    <row r="122">
      <c r="A122" s="1047">
        <v>42553.0</v>
      </c>
      <c r="B122" s="922" t="s">
        <v>170</v>
      </c>
      <c r="C122" s="922" t="s">
        <v>234</v>
      </c>
      <c r="D122" s="922" t="s">
        <v>2195</v>
      </c>
      <c r="E122" s="924">
        <v>0.5416666666666666</v>
      </c>
      <c r="F122" s="924">
        <v>0.6666666666666666</v>
      </c>
      <c r="G122" s="922" t="s">
        <v>1063</v>
      </c>
      <c r="H122" s="922">
        <v>3.0</v>
      </c>
      <c r="I122" s="922"/>
      <c r="J122" s="244" t="s">
        <v>1752</v>
      </c>
    </row>
    <row r="123">
      <c r="A123" s="1047">
        <v>42584.0</v>
      </c>
      <c r="B123" s="922" t="s">
        <v>5</v>
      </c>
      <c r="C123" s="922" t="s">
        <v>234</v>
      </c>
      <c r="D123" s="922" t="s">
        <v>2195</v>
      </c>
      <c r="E123" s="924">
        <v>0.4097222222222222</v>
      </c>
      <c r="F123" s="924">
        <v>0.7083333333333334</v>
      </c>
      <c r="G123" s="922" t="s">
        <v>1063</v>
      </c>
      <c r="H123" s="922" t="s">
        <v>1081</v>
      </c>
      <c r="I123" s="922"/>
      <c r="J123" s="244" t="s">
        <v>1752</v>
      </c>
    </row>
    <row r="124">
      <c r="A124" s="951">
        <v>42584.0</v>
      </c>
      <c r="B124" s="912" t="s">
        <v>5</v>
      </c>
      <c r="C124" s="912" t="s">
        <v>234</v>
      </c>
      <c r="D124" s="912" t="s">
        <v>1740</v>
      </c>
      <c r="E124" s="914">
        <v>0.40625</v>
      </c>
      <c r="F124" s="914">
        <v>0.7604166666666666</v>
      </c>
      <c r="G124" s="912">
        <v>30.0</v>
      </c>
      <c r="H124" s="912">
        <v>8.0</v>
      </c>
      <c r="I124" s="912"/>
      <c r="J124" s="244" t="s">
        <v>1752</v>
      </c>
    </row>
    <row r="125">
      <c r="A125" s="1012">
        <v>42584.0</v>
      </c>
      <c r="B125" s="1001" t="s">
        <v>5</v>
      </c>
      <c r="C125" s="1001" t="s">
        <v>234</v>
      </c>
      <c r="D125" s="1001" t="s">
        <v>2286</v>
      </c>
      <c r="E125" s="1002">
        <v>0.625</v>
      </c>
      <c r="F125" s="1002">
        <v>0.7951388888888888</v>
      </c>
      <c r="G125" s="1001" t="s">
        <v>1063</v>
      </c>
      <c r="H125" s="1001" t="s">
        <v>2287</v>
      </c>
      <c r="I125" s="1001"/>
      <c r="J125" s="244" t="s">
        <v>1752</v>
      </c>
    </row>
    <row r="126">
      <c r="A126" s="1047">
        <v>42615.0</v>
      </c>
      <c r="B126" s="922" t="s">
        <v>40</v>
      </c>
      <c r="C126" s="922" t="s">
        <v>234</v>
      </c>
      <c r="D126" s="922" t="s">
        <v>1158</v>
      </c>
      <c r="E126" s="924">
        <v>0.4097222222222222</v>
      </c>
      <c r="F126" s="924">
        <v>0.7118055555555556</v>
      </c>
      <c r="G126" s="922" t="s">
        <v>1063</v>
      </c>
      <c r="H126" s="922">
        <v>7.25</v>
      </c>
      <c r="I126" s="922" t="s">
        <v>2295</v>
      </c>
      <c r="J126" s="244" t="s">
        <v>2298</v>
      </c>
    </row>
    <row r="127">
      <c r="A127" s="1015">
        <v>42615.0</v>
      </c>
      <c r="B127" s="995" t="s">
        <v>40</v>
      </c>
      <c r="C127" s="995" t="s">
        <v>234</v>
      </c>
      <c r="D127" s="995" t="s">
        <v>2223</v>
      </c>
      <c r="E127" s="996">
        <v>0.6666666666666666</v>
      </c>
      <c r="F127" s="996">
        <v>0.8333333333333334</v>
      </c>
      <c r="G127" s="995" t="s">
        <v>1063</v>
      </c>
      <c r="H127" s="995" t="s">
        <v>1109</v>
      </c>
      <c r="I127" s="995" t="s">
        <v>2302</v>
      </c>
      <c r="J127" s="244" t="s">
        <v>1752</v>
      </c>
    </row>
    <row r="128">
      <c r="A128" s="951">
        <v>42645.0</v>
      </c>
      <c r="B128" s="912" t="s">
        <v>1115</v>
      </c>
      <c r="C128" s="912" t="s">
        <v>234</v>
      </c>
      <c r="D128" s="912" t="s">
        <v>946</v>
      </c>
      <c r="E128" s="914">
        <v>0.4166666666666667</v>
      </c>
      <c r="F128" s="914">
        <v>0.7083333333333334</v>
      </c>
      <c r="G128" s="912" t="s">
        <v>1063</v>
      </c>
      <c r="H128" s="912">
        <v>7.0</v>
      </c>
      <c r="I128" s="912"/>
      <c r="J128" s="244" t="s">
        <v>1752</v>
      </c>
    </row>
    <row r="129">
      <c r="A129" s="1015">
        <v>42645.0</v>
      </c>
      <c r="B129" s="995" t="s">
        <v>1115</v>
      </c>
      <c r="C129" s="995" t="s">
        <v>234</v>
      </c>
      <c r="D129" s="995" t="s">
        <v>2223</v>
      </c>
      <c r="E129" s="996">
        <v>0.6666666666666666</v>
      </c>
      <c r="F129" s="996">
        <v>0.8055555555555556</v>
      </c>
      <c r="G129" s="995"/>
      <c r="H129" s="995" t="s">
        <v>2307</v>
      </c>
      <c r="I129" s="995" t="s">
        <v>2308</v>
      </c>
      <c r="J129" s="244" t="s">
        <v>1752</v>
      </c>
    </row>
    <row r="130">
      <c r="A130" s="952">
        <v>42584.0</v>
      </c>
      <c r="B130" s="916" t="s">
        <v>5</v>
      </c>
      <c r="C130" s="916" t="s">
        <v>234</v>
      </c>
      <c r="D130" s="916" t="s">
        <v>2069</v>
      </c>
      <c r="E130" s="917">
        <v>0.4166666666666667</v>
      </c>
      <c r="F130" s="917">
        <v>0.7083333333333334</v>
      </c>
      <c r="G130" s="916" t="s">
        <v>1063</v>
      </c>
      <c r="H130" s="916">
        <v>7.0</v>
      </c>
      <c r="I130" s="916" t="s">
        <v>2311</v>
      </c>
      <c r="J130" s="244" t="s">
        <v>1752</v>
      </c>
    </row>
    <row r="131">
      <c r="A131" s="952">
        <v>42615.0</v>
      </c>
      <c r="B131" s="916" t="s">
        <v>40</v>
      </c>
      <c r="C131" s="916" t="s">
        <v>234</v>
      </c>
      <c r="D131" s="916" t="s">
        <v>2069</v>
      </c>
      <c r="E131" s="917">
        <v>0.4166666666666667</v>
      </c>
      <c r="F131" s="917">
        <v>0.75</v>
      </c>
      <c r="G131" s="916" t="s">
        <v>1063</v>
      </c>
      <c r="H131" s="916">
        <v>8.0</v>
      </c>
      <c r="I131" s="916" t="s">
        <v>2311</v>
      </c>
      <c r="J131" s="244" t="s">
        <v>1752</v>
      </c>
    </row>
    <row r="132">
      <c r="A132" s="952">
        <v>42645.0</v>
      </c>
      <c r="B132" s="916" t="s">
        <v>1115</v>
      </c>
      <c r="C132" s="916" t="s">
        <v>234</v>
      </c>
      <c r="D132" s="916" t="s">
        <v>2069</v>
      </c>
      <c r="E132" s="917">
        <v>0.4166666666666667</v>
      </c>
      <c r="F132" s="917">
        <v>0.7083333333333334</v>
      </c>
      <c r="G132" s="916" t="s">
        <v>1063</v>
      </c>
      <c r="H132" s="916">
        <v>7.0</v>
      </c>
      <c r="I132" s="916" t="s">
        <v>2311</v>
      </c>
      <c r="J132" s="244" t="s">
        <v>1752</v>
      </c>
    </row>
    <row r="133">
      <c r="A133" s="952">
        <v>42676.0</v>
      </c>
      <c r="B133" s="916" t="s">
        <v>109</v>
      </c>
      <c r="C133" s="916" t="s">
        <v>234</v>
      </c>
      <c r="D133" s="916" t="s">
        <v>2069</v>
      </c>
      <c r="E133" s="917">
        <v>0.4166666666666667</v>
      </c>
      <c r="F133" s="917">
        <v>0.75</v>
      </c>
      <c r="G133" s="916" t="s">
        <v>1063</v>
      </c>
      <c r="H133" s="916">
        <v>8.0</v>
      </c>
      <c r="I133" s="916" t="s">
        <v>2311</v>
      </c>
      <c r="J133" s="244" t="s">
        <v>1752</v>
      </c>
    </row>
    <row r="134">
      <c r="A134" s="951">
        <v>42676.0</v>
      </c>
      <c r="B134" s="912" t="s">
        <v>109</v>
      </c>
      <c r="C134" s="912" t="s">
        <v>234</v>
      </c>
      <c r="D134" s="912" t="s">
        <v>1065</v>
      </c>
      <c r="E134" s="914">
        <v>0.4166666666666667</v>
      </c>
      <c r="F134" s="914">
        <v>0.75</v>
      </c>
      <c r="G134" s="912">
        <v>30.0</v>
      </c>
      <c r="H134" s="912">
        <v>7.5</v>
      </c>
      <c r="I134" s="915"/>
      <c r="J134" s="244" t="s">
        <v>1752</v>
      </c>
    </row>
    <row r="135">
      <c r="A135" s="1054">
        <v>42676.0</v>
      </c>
      <c r="B135" s="1056" t="s">
        <v>109</v>
      </c>
      <c r="C135" s="1056" t="s">
        <v>234</v>
      </c>
      <c r="D135" s="1056" t="s">
        <v>2082</v>
      </c>
      <c r="E135" s="1057">
        <v>0.625</v>
      </c>
      <c r="F135" s="1057">
        <v>0.875</v>
      </c>
      <c r="G135" s="1056">
        <v>30.0</v>
      </c>
      <c r="H135" s="1056">
        <v>5.5</v>
      </c>
      <c r="I135" s="1058"/>
      <c r="J135" s="244" t="s">
        <v>1752</v>
      </c>
    </row>
    <row r="136">
      <c r="A136" s="1047">
        <v>42706.0</v>
      </c>
      <c r="B136" s="922" t="s">
        <v>125</v>
      </c>
      <c r="C136" s="922" t="s">
        <v>234</v>
      </c>
      <c r="D136" s="922" t="s">
        <v>2195</v>
      </c>
      <c r="E136" s="924">
        <v>0.5416666666666666</v>
      </c>
      <c r="F136" s="924">
        <v>0.8819444444444444</v>
      </c>
      <c r="G136" s="922">
        <v>30.0</v>
      </c>
      <c r="H136" s="922" t="s">
        <v>2304</v>
      </c>
      <c r="I136" s="937"/>
      <c r="J136" s="244" t="s">
        <v>1752</v>
      </c>
    </row>
    <row r="137">
      <c r="A137" s="1054">
        <v>42706.0</v>
      </c>
      <c r="B137" s="1056" t="s">
        <v>125</v>
      </c>
      <c r="C137" s="1056" t="s">
        <v>234</v>
      </c>
      <c r="D137" s="1056" t="s">
        <v>2082</v>
      </c>
      <c r="E137" s="1057">
        <v>0.4166666666666667</v>
      </c>
      <c r="F137" s="1057">
        <v>0.7916666666666666</v>
      </c>
      <c r="G137" s="1056">
        <v>30.0</v>
      </c>
      <c r="H137" s="1056">
        <v>8.5</v>
      </c>
      <c r="I137" s="1058"/>
      <c r="J137" s="244" t="s">
        <v>1752</v>
      </c>
    </row>
    <row r="138">
      <c r="A138" s="922" t="s">
        <v>2327</v>
      </c>
      <c r="B138" s="922" t="s">
        <v>141</v>
      </c>
      <c r="C138" s="922" t="s">
        <v>234</v>
      </c>
      <c r="D138" s="922" t="s">
        <v>2195</v>
      </c>
      <c r="E138" s="924">
        <v>0.4097222222222222</v>
      </c>
      <c r="F138" s="924">
        <v>0.625</v>
      </c>
      <c r="G138" s="922" t="s">
        <v>1063</v>
      </c>
      <c r="H138" s="922" t="s">
        <v>2329</v>
      </c>
      <c r="I138" s="937"/>
      <c r="J138" s="244" t="s">
        <v>1752</v>
      </c>
    </row>
    <row r="139">
      <c r="A139" s="964" t="s">
        <v>2327</v>
      </c>
      <c r="B139" s="964" t="s">
        <v>141</v>
      </c>
      <c r="C139" s="964" t="s">
        <v>234</v>
      </c>
      <c r="D139" s="870" t="s">
        <v>1826</v>
      </c>
      <c r="E139" s="966">
        <v>0.5</v>
      </c>
      <c r="F139" s="1066">
        <v>0.8333333333333334</v>
      </c>
      <c r="G139" s="964" t="s">
        <v>1063</v>
      </c>
      <c r="H139" s="964">
        <v>7.5</v>
      </c>
      <c r="I139" s="964" t="s">
        <v>2332</v>
      </c>
      <c r="J139" s="244" t="s">
        <v>1752</v>
      </c>
    </row>
    <row r="140">
      <c r="A140" s="1001" t="s">
        <v>2327</v>
      </c>
      <c r="B140" s="1001" t="s">
        <v>141</v>
      </c>
      <c r="C140" s="1001" t="s">
        <v>234</v>
      </c>
      <c r="D140" s="1001" t="s">
        <v>1067</v>
      </c>
      <c r="E140" s="1001" t="s">
        <v>2334</v>
      </c>
      <c r="F140" s="1013">
        <v>0.9097222222222222</v>
      </c>
      <c r="G140" s="1001">
        <v>30.0</v>
      </c>
      <c r="H140" s="1001" t="s">
        <v>2139</v>
      </c>
      <c r="I140" s="1001" t="s">
        <v>2336</v>
      </c>
      <c r="J140" s="244" t="s">
        <v>1752</v>
      </c>
    </row>
    <row r="141">
      <c r="A141" s="912" t="s">
        <v>2341</v>
      </c>
      <c r="B141" s="912" t="s">
        <v>170</v>
      </c>
      <c r="C141" s="912" t="s">
        <v>234</v>
      </c>
      <c r="D141" s="912" t="s">
        <v>1065</v>
      </c>
      <c r="E141" s="914">
        <v>0.4583333333333333</v>
      </c>
      <c r="F141" s="914">
        <v>0.7569444444444444</v>
      </c>
      <c r="G141" s="912">
        <v>30.0</v>
      </c>
      <c r="H141" s="912" t="s">
        <v>2198</v>
      </c>
      <c r="I141" s="915"/>
      <c r="J141" s="244" t="s">
        <v>1752</v>
      </c>
    </row>
    <row r="142">
      <c r="A142" s="1001" t="s">
        <v>2341</v>
      </c>
      <c r="B142" s="1001" t="s">
        <v>170</v>
      </c>
      <c r="C142" s="1001" t="s">
        <v>234</v>
      </c>
      <c r="D142" s="1001" t="s">
        <v>1067</v>
      </c>
      <c r="E142" s="1001" t="s">
        <v>2344</v>
      </c>
      <c r="F142" s="1013">
        <v>0.6666666666666666</v>
      </c>
      <c r="G142" s="1001" t="s">
        <v>1063</v>
      </c>
      <c r="H142" s="1001" t="s">
        <v>2346</v>
      </c>
      <c r="I142" s="1001"/>
      <c r="J142" s="244" t="s">
        <v>1752</v>
      </c>
    </row>
    <row r="143">
      <c r="A143" s="922" t="s">
        <v>2347</v>
      </c>
      <c r="B143" s="922" t="s">
        <v>5</v>
      </c>
      <c r="C143" s="922" t="s">
        <v>234</v>
      </c>
      <c r="D143" s="922" t="s">
        <v>2195</v>
      </c>
      <c r="E143" s="924">
        <v>0.4097222222222222</v>
      </c>
      <c r="F143" s="924">
        <v>0.7083333333333334</v>
      </c>
      <c r="G143" s="922" t="s">
        <v>1063</v>
      </c>
      <c r="H143" s="922" t="s">
        <v>2349</v>
      </c>
      <c r="I143" s="937"/>
      <c r="J143" s="244" t="s">
        <v>1752</v>
      </c>
    </row>
    <row r="144">
      <c r="A144" s="912" t="s">
        <v>2347</v>
      </c>
      <c r="B144" s="912" t="s">
        <v>5</v>
      </c>
      <c r="C144" s="912" t="s">
        <v>234</v>
      </c>
      <c r="D144" s="912" t="s">
        <v>1065</v>
      </c>
      <c r="E144" s="914">
        <v>0.4166666666666667</v>
      </c>
      <c r="F144" s="914">
        <v>0.75</v>
      </c>
      <c r="G144" s="912">
        <v>30.0</v>
      </c>
      <c r="H144" s="912">
        <v>7.5</v>
      </c>
      <c r="I144" s="915"/>
      <c r="J144" s="244" t="s">
        <v>1752</v>
      </c>
    </row>
    <row r="145">
      <c r="A145" s="1001" t="s">
        <v>2347</v>
      </c>
      <c r="B145" s="1001" t="s">
        <v>5</v>
      </c>
      <c r="C145" s="1001" t="s">
        <v>234</v>
      </c>
      <c r="D145" s="1001" t="s">
        <v>1067</v>
      </c>
      <c r="E145" s="1002">
        <v>0.625</v>
      </c>
      <c r="F145" s="1002">
        <v>0.8055555555555556</v>
      </c>
      <c r="G145" s="1001" t="s">
        <v>1063</v>
      </c>
      <c r="H145" s="1001" t="s">
        <v>2354</v>
      </c>
      <c r="I145" s="1001" t="s">
        <v>2355</v>
      </c>
      <c r="J145" s="244" t="s">
        <v>1752</v>
      </c>
    </row>
    <row r="146">
      <c r="A146" s="922" t="s">
        <v>2357</v>
      </c>
      <c r="B146" s="922" t="s">
        <v>40</v>
      </c>
      <c r="C146" s="922" t="s">
        <v>234</v>
      </c>
      <c r="D146" s="922" t="s">
        <v>2195</v>
      </c>
      <c r="E146" s="924">
        <v>0.4097222222222222</v>
      </c>
      <c r="F146" s="924">
        <v>0.7083333333333334</v>
      </c>
      <c r="G146" s="922" t="s">
        <v>1063</v>
      </c>
      <c r="H146" s="922" t="s">
        <v>2349</v>
      </c>
      <c r="I146" s="937"/>
      <c r="J146" s="244" t="s">
        <v>1752</v>
      </c>
    </row>
    <row r="147">
      <c r="A147" s="995" t="s">
        <v>2357</v>
      </c>
      <c r="B147" s="995" t="s">
        <v>40</v>
      </c>
      <c r="C147" s="995" t="s">
        <v>234</v>
      </c>
      <c r="D147" s="995" t="s">
        <v>2223</v>
      </c>
      <c r="E147" s="996">
        <v>0.6666666666666666</v>
      </c>
      <c r="F147" s="996">
        <v>0.8020833333333334</v>
      </c>
      <c r="G147" s="995" t="s">
        <v>1063</v>
      </c>
      <c r="H147" s="995" t="s">
        <v>2359</v>
      </c>
      <c r="I147" s="1016"/>
      <c r="J147" s="244" t="s">
        <v>1752</v>
      </c>
    </row>
    <row r="148">
      <c r="A148" s="912" t="s">
        <v>2361</v>
      </c>
      <c r="B148" s="912" t="s">
        <v>1115</v>
      </c>
      <c r="C148" s="912" t="s">
        <v>234</v>
      </c>
      <c r="D148" s="912" t="s">
        <v>1065</v>
      </c>
      <c r="E148" s="914">
        <v>0.4166666666666667</v>
      </c>
      <c r="F148" s="914">
        <v>0.7083333333333334</v>
      </c>
      <c r="G148" s="912" t="s">
        <v>1063</v>
      </c>
      <c r="H148" s="912">
        <v>7.0</v>
      </c>
      <c r="I148" s="915"/>
      <c r="J148" s="244" t="s">
        <v>1752</v>
      </c>
    </row>
    <row r="149">
      <c r="A149" s="1020" t="s">
        <v>2361</v>
      </c>
      <c r="B149" s="1020" t="s">
        <v>1115</v>
      </c>
      <c r="C149" s="1020" t="s">
        <v>234</v>
      </c>
      <c r="D149" s="1020" t="s">
        <v>1172</v>
      </c>
      <c r="E149" s="1021">
        <v>0.6666666666666666</v>
      </c>
      <c r="F149" s="1021">
        <v>0.8020833333333334</v>
      </c>
      <c r="G149" s="1020" t="s">
        <v>1063</v>
      </c>
      <c r="H149" s="1020" t="s">
        <v>2363</v>
      </c>
      <c r="I149" s="1022"/>
      <c r="J149" s="244" t="s">
        <v>1752</v>
      </c>
    </row>
    <row r="150">
      <c r="A150" s="910"/>
      <c r="B150" s="910"/>
      <c r="C150" s="910"/>
      <c r="D150" s="1077" t="s">
        <v>1056</v>
      </c>
      <c r="E150" s="910"/>
      <c r="F150" s="910"/>
      <c r="G150" s="910"/>
      <c r="H150" s="911"/>
      <c r="I150" s="910"/>
      <c r="J150" s="1078"/>
    </row>
    <row r="151">
      <c r="A151" s="1020" t="s">
        <v>2361</v>
      </c>
      <c r="B151" s="1020" t="s">
        <v>1115</v>
      </c>
      <c r="C151" s="1020" t="s">
        <v>234</v>
      </c>
      <c r="D151" s="1020" t="s">
        <v>1172</v>
      </c>
      <c r="E151" s="1021">
        <v>0.6666666666666666</v>
      </c>
      <c r="F151" s="1021">
        <v>0.8020833333333334</v>
      </c>
      <c r="G151" s="1020" t="s">
        <v>1063</v>
      </c>
      <c r="H151" s="1020" t="s">
        <v>2363</v>
      </c>
      <c r="I151" s="1020" t="s">
        <v>2366</v>
      </c>
      <c r="J151" s="244" t="s">
        <v>2367</v>
      </c>
    </row>
    <row r="152">
      <c r="A152" s="912" t="s">
        <v>2368</v>
      </c>
      <c r="B152" s="912" t="s">
        <v>109</v>
      </c>
      <c r="C152" s="912" t="s">
        <v>234</v>
      </c>
      <c r="D152" s="912" t="s">
        <v>1065</v>
      </c>
      <c r="E152" s="914">
        <v>0.4166666666666667</v>
      </c>
      <c r="F152" s="914">
        <v>0.75</v>
      </c>
      <c r="G152" s="912">
        <v>30.0</v>
      </c>
      <c r="H152" s="912">
        <v>7.5</v>
      </c>
      <c r="I152" s="915"/>
      <c r="J152" s="244" t="s">
        <v>1752</v>
      </c>
    </row>
    <row r="153">
      <c r="A153" s="1001" t="s">
        <v>2368</v>
      </c>
      <c r="B153" s="1001" t="s">
        <v>109</v>
      </c>
      <c r="C153" s="1001" t="s">
        <v>234</v>
      </c>
      <c r="D153" s="1001" t="s">
        <v>1067</v>
      </c>
      <c r="E153" s="1002">
        <v>0.625</v>
      </c>
      <c r="F153" s="1002">
        <v>0.8819444444444444</v>
      </c>
      <c r="G153" s="1001">
        <v>30.0</v>
      </c>
      <c r="H153" s="1001" t="s">
        <v>1992</v>
      </c>
      <c r="I153" s="1003"/>
      <c r="J153" s="244" t="s">
        <v>1752</v>
      </c>
    </row>
    <row r="154">
      <c r="A154" s="922" t="s">
        <v>2369</v>
      </c>
      <c r="B154" s="922" t="s">
        <v>125</v>
      </c>
      <c r="C154" s="922" t="s">
        <v>234</v>
      </c>
      <c r="D154" s="922" t="s">
        <v>2195</v>
      </c>
      <c r="E154" s="924">
        <v>0.4166666666666667</v>
      </c>
      <c r="F154" s="924">
        <v>0.7916666666666666</v>
      </c>
      <c r="G154" s="922">
        <v>30.0</v>
      </c>
      <c r="H154" s="922">
        <v>8.5</v>
      </c>
      <c r="I154" s="937"/>
      <c r="J154" s="244" t="s">
        <v>1752</v>
      </c>
    </row>
    <row r="155">
      <c r="A155" s="1056" t="s">
        <v>2369</v>
      </c>
      <c r="B155" s="1056" t="s">
        <v>125</v>
      </c>
      <c r="C155" s="1056" t="s">
        <v>234</v>
      </c>
      <c r="D155" s="1056" t="s">
        <v>2082</v>
      </c>
      <c r="E155" s="1057">
        <v>0.5416666666666666</v>
      </c>
      <c r="F155" s="1056">
        <v>18.45</v>
      </c>
      <c r="G155" s="1056" t="s">
        <v>1063</v>
      </c>
      <c r="H155" s="1056" t="s">
        <v>2372</v>
      </c>
      <c r="I155" s="1056" t="s">
        <v>2373</v>
      </c>
      <c r="J155" s="244" t="s">
        <v>1752</v>
      </c>
    </row>
    <row r="156">
      <c r="A156" s="912" t="s">
        <v>2374</v>
      </c>
      <c r="B156" s="912" t="s">
        <v>125</v>
      </c>
      <c r="C156" s="912" t="s">
        <v>234</v>
      </c>
      <c r="D156" s="912" t="s">
        <v>1065</v>
      </c>
      <c r="E156" s="914">
        <v>0.7847222222222222</v>
      </c>
      <c r="F156" s="914">
        <v>0.8368055555555556</v>
      </c>
      <c r="G156" s="912" t="s">
        <v>1063</v>
      </c>
      <c r="H156" s="912" t="s">
        <v>2376</v>
      </c>
      <c r="I156" s="912" t="s">
        <v>2377</v>
      </c>
      <c r="J156" s="244" t="s">
        <v>1752</v>
      </c>
    </row>
    <row r="157">
      <c r="A157" s="912" t="s">
        <v>2380</v>
      </c>
      <c r="B157" s="912" t="s">
        <v>141</v>
      </c>
      <c r="C157" s="912" t="s">
        <v>234</v>
      </c>
      <c r="D157" s="912" t="s">
        <v>1065</v>
      </c>
      <c r="E157" s="914">
        <v>0.4166666666666667</v>
      </c>
      <c r="F157" s="914">
        <v>0.625</v>
      </c>
      <c r="G157" s="912" t="s">
        <v>1063</v>
      </c>
      <c r="H157" s="912">
        <v>5.0</v>
      </c>
      <c r="I157" s="915"/>
      <c r="J157" s="244" t="s">
        <v>1752</v>
      </c>
    </row>
    <row r="158">
      <c r="A158" s="1087" t="s">
        <v>2380</v>
      </c>
      <c r="B158" s="1087" t="s">
        <v>141</v>
      </c>
      <c r="C158" s="1087" t="s">
        <v>234</v>
      </c>
      <c r="D158" s="1087" t="s">
        <v>2195</v>
      </c>
      <c r="E158" s="1090">
        <v>0.5</v>
      </c>
      <c r="F158" s="1090">
        <v>0.8333333333333334</v>
      </c>
      <c r="G158" s="1087">
        <v>30.0</v>
      </c>
      <c r="H158" s="1087">
        <v>7.5</v>
      </c>
      <c r="I158" s="1093"/>
      <c r="J158" s="244" t="s">
        <v>1752</v>
      </c>
    </row>
    <row r="159">
      <c r="A159" s="995" t="s">
        <v>2384</v>
      </c>
      <c r="B159" s="995" t="s">
        <v>141</v>
      </c>
      <c r="C159" s="995" t="s">
        <v>234</v>
      </c>
      <c r="D159" s="995" t="s">
        <v>2223</v>
      </c>
      <c r="E159" s="996">
        <v>0.5833333333333334</v>
      </c>
      <c r="F159" s="996">
        <v>0.8958333333333334</v>
      </c>
      <c r="G159" s="995">
        <v>30.0</v>
      </c>
      <c r="H159" s="995" t="s">
        <v>2386</v>
      </c>
      <c r="I159" s="1016"/>
      <c r="J159" s="244" t="s">
        <v>1752</v>
      </c>
    </row>
    <row r="160">
      <c r="A160" s="981" t="s">
        <v>2389</v>
      </c>
      <c r="B160" s="981" t="s">
        <v>170</v>
      </c>
      <c r="C160" s="981" t="s">
        <v>234</v>
      </c>
      <c r="D160" s="981" t="s">
        <v>2203</v>
      </c>
      <c r="E160" s="982">
        <v>0.5416666666666666</v>
      </c>
      <c r="F160" s="982">
        <v>0.6666666666666666</v>
      </c>
      <c r="G160" s="981" t="s">
        <v>1063</v>
      </c>
      <c r="H160" s="981" t="s">
        <v>2346</v>
      </c>
      <c r="I160" s="1096"/>
      <c r="J160" s="244" t="s">
        <v>1752</v>
      </c>
    </row>
    <row r="161">
      <c r="A161" s="912" t="s">
        <v>2390</v>
      </c>
      <c r="B161" s="912" t="s">
        <v>170</v>
      </c>
      <c r="C161" s="912" t="s">
        <v>234</v>
      </c>
      <c r="D161" s="912" t="s">
        <v>1065</v>
      </c>
      <c r="E161" s="914">
        <v>0.4583333333333333</v>
      </c>
      <c r="F161" s="914">
        <v>0.7604166666666666</v>
      </c>
      <c r="G161" s="912">
        <v>30.0</v>
      </c>
      <c r="H161" s="912">
        <v>6.75</v>
      </c>
      <c r="I161" s="915"/>
      <c r="J161" s="244" t="s">
        <v>1752</v>
      </c>
    </row>
    <row r="162">
      <c r="A162" s="912" t="s">
        <v>2393</v>
      </c>
      <c r="B162" s="912" t="s">
        <v>5</v>
      </c>
      <c r="C162" s="912" t="s">
        <v>1064</v>
      </c>
      <c r="D162" s="912" t="s">
        <v>1065</v>
      </c>
      <c r="E162" s="914">
        <v>0.4236111111111111</v>
      </c>
      <c r="F162" s="914">
        <v>0.7569444444444444</v>
      </c>
      <c r="G162" s="912">
        <v>30.0</v>
      </c>
      <c r="H162" s="912">
        <v>7.5</v>
      </c>
      <c r="I162" s="915"/>
      <c r="J162" s="244" t="s">
        <v>1752</v>
      </c>
    </row>
    <row r="163">
      <c r="A163" s="922" t="s">
        <v>2393</v>
      </c>
      <c r="B163" s="922" t="s">
        <v>5</v>
      </c>
      <c r="C163" s="922" t="s">
        <v>234</v>
      </c>
      <c r="D163" s="922" t="s">
        <v>2195</v>
      </c>
      <c r="E163" s="924">
        <v>0.4097222222222222</v>
      </c>
      <c r="F163" s="924">
        <v>0.7083333333333334</v>
      </c>
      <c r="G163" s="922" t="s">
        <v>1063</v>
      </c>
      <c r="H163" s="922" t="s">
        <v>2242</v>
      </c>
      <c r="I163" s="922" t="s">
        <v>2397</v>
      </c>
      <c r="J163" s="244" t="s">
        <v>1752</v>
      </c>
    </row>
    <row r="164">
      <c r="A164" s="1020" t="s">
        <v>2399</v>
      </c>
      <c r="B164" s="1020" t="s">
        <v>5</v>
      </c>
      <c r="C164" s="1020" t="s">
        <v>2400</v>
      </c>
      <c r="D164" s="1020" t="s">
        <v>2257</v>
      </c>
      <c r="E164" s="1021">
        <v>0.6305555555555555</v>
      </c>
      <c r="F164" s="1021">
        <v>0.8006944444444445</v>
      </c>
      <c r="G164" s="1020" t="s">
        <v>1063</v>
      </c>
      <c r="H164" s="1020" t="s">
        <v>2403</v>
      </c>
      <c r="I164" s="1020"/>
      <c r="J164" s="244" t="s">
        <v>1752</v>
      </c>
    </row>
    <row r="165">
      <c r="A165" s="981" t="s">
        <v>2404</v>
      </c>
      <c r="B165" s="981" t="s">
        <v>40</v>
      </c>
      <c r="C165" s="981" t="s">
        <v>234</v>
      </c>
      <c r="D165" s="981" t="s">
        <v>2203</v>
      </c>
      <c r="E165" s="982">
        <v>0.4131944444444444</v>
      </c>
      <c r="F165" s="982">
        <v>0.7083333333333334</v>
      </c>
      <c r="G165" s="981" t="s">
        <v>1063</v>
      </c>
      <c r="H165" s="981" t="s">
        <v>2405</v>
      </c>
      <c r="I165" s="981" t="s">
        <v>2406</v>
      </c>
      <c r="J165" s="244" t="s">
        <v>1752</v>
      </c>
    </row>
    <row r="166">
      <c r="A166" s="1020" t="s">
        <v>2408</v>
      </c>
      <c r="B166" s="1020" t="s">
        <v>40</v>
      </c>
      <c r="C166" s="1020" t="s">
        <v>234</v>
      </c>
      <c r="D166" s="1020" t="s">
        <v>2257</v>
      </c>
      <c r="E166" s="1021">
        <v>0.6527777777777778</v>
      </c>
      <c r="F166" s="1021">
        <v>0.8055555555555556</v>
      </c>
      <c r="G166" s="1020" t="s">
        <v>1063</v>
      </c>
      <c r="H166" s="1020" t="s">
        <v>2261</v>
      </c>
      <c r="I166" s="1020" t="s">
        <v>2411</v>
      </c>
      <c r="J166" s="244" t="s">
        <v>1752</v>
      </c>
    </row>
    <row r="167">
      <c r="A167" s="912" t="s">
        <v>2412</v>
      </c>
      <c r="B167" s="912" t="s">
        <v>1115</v>
      </c>
      <c r="C167" s="912" t="s">
        <v>234</v>
      </c>
      <c r="D167" s="912" t="s">
        <v>1065</v>
      </c>
      <c r="E167" s="914">
        <v>0.4166666666666667</v>
      </c>
      <c r="F167" s="914">
        <v>0.7083333333333334</v>
      </c>
      <c r="G167" s="912"/>
      <c r="H167" s="912">
        <v>7.0</v>
      </c>
      <c r="I167" s="912" t="s">
        <v>2414</v>
      </c>
      <c r="J167" s="244" t="s">
        <v>1752</v>
      </c>
    </row>
    <row r="168">
      <c r="A168" s="995" t="s">
        <v>2412</v>
      </c>
      <c r="B168" s="995" t="s">
        <v>1115</v>
      </c>
      <c r="C168" s="995" t="s">
        <v>234</v>
      </c>
      <c r="D168" s="995" t="s">
        <v>2223</v>
      </c>
      <c r="E168" s="996">
        <v>0.6666666666666666</v>
      </c>
      <c r="F168" s="996">
        <v>0.7986111111111112</v>
      </c>
      <c r="G168" s="995" t="s">
        <v>1063</v>
      </c>
      <c r="H168" s="995" t="s">
        <v>2420</v>
      </c>
      <c r="I168" s="995"/>
      <c r="J168" s="244" t="s">
        <v>1752</v>
      </c>
    </row>
    <row r="169">
      <c r="A169" s="912" t="s">
        <v>2421</v>
      </c>
      <c r="B169" s="912" t="s">
        <v>109</v>
      </c>
      <c r="C169" s="912" t="s">
        <v>234</v>
      </c>
      <c r="D169" s="912" t="s">
        <v>1065</v>
      </c>
      <c r="E169" s="914">
        <v>0.4166666666666667</v>
      </c>
      <c r="F169" s="914">
        <v>0.75</v>
      </c>
      <c r="G169" s="912">
        <v>30.0</v>
      </c>
      <c r="H169" s="912">
        <v>7.5</v>
      </c>
      <c r="I169" s="912"/>
      <c r="J169" s="244" t="s">
        <v>1752</v>
      </c>
    </row>
    <row r="170">
      <c r="A170" s="1001" t="s">
        <v>2421</v>
      </c>
      <c r="B170" s="1001" t="s">
        <v>109</v>
      </c>
      <c r="C170" s="1001" t="s">
        <v>234</v>
      </c>
      <c r="D170" s="1001" t="s">
        <v>1067</v>
      </c>
      <c r="E170" s="1002">
        <v>0.625</v>
      </c>
      <c r="F170" s="1002">
        <v>0.8819444444444444</v>
      </c>
      <c r="G170" s="1001">
        <v>30.0</v>
      </c>
      <c r="H170" s="1001" t="s">
        <v>1992</v>
      </c>
      <c r="I170" s="1001"/>
      <c r="J170" s="244" t="s">
        <v>1747</v>
      </c>
    </row>
    <row r="171">
      <c r="A171" s="1056" t="s">
        <v>2425</v>
      </c>
      <c r="B171" s="1056" t="s">
        <v>125</v>
      </c>
      <c r="C171" s="1056" t="s">
        <v>234</v>
      </c>
      <c r="D171" s="1056" t="s">
        <v>2082</v>
      </c>
      <c r="E171" s="1057">
        <v>0.4166666666666667</v>
      </c>
      <c r="F171" s="1057">
        <v>0.7916666666666666</v>
      </c>
      <c r="G171" s="1056">
        <v>30.0</v>
      </c>
      <c r="H171" s="1056" t="s">
        <v>2426</v>
      </c>
      <c r="I171" s="1056"/>
      <c r="J171" s="244" t="s">
        <v>1752</v>
      </c>
    </row>
    <row r="172">
      <c r="A172" s="922" t="s">
        <v>2425</v>
      </c>
      <c r="B172" s="922" t="s">
        <v>125</v>
      </c>
      <c r="C172" s="922" t="s">
        <v>234</v>
      </c>
      <c r="D172" s="922" t="s">
        <v>2195</v>
      </c>
      <c r="E172" s="924">
        <v>0.5416666666666666</v>
      </c>
      <c r="F172" s="924">
        <v>0.8854166666666666</v>
      </c>
      <c r="G172" s="922">
        <v>30.0</v>
      </c>
      <c r="H172" s="922" t="s">
        <v>2429</v>
      </c>
      <c r="I172" s="922"/>
      <c r="J172" s="244" t="s">
        <v>1747</v>
      </c>
    </row>
    <row r="173">
      <c r="A173" s="1056" t="s">
        <v>2431</v>
      </c>
      <c r="B173" s="1056" t="s">
        <v>141</v>
      </c>
      <c r="C173" s="1056" t="s">
        <v>234</v>
      </c>
      <c r="D173" s="1056" t="s">
        <v>2082</v>
      </c>
      <c r="E173" s="1057">
        <v>0.4166666666666667</v>
      </c>
      <c r="F173" s="1057">
        <v>0.625</v>
      </c>
      <c r="G173" s="1056" t="s">
        <v>1063</v>
      </c>
      <c r="H173" s="1056" t="s">
        <v>2283</v>
      </c>
      <c r="I173" s="1056"/>
      <c r="J173" s="244" t="s">
        <v>1752</v>
      </c>
    </row>
    <row r="174">
      <c r="A174" s="922" t="s">
        <v>2431</v>
      </c>
      <c r="B174" s="922" t="s">
        <v>141</v>
      </c>
      <c r="C174" s="922" t="s">
        <v>234</v>
      </c>
      <c r="D174" s="922" t="s">
        <v>2195</v>
      </c>
      <c r="E174" s="924">
        <v>0.5</v>
      </c>
      <c r="F174" s="924">
        <v>0.8333333333333334</v>
      </c>
      <c r="G174" s="922">
        <v>30.0</v>
      </c>
      <c r="H174" s="922">
        <v>7.5</v>
      </c>
      <c r="I174" s="922"/>
      <c r="J174" s="244" t="s">
        <v>1752</v>
      </c>
    </row>
    <row r="175">
      <c r="A175" s="1001" t="s">
        <v>2431</v>
      </c>
      <c r="B175" s="1001" t="s">
        <v>141</v>
      </c>
      <c r="C175" s="1001" t="s">
        <v>234</v>
      </c>
      <c r="D175" s="1001" t="s">
        <v>1067</v>
      </c>
      <c r="E175" s="1013">
        <v>0.5798611111111112</v>
      </c>
      <c r="F175" s="1013">
        <v>0.9027777777777778</v>
      </c>
      <c r="G175" s="1001">
        <v>30.0</v>
      </c>
      <c r="H175" s="1001" t="s">
        <v>2434</v>
      </c>
      <c r="I175" s="1001"/>
      <c r="J175" s="244" t="s">
        <v>1752</v>
      </c>
    </row>
    <row r="176">
      <c r="A176" s="912" t="s">
        <v>2437</v>
      </c>
      <c r="B176" s="912" t="s">
        <v>170</v>
      </c>
      <c r="C176" s="912" t="s">
        <v>234</v>
      </c>
      <c r="D176" s="912" t="s">
        <v>1065</v>
      </c>
      <c r="E176" s="914">
        <v>0.4583333333333333</v>
      </c>
      <c r="F176" s="914">
        <v>0.7569444444444444</v>
      </c>
      <c r="G176" s="912">
        <v>30.0</v>
      </c>
      <c r="H176" s="912" t="s">
        <v>2198</v>
      </c>
      <c r="I176" s="915"/>
      <c r="J176" s="244" t="s">
        <v>1752</v>
      </c>
    </row>
    <row r="177">
      <c r="A177" s="912" t="s">
        <v>2441</v>
      </c>
      <c r="B177" s="912" t="s">
        <v>5</v>
      </c>
      <c r="C177" s="912" t="s">
        <v>1064</v>
      </c>
      <c r="D177" s="912" t="s">
        <v>1065</v>
      </c>
      <c r="E177" s="914">
        <v>0.4166666666666667</v>
      </c>
      <c r="F177" s="914">
        <v>0.75</v>
      </c>
      <c r="G177" s="912">
        <v>30.0</v>
      </c>
      <c r="H177" s="912">
        <v>7.5</v>
      </c>
      <c r="I177" s="915"/>
      <c r="J177" s="244" t="s">
        <v>1752</v>
      </c>
    </row>
    <row r="178">
      <c r="A178" s="995" t="s">
        <v>2441</v>
      </c>
      <c r="B178" s="995" t="s">
        <v>5</v>
      </c>
      <c r="C178" s="995" t="s">
        <v>234</v>
      </c>
      <c r="D178" s="995" t="s">
        <v>2223</v>
      </c>
      <c r="E178" s="996">
        <v>0.40625</v>
      </c>
      <c r="F178" s="996">
        <v>0.7083333333333334</v>
      </c>
      <c r="G178" s="995">
        <v>30.0</v>
      </c>
      <c r="H178" s="995" t="s">
        <v>2448</v>
      </c>
      <c r="I178" s="1016"/>
      <c r="J178" s="244" t="s">
        <v>1752</v>
      </c>
    </row>
    <row r="179">
      <c r="A179" s="922" t="s">
        <v>2441</v>
      </c>
      <c r="B179" s="922" t="s">
        <v>5</v>
      </c>
      <c r="C179" s="922" t="s">
        <v>234</v>
      </c>
      <c r="D179" s="922" t="s">
        <v>2195</v>
      </c>
      <c r="E179" s="924">
        <v>0.625</v>
      </c>
      <c r="F179" s="924">
        <v>0.7986111111111112</v>
      </c>
      <c r="G179" s="922" t="s">
        <v>1063</v>
      </c>
      <c r="H179" s="922" t="s">
        <v>2449</v>
      </c>
      <c r="I179" s="937"/>
      <c r="J179" s="244" t="s">
        <v>1752</v>
      </c>
    </row>
    <row r="180">
      <c r="A180" s="952">
        <v>42372.0</v>
      </c>
      <c r="B180" s="916" t="s">
        <v>40</v>
      </c>
      <c r="C180" s="916" t="s">
        <v>234</v>
      </c>
      <c r="D180" s="916" t="s">
        <v>2069</v>
      </c>
      <c r="E180" s="917">
        <v>0.4166666666666667</v>
      </c>
      <c r="F180" s="917">
        <v>0.7083333333333334</v>
      </c>
      <c r="G180" s="916" t="s">
        <v>1063</v>
      </c>
      <c r="H180" s="916">
        <v>7.0</v>
      </c>
      <c r="I180" s="932"/>
      <c r="J180" s="244" t="s">
        <v>1752</v>
      </c>
    </row>
    <row r="181">
      <c r="A181" s="951">
        <v>42372.0</v>
      </c>
      <c r="B181" s="912" t="s">
        <v>40</v>
      </c>
      <c r="C181" s="912" t="s">
        <v>1064</v>
      </c>
      <c r="D181" s="824" t="s">
        <v>1065</v>
      </c>
      <c r="E181" s="914">
        <v>0.4583333333333333</v>
      </c>
      <c r="F181" s="1117">
        <v>0.6041666666666666</v>
      </c>
      <c r="G181" s="912" t="s">
        <v>1063</v>
      </c>
      <c r="H181" s="912">
        <v>3.5</v>
      </c>
      <c r="I181" s="912"/>
      <c r="J181" s="244" t="s">
        <v>1752</v>
      </c>
    </row>
    <row r="182">
      <c r="A182" s="1047">
        <v>42372.0</v>
      </c>
      <c r="B182" s="922" t="s">
        <v>40</v>
      </c>
      <c r="C182" s="922" t="s">
        <v>234</v>
      </c>
      <c r="D182" s="922" t="s">
        <v>2195</v>
      </c>
      <c r="E182" s="924">
        <v>0.6666666666666666</v>
      </c>
      <c r="F182" s="1119">
        <v>0.7986111111111112</v>
      </c>
      <c r="G182" s="922" t="s">
        <v>1063</v>
      </c>
      <c r="H182" s="922" t="s">
        <v>2458</v>
      </c>
      <c r="I182" s="922"/>
      <c r="J182" s="244" t="s">
        <v>1752</v>
      </c>
    </row>
    <row r="183">
      <c r="A183" s="951">
        <v>42403.0</v>
      </c>
      <c r="B183" s="912" t="s">
        <v>1115</v>
      </c>
      <c r="C183" s="912" t="s">
        <v>234</v>
      </c>
      <c r="D183" s="912" t="s">
        <v>1065</v>
      </c>
      <c r="E183" s="914">
        <v>0.4166666666666667</v>
      </c>
      <c r="F183" s="914">
        <v>0.7083333333333334</v>
      </c>
      <c r="G183" s="912" t="s">
        <v>1063</v>
      </c>
      <c r="H183" s="912">
        <v>7.0</v>
      </c>
      <c r="I183" s="915"/>
      <c r="J183" s="244" t="s">
        <v>1752</v>
      </c>
    </row>
    <row r="184">
      <c r="A184" s="1012">
        <v>42403.0</v>
      </c>
      <c r="B184" s="1001" t="s">
        <v>1115</v>
      </c>
      <c r="C184" s="1001" t="s">
        <v>234</v>
      </c>
      <c r="D184" s="1001" t="s">
        <v>1067</v>
      </c>
      <c r="E184" s="1002">
        <v>0.6666666666666666</v>
      </c>
      <c r="F184" s="1002">
        <v>0.8194444444444444</v>
      </c>
      <c r="G184" s="1001" t="s">
        <v>1063</v>
      </c>
      <c r="H184" s="1001" t="s">
        <v>2331</v>
      </c>
      <c r="I184" s="1001" t="s">
        <v>2461</v>
      </c>
      <c r="J184" s="244" t="s">
        <v>1150</v>
      </c>
    </row>
    <row r="185">
      <c r="A185" s="955" t="s">
        <v>2059</v>
      </c>
      <c r="B185" s="955"/>
      <c r="C185" s="955" t="s">
        <v>2059</v>
      </c>
      <c r="D185" s="955"/>
      <c r="E185" s="955" t="s">
        <v>2059</v>
      </c>
      <c r="F185" s="1125"/>
      <c r="G185" s="955" t="s">
        <v>2059</v>
      </c>
      <c r="H185" s="955"/>
      <c r="I185" s="955" t="s">
        <v>2059</v>
      </c>
      <c r="J185" s="1032"/>
    </row>
    <row r="186">
      <c r="A186" s="951">
        <v>42432.0</v>
      </c>
      <c r="B186" s="912" t="s">
        <v>109</v>
      </c>
      <c r="C186" s="912" t="s">
        <v>1064</v>
      </c>
      <c r="D186" s="912" t="s">
        <v>1065</v>
      </c>
      <c r="E186" s="914">
        <v>0.4166666666666667</v>
      </c>
      <c r="F186" s="914">
        <v>0.7708333333333334</v>
      </c>
      <c r="G186" s="912">
        <v>30.0</v>
      </c>
      <c r="H186" s="912">
        <v>8.0</v>
      </c>
      <c r="I186" s="915"/>
      <c r="J186" s="244" t="s">
        <v>1752</v>
      </c>
    </row>
    <row r="187">
      <c r="A187" s="1012">
        <v>42432.0</v>
      </c>
      <c r="B187" s="1001" t="s">
        <v>109</v>
      </c>
      <c r="C187" s="1001" t="s">
        <v>234</v>
      </c>
      <c r="D187" s="1001" t="s">
        <v>1067</v>
      </c>
      <c r="E187" s="1002">
        <v>0.4131944444444444</v>
      </c>
      <c r="F187" s="1002">
        <v>0.75</v>
      </c>
      <c r="G187" s="1001">
        <v>30.0</v>
      </c>
      <c r="H187" s="1001" t="s">
        <v>2469</v>
      </c>
      <c r="I187" s="1003"/>
      <c r="J187" s="244" t="s">
        <v>1150</v>
      </c>
    </row>
    <row r="188">
      <c r="A188" s="952">
        <v>42432.0</v>
      </c>
      <c r="B188" s="916" t="s">
        <v>109</v>
      </c>
      <c r="C188" s="916" t="s">
        <v>234</v>
      </c>
      <c r="D188" s="916" t="s">
        <v>2069</v>
      </c>
      <c r="E188" s="917">
        <v>0.5416666666666666</v>
      </c>
      <c r="F188" s="917">
        <v>0.875</v>
      </c>
      <c r="G188" s="916">
        <v>30.0</v>
      </c>
      <c r="H188" s="916" t="s">
        <v>2474</v>
      </c>
      <c r="I188" s="916"/>
      <c r="J188" s="244" t="s">
        <v>1150</v>
      </c>
    </row>
    <row r="189">
      <c r="A189" s="952">
        <v>42463.0</v>
      </c>
      <c r="B189" s="916" t="s">
        <v>125</v>
      </c>
      <c r="C189" s="916" t="s">
        <v>234</v>
      </c>
      <c r="D189" s="916" t="s">
        <v>2069</v>
      </c>
      <c r="E189" s="917">
        <v>0.4166666666666667</v>
      </c>
      <c r="F189" s="917">
        <v>0.7916666666666666</v>
      </c>
      <c r="G189" s="916">
        <v>30.0</v>
      </c>
      <c r="H189" s="916">
        <v>8.5</v>
      </c>
      <c r="I189" s="932"/>
      <c r="J189" s="244" t="s">
        <v>1150</v>
      </c>
    </row>
    <row r="190">
      <c r="A190" s="951">
        <v>42463.0</v>
      </c>
      <c r="B190" s="912" t="s">
        <v>125</v>
      </c>
      <c r="C190" s="912" t="s">
        <v>1064</v>
      </c>
      <c r="D190" s="912" t="s">
        <v>1065</v>
      </c>
      <c r="E190" s="914">
        <v>0.40625</v>
      </c>
      <c r="F190" s="914">
        <v>0.5833333333333334</v>
      </c>
      <c r="G190" s="912" t="s">
        <v>1063</v>
      </c>
      <c r="H190" s="912">
        <v>4.25</v>
      </c>
      <c r="I190" s="915"/>
      <c r="J190" s="244" t="s">
        <v>1150</v>
      </c>
    </row>
    <row r="191">
      <c r="A191" s="1047">
        <v>42463.0</v>
      </c>
      <c r="B191" s="922" t="s">
        <v>125</v>
      </c>
      <c r="C191" s="922" t="s">
        <v>234</v>
      </c>
      <c r="D191" s="922" t="s">
        <v>2195</v>
      </c>
      <c r="E191" s="924">
        <v>0.5416666666666666</v>
      </c>
      <c r="F191" s="924">
        <v>0.875</v>
      </c>
      <c r="G191" s="922">
        <v>30.0</v>
      </c>
      <c r="H191" s="922">
        <v>7.5</v>
      </c>
      <c r="I191" s="937"/>
      <c r="J191" s="244" t="s">
        <v>1150</v>
      </c>
    </row>
    <row r="192">
      <c r="A192" s="1132">
        <v>42493.0</v>
      </c>
      <c r="B192" s="854" t="s">
        <v>141</v>
      </c>
      <c r="C192" s="854" t="s">
        <v>234</v>
      </c>
      <c r="D192" s="854" t="s">
        <v>2082</v>
      </c>
      <c r="E192" s="1133">
        <v>0.4166666666666667</v>
      </c>
      <c r="F192" s="1133">
        <v>0.625</v>
      </c>
      <c r="G192" s="854"/>
      <c r="H192" s="854">
        <v>5.0</v>
      </c>
      <c r="I192" s="854" t="s">
        <v>2481</v>
      </c>
    </row>
    <row r="193">
      <c r="A193" s="1134">
        <v>42493.0</v>
      </c>
      <c r="B193" s="862" t="s">
        <v>141</v>
      </c>
      <c r="C193" s="862" t="s">
        <v>234</v>
      </c>
      <c r="D193" s="862" t="s">
        <v>1066</v>
      </c>
      <c r="E193" s="1135">
        <v>0.5</v>
      </c>
      <c r="F193" s="1135">
        <v>0.8333333333333334</v>
      </c>
      <c r="G193" s="862">
        <v>30.0</v>
      </c>
      <c r="H193" s="862">
        <v>7.5</v>
      </c>
      <c r="I193" s="97"/>
      <c r="J193" s="244" t="s">
        <v>1150</v>
      </c>
    </row>
    <row r="194">
      <c r="A194" s="1136">
        <v>42493.0</v>
      </c>
      <c r="B194" s="875" t="s">
        <v>141</v>
      </c>
      <c r="C194" s="875" t="s">
        <v>234</v>
      </c>
      <c r="D194" s="875" t="s">
        <v>2223</v>
      </c>
      <c r="E194" s="1137">
        <v>0.5833333333333334</v>
      </c>
      <c r="F194" s="1137">
        <v>0.9097222222222222</v>
      </c>
      <c r="G194" s="875">
        <v>30.0</v>
      </c>
      <c r="H194" s="875" t="s">
        <v>2139</v>
      </c>
      <c r="I194" s="109"/>
      <c r="J194" s="244" t="s">
        <v>1150</v>
      </c>
    </row>
    <row r="195">
      <c r="A195" s="1138">
        <v>42524.0</v>
      </c>
      <c r="B195" s="830" t="s">
        <v>170</v>
      </c>
      <c r="C195" s="830" t="s">
        <v>234</v>
      </c>
      <c r="D195" s="830" t="s">
        <v>2069</v>
      </c>
      <c r="E195" s="831">
        <v>0.4583333333333333</v>
      </c>
      <c r="F195" s="831">
        <v>0.7569444444444444</v>
      </c>
      <c r="G195" s="830">
        <v>30.0</v>
      </c>
      <c r="H195" s="830" t="s">
        <v>2246</v>
      </c>
      <c r="I195" s="832"/>
      <c r="J195" s="244" t="s">
        <v>1150</v>
      </c>
    </row>
    <row r="196">
      <c r="A196" s="1134">
        <v>42524.0</v>
      </c>
      <c r="B196" s="862" t="s">
        <v>170</v>
      </c>
      <c r="C196" s="862" t="s">
        <v>234</v>
      </c>
      <c r="D196" s="862" t="s">
        <v>1066</v>
      </c>
      <c r="E196" s="1135">
        <v>0.5416666666666666</v>
      </c>
      <c r="F196" s="1135">
        <v>0.6666666666666666</v>
      </c>
      <c r="G196" s="862" t="s">
        <v>1063</v>
      </c>
      <c r="H196" s="862">
        <v>3.0</v>
      </c>
      <c r="I196" s="97"/>
      <c r="J196" s="244" t="s">
        <v>1150</v>
      </c>
    </row>
    <row r="197">
      <c r="A197" s="1138">
        <v>42554.0</v>
      </c>
      <c r="B197" s="830" t="s">
        <v>5</v>
      </c>
      <c r="C197" s="830" t="s">
        <v>234</v>
      </c>
      <c r="D197" s="830" t="s">
        <v>2069</v>
      </c>
      <c r="E197" s="831">
        <v>0.4166666666666667</v>
      </c>
      <c r="F197" s="831">
        <v>0.7083333333333334</v>
      </c>
      <c r="G197" s="830">
        <v>30.0</v>
      </c>
      <c r="H197" s="830">
        <v>6.5</v>
      </c>
      <c r="I197" s="832"/>
      <c r="J197" s="244" t="s">
        <v>1150</v>
      </c>
    </row>
    <row r="198">
      <c r="A198" s="1039">
        <v>42554.0</v>
      </c>
      <c r="B198" s="857" t="s">
        <v>5</v>
      </c>
      <c r="C198" s="857" t="s">
        <v>234</v>
      </c>
      <c r="D198" s="857" t="s">
        <v>2195</v>
      </c>
      <c r="E198" s="1041">
        <v>0.625</v>
      </c>
      <c r="F198" s="1041">
        <v>0.7986111111111112</v>
      </c>
      <c r="G198" s="857" t="s">
        <v>1063</v>
      </c>
      <c r="H198" s="857" t="s">
        <v>2493</v>
      </c>
      <c r="I198" s="1043"/>
      <c r="J198" s="244" t="s">
        <v>1150</v>
      </c>
    </row>
    <row r="199">
      <c r="A199" s="968">
        <v>42554.0</v>
      </c>
      <c r="B199" s="824" t="s">
        <v>5</v>
      </c>
      <c r="C199" s="824" t="s">
        <v>1064</v>
      </c>
      <c r="D199" s="824" t="s">
        <v>1065</v>
      </c>
      <c r="E199" s="826">
        <v>0.4201388888888889</v>
      </c>
      <c r="F199" s="826">
        <v>0.7534722222222222</v>
      </c>
      <c r="G199" s="824">
        <v>30.0</v>
      </c>
      <c r="H199" s="824">
        <v>7.5</v>
      </c>
      <c r="I199" s="103"/>
      <c r="J199" s="244" t="s">
        <v>1150</v>
      </c>
    </row>
    <row r="200">
      <c r="A200" s="968">
        <v>42585.0</v>
      </c>
      <c r="B200" s="824" t="s">
        <v>40</v>
      </c>
      <c r="C200" s="824" t="s">
        <v>1064</v>
      </c>
      <c r="D200" s="824" t="s">
        <v>1065</v>
      </c>
      <c r="E200" s="826">
        <v>0.4513888888888889</v>
      </c>
      <c r="F200" s="826">
        <v>0.5763888888888888</v>
      </c>
      <c r="G200" s="824" t="s">
        <v>1063</v>
      </c>
      <c r="H200" s="824">
        <v>3.0</v>
      </c>
      <c r="I200" s="103"/>
      <c r="J200" s="244" t="s">
        <v>1150</v>
      </c>
    </row>
    <row r="201">
      <c r="A201" s="1138">
        <v>42585.0</v>
      </c>
      <c r="B201" s="830" t="s">
        <v>40</v>
      </c>
      <c r="C201" s="830" t="s">
        <v>234</v>
      </c>
      <c r="D201" s="830" t="s">
        <v>2069</v>
      </c>
      <c r="E201" s="831">
        <v>0.4166666666666667</v>
      </c>
      <c r="F201" s="831">
        <v>0.7083333333333334</v>
      </c>
      <c r="G201" s="830">
        <v>15.0</v>
      </c>
      <c r="H201" s="830">
        <v>6.75</v>
      </c>
      <c r="I201" s="832"/>
      <c r="J201" s="244" t="s">
        <v>1150</v>
      </c>
    </row>
    <row r="202">
      <c r="A202" s="1136">
        <v>42585.0</v>
      </c>
      <c r="B202" s="875" t="s">
        <v>40</v>
      </c>
      <c r="C202" s="875" t="s">
        <v>234</v>
      </c>
      <c r="D202" s="875" t="s">
        <v>2223</v>
      </c>
      <c r="E202" s="1137">
        <v>0.6666666666666666</v>
      </c>
      <c r="F202" s="1137">
        <v>0.8055555555555556</v>
      </c>
      <c r="G202" s="875" t="s">
        <v>1063</v>
      </c>
      <c r="H202" s="875" t="s">
        <v>2500</v>
      </c>
      <c r="I202" s="109"/>
      <c r="J202" s="244" t="s">
        <v>1150</v>
      </c>
    </row>
    <row r="203">
      <c r="A203" s="968">
        <v>42616.0</v>
      </c>
      <c r="B203" s="824" t="s">
        <v>1115</v>
      </c>
      <c r="C203" s="824" t="s">
        <v>234</v>
      </c>
      <c r="D203" s="824" t="s">
        <v>1065</v>
      </c>
      <c r="E203" s="826">
        <v>0.4166666666666667</v>
      </c>
      <c r="F203" s="826">
        <v>0.6666666666666666</v>
      </c>
      <c r="G203" s="824">
        <v>30.0</v>
      </c>
      <c r="H203" s="824">
        <v>5.5</v>
      </c>
      <c r="I203" s="824" t="s">
        <v>2501</v>
      </c>
      <c r="J203" s="244" t="s">
        <v>1150</v>
      </c>
    </row>
    <row r="204">
      <c r="A204" s="1139">
        <v>42616.0</v>
      </c>
      <c r="B204" s="842" t="s">
        <v>1115</v>
      </c>
      <c r="C204" s="842" t="s">
        <v>234</v>
      </c>
      <c r="D204" s="842" t="s">
        <v>1067</v>
      </c>
      <c r="E204" s="843">
        <v>0.625</v>
      </c>
      <c r="F204" s="843">
        <v>0.7986111111111112</v>
      </c>
      <c r="G204" s="842" t="s">
        <v>1063</v>
      </c>
      <c r="H204" s="842" t="s">
        <v>2504</v>
      </c>
      <c r="I204" s="844"/>
      <c r="J204" s="244" t="s">
        <v>1150</v>
      </c>
    </row>
    <row r="205">
      <c r="A205" s="968">
        <v>42646.0</v>
      </c>
      <c r="B205" s="824" t="s">
        <v>109</v>
      </c>
      <c r="C205" s="824" t="s">
        <v>1064</v>
      </c>
      <c r="D205" s="824" t="s">
        <v>1065</v>
      </c>
      <c r="E205" s="826">
        <v>0.3958333333333333</v>
      </c>
      <c r="F205" s="826">
        <v>0.7083333333333334</v>
      </c>
      <c r="G205" s="824">
        <v>30.0</v>
      </c>
      <c r="H205" s="824">
        <v>7.0</v>
      </c>
      <c r="I205" s="103"/>
      <c r="J205" s="244" t="s">
        <v>1150</v>
      </c>
    </row>
    <row r="206">
      <c r="A206" s="1141">
        <v>42646.0</v>
      </c>
      <c r="B206" s="1142" t="s">
        <v>109</v>
      </c>
      <c r="C206" s="1142" t="s">
        <v>234</v>
      </c>
      <c r="D206" s="1142" t="s">
        <v>2082</v>
      </c>
      <c r="E206" s="1144">
        <v>0.4166666666666667</v>
      </c>
      <c r="F206" s="1144">
        <v>0.75</v>
      </c>
      <c r="G206" s="1142">
        <v>30.0</v>
      </c>
      <c r="H206" s="1142" t="s">
        <v>2505</v>
      </c>
      <c r="I206" s="1145"/>
      <c r="J206" s="244" t="s">
        <v>1150</v>
      </c>
    </row>
    <row r="207">
      <c r="A207" s="952">
        <v>42646.0</v>
      </c>
      <c r="B207" s="916" t="s">
        <v>109</v>
      </c>
      <c r="C207" s="916" t="s">
        <v>234</v>
      </c>
      <c r="D207" s="916" t="s">
        <v>2069</v>
      </c>
      <c r="E207" s="917">
        <v>0.5416666666666666</v>
      </c>
      <c r="F207" s="917">
        <v>0.8854166666666666</v>
      </c>
      <c r="G207" s="916">
        <v>30.0</v>
      </c>
      <c r="H207" s="916">
        <v>7.75</v>
      </c>
      <c r="I207" s="932"/>
      <c r="J207" s="244" t="s">
        <v>1150</v>
      </c>
    </row>
    <row r="208">
      <c r="A208" s="952">
        <v>42677.0</v>
      </c>
      <c r="B208" s="916" t="s">
        <v>125</v>
      </c>
      <c r="C208" s="916" t="s">
        <v>234</v>
      </c>
      <c r="D208" s="916" t="s">
        <v>2069</v>
      </c>
      <c r="E208" s="917">
        <v>0.4166666666666667</v>
      </c>
      <c r="F208" s="917">
        <v>0.7916666666666666</v>
      </c>
      <c r="G208" s="916">
        <v>30.0</v>
      </c>
      <c r="H208" s="916">
        <v>8.5</v>
      </c>
      <c r="I208" s="932"/>
      <c r="J208" s="244" t="s">
        <v>1150</v>
      </c>
    </row>
    <row r="209">
      <c r="A209" s="1012">
        <v>42677.0</v>
      </c>
      <c r="B209" s="1001" t="s">
        <v>125</v>
      </c>
      <c r="C209" s="1001" t="s">
        <v>234</v>
      </c>
      <c r="D209" s="1001" t="s">
        <v>1067</v>
      </c>
      <c r="E209" s="1002">
        <v>0.5416666666666666</v>
      </c>
      <c r="F209" s="1002">
        <v>0.8854166666666666</v>
      </c>
      <c r="G209" s="1001">
        <v>30.0</v>
      </c>
      <c r="H209" s="1001">
        <v>7.75</v>
      </c>
      <c r="I209" s="1003"/>
      <c r="J209" s="244" t="s">
        <v>1150</v>
      </c>
    </row>
    <row r="210">
      <c r="A210" s="1141">
        <v>42707.0</v>
      </c>
      <c r="B210" s="1142" t="s">
        <v>141</v>
      </c>
      <c r="C210" s="1142" t="s">
        <v>234</v>
      </c>
      <c r="D210" s="1142" t="s">
        <v>2082</v>
      </c>
      <c r="E210" s="1144">
        <v>0.4097222222222222</v>
      </c>
      <c r="F210" s="1144">
        <v>0.625</v>
      </c>
      <c r="G210" s="1142" t="s">
        <v>1063</v>
      </c>
      <c r="H210" s="1142" t="s">
        <v>2201</v>
      </c>
      <c r="I210" s="1145"/>
      <c r="J210" s="244" t="s">
        <v>1150</v>
      </c>
    </row>
    <row r="211">
      <c r="A211" s="1047">
        <v>42707.0</v>
      </c>
      <c r="B211" s="922" t="s">
        <v>141</v>
      </c>
      <c r="C211" s="922" t="s">
        <v>234</v>
      </c>
      <c r="D211" s="922" t="s">
        <v>2195</v>
      </c>
      <c r="E211" s="924">
        <v>0.5</v>
      </c>
      <c r="F211" s="924">
        <v>0.8333333333333334</v>
      </c>
      <c r="G211" s="922" t="s">
        <v>1063</v>
      </c>
      <c r="H211" s="922">
        <v>8.0</v>
      </c>
      <c r="I211" s="937"/>
      <c r="J211" s="244" t="s">
        <v>1150</v>
      </c>
    </row>
    <row r="212">
      <c r="A212" s="952">
        <v>42707.0</v>
      </c>
      <c r="B212" s="916" t="s">
        <v>141</v>
      </c>
      <c r="C212" s="916" t="s">
        <v>234</v>
      </c>
      <c r="D212" s="916" t="s">
        <v>2069</v>
      </c>
      <c r="E212" s="917">
        <v>0.5833333333333334</v>
      </c>
      <c r="F212" s="917">
        <v>0.9097222222222222</v>
      </c>
      <c r="G212" s="916">
        <v>30.0</v>
      </c>
      <c r="H212" s="916" t="s">
        <v>2139</v>
      </c>
      <c r="I212" s="932"/>
      <c r="J212" s="244" t="s">
        <v>1150</v>
      </c>
    </row>
    <row r="213">
      <c r="A213" s="922" t="s">
        <v>2509</v>
      </c>
      <c r="B213" s="922" t="s">
        <v>170</v>
      </c>
      <c r="C213" s="922" t="s">
        <v>234</v>
      </c>
      <c r="D213" s="922" t="s">
        <v>2195</v>
      </c>
      <c r="E213" s="924">
        <v>0.4513888888888889</v>
      </c>
      <c r="F213" s="924">
        <v>0.7569444444444444</v>
      </c>
      <c r="G213" s="922" t="s">
        <v>1063</v>
      </c>
      <c r="H213" s="922" t="s">
        <v>2510</v>
      </c>
      <c r="I213" s="937"/>
      <c r="J213" s="244" t="s">
        <v>1150</v>
      </c>
    </row>
    <row r="214">
      <c r="A214" s="981" t="s">
        <v>2509</v>
      </c>
      <c r="B214" s="981" t="s">
        <v>170</v>
      </c>
      <c r="C214" s="981" t="s">
        <v>234</v>
      </c>
      <c r="D214" s="981" t="s">
        <v>2203</v>
      </c>
      <c r="E214" s="982">
        <v>0.5416666666666666</v>
      </c>
      <c r="F214" s="982">
        <v>0.6666666666666666</v>
      </c>
      <c r="G214" s="981" t="s">
        <v>1063</v>
      </c>
      <c r="H214" s="981" t="s">
        <v>2346</v>
      </c>
      <c r="I214" s="1096"/>
      <c r="J214" s="244" t="s">
        <v>1150</v>
      </c>
    </row>
    <row r="215">
      <c r="A215" s="912" t="s">
        <v>2511</v>
      </c>
      <c r="B215" s="912" t="s">
        <v>5</v>
      </c>
      <c r="C215" s="912" t="s">
        <v>1064</v>
      </c>
      <c r="D215" s="912" t="s">
        <v>1065</v>
      </c>
      <c r="E215" s="914">
        <v>0.4201388888888889</v>
      </c>
      <c r="F215" s="914">
        <v>0.7951388888888888</v>
      </c>
      <c r="G215" s="912">
        <v>30.0</v>
      </c>
      <c r="H215" s="912">
        <v>8.5</v>
      </c>
      <c r="I215" s="915"/>
      <c r="J215" s="244" t="s">
        <v>1150</v>
      </c>
    </row>
    <row r="216">
      <c r="A216" s="916" t="s">
        <v>2511</v>
      </c>
      <c r="B216" s="916" t="s">
        <v>5</v>
      </c>
      <c r="C216" s="916" t="s">
        <v>234</v>
      </c>
      <c r="D216" s="916" t="s">
        <v>2069</v>
      </c>
      <c r="E216" s="917">
        <v>0.4166666666666667</v>
      </c>
      <c r="F216" s="917">
        <v>0.7083333333333334</v>
      </c>
      <c r="G216" s="916">
        <v>30.0</v>
      </c>
      <c r="H216" s="916">
        <v>6.5</v>
      </c>
      <c r="I216" s="932"/>
      <c r="J216" s="244" t="s">
        <v>1150</v>
      </c>
    </row>
    <row r="217">
      <c r="A217" s="922" t="s">
        <v>2511</v>
      </c>
      <c r="B217" s="922" t="s">
        <v>5</v>
      </c>
      <c r="C217" s="922" t="s">
        <v>234</v>
      </c>
      <c r="D217" s="922" t="s">
        <v>2195</v>
      </c>
      <c r="E217" s="924">
        <v>0.6215277777777778</v>
      </c>
      <c r="F217" s="924">
        <v>0.7986111111111112</v>
      </c>
      <c r="G217" s="922" t="s">
        <v>1063</v>
      </c>
      <c r="H217" s="922">
        <v>4.25</v>
      </c>
      <c r="I217" s="937"/>
      <c r="J217" s="244" t="s">
        <v>1150</v>
      </c>
    </row>
    <row r="218">
      <c r="A218" s="916" t="s">
        <v>2515</v>
      </c>
      <c r="B218" s="916" t="s">
        <v>40</v>
      </c>
      <c r="C218" s="916" t="s">
        <v>234</v>
      </c>
      <c r="D218" s="916" t="s">
        <v>2069</v>
      </c>
      <c r="E218" s="917">
        <v>0.4166666666666667</v>
      </c>
      <c r="F218" s="917">
        <v>0.7083333333333334</v>
      </c>
      <c r="G218" s="916">
        <v>15.0</v>
      </c>
      <c r="H218" s="916">
        <v>6.75</v>
      </c>
      <c r="I218" s="932"/>
      <c r="J218" s="244" t="s">
        <v>1752</v>
      </c>
    </row>
    <row r="219">
      <c r="A219" s="981" t="s">
        <v>2515</v>
      </c>
      <c r="B219" s="981" t="s">
        <v>2517</v>
      </c>
      <c r="C219" s="981" t="s">
        <v>234</v>
      </c>
      <c r="D219" s="981" t="s">
        <v>2203</v>
      </c>
      <c r="E219" s="982">
        <v>0.6666666666666666</v>
      </c>
      <c r="F219" s="982">
        <v>0.7951388888888888</v>
      </c>
      <c r="G219" s="981" t="s">
        <v>1063</v>
      </c>
      <c r="H219" s="981" t="s">
        <v>2287</v>
      </c>
      <c r="I219" s="1096"/>
      <c r="J219" s="244" t="s">
        <v>1752</v>
      </c>
    </row>
    <row r="220">
      <c r="A220" s="912" t="s">
        <v>2518</v>
      </c>
      <c r="B220" s="912" t="s">
        <v>2519</v>
      </c>
      <c r="C220" s="912" t="s">
        <v>234</v>
      </c>
      <c r="D220" s="912" t="s">
        <v>1065</v>
      </c>
      <c r="E220" s="914">
        <v>0.4166666666666667</v>
      </c>
      <c r="F220" s="914">
        <v>0.7083333333333334</v>
      </c>
      <c r="G220" s="912">
        <v>30.0</v>
      </c>
      <c r="H220" s="912">
        <v>6.5</v>
      </c>
      <c r="I220" s="915"/>
      <c r="J220" s="244" t="s">
        <v>1150</v>
      </c>
    </row>
    <row r="221">
      <c r="A221" s="1001" t="s">
        <v>2518</v>
      </c>
      <c r="B221" s="1001" t="s">
        <v>2519</v>
      </c>
      <c r="C221" s="1001" t="s">
        <v>234</v>
      </c>
      <c r="D221" s="1001" t="s">
        <v>1067</v>
      </c>
      <c r="E221" s="1002">
        <v>0.6666666666666666</v>
      </c>
      <c r="F221" s="1002">
        <v>0.8055555555555556</v>
      </c>
      <c r="G221" s="1001" t="s">
        <v>1063</v>
      </c>
      <c r="H221" s="1001" t="s">
        <v>2520</v>
      </c>
      <c r="I221" s="1003"/>
      <c r="J221" s="244" t="s">
        <v>1150</v>
      </c>
    </row>
    <row r="222">
      <c r="A222" s="955" t="s">
        <v>2521</v>
      </c>
      <c r="B222" s="955" t="s">
        <v>2522</v>
      </c>
      <c r="C222" s="955" t="s">
        <v>2523</v>
      </c>
      <c r="D222" s="955" t="s">
        <v>2524</v>
      </c>
      <c r="E222" s="955" t="s">
        <v>2523</v>
      </c>
      <c r="F222" s="955" t="s">
        <v>2524</v>
      </c>
      <c r="G222" s="955" t="s">
        <v>926</v>
      </c>
      <c r="H222" s="955" t="s">
        <v>2525</v>
      </c>
      <c r="I222" s="955" t="s">
        <v>2526</v>
      </c>
      <c r="J222" s="1032" t="s">
        <v>2526</v>
      </c>
    </row>
    <row r="223">
      <c r="A223" s="912" t="s">
        <v>2527</v>
      </c>
      <c r="B223" s="912" t="s">
        <v>2528</v>
      </c>
      <c r="C223" s="912" t="s">
        <v>1064</v>
      </c>
      <c r="D223" s="912" t="s">
        <v>1065</v>
      </c>
      <c r="E223" s="914">
        <v>0.4166666666666667</v>
      </c>
      <c r="F223" s="914">
        <v>0.75</v>
      </c>
      <c r="G223" s="912">
        <v>30.0</v>
      </c>
      <c r="H223" s="912">
        <v>7.5</v>
      </c>
      <c r="I223" s="915"/>
      <c r="J223" s="244" t="s">
        <v>1752</v>
      </c>
    </row>
    <row r="224">
      <c r="A224" s="916" t="s">
        <v>2527</v>
      </c>
      <c r="B224" s="916" t="s">
        <v>2531</v>
      </c>
      <c r="C224" s="916" t="s">
        <v>234</v>
      </c>
      <c r="D224" s="916" t="s">
        <v>2069</v>
      </c>
      <c r="E224" s="917">
        <v>0.4166666666666667</v>
      </c>
      <c r="F224" s="917">
        <v>0.75</v>
      </c>
      <c r="G224" s="916">
        <v>30.0</v>
      </c>
      <c r="H224" s="916">
        <v>7.5</v>
      </c>
      <c r="I224" s="932"/>
      <c r="J224" s="244" t="s">
        <v>1752</v>
      </c>
    </row>
    <row r="225">
      <c r="A225" s="1142" t="s">
        <v>2532</v>
      </c>
      <c r="B225" s="1142" t="s">
        <v>109</v>
      </c>
      <c r="C225" s="1142" t="s">
        <v>234</v>
      </c>
      <c r="D225" s="1142" t="s">
        <v>2082</v>
      </c>
      <c r="E225" s="1144">
        <v>0.5416666666666666</v>
      </c>
      <c r="F225" s="1144">
        <v>0.875</v>
      </c>
      <c r="G225" s="1142">
        <v>30.0</v>
      </c>
      <c r="H225" s="1142">
        <v>7.5</v>
      </c>
      <c r="I225" s="1145"/>
      <c r="J225" s="244" t="s">
        <v>1752</v>
      </c>
    </row>
    <row r="226">
      <c r="A226" s="916" t="s">
        <v>2533</v>
      </c>
      <c r="B226" s="916" t="s">
        <v>125</v>
      </c>
      <c r="C226" s="916" t="s">
        <v>234</v>
      </c>
      <c r="D226" s="916" t="s">
        <v>2069</v>
      </c>
      <c r="E226" s="917">
        <v>0.4166666666666667</v>
      </c>
      <c r="F226" s="917">
        <v>0.7916666666666666</v>
      </c>
      <c r="G226" s="916">
        <v>30.0</v>
      </c>
      <c r="H226" s="916">
        <v>8.5</v>
      </c>
      <c r="I226" s="932"/>
      <c r="J226" s="244" t="s">
        <v>1752</v>
      </c>
    </row>
    <row r="227">
      <c r="A227" s="1142" t="s">
        <v>2533</v>
      </c>
      <c r="B227" s="1142" t="s">
        <v>125</v>
      </c>
      <c r="C227" s="1142" t="s">
        <v>234</v>
      </c>
      <c r="D227" s="1142" t="s">
        <v>2082</v>
      </c>
      <c r="E227" s="1144">
        <v>0.5416666666666666</v>
      </c>
      <c r="F227" s="1144">
        <v>0.875</v>
      </c>
      <c r="G227" s="1142">
        <v>30.0</v>
      </c>
      <c r="H227" s="1142">
        <v>7.5</v>
      </c>
      <c r="I227" s="1145"/>
      <c r="J227" s="244" t="s">
        <v>1752</v>
      </c>
    </row>
    <row r="228">
      <c r="A228" s="922" t="s">
        <v>2535</v>
      </c>
      <c r="B228" s="922" t="s">
        <v>141</v>
      </c>
      <c r="C228" s="922" t="s">
        <v>234</v>
      </c>
      <c r="D228" s="922" t="s">
        <v>2195</v>
      </c>
      <c r="E228" s="924">
        <v>0.4097222222222222</v>
      </c>
      <c r="F228" s="924">
        <v>0.625</v>
      </c>
      <c r="G228" s="922" t="s">
        <v>1063</v>
      </c>
      <c r="H228" s="922" t="s">
        <v>2201</v>
      </c>
      <c r="I228" s="937"/>
      <c r="J228" s="244" t="s">
        <v>1752</v>
      </c>
    </row>
    <row r="229">
      <c r="A229" s="1001" t="s">
        <v>2535</v>
      </c>
      <c r="B229" s="1001" t="s">
        <v>141</v>
      </c>
      <c r="C229" s="1001" t="s">
        <v>234</v>
      </c>
      <c r="D229" s="1001" t="s">
        <v>1067</v>
      </c>
      <c r="E229" s="1002">
        <v>0.5104166666666666</v>
      </c>
      <c r="F229" s="1002">
        <v>0.8333333333333334</v>
      </c>
      <c r="G229" s="1001">
        <v>30.0</v>
      </c>
      <c r="H229" s="1001">
        <v>7.15</v>
      </c>
      <c r="I229" s="1003"/>
      <c r="J229" s="244" t="s">
        <v>1752</v>
      </c>
    </row>
    <row r="230">
      <c r="A230" s="916" t="s">
        <v>2535</v>
      </c>
      <c r="B230" s="916" t="s">
        <v>141</v>
      </c>
      <c r="C230" s="916" t="s">
        <v>234</v>
      </c>
      <c r="D230" s="916" t="s">
        <v>2069</v>
      </c>
      <c r="E230" s="917">
        <v>0.5833333333333334</v>
      </c>
      <c r="F230" s="917">
        <v>0.9027777777777778</v>
      </c>
      <c r="G230" s="916">
        <v>30.0</v>
      </c>
      <c r="H230" s="916" t="s">
        <v>2212</v>
      </c>
      <c r="I230" s="932"/>
      <c r="J230" s="244" t="s">
        <v>1752</v>
      </c>
    </row>
    <row r="231">
      <c r="A231" s="912" t="s">
        <v>2538</v>
      </c>
      <c r="B231" s="912" t="s">
        <v>170</v>
      </c>
      <c r="C231" s="912" t="s">
        <v>234</v>
      </c>
      <c r="D231" s="912" t="s">
        <v>1065</v>
      </c>
      <c r="E231" s="914">
        <v>0.4583333333333333</v>
      </c>
      <c r="F231" s="914">
        <v>0.7604166666666666</v>
      </c>
      <c r="G231" s="912">
        <v>20.0</v>
      </c>
      <c r="H231" s="912" t="s">
        <v>2541</v>
      </c>
      <c r="I231" s="912" t="s">
        <v>2542</v>
      </c>
      <c r="J231" s="244" t="s">
        <v>1752</v>
      </c>
    </row>
    <row r="232">
      <c r="A232" s="995" t="s">
        <v>2538</v>
      </c>
      <c r="B232" s="995" t="s">
        <v>170</v>
      </c>
      <c r="C232" s="995" t="s">
        <v>234</v>
      </c>
      <c r="D232" s="995" t="s">
        <v>1187</v>
      </c>
      <c r="E232" s="996">
        <v>0.5416666666666666</v>
      </c>
      <c r="F232" s="996">
        <v>0.6666666666666666</v>
      </c>
      <c r="G232" s="995" t="s">
        <v>1063</v>
      </c>
      <c r="H232" s="995">
        <v>3.0</v>
      </c>
      <c r="I232" s="1016"/>
      <c r="J232" s="244" t="s">
        <v>1752</v>
      </c>
    </row>
    <row r="233">
      <c r="A233" s="916" t="s">
        <v>2546</v>
      </c>
      <c r="B233" s="916" t="s">
        <v>5</v>
      </c>
      <c r="C233" s="916" t="s">
        <v>234</v>
      </c>
      <c r="D233" s="916" t="s">
        <v>2069</v>
      </c>
      <c r="E233" s="917">
        <v>0.4166666666666667</v>
      </c>
      <c r="F233" s="917">
        <v>0.7708333333333334</v>
      </c>
      <c r="G233" s="916" t="s">
        <v>1063</v>
      </c>
      <c r="H233" s="916">
        <v>8.5</v>
      </c>
      <c r="I233" s="932"/>
      <c r="J233" s="244" t="s">
        <v>1752</v>
      </c>
    </row>
    <row r="234">
      <c r="A234" s="912" t="s">
        <v>2546</v>
      </c>
      <c r="B234" s="912" t="s">
        <v>5</v>
      </c>
      <c r="C234" s="912" t="s">
        <v>1064</v>
      </c>
      <c r="D234" s="912" t="s">
        <v>1065</v>
      </c>
      <c r="E234" s="914">
        <v>0.4166666666666667</v>
      </c>
      <c r="F234" s="914">
        <v>0.75</v>
      </c>
      <c r="G234" s="912">
        <v>30.0</v>
      </c>
      <c r="H234" s="912">
        <v>7.5</v>
      </c>
      <c r="I234" s="915"/>
      <c r="J234" s="244" t="s">
        <v>1752</v>
      </c>
    </row>
    <row r="235">
      <c r="A235" s="916" t="s">
        <v>2548</v>
      </c>
      <c r="B235" s="916" t="s">
        <v>40</v>
      </c>
      <c r="C235" s="916" t="s">
        <v>234</v>
      </c>
      <c r="D235" s="916" t="s">
        <v>2069</v>
      </c>
      <c r="E235" s="917">
        <v>0.40625</v>
      </c>
      <c r="F235" s="917">
        <v>0.6666666666666666</v>
      </c>
      <c r="G235" s="916" t="s">
        <v>1063</v>
      </c>
      <c r="H235" s="916">
        <v>6.25</v>
      </c>
      <c r="I235" s="916" t="s">
        <v>2550</v>
      </c>
      <c r="J235" s="244" t="s">
        <v>1752</v>
      </c>
    </row>
    <row r="236">
      <c r="A236" s="911" t="s">
        <v>2548</v>
      </c>
      <c r="B236" s="911" t="s">
        <v>40</v>
      </c>
      <c r="C236" s="911" t="s">
        <v>234</v>
      </c>
      <c r="D236" s="911" t="s">
        <v>2551</v>
      </c>
      <c r="E236" s="1148">
        <v>0.4583333333333333</v>
      </c>
      <c r="F236" s="1148">
        <v>0.5416666666666666</v>
      </c>
      <c r="G236" s="911" t="s">
        <v>1063</v>
      </c>
      <c r="H236" s="911">
        <v>2.0</v>
      </c>
      <c r="I236" s="911" t="s">
        <v>2555</v>
      </c>
      <c r="J236" s="244" t="s">
        <v>1752</v>
      </c>
    </row>
    <row r="237">
      <c r="A237" s="1149" t="s">
        <v>2548</v>
      </c>
      <c r="B237" s="1149" t="s">
        <v>40</v>
      </c>
      <c r="C237" s="1149" t="s">
        <v>234</v>
      </c>
      <c r="D237" s="1149" t="s">
        <v>1202</v>
      </c>
      <c r="E237" s="1150">
        <v>0.5833333333333334</v>
      </c>
      <c r="F237" s="1150">
        <v>0.6666666666666666</v>
      </c>
      <c r="G237" s="1149" t="s">
        <v>1063</v>
      </c>
      <c r="H237" s="1149">
        <v>2.0</v>
      </c>
      <c r="I237" s="1149" t="s">
        <v>2555</v>
      </c>
      <c r="J237" s="244" t="s">
        <v>1752</v>
      </c>
    </row>
    <row r="238">
      <c r="A238" s="981" t="s">
        <v>2548</v>
      </c>
      <c r="B238" s="981" t="s">
        <v>40</v>
      </c>
      <c r="C238" s="981" t="s">
        <v>234</v>
      </c>
      <c r="D238" s="981" t="s">
        <v>1164</v>
      </c>
      <c r="E238" s="982">
        <v>0.625</v>
      </c>
      <c r="F238" s="982">
        <v>0.7951388888888888</v>
      </c>
      <c r="G238" s="981" t="s">
        <v>1063</v>
      </c>
      <c r="H238" s="981" t="s">
        <v>2558</v>
      </c>
      <c r="I238" s="981" t="s">
        <v>2559</v>
      </c>
      <c r="J238" s="244" t="s">
        <v>2560</v>
      </c>
    </row>
    <row r="239">
      <c r="A239" s="912" t="s">
        <v>2561</v>
      </c>
      <c r="B239" s="912" t="s">
        <v>1115</v>
      </c>
      <c r="C239" s="912" t="s">
        <v>234</v>
      </c>
      <c r="D239" s="912" t="s">
        <v>1065</v>
      </c>
      <c r="E239" s="914">
        <v>0.4166666666666667</v>
      </c>
      <c r="F239" s="914">
        <v>0.7083333333333334</v>
      </c>
      <c r="G239" s="912" t="s">
        <v>1063</v>
      </c>
      <c r="H239" s="912">
        <v>7.0</v>
      </c>
      <c r="I239" s="915"/>
      <c r="J239" s="244" t="s">
        <v>1752</v>
      </c>
    </row>
    <row r="240">
      <c r="A240" s="1001" t="s">
        <v>2564</v>
      </c>
      <c r="B240" s="1001" t="s">
        <v>1115</v>
      </c>
      <c r="C240" s="1001" t="s">
        <v>234</v>
      </c>
      <c r="D240" s="1001" t="s">
        <v>1067</v>
      </c>
      <c r="E240" s="1002">
        <v>0.6666666666666666</v>
      </c>
      <c r="F240" s="1002">
        <v>0.8020833333333334</v>
      </c>
      <c r="G240" s="1001" t="s">
        <v>1063</v>
      </c>
      <c r="H240" s="1001" t="s">
        <v>2565</v>
      </c>
      <c r="I240" s="1001" t="s">
        <v>2566</v>
      </c>
      <c r="J240" s="244" t="s">
        <v>1752</v>
      </c>
    </row>
    <row r="241">
      <c r="A241" s="912" t="s">
        <v>2567</v>
      </c>
      <c r="B241" s="912" t="s">
        <v>109</v>
      </c>
      <c r="C241" s="912" t="s">
        <v>234</v>
      </c>
      <c r="D241" s="912" t="s">
        <v>1065</v>
      </c>
      <c r="E241" s="914">
        <v>0.4166666666666667</v>
      </c>
      <c r="F241" s="914">
        <v>0.75</v>
      </c>
      <c r="G241" s="912" t="s">
        <v>1063</v>
      </c>
      <c r="H241" s="912">
        <v>8.0</v>
      </c>
      <c r="I241" s="915"/>
      <c r="J241" s="244" t="s">
        <v>1752</v>
      </c>
    </row>
    <row r="242">
      <c r="A242" s="1142" t="s">
        <v>2567</v>
      </c>
      <c r="B242" s="1142" t="s">
        <v>109</v>
      </c>
      <c r="C242" s="1142" t="s">
        <v>234</v>
      </c>
      <c r="D242" s="1142" t="s">
        <v>2082</v>
      </c>
      <c r="E242" s="1144">
        <v>0.4166666666666667</v>
      </c>
      <c r="F242" s="1144">
        <v>0.75</v>
      </c>
      <c r="G242" s="1142">
        <v>30.0</v>
      </c>
      <c r="H242" s="1142">
        <v>7.5</v>
      </c>
      <c r="I242" s="1145"/>
      <c r="J242" s="244" t="s">
        <v>1752</v>
      </c>
    </row>
    <row r="243">
      <c r="A243" s="916" t="s">
        <v>2567</v>
      </c>
      <c r="B243" s="916" t="s">
        <v>109</v>
      </c>
      <c r="C243" s="916" t="s">
        <v>234</v>
      </c>
      <c r="D243" s="916" t="s">
        <v>2069</v>
      </c>
      <c r="E243" s="917">
        <v>0.5416666666666666</v>
      </c>
      <c r="F243" s="917">
        <v>0.8819444444444444</v>
      </c>
      <c r="G243" s="916">
        <v>15.0</v>
      </c>
      <c r="H243" s="916" t="s">
        <v>2569</v>
      </c>
      <c r="I243" s="932"/>
      <c r="J243" s="244" t="s">
        <v>1752</v>
      </c>
    </row>
    <row r="244">
      <c r="A244" s="1152"/>
      <c r="B244" s="1152"/>
      <c r="C244" s="1152"/>
      <c r="D244" s="1152" t="s">
        <v>2571</v>
      </c>
      <c r="E244" s="1152" t="s">
        <v>2572</v>
      </c>
      <c r="F244" s="1153"/>
      <c r="G244" s="1152"/>
      <c r="H244" s="1152"/>
      <c r="I244" s="1152"/>
    </row>
    <row r="245">
      <c r="A245" s="981" t="s">
        <v>2574</v>
      </c>
      <c r="B245" s="981" t="s">
        <v>141</v>
      </c>
      <c r="C245" s="981" t="s">
        <v>234</v>
      </c>
      <c r="D245" s="981" t="s">
        <v>2203</v>
      </c>
      <c r="E245" s="982">
        <v>0.4131944444444444</v>
      </c>
      <c r="F245" s="982">
        <v>0.7083333333333334</v>
      </c>
      <c r="G245" s="981">
        <v>30.0</v>
      </c>
      <c r="H245" s="981" t="s">
        <v>2575</v>
      </c>
      <c r="I245" s="981" t="s">
        <v>1094</v>
      </c>
      <c r="J245" s="244" t="s">
        <v>1752</v>
      </c>
    </row>
    <row r="246">
      <c r="A246" s="922" t="s">
        <v>2574</v>
      </c>
      <c r="B246" s="922" t="s">
        <v>141</v>
      </c>
      <c r="C246" s="922" t="s">
        <v>234</v>
      </c>
      <c r="D246" s="922" t="s">
        <v>2195</v>
      </c>
      <c r="E246" s="924">
        <v>0.5</v>
      </c>
      <c r="F246" s="924">
        <v>0.7986111111111112</v>
      </c>
      <c r="G246" s="922" t="s">
        <v>1063</v>
      </c>
      <c r="H246" s="922" t="s">
        <v>2242</v>
      </c>
      <c r="I246" s="922" t="s">
        <v>2577</v>
      </c>
      <c r="J246" s="244" t="s">
        <v>1752</v>
      </c>
    </row>
    <row r="247">
      <c r="A247" s="912" t="s">
        <v>2578</v>
      </c>
      <c r="B247" s="912" t="s">
        <v>170</v>
      </c>
      <c r="C247" s="912" t="s">
        <v>234</v>
      </c>
      <c r="D247" s="912" t="s">
        <v>1065</v>
      </c>
      <c r="E247" s="914">
        <v>0.4583333333333333</v>
      </c>
      <c r="F247" s="914">
        <v>0.7604166666666666</v>
      </c>
      <c r="G247" s="912">
        <v>30.0</v>
      </c>
      <c r="H247" s="912">
        <v>6.75</v>
      </c>
      <c r="I247" s="915"/>
      <c r="J247" s="244" t="s">
        <v>1752</v>
      </c>
    </row>
    <row r="248">
      <c r="A248" s="916" t="s">
        <v>1147</v>
      </c>
      <c r="B248" s="916" t="s">
        <v>5</v>
      </c>
      <c r="C248" s="916" t="s">
        <v>234</v>
      </c>
      <c r="D248" s="916" t="s">
        <v>2069</v>
      </c>
      <c r="E248" s="917">
        <v>0.4583333333333333</v>
      </c>
      <c r="F248" s="917">
        <v>0.6666666666666666</v>
      </c>
      <c r="G248" s="916" t="s">
        <v>1063</v>
      </c>
      <c r="H248" s="916">
        <v>5.0</v>
      </c>
      <c r="I248" s="916" t="s">
        <v>1094</v>
      </c>
      <c r="J248" s="244" t="s">
        <v>1752</v>
      </c>
    </row>
    <row r="249">
      <c r="A249" s="922" t="s">
        <v>1147</v>
      </c>
      <c r="B249" s="922" t="s">
        <v>5</v>
      </c>
      <c r="C249" s="922" t="s">
        <v>234</v>
      </c>
      <c r="D249" s="922" t="s">
        <v>2195</v>
      </c>
      <c r="E249" s="924">
        <v>0.5416666666666666</v>
      </c>
      <c r="F249" s="924">
        <v>0.7569444444444444</v>
      </c>
      <c r="G249" s="922" t="s">
        <v>1063</v>
      </c>
      <c r="H249" s="922" t="s">
        <v>2201</v>
      </c>
      <c r="I249" s="922" t="s">
        <v>1094</v>
      </c>
      <c r="J249" s="244" t="s">
        <v>1752</v>
      </c>
    </row>
    <row r="250">
      <c r="A250" s="916" t="s">
        <v>2581</v>
      </c>
      <c r="B250" s="916" t="s">
        <v>40</v>
      </c>
      <c r="C250" s="916" t="s">
        <v>234</v>
      </c>
      <c r="D250" s="916" t="s">
        <v>2069</v>
      </c>
      <c r="E250" s="917">
        <v>0.4166666666666667</v>
      </c>
      <c r="F250" s="917">
        <v>0.7083333333333334</v>
      </c>
      <c r="G250" s="916">
        <v>30.0</v>
      </c>
      <c r="H250" s="916">
        <v>6.5</v>
      </c>
      <c r="I250" s="932"/>
      <c r="J250" s="244" t="s">
        <v>1752</v>
      </c>
    </row>
    <row r="251">
      <c r="A251" s="912" t="s">
        <v>2581</v>
      </c>
      <c r="B251" s="912" t="s">
        <v>40</v>
      </c>
      <c r="C251" s="912" t="s">
        <v>1064</v>
      </c>
      <c r="D251" s="912" t="s">
        <v>1065</v>
      </c>
      <c r="E251" s="914">
        <v>0.4166666666666667</v>
      </c>
      <c r="F251" s="914">
        <v>0.7291666666666666</v>
      </c>
      <c r="G251" s="912" t="s">
        <v>1063</v>
      </c>
      <c r="H251" s="912">
        <v>7.5</v>
      </c>
      <c r="I251" s="915"/>
      <c r="J251" s="244" t="s">
        <v>1752</v>
      </c>
    </row>
    <row r="252">
      <c r="A252" s="981" t="s">
        <v>2581</v>
      </c>
      <c r="B252" s="981" t="s">
        <v>2588</v>
      </c>
      <c r="C252" s="981" t="s">
        <v>234</v>
      </c>
      <c r="D252" s="981" t="s">
        <v>2203</v>
      </c>
      <c r="E252" s="982">
        <v>0.6666666666666666</v>
      </c>
      <c r="F252" s="982">
        <v>0.7951388888888888</v>
      </c>
      <c r="G252" s="981" t="s">
        <v>1063</v>
      </c>
      <c r="H252" s="981" t="s">
        <v>2589</v>
      </c>
      <c r="I252" s="1096"/>
      <c r="J252" s="244" t="s">
        <v>1752</v>
      </c>
    </row>
    <row r="253">
      <c r="A253" s="912" t="s">
        <v>2592</v>
      </c>
      <c r="B253" s="912" t="s">
        <v>1115</v>
      </c>
      <c r="C253" s="912" t="s">
        <v>234</v>
      </c>
      <c r="D253" s="912" t="s">
        <v>1065</v>
      </c>
      <c r="E253" s="914">
        <v>0.4166666666666667</v>
      </c>
      <c r="F253" s="914">
        <v>0.7083333333333334</v>
      </c>
      <c r="G253" s="912" t="s">
        <v>1063</v>
      </c>
      <c r="H253" s="912">
        <v>7.0</v>
      </c>
      <c r="I253" s="915"/>
      <c r="J253" s="244" t="s">
        <v>1150</v>
      </c>
    </row>
    <row r="254">
      <c r="A254" s="1001" t="s">
        <v>2592</v>
      </c>
      <c r="B254" s="1001" t="s">
        <v>1115</v>
      </c>
      <c r="C254" s="1001" t="s">
        <v>234</v>
      </c>
      <c r="D254" s="1001" t="s">
        <v>1067</v>
      </c>
      <c r="E254" s="1160">
        <v>0.6666666666666666</v>
      </c>
      <c r="F254" s="1002">
        <v>0.7986111111111112</v>
      </c>
      <c r="G254" s="1001" t="s">
        <v>1063</v>
      </c>
      <c r="H254" s="1001" t="s">
        <v>2420</v>
      </c>
      <c r="I254" s="1003"/>
      <c r="J254" s="244" t="s">
        <v>1150</v>
      </c>
    </row>
    <row r="255">
      <c r="A255" s="955" t="s">
        <v>2521</v>
      </c>
      <c r="B255" s="955" t="s">
        <v>2522</v>
      </c>
      <c r="C255" s="955" t="s">
        <v>2523</v>
      </c>
      <c r="D255" s="955" t="s">
        <v>2524</v>
      </c>
      <c r="E255" s="955" t="s">
        <v>2523</v>
      </c>
      <c r="F255" s="955" t="s">
        <v>2524</v>
      </c>
      <c r="G255" s="955" t="s">
        <v>926</v>
      </c>
      <c r="H255" s="955" t="s">
        <v>2525</v>
      </c>
      <c r="I255" s="955" t="s">
        <v>2526</v>
      </c>
      <c r="J255" s="1032" t="s">
        <v>2526</v>
      </c>
    </row>
    <row r="256">
      <c r="A256" s="916" t="s">
        <v>1155</v>
      </c>
      <c r="B256" s="916" t="s">
        <v>109</v>
      </c>
      <c r="C256" s="916" t="s">
        <v>234</v>
      </c>
      <c r="D256" s="916" t="s">
        <v>2069</v>
      </c>
      <c r="E256" s="917">
        <v>0.4166666666666667</v>
      </c>
      <c r="F256" s="917">
        <v>0.75</v>
      </c>
      <c r="G256" s="916">
        <v>30.0</v>
      </c>
      <c r="H256" s="916">
        <v>7.5</v>
      </c>
      <c r="I256" s="932"/>
      <c r="J256" s="244" t="s">
        <v>1752</v>
      </c>
    </row>
    <row r="257">
      <c r="A257" s="912" t="s">
        <v>1155</v>
      </c>
      <c r="B257" s="912" t="s">
        <v>109</v>
      </c>
      <c r="C257" s="912" t="s">
        <v>1064</v>
      </c>
      <c r="D257" s="912" t="s">
        <v>1065</v>
      </c>
      <c r="E257" s="914">
        <v>0.4166666666666667</v>
      </c>
      <c r="F257" s="914">
        <v>0.7291666666666666</v>
      </c>
      <c r="G257" s="912">
        <v>30.0</v>
      </c>
      <c r="H257" s="912">
        <v>7.0</v>
      </c>
      <c r="I257" s="915"/>
      <c r="J257" s="244" t="s">
        <v>1752</v>
      </c>
    </row>
    <row r="258">
      <c r="A258" s="1142" t="s">
        <v>1155</v>
      </c>
      <c r="B258" s="1142" t="s">
        <v>109</v>
      </c>
      <c r="C258" s="1142" t="s">
        <v>234</v>
      </c>
      <c r="D258" s="1142" t="s">
        <v>2082</v>
      </c>
      <c r="E258" s="1144">
        <v>0.5416666666666666</v>
      </c>
      <c r="F258" s="1144">
        <v>0.875</v>
      </c>
      <c r="G258" s="1142">
        <v>30.0</v>
      </c>
      <c r="H258" s="1142">
        <v>7.5</v>
      </c>
      <c r="I258" s="1145"/>
      <c r="J258" s="244" t="s">
        <v>1752</v>
      </c>
    </row>
    <row r="259">
      <c r="A259" s="952">
        <v>42373.0</v>
      </c>
      <c r="B259" s="916" t="s">
        <v>125</v>
      </c>
      <c r="C259" s="916" t="s">
        <v>234</v>
      </c>
      <c r="D259" s="916" t="s">
        <v>2069</v>
      </c>
      <c r="E259" s="917">
        <v>0.4166666666666667</v>
      </c>
      <c r="F259" s="917">
        <v>0.7916666666666666</v>
      </c>
      <c r="G259" s="916">
        <v>30.0</v>
      </c>
      <c r="H259" s="916">
        <v>8.5</v>
      </c>
      <c r="I259" s="932"/>
      <c r="J259" s="244" t="s">
        <v>1752</v>
      </c>
    </row>
    <row r="260">
      <c r="A260" s="1141">
        <v>42373.0</v>
      </c>
      <c r="B260" s="1142" t="s">
        <v>125</v>
      </c>
      <c r="C260" s="1142" t="s">
        <v>234</v>
      </c>
      <c r="D260" s="1142" t="s">
        <v>2082</v>
      </c>
      <c r="E260" s="1144">
        <v>0.5416666666666666</v>
      </c>
      <c r="F260" s="1144">
        <v>0.875</v>
      </c>
      <c r="G260" s="1142">
        <v>30.0</v>
      </c>
      <c r="H260" s="1142">
        <v>7.5</v>
      </c>
      <c r="I260" s="1145"/>
      <c r="J260" s="244" t="s">
        <v>1752</v>
      </c>
    </row>
    <row r="261">
      <c r="A261" s="951">
        <v>42404.0</v>
      </c>
      <c r="B261" s="912" t="s">
        <v>141</v>
      </c>
      <c r="C261" s="912" t="s">
        <v>234</v>
      </c>
      <c r="D261" s="912" t="s">
        <v>1065</v>
      </c>
      <c r="E261" s="914">
        <v>0.4166666666666667</v>
      </c>
      <c r="F261" s="914">
        <v>0.625</v>
      </c>
      <c r="G261" s="912" t="s">
        <v>1063</v>
      </c>
      <c r="H261" s="912">
        <v>5.0</v>
      </c>
      <c r="I261" s="915"/>
      <c r="J261" s="244" t="s">
        <v>1752</v>
      </c>
    </row>
    <row r="262">
      <c r="A262" s="1047">
        <v>42404.0</v>
      </c>
      <c r="B262" s="922" t="s">
        <v>141</v>
      </c>
      <c r="C262" s="922" t="s">
        <v>234</v>
      </c>
      <c r="D262" s="922" t="s">
        <v>2195</v>
      </c>
      <c r="E262" s="924">
        <v>0.5</v>
      </c>
      <c r="F262" s="924">
        <v>0.8333333333333334</v>
      </c>
      <c r="G262" s="922">
        <v>30.0</v>
      </c>
      <c r="H262" s="922">
        <v>7.5</v>
      </c>
      <c r="I262" s="937"/>
      <c r="J262" s="244" t="s">
        <v>1752</v>
      </c>
    </row>
    <row r="263">
      <c r="A263" s="952">
        <v>42404.0</v>
      </c>
      <c r="B263" s="916" t="s">
        <v>141</v>
      </c>
      <c r="C263" s="916" t="s">
        <v>234</v>
      </c>
      <c r="D263" s="916" t="s">
        <v>2069</v>
      </c>
      <c r="E263" s="917">
        <v>0.5833333333333334</v>
      </c>
      <c r="F263" s="917">
        <v>0.90625</v>
      </c>
      <c r="G263" s="916">
        <v>30.0</v>
      </c>
      <c r="H263" s="916">
        <v>7.25</v>
      </c>
      <c r="I263" s="932"/>
      <c r="J263" s="244" t="s">
        <v>1752</v>
      </c>
    </row>
    <row r="264">
      <c r="A264" s="1018">
        <v>42433.0</v>
      </c>
      <c r="B264" s="978" t="s">
        <v>170</v>
      </c>
      <c r="C264" s="978" t="s">
        <v>234</v>
      </c>
      <c r="D264" s="912" t="s">
        <v>1065</v>
      </c>
      <c r="E264" s="979">
        <v>0.4583333333333333</v>
      </c>
      <c r="F264" s="979">
        <v>0.7569444444444444</v>
      </c>
      <c r="G264" s="978">
        <v>30.0</v>
      </c>
      <c r="H264" s="978" t="s">
        <v>2198</v>
      </c>
      <c r="I264" s="980"/>
      <c r="J264" s="244" t="s">
        <v>1752</v>
      </c>
    </row>
    <row r="265">
      <c r="A265" s="1012">
        <v>42433.0</v>
      </c>
      <c r="B265" s="1001" t="s">
        <v>170</v>
      </c>
      <c r="C265" s="1001" t="s">
        <v>234</v>
      </c>
      <c r="D265" s="1001" t="s">
        <v>1067</v>
      </c>
      <c r="E265" s="1002">
        <v>0.5416666666666666</v>
      </c>
      <c r="F265" s="1002">
        <v>0.6666666666666666</v>
      </c>
      <c r="G265" s="1001" t="s">
        <v>1063</v>
      </c>
      <c r="H265" s="1001" t="s">
        <v>2346</v>
      </c>
      <c r="I265" s="1003"/>
      <c r="J265" s="244" t="s">
        <v>1752</v>
      </c>
    </row>
    <row r="266">
      <c r="A266" s="951">
        <v>42464.0</v>
      </c>
      <c r="B266" s="912" t="s">
        <v>5</v>
      </c>
      <c r="C266" s="912" t="s">
        <v>1064</v>
      </c>
      <c r="D266" s="912" t="s">
        <v>1065</v>
      </c>
      <c r="E266" s="914">
        <v>0.3993055555555556</v>
      </c>
      <c r="F266" s="914">
        <v>0.7951388888888888</v>
      </c>
      <c r="G266" s="912">
        <v>30.0</v>
      </c>
      <c r="H266" s="912">
        <v>9.0</v>
      </c>
      <c r="I266" s="915"/>
      <c r="J266" s="244" t="s">
        <v>1752</v>
      </c>
    </row>
    <row r="267">
      <c r="A267" s="952">
        <v>42464.0</v>
      </c>
      <c r="B267" s="916" t="s">
        <v>5</v>
      </c>
      <c r="C267" s="916" t="s">
        <v>234</v>
      </c>
      <c r="D267" s="916" t="s">
        <v>2069</v>
      </c>
      <c r="E267" s="917">
        <v>0.4166666666666667</v>
      </c>
      <c r="F267" s="917">
        <v>0.7083333333333334</v>
      </c>
      <c r="G267" s="916">
        <v>30.0</v>
      </c>
      <c r="H267" s="916">
        <v>6.5</v>
      </c>
      <c r="I267" s="932"/>
      <c r="J267" s="244" t="s">
        <v>1752</v>
      </c>
    </row>
    <row r="268">
      <c r="A268" s="1047">
        <v>42464.0</v>
      </c>
      <c r="B268" s="922" t="s">
        <v>5</v>
      </c>
      <c r="C268" s="922" t="s">
        <v>234</v>
      </c>
      <c r="D268" s="922" t="s">
        <v>2195</v>
      </c>
      <c r="E268" s="924">
        <v>0.625</v>
      </c>
      <c r="F268" s="924">
        <v>0.7986111111111112</v>
      </c>
      <c r="G268" s="922" t="s">
        <v>1063</v>
      </c>
      <c r="H268" s="922" t="s">
        <v>2449</v>
      </c>
      <c r="I268" s="937"/>
      <c r="J268" s="244" t="s">
        <v>1752</v>
      </c>
    </row>
    <row r="269">
      <c r="A269" s="1138">
        <v>42494.0</v>
      </c>
      <c r="B269" s="830" t="s">
        <v>40</v>
      </c>
      <c r="C269" s="830" t="s">
        <v>234</v>
      </c>
      <c r="D269" s="830" t="s">
        <v>2069</v>
      </c>
      <c r="E269" s="831">
        <v>0.4166666666666667</v>
      </c>
      <c r="F269" s="831">
        <v>0.7083333333333334</v>
      </c>
      <c r="G269" s="830">
        <v>30.0</v>
      </c>
      <c r="H269" s="830">
        <v>6.5</v>
      </c>
      <c r="I269" s="832"/>
      <c r="J269" s="244" t="s">
        <v>1752</v>
      </c>
    </row>
    <row r="270">
      <c r="A270" s="1047">
        <v>42494.0</v>
      </c>
      <c r="B270" s="922" t="s">
        <v>40</v>
      </c>
      <c r="C270" s="922" t="s">
        <v>234</v>
      </c>
      <c r="D270" s="922" t="s">
        <v>2195</v>
      </c>
      <c r="E270" s="924">
        <v>0.6666666666666666</v>
      </c>
      <c r="F270" s="924">
        <v>0.7986111111111112</v>
      </c>
      <c r="G270" s="922" t="s">
        <v>1063</v>
      </c>
      <c r="H270" s="922" t="s">
        <v>2458</v>
      </c>
      <c r="I270" s="937"/>
      <c r="J270" s="244" t="s">
        <v>1752</v>
      </c>
    </row>
    <row r="271">
      <c r="A271" s="951">
        <v>42525.0</v>
      </c>
      <c r="B271" s="912" t="s">
        <v>1115</v>
      </c>
      <c r="C271" s="912" t="s">
        <v>234</v>
      </c>
      <c r="D271" s="912" t="s">
        <v>1065</v>
      </c>
      <c r="E271" s="914">
        <v>0.4166666666666667</v>
      </c>
      <c r="F271" s="914">
        <v>0.7083333333333334</v>
      </c>
      <c r="G271" s="912" t="s">
        <v>1063</v>
      </c>
      <c r="H271" s="912">
        <v>7.0</v>
      </c>
      <c r="I271" s="915"/>
      <c r="J271" s="244" t="s">
        <v>1752</v>
      </c>
    </row>
    <row r="272">
      <c r="A272" s="1012">
        <v>42525.0</v>
      </c>
      <c r="B272" s="1001" t="s">
        <v>1115</v>
      </c>
      <c r="C272" s="1001" t="s">
        <v>234</v>
      </c>
      <c r="D272" s="1001" t="s">
        <v>1067</v>
      </c>
      <c r="E272" s="1002">
        <v>0.6666666666666666</v>
      </c>
      <c r="F272" s="1002">
        <v>0.8055555555555556</v>
      </c>
      <c r="G272" s="1001" t="s">
        <v>1063</v>
      </c>
      <c r="H272" s="1001" t="s">
        <v>2307</v>
      </c>
      <c r="I272" s="1001" t="s">
        <v>2662</v>
      </c>
      <c r="J272" s="244" t="s">
        <v>2664</v>
      </c>
    </row>
    <row r="273">
      <c r="A273" s="1182">
        <v>42555.0</v>
      </c>
      <c r="B273" s="1183" t="s">
        <v>109</v>
      </c>
      <c r="C273" s="1183" t="s">
        <v>234</v>
      </c>
      <c r="D273" s="1183" t="s">
        <v>2667</v>
      </c>
      <c r="E273" s="1184">
        <v>0.40625</v>
      </c>
      <c r="F273" s="1184">
        <v>0.75</v>
      </c>
      <c r="G273" s="1183">
        <v>30.0</v>
      </c>
      <c r="H273" s="1183">
        <v>7.75</v>
      </c>
      <c r="I273" s="1183" t="s">
        <v>2674</v>
      </c>
      <c r="J273" s="244" t="s">
        <v>1752</v>
      </c>
    </row>
    <row r="274">
      <c r="A274" s="952">
        <v>42555.0</v>
      </c>
      <c r="B274" s="916" t="s">
        <v>109</v>
      </c>
      <c r="C274" s="916" t="s">
        <v>2678</v>
      </c>
      <c r="D274" s="916" t="s">
        <v>2069</v>
      </c>
      <c r="E274" s="917">
        <v>0.40625</v>
      </c>
      <c r="F274" s="917">
        <v>0.75</v>
      </c>
      <c r="G274" s="916" t="s">
        <v>2681</v>
      </c>
      <c r="H274" s="916">
        <v>7.25</v>
      </c>
      <c r="I274" s="916" t="s">
        <v>2674</v>
      </c>
      <c r="J274" s="244" t="s">
        <v>1752</v>
      </c>
    </row>
    <row r="275">
      <c r="A275" s="951">
        <v>42555.0</v>
      </c>
      <c r="B275" s="912" t="s">
        <v>109</v>
      </c>
      <c r="C275" s="912" t="s">
        <v>234</v>
      </c>
      <c r="D275" s="912" t="s">
        <v>1065</v>
      </c>
      <c r="E275" s="914">
        <v>0.40625</v>
      </c>
      <c r="F275" s="914">
        <v>0.7083333333333334</v>
      </c>
      <c r="G275" s="912">
        <v>30.0</v>
      </c>
      <c r="H275" s="912">
        <v>6.75</v>
      </c>
      <c r="I275" s="915"/>
      <c r="J275" s="244" t="s">
        <v>1752</v>
      </c>
    </row>
    <row r="276">
      <c r="A276" s="1054">
        <v>42555.0</v>
      </c>
      <c r="B276" s="1056" t="s">
        <v>109</v>
      </c>
      <c r="C276" s="1056" t="s">
        <v>234</v>
      </c>
      <c r="D276" s="1056" t="s">
        <v>2082</v>
      </c>
      <c r="E276" s="1057">
        <v>0.5416666666666666</v>
      </c>
      <c r="F276" s="1057">
        <v>0.8819444444444444</v>
      </c>
      <c r="G276" s="1056">
        <v>30.0</v>
      </c>
      <c r="H276" s="1056" t="s">
        <v>1881</v>
      </c>
      <c r="I276" s="1058"/>
      <c r="J276" s="244" t="s">
        <v>1752</v>
      </c>
    </row>
    <row r="277">
      <c r="A277" s="951">
        <v>42586.0</v>
      </c>
      <c r="B277" s="912" t="s">
        <v>125</v>
      </c>
      <c r="C277" s="912" t="s">
        <v>2689</v>
      </c>
      <c r="D277" s="912" t="s">
        <v>1065</v>
      </c>
      <c r="E277" s="914">
        <v>0.4166666666666667</v>
      </c>
      <c r="F277" s="914">
        <v>0.4791666666666667</v>
      </c>
      <c r="G277" s="912" t="s">
        <v>1063</v>
      </c>
      <c r="H277" s="912">
        <v>1.5</v>
      </c>
      <c r="I277" s="912" t="s">
        <v>2692</v>
      </c>
      <c r="J277" s="244" t="s">
        <v>1752</v>
      </c>
    </row>
    <row r="278">
      <c r="A278" s="952">
        <v>42586.0</v>
      </c>
      <c r="B278" s="916" t="s">
        <v>125</v>
      </c>
      <c r="C278" s="916" t="s">
        <v>234</v>
      </c>
      <c r="D278" s="916" t="s">
        <v>2069</v>
      </c>
      <c r="E278" s="917">
        <v>0.4166666666666667</v>
      </c>
      <c r="F278" s="917">
        <v>0.7916666666666666</v>
      </c>
      <c r="G278" s="916">
        <v>30.0</v>
      </c>
      <c r="H278" s="916">
        <v>8.5</v>
      </c>
      <c r="I278" s="932"/>
      <c r="J278" s="244" t="s">
        <v>1752</v>
      </c>
    </row>
    <row r="279">
      <c r="A279" s="1054">
        <v>42586.0</v>
      </c>
      <c r="B279" s="1056" t="s">
        <v>125</v>
      </c>
      <c r="C279" s="1056" t="s">
        <v>234</v>
      </c>
      <c r="D279" s="1056" t="s">
        <v>2082</v>
      </c>
      <c r="E279" s="1057">
        <v>0.5416666666666666</v>
      </c>
      <c r="F279" s="1057">
        <v>0.8819444444444444</v>
      </c>
      <c r="G279" s="1056">
        <v>30.0</v>
      </c>
      <c r="H279" s="1056" t="s">
        <v>1881</v>
      </c>
      <c r="I279" s="1058"/>
      <c r="J279" s="244" t="s">
        <v>1752</v>
      </c>
    </row>
    <row r="280">
      <c r="A280" s="1054">
        <v>42617.0</v>
      </c>
      <c r="B280" s="1056" t="s">
        <v>141</v>
      </c>
      <c r="C280" s="1056" t="s">
        <v>234</v>
      </c>
      <c r="D280" s="1056" t="s">
        <v>2082</v>
      </c>
      <c r="E280" s="1057">
        <v>0.4166666666666667</v>
      </c>
      <c r="F280" s="1057">
        <v>0.625</v>
      </c>
      <c r="G280" s="1056" t="s">
        <v>1063</v>
      </c>
      <c r="H280" s="1056" t="s">
        <v>2283</v>
      </c>
      <c r="I280" s="1058"/>
      <c r="J280" s="244" t="s">
        <v>1752</v>
      </c>
    </row>
    <row r="281">
      <c r="A281" s="1188">
        <v>42617.0</v>
      </c>
      <c r="B281" s="981" t="s">
        <v>141</v>
      </c>
      <c r="C281" s="981" t="s">
        <v>234</v>
      </c>
      <c r="D281" s="981" t="s">
        <v>2203</v>
      </c>
      <c r="E281" s="982">
        <v>0.5</v>
      </c>
      <c r="F281" s="982">
        <v>0.8333333333333334</v>
      </c>
      <c r="G281" s="981">
        <v>30.0</v>
      </c>
      <c r="H281" s="981" t="s">
        <v>2474</v>
      </c>
      <c r="I281" s="1096"/>
      <c r="J281" s="244" t="s">
        <v>1752</v>
      </c>
    </row>
    <row r="282">
      <c r="A282" s="1012">
        <v>42617.0</v>
      </c>
      <c r="B282" s="1001" t="s">
        <v>141</v>
      </c>
      <c r="C282" s="1001" t="s">
        <v>234</v>
      </c>
      <c r="D282" s="1001" t="s">
        <v>1067</v>
      </c>
      <c r="E282" s="1002">
        <v>0.5833333333333334</v>
      </c>
      <c r="F282" s="1002">
        <v>0.90625</v>
      </c>
      <c r="G282" s="1001">
        <v>30.0</v>
      </c>
      <c r="H282" s="1001" t="s">
        <v>2716</v>
      </c>
      <c r="I282" s="1003"/>
      <c r="J282" s="244" t="s">
        <v>1752</v>
      </c>
    </row>
    <row r="283">
      <c r="A283" s="951">
        <v>42647.0</v>
      </c>
      <c r="B283" s="912" t="s">
        <v>170</v>
      </c>
      <c r="C283" s="912" t="s">
        <v>234</v>
      </c>
      <c r="D283" s="912" t="s">
        <v>1065</v>
      </c>
      <c r="E283" s="914">
        <v>0.4583333333333333</v>
      </c>
      <c r="F283" s="914">
        <v>0.7604166666666666</v>
      </c>
      <c r="G283" s="912">
        <v>30.0</v>
      </c>
      <c r="H283" s="912">
        <v>6.75</v>
      </c>
      <c r="I283" s="915"/>
      <c r="J283" s="244" t="s">
        <v>1752</v>
      </c>
    </row>
    <row r="284">
      <c r="A284" s="1047">
        <v>42647.0</v>
      </c>
      <c r="B284" s="922" t="s">
        <v>170</v>
      </c>
      <c r="C284" s="922" t="s">
        <v>234</v>
      </c>
      <c r="D284" s="922" t="s">
        <v>2195</v>
      </c>
      <c r="E284" s="924">
        <v>0.5</v>
      </c>
      <c r="F284" s="924">
        <v>0.6666666666666666</v>
      </c>
      <c r="G284" s="922" t="s">
        <v>1063</v>
      </c>
      <c r="H284" s="922">
        <v>4.0</v>
      </c>
      <c r="I284" s="937"/>
      <c r="J284" s="244" t="s">
        <v>1752</v>
      </c>
    </row>
    <row r="285">
      <c r="A285" s="952">
        <v>42678.0</v>
      </c>
      <c r="B285" s="916" t="s">
        <v>5</v>
      </c>
      <c r="C285" s="916" t="s">
        <v>234</v>
      </c>
      <c r="D285" s="916" t="s">
        <v>2069</v>
      </c>
      <c r="E285" s="917">
        <v>0.4166666666666667</v>
      </c>
      <c r="F285" s="917">
        <v>0.7083333333333334</v>
      </c>
      <c r="G285" s="916">
        <v>30.0</v>
      </c>
      <c r="H285" s="916">
        <v>6.5</v>
      </c>
      <c r="I285" s="916" t="s">
        <v>2724</v>
      </c>
      <c r="J285" s="244" t="s">
        <v>1752</v>
      </c>
    </row>
    <row r="286">
      <c r="A286" s="1012">
        <v>42678.0</v>
      </c>
      <c r="B286" s="1001" t="s">
        <v>5</v>
      </c>
      <c r="C286" s="1001" t="s">
        <v>234</v>
      </c>
      <c r="D286" s="1001" t="s">
        <v>1067</v>
      </c>
      <c r="E286" s="1002">
        <v>0.4131944444444444</v>
      </c>
      <c r="F286" s="1002">
        <v>0.7083333333333334</v>
      </c>
      <c r="G286" s="1001">
        <v>30.0</v>
      </c>
      <c r="H286" s="1001" t="s">
        <v>2728</v>
      </c>
      <c r="I286" s="1001" t="s">
        <v>2730</v>
      </c>
      <c r="J286" s="244" t="s">
        <v>2664</v>
      </c>
    </row>
    <row r="287">
      <c r="A287" s="1047">
        <v>42678.0</v>
      </c>
      <c r="B287" s="922" t="s">
        <v>5</v>
      </c>
      <c r="C287" s="922" t="s">
        <v>234</v>
      </c>
      <c r="D287" s="922" t="s">
        <v>2195</v>
      </c>
      <c r="E287" s="1119">
        <v>0.5833333333333334</v>
      </c>
      <c r="F287" s="924">
        <v>0.7986111111111112</v>
      </c>
      <c r="G287" s="922" t="s">
        <v>1063</v>
      </c>
      <c r="H287" s="922" t="s">
        <v>2201</v>
      </c>
      <c r="I287" s="937"/>
      <c r="J287" s="244" t="s">
        <v>1752</v>
      </c>
    </row>
    <row r="288">
      <c r="A288" s="951">
        <v>42678.0</v>
      </c>
      <c r="B288" s="912" t="s">
        <v>5</v>
      </c>
      <c r="C288" s="912" t="s">
        <v>1083</v>
      </c>
      <c r="D288" s="912" t="s">
        <v>1065</v>
      </c>
      <c r="E288" s="914">
        <v>0.40625</v>
      </c>
      <c r="F288" s="914">
        <v>0.7395833333333334</v>
      </c>
      <c r="G288" s="912">
        <v>30.0</v>
      </c>
      <c r="H288" s="912">
        <v>8.5</v>
      </c>
      <c r="I288" s="915"/>
      <c r="J288" s="244" t="s">
        <v>1752</v>
      </c>
    </row>
    <row r="289">
      <c r="A289" s="952">
        <v>42708.0</v>
      </c>
      <c r="B289" s="916" t="s">
        <v>40</v>
      </c>
      <c r="C289" s="916" t="s">
        <v>234</v>
      </c>
      <c r="D289" s="916" t="s">
        <v>2069</v>
      </c>
      <c r="E289" s="917">
        <v>0.4166666666666667</v>
      </c>
      <c r="F289" s="917">
        <v>0.7083333333333334</v>
      </c>
      <c r="G289" s="916">
        <v>30.0</v>
      </c>
      <c r="H289" s="916">
        <v>6.5</v>
      </c>
      <c r="I289" s="932"/>
      <c r="J289" s="244" t="s">
        <v>1752</v>
      </c>
    </row>
    <row r="290">
      <c r="A290" s="1188">
        <v>42708.0</v>
      </c>
      <c r="B290" s="981" t="s">
        <v>40</v>
      </c>
      <c r="C290" s="981" t="s">
        <v>234</v>
      </c>
      <c r="D290" s="981" t="s">
        <v>2203</v>
      </c>
      <c r="E290" s="982">
        <v>0.5763888888888888</v>
      </c>
      <c r="F290" s="982">
        <v>0.7951388888888888</v>
      </c>
      <c r="G290" s="981" t="s">
        <v>1063</v>
      </c>
      <c r="H290" s="981" t="s">
        <v>2742</v>
      </c>
      <c r="I290" s="981" t="s">
        <v>2743</v>
      </c>
      <c r="J290" s="244" t="s">
        <v>1752</v>
      </c>
    </row>
    <row r="291">
      <c r="A291" s="912" t="s">
        <v>2746</v>
      </c>
      <c r="B291" s="912" t="s">
        <v>1115</v>
      </c>
      <c r="C291" s="912" t="s">
        <v>234</v>
      </c>
      <c r="D291" s="912" t="s">
        <v>1065</v>
      </c>
      <c r="E291" s="914">
        <v>0.4166666666666667</v>
      </c>
      <c r="F291" s="912" t="s">
        <v>2748</v>
      </c>
      <c r="G291" s="912">
        <v>30.0</v>
      </c>
      <c r="H291" s="912">
        <v>6.5</v>
      </c>
      <c r="I291" s="915"/>
    </row>
    <row r="292">
      <c r="A292" s="1001" t="s">
        <v>2746</v>
      </c>
      <c r="B292" s="1001" t="s">
        <v>1115</v>
      </c>
      <c r="C292" s="1001" t="s">
        <v>234</v>
      </c>
      <c r="D292" s="1001" t="s">
        <v>1067</v>
      </c>
      <c r="E292" s="1013">
        <v>0.5798611111111112</v>
      </c>
      <c r="F292" s="1002">
        <v>0.7986111111111112</v>
      </c>
      <c r="G292" s="1001" t="s">
        <v>1063</v>
      </c>
      <c r="H292" s="1001" t="s">
        <v>2756</v>
      </c>
      <c r="I292" s="1003"/>
    </row>
    <row r="293">
      <c r="A293" s="955" t="s">
        <v>2521</v>
      </c>
      <c r="B293" s="955" t="s">
        <v>2522</v>
      </c>
      <c r="C293" s="955" t="s">
        <v>2523</v>
      </c>
      <c r="D293" s="955" t="s">
        <v>2524</v>
      </c>
      <c r="E293" s="955" t="s">
        <v>2523</v>
      </c>
      <c r="F293" s="955" t="s">
        <v>2524</v>
      </c>
      <c r="G293" s="955" t="s">
        <v>926</v>
      </c>
      <c r="H293" s="955" t="s">
        <v>2525</v>
      </c>
      <c r="I293" s="955" t="s">
        <v>2526</v>
      </c>
      <c r="J293" s="1032" t="s">
        <v>2526</v>
      </c>
    </row>
    <row r="294">
      <c r="A294" s="1001" t="s">
        <v>2764</v>
      </c>
      <c r="B294" s="1001" t="s">
        <v>109</v>
      </c>
      <c r="C294" s="1001" t="s">
        <v>234</v>
      </c>
      <c r="D294" s="1001" t="s">
        <v>1067</v>
      </c>
      <c r="E294" s="1013">
        <v>0.4131944444444444</v>
      </c>
      <c r="F294" s="1002">
        <v>0.75</v>
      </c>
      <c r="G294" s="1001">
        <v>30.0</v>
      </c>
      <c r="H294" s="1001" t="s">
        <v>2769</v>
      </c>
      <c r="I294" s="1003"/>
      <c r="J294" s="244" t="s">
        <v>1747</v>
      </c>
    </row>
    <row r="295">
      <c r="A295" s="916" t="s">
        <v>2771</v>
      </c>
      <c r="B295" s="916" t="s">
        <v>109</v>
      </c>
      <c r="C295" s="916" t="s">
        <v>234</v>
      </c>
      <c r="D295" s="916" t="s">
        <v>2069</v>
      </c>
      <c r="E295" s="917">
        <v>0.5416666666666666</v>
      </c>
      <c r="F295" s="917">
        <v>0.8958333333333334</v>
      </c>
      <c r="G295" s="916">
        <v>30.0</v>
      </c>
      <c r="H295" s="916">
        <v>8.0</v>
      </c>
      <c r="I295" s="916" t="s">
        <v>2774</v>
      </c>
      <c r="J295" s="244" t="s">
        <v>1150</v>
      </c>
    </row>
    <row r="296">
      <c r="A296" s="912" t="s">
        <v>2771</v>
      </c>
      <c r="B296" s="912" t="s">
        <v>109</v>
      </c>
      <c r="C296" s="912" t="s">
        <v>1064</v>
      </c>
      <c r="D296" s="912" t="s">
        <v>1065</v>
      </c>
      <c r="E296" s="914">
        <v>0.4166666666666667</v>
      </c>
      <c r="F296" s="914">
        <v>0.7083333333333334</v>
      </c>
      <c r="G296" s="912">
        <v>30.0</v>
      </c>
      <c r="H296" s="912">
        <v>6.5</v>
      </c>
      <c r="I296" s="915"/>
      <c r="J296" s="244" t="s">
        <v>1747</v>
      </c>
    </row>
    <row r="297">
      <c r="A297" s="995" t="s">
        <v>2771</v>
      </c>
      <c r="B297" s="995" t="s">
        <v>109</v>
      </c>
      <c r="C297" s="995" t="s">
        <v>234</v>
      </c>
      <c r="D297" s="995" t="s">
        <v>2667</v>
      </c>
      <c r="E297" s="996">
        <v>0.75</v>
      </c>
      <c r="F297" s="996">
        <v>0.8958333333333334</v>
      </c>
      <c r="G297" s="995" t="s">
        <v>1063</v>
      </c>
      <c r="H297" s="995">
        <v>3.5</v>
      </c>
      <c r="I297" s="995" t="s">
        <v>2774</v>
      </c>
      <c r="J297" s="244" t="s">
        <v>1150</v>
      </c>
    </row>
    <row r="298">
      <c r="A298" s="912" t="s">
        <v>2782</v>
      </c>
      <c r="B298" s="912" t="s">
        <v>125</v>
      </c>
      <c r="C298" s="912" t="s">
        <v>2783</v>
      </c>
      <c r="D298" s="912" t="s">
        <v>1065</v>
      </c>
      <c r="E298" s="914">
        <v>0.4166666666666667</v>
      </c>
      <c r="F298" s="914">
        <v>0.5</v>
      </c>
      <c r="G298" s="912" t="s">
        <v>1063</v>
      </c>
      <c r="H298" s="912">
        <v>2.0</v>
      </c>
      <c r="I298" s="912" t="s">
        <v>2786</v>
      </c>
      <c r="J298" s="244" t="s">
        <v>1150</v>
      </c>
    </row>
    <row r="299">
      <c r="A299" s="916" t="s">
        <v>2782</v>
      </c>
      <c r="B299" s="916" t="s">
        <v>125</v>
      </c>
      <c r="C299" s="916" t="s">
        <v>234</v>
      </c>
      <c r="D299" s="916" t="s">
        <v>2069</v>
      </c>
      <c r="E299" s="917">
        <v>0.4166666666666667</v>
      </c>
      <c r="F299" s="917">
        <v>0.7916666666666666</v>
      </c>
      <c r="G299" s="916">
        <v>30.0</v>
      </c>
      <c r="H299" s="916">
        <v>8.5</v>
      </c>
      <c r="I299" s="932"/>
      <c r="J299" s="244" t="s">
        <v>1150</v>
      </c>
    </row>
    <row r="300">
      <c r="A300" s="1001" t="s">
        <v>2782</v>
      </c>
      <c r="B300" s="1001" t="s">
        <v>125</v>
      </c>
      <c r="C300" s="1001" t="s">
        <v>234</v>
      </c>
      <c r="D300" s="1001" t="s">
        <v>1067</v>
      </c>
      <c r="E300" s="1002">
        <v>0.5416666666666666</v>
      </c>
      <c r="F300" s="1002">
        <v>0.8819444444444444</v>
      </c>
      <c r="G300" s="1001">
        <v>30.0</v>
      </c>
      <c r="H300" s="1001" t="s">
        <v>2793</v>
      </c>
      <c r="I300" s="1003"/>
      <c r="J300" s="244" t="s">
        <v>1150</v>
      </c>
    </row>
    <row r="301">
      <c r="A301" s="964" t="s">
        <v>1191</v>
      </c>
      <c r="B301" s="964" t="s">
        <v>141</v>
      </c>
      <c r="C301" s="964" t="s">
        <v>234</v>
      </c>
      <c r="D301" s="964" t="s">
        <v>2223</v>
      </c>
      <c r="E301" s="966">
        <v>0.4166666666666667</v>
      </c>
      <c r="F301" s="966">
        <v>0.625</v>
      </c>
      <c r="G301" s="964" t="s">
        <v>1063</v>
      </c>
      <c r="H301" s="964" t="s">
        <v>2283</v>
      </c>
      <c r="I301" s="976"/>
      <c r="J301" s="244" t="s">
        <v>1150</v>
      </c>
    </row>
    <row r="302">
      <c r="A302" s="922" t="s">
        <v>1191</v>
      </c>
      <c r="B302" s="922" t="s">
        <v>141</v>
      </c>
      <c r="C302" s="922" t="s">
        <v>234</v>
      </c>
      <c r="D302" s="922" t="s">
        <v>2195</v>
      </c>
      <c r="E302" s="924">
        <v>0.5</v>
      </c>
      <c r="F302" s="924">
        <v>0.8333333333333334</v>
      </c>
      <c r="G302" s="922">
        <v>30.0</v>
      </c>
      <c r="H302" s="922">
        <v>7.5</v>
      </c>
      <c r="I302" s="937"/>
      <c r="J302" s="244" t="s">
        <v>1150</v>
      </c>
    </row>
    <row r="303">
      <c r="A303" s="916" t="s">
        <v>1191</v>
      </c>
      <c r="B303" s="916" t="s">
        <v>141</v>
      </c>
      <c r="C303" s="916" t="s">
        <v>234</v>
      </c>
      <c r="D303" s="916" t="s">
        <v>2069</v>
      </c>
      <c r="E303" s="917">
        <v>0.5833333333333334</v>
      </c>
      <c r="F303" s="917">
        <v>0.8958333333333334</v>
      </c>
      <c r="G303" s="916">
        <v>30.0</v>
      </c>
      <c r="H303" s="916">
        <v>7.0</v>
      </c>
      <c r="I303" s="932"/>
      <c r="J303" s="244" t="s">
        <v>1150</v>
      </c>
    </row>
    <row r="304">
      <c r="A304" s="912" t="s">
        <v>1214</v>
      </c>
      <c r="B304" s="912" t="s">
        <v>170</v>
      </c>
      <c r="C304" s="912" t="s">
        <v>234</v>
      </c>
      <c r="D304" s="912" t="s">
        <v>1065</v>
      </c>
      <c r="E304" s="914">
        <v>0.4583333333333333</v>
      </c>
      <c r="F304" s="914">
        <v>0.7569444444444444</v>
      </c>
      <c r="G304" s="912">
        <v>30.0</v>
      </c>
      <c r="H304" s="912" t="s">
        <v>2787</v>
      </c>
      <c r="I304" s="915"/>
      <c r="J304" s="244" t="s">
        <v>1150</v>
      </c>
    </row>
    <row r="305">
      <c r="A305" s="1001" t="s">
        <v>1214</v>
      </c>
      <c r="B305" s="1001" t="s">
        <v>170</v>
      </c>
      <c r="C305" s="1001" t="s">
        <v>234</v>
      </c>
      <c r="D305" s="1001" t="s">
        <v>1067</v>
      </c>
      <c r="E305" s="1002">
        <v>0.5</v>
      </c>
      <c r="F305" s="1002">
        <v>0.6666666666666666</v>
      </c>
      <c r="G305" s="1001" t="s">
        <v>1063</v>
      </c>
      <c r="H305" s="1001">
        <v>4.0</v>
      </c>
      <c r="I305" s="1003"/>
      <c r="J305" s="244" t="s">
        <v>1150</v>
      </c>
    </row>
    <row r="306">
      <c r="A306" s="916" t="s">
        <v>1973</v>
      </c>
      <c r="B306" s="916" t="s">
        <v>5</v>
      </c>
      <c r="C306" s="916" t="s">
        <v>234</v>
      </c>
      <c r="D306" s="916" t="s">
        <v>2069</v>
      </c>
      <c r="E306" s="917">
        <v>0.4166666666666667</v>
      </c>
      <c r="F306" s="917">
        <v>0.7083333333333334</v>
      </c>
      <c r="G306" s="916">
        <v>30.0</v>
      </c>
      <c r="H306" s="916">
        <v>6.5</v>
      </c>
      <c r="I306" s="932"/>
      <c r="J306" s="244" t="s">
        <v>1150</v>
      </c>
    </row>
    <row r="307">
      <c r="A307" s="933" t="s">
        <v>1973</v>
      </c>
      <c r="B307" s="933" t="s">
        <v>5</v>
      </c>
      <c r="C307" s="933" t="s">
        <v>234</v>
      </c>
      <c r="D307" s="933" t="s">
        <v>1874</v>
      </c>
      <c r="E307" s="934">
        <v>0.5833333333333334</v>
      </c>
      <c r="F307" s="934">
        <v>0.7986111111111112</v>
      </c>
      <c r="G307" s="933" t="s">
        <v>1063</v>
      </c>
      <c r="H307" s="933" t="s">
        <v>2811</v>
      </c>
      <c r="I307" s="954"/>
      <c r="J307" s="244" t="s">
        <v>1150</v>
      </c>
    </row>
    <row r="308">
      <c r="A308" s="912" t="s">
        <v>1973</v>
      </c>
      <c r="B308" s="912" t="s">
        <v>5</v>
      </c>
      <c r="C308" s="912" t="s">
        <v>1064</v>
      </c>
      <c r="D308" s="912" t="s">
        <v>1065</v>
      </c>
      <c r="E308" s="914">
        <v>0.40625</v>
      </c>
      <c r="F308" s="914">
        <v>0.7916666666666666</v>
      </c>
      <c r="G308" s="912">
        <v>30.0</v>
      </c>
      <c r="H308" s="912">
        <v>8.75</v>
      </c>
      <c r="I308" s="915"/>
      <c r="J308" s="244" t="s">
        <v>1150</v>
      </c>
    </row>
    <row r="309">
      <c r="A309" s="916" t="s">
        <v>1983</v>
      </c>
      <c r="B309" s="916" t="s">
        <v>40</v>
      </c>
      <c r="C309" s="916" t="s">
        <v>234</v>
      </c>
      <c r="D309" s="916" t="s">
        <v>2069</v>
      </c>
      <c r="E309" s="917">
        <v>0.4166666666666667</v>
      </c>
      <c r="F309" s="917">
        <v>0.8055555555555556</v>
      </c>
      <c r="G309" s="916">
        <v>60.0</v>
      </c>
      <c r="H309" s="916" t="s">
        <v>2814</v>
      </c>
      <c r="I309" s="932"/>
      <c r="J309" s="244" t="s">
        <v>1150</v>
      </c>
    </row>
    <row r="310">
      <c r="A310" s="995" t="s">
        <v>1983</v>
      </c>
      <c r="B310" s="995" t="s">
        <v>40</v>
      </c>
      <c r="C310" s="995" t="s">
        <v>234</v>
      </c>
      <c r="D310" s="995" t="s">
        <v>2667</v>
      </c>
      <c r="E310" s="996">
        <v>0.5833333333333334</v>
      </c>
      <c r="F310" s="996">
        <v>0.8055555555555556</v>
      </c>
      <c r="G310" s="995" t="s">
        <v>1063</v>
      </c>
      <c r="H310" s="995" t="s">
        <v>2816</v>
      </c>
      <c r="I310" s="1016"/>
      <c r="J310" s="244" t="s">
        <v>1150</v>
      </c>
    </row>
    <row r="311">
      <c r="A311" s="912" t="s">
        <v>2817</v>
      </c>
      <c r="B311" s="912" t="s">
        <v>1115</v>
      </c>
      <c r="C311" s="912" t="s">
        <v>234</v>
      </c>
      <c r="D311" s="912" t="s">
        <v>1065</v>
      </c>
      <c r="E311" s="914">
        <v>0.4236111111111111</v>
      </c>
      <c r="F311" s="914">
        <v>0.7083333333333334</v>
      </c>
      <c r="G311" s="912">
        <v>30.0</v>
      </c>
      <c r="H311" s="912" t="s">
        <v>2819</v>
      </c>
      <c r="I311" s="912" t="s">
        <v>2820</v>
      </c>
      <c r="J311" s="244" t="s">
        <v>1150</v>
      </c>
    </row>
    <row r="312">
      <c r="A312" s="1001" t="s">
        <v>2817</v>
      </c>
      <c r="B312" s="1001" t="s">
        <v>1115</v>
      </c>
      <c r="C312" s="1001" t="s">
        <v>234</v>
      </c>
      <c r="D312" s="1001" t="s">
        <v>1067</v>
      </c>
      <c r="E312" s="1002">
        <v>0.5833333333333334</v>
      </c>
      <c r="F312" s="1002">
        <v>0.7986111111111112</v>
      </c>
      <c r="G312" s="1001">
        <v>30.0</v>
      </c>
      <c r="H312" s="1001" t="s">
        <v>2822</v>
      </c>
      <c r="I312" s="1001"/>
      <c r="J312" s="244" t="s">
        <v>1150</v>
      </c>
    </row>
    <row r="313">
      <c r="A313" s="920" t="s">
        <v>1988</v>
      </c>
      <c r="B313" s="920" t="s">
        <v>109</v>
      </c>
      <c r="C313" s="920" t="s">
        <v>234</v>
      </c>
      <c r="D313" s="920" t="s">
        <v>2082</v>
      </c>
      <c r="E313" s="921">
        <v>0.4166666666666667</v>
      </c>
      <c r="F313" s="921">
        <v>0.75</v>
      </c>
      <c r="G313" s="920">
        <v>30.0</v>
      </c>
      <c r="H313" s="920" t="s">
        <v>2823</v>
      </c>
      <c r="I313" s="931"/>
      <c r="J313" s="244" t="s">
        <v>1150</v>
      </c>
    </row>
    <row r="314">
      <c r="A314" s="916" t="s">
        <v>1988</v>
      </c>
      <c r="B314" s="916" t="s">
        <v>109</v>
      </c>
      <c r="C314" s="916" t="s">
        <v>234</v>
      </c>
      <c r="D314" s="916" t="s">
        <v>2069</v>
      </c>
      <c r="E314" s="917">
        <v>0.5416666666666666</v>
      </c>
      <c r="F314" s="917">
        <v>0.8854166666666666</v>
      </c>
      <c r="G314" s="916">
        <v>30.0</v>
      </c>
      <c r="H314" s="916">
        <v>7.75</v>
      </c>
      <c r="I314" s="932"/>
      <c r="J314" s="244" t="s">
        <v>1752</v>
      </c>
    </row>
    <row r="315">
      <c r="A315" s="911" t="s">
        <v>1988</v>
      </c>
      <c r="B315" s="911" t="s">
        <v>109</v>
      </c>
      <c r="C315" s="911" t="s">
        <v>234</v>
      </c>
      <c r="D315" s="911" t="s">
        <v>2324</v>
      </c>
      <c r="E315" s="1148">
        <v>0.5416666666666666</v>
      </c>
      <c r="F315" s="1148">
        <v>0.625</v>
      </c>
      <c r="G315" s="911" t="s">
        <v>1063</v>
      </c>
      <c r="H315" s="911">
        <v>2.0</v>
      </c>
      <c r="I315" s="911" t="s">
        <v>2555</v>
      </c>
      <c r="J315" s="244" t="s">
        <v>1752</v>
      </c>
    </row>
    <row r="316">
      <c r="A316" s="912" t="s">
        <v>1988</v>
      </c>
      <c r="B316" s="912" t="s">
        <v>109</v>
      </c>
      <c r="C316" s="912" t="s">
        <v>1064</v>
      </c>
      <c r="D316" s="912" t="s">
        <v>1065</v>
      </c>
      <c r="E316" s="914">
        <v>0.4166666666666667</v>
      </c>
      <c r="F316" s="914">
        <v>0.7083333333333334</v>
      </c>
      <c r="G316" s="912">
        <v>30.0</v>
      </c>
      <c r="H316" s="912">
        <v>6.5</v>
      </c>
      <c r="I316" s="915"/>
      <c r="J316" s="244" t="s">
        <v>1752</v>
      </c>
    </row>
    <row r="317">
      <c r="A317" s="912" t="s">
        <v>2827</v>
      </c>
      <c r="B317" s="912" t="s">
        <v>125</v>
      </c>
      <c r="C317" s="912" t="s">
        <v>2689</v>
      </c>
      <c r="D317" s="912" t="s">
        <v>1065</v>
      </c>
      <c r="E317" s="914">
        <v>0.4583333333333333</v>
      </c>
      <c r="F317" s="914">
        <v>0.6041666666666666</v>
      </c>
      <c r="G317" s="912" t="s">
        <v>1063</v>
      </c>
      <c r="H317" s="912">
        <v>3.5</v>
      </c>
      <c r="I317" s="912" t="s">
        <v>2828</v>
      </c>
      <c r="J317" s="244" t="s">
        <v>1752</v>
      </c>
    </row>
    <row r="318">
      <c r="A318" s="920" t="s">
        <v>1227</v>
      </c>
      <c r="B318" s="920" t="s">
        <v>125</v>
      </c>
      <c r="C318" s="920" t="s">
        <v>234</v>
      </c>
      <c r="D318" s="920" t="s">
        <v>2082</v>
      </c>
      <c r="E318" s="921">
        <v>0.4166666666666667</v>
      </c>
      <c r="F318" s="921">
        <v>0.7916666666666666</v>
      </c>
      <c r="G318" s="920">
        <v>30.0</v>
      </c>
      <c r="H318" s="920">
        <v>8.5</v>
      </c>
      <c r="I318" s="931"/>
      <c r="J318" s="244" t="s">
        <v>1752</v>
      </c>
    </row>
    <row r="319">
      <c r="A319" s="916" t="s">
        <v>1227</v>
      </c>
      <c r="B319" s="916" t="s">
        <v>125</v>
      </c>
      <c r="C319" s="916" t="s">
        <v>234</v>
      </c>
      <c r="D319" s="916" t="s">
        <v>2069</v>
      </c>
      <c r="E319" s="917">
        <v>0.5416666666666666</v>
      </c>
      <c r="F319" s="917">
        <v>0.8888888888888888</v>
      </c>
      <c r="G319" s="916">
        <v>30.0</v>
      </c>
      <c r="H319" s="916" t="s">
        <v>2830</v>
      </c>
      <c r="I319" s="932"/>
      <c r="J319" s="244" t="s">
        <v>1752</v>
      </c>
    </row>
    <row r="320">
      <c r="A320" s="916" t="s">
        <v>2831</v>
      </c>
      <c r="B320" s="916" t="s">
        <v>141</v>
      </c>
      <c r="C320" s="916" t="s">
        <v>234</v>
      </c>
      <c r="D320" s="916" t="s">
        <v>2069</v>
      </c>
      <c r="E320" s="917">
        <v>0.4166666666666667</v>
      </c>
      <c r="F320" s="917">
        <v>0.6319444444444444</v>
      </c>
      <c r="G320" s="916" t="s">
        <v>1063</v>
      </c>
      <c r="H320" s="916" t="s">
        <v>2329</v>
      </c>
      <c r="I320" s="932"/>
      <c r="J320" s="244" t="s">
        <v>1752</v>
      </c>
    </row>
    <row r="321">
      <c r="A321" s="995" t="s">
        <v>2833</v>
      </c>
      <c r="B321" s="995" t="s">
        <v>141</v>
      </c>
      <c r="C321" s="995" t="s">
        <v>234</v>
      </c>
      <c r="D321" s="995" t="s">
        <v>2667</v>
      </c>
      <c r="E321" s="996">
        <v>0.5</v>
      </c>
      <c r="F321" s="996">
        <v>0.8333333333333334</v>
      </c>
      <c r="G321" s="995">
        <v>30.0</v>
      </c>
      <c r="H321" s="995">
        <v>7.5</v>
      </c>
      <c r="I321" s="1016"/>
      <c r="J321" s="244" t="s">
        <v>1752</v>
      </c>
    </row>
    <row r="322">
      <c r="A322" s="1001" t="s">
        <v>2833</v>
      </c>
      <c r="B322" s="1001" t="s">
        <v>141</v>
      </c>
      <c r="C322" s="1001" t="s">
        <v>234</v>
      </c>
      <c r="D322" s="1001" t="s">
        <v>1067</v>
      </c>
      <c r="E322" s="1013">
        <v>0.5847222222222223</v>
      </c>
      <c r="F322" s="1002">
        <v>0.9041666666666667</v>
      </c>
      <c r="G322" s="1001">
        <v>30.0</v>
      </c>
      <c r="H322" s="1001" t="s">
        <v>2212</v>
      </c>
      <c r="I322" s="1003"/>
      <c r="J322" s="244" t="s">
        <v>1752</v>
      </c>
    </row>
    <row r="323">
      <c r="A323" s="922" t="s">
        <v>2835</v>
      </c>
      <c r="B323" s="922" t="s">
        <v>170</v>
      </c>
      <c r="C323" s="922" t="s">
        <v>234</v>
      </c>
      <c r="D323" s="922" t="s">
        <v>2195</v>
      </c>
      <c r="E323" s="924">
        <v>0.4583333333333333</v>
      </c>
      <c r="F323" s="924">
        <v>0.7569444444444444</v>
      </c>
      <c r="G323" s="922">
        <v>30.0</v>
      </c>
      <c r="H323" s="922" t="s">
        <v>2248</v>
      </c>
      <c r="I323" s="937"/>
      <c r="J323" s="244" t="s">
        <v>1752</v>
      </c>
    </row>
    <row r="324">
      <c r="A324" s="1020" t="s">
        <v>2835</v>
      </c>
      <c r="B324" s="1020" t="s">
        <v>170</v>
      </c>
      <c r="C324" s="1020" t="s">
        <v>234</v>
      </c>
      <c r="D324" s="1020" t="s">
        <v>2257</v>
      </c>
      <c r="E324" s="1021">
        <v>0.5416666666666666</v>
      </c>
      <c r="F324" s="1021">
        <v>0.6666666666666666</v>
      </c>
      <c r="G324" s="1020" t="s">
        <v>1063</v>
      </c>
      <c r="H324" s="1020" t="s">
        <v>2346</v>
      </c>
      <c r="I324" s="1022"/>
      <c r="J324" s="244" t="s">
        <v>1752</v>
      </c>
    </row>
    <row r="325">
      <c r="A325" s="922" t="s">
        <v>2838</v>
      </c>
      <c r="B325" s="922" t="s">
        <v>5</v>
      </c>
      <c r="C325" s="922" t="s">
        <v>234</v>
      </c>
      <c r="D325" s="922" t="s">
        <v>2195</v>
      </c>
      <c r="E325" s="924">
        <v>0.4583333333333333</v>
      </c>
      <c r="F325" s="924">
        <v>0.7569444444444444</v>
      </c>
      <c r="G325" s="922" t="s">
        <v>1063</v>
      </c>
      <c r="H325" s="922" t="s">
        <v>2242</v>
      </c>
      <c r="I325" s="922" t="s">
        <v>1094</v>
      </c>
      <c r="J325" s="244" t="s">
        <v>1752</v>
      </c>
    </row>
    <row r="326">
      <c r="A326" s="912" t="s">
        <v>2838</v>
      </c>
      <c r="B326" s="912" t="s">
        <v>5</v>
      </c>
      <c r="C326" s="912" t="s">
        <v>234</v>
      </c>
      <c r="D326" s="912" t="s">
        <v>1065</v>
      </c>
      <c r="E326" s="914">
        <v>0.5416666666666666</v>
      </c>
      <c r="F326" s="914">
        <v>0.6666666666666666</v>
      </c>
      <c r="G326" s="912" t="s">
        <v>1063</v>
      </c>
      <c r="H326" s="912">
        <v>3.0</v>
      </c>
      <c r="I326" s="912" t="s">
        <v>1094</v>
      </c>
      <c r="J326" s="244" t="s">
        <v>1747</v>
      </c>
    </row>
    <row r="327">
      <c r="A327" s="916" t="s">
        <v>1251</v>
      </c>
      <c r="B327" s="916" t="s">
        <v>40</v>
      </c>
      <c r="C327" s="916" t="s">
        <v>234</v>
      </c>
      <c r="D327" s="916" t="s">
        <v>2069</v>
      </c>
      <c r="E327" s="917">
        <v>0.4166666666666667</v>
      </c>
      <c r="F327" s="917">
        <v>0.7083333333333334</v>
      </c>
      <c r="G327" s="916">
        <v>30.0</v>
      </c>
      <c r="H327" s="916">
        <v>6.5</v>
      </c>
      <c r="I327" s="932"/>
      <c r="J327" s="244" t="s">
        <v>1752</v>
      </c>
    </row>
    <row r="328">
      <c r="A328" s="912" t="s">
        <v>1251</v>
      </c>
      <c r="B328" s="912" t="s">
        <v>40</v>
      </c>
      <c r="C328" s="912" t="s">
        <v>1064</v>
      </c>
      <c r="D328" s="912" t="s">
        <v>1065</v>
      </c>
      <c r="E328" s="914">
        <v>0.4166666666666667</v>
      </c>
      <c r="F328" s="914">
        <v>0.6666666666666666</v>
      </c>
      <c r="G328" s="912" t="s">
        <v>1063</v>
      </c>
      <c r="H328" s="912">
        <v>6.0</v>
      </c>
      <c r="I328" s="915"/>
      <c r="J328" s="244" t="s">
        <v>1747</v>
      </c>
    </row>
    <row r="329">
      <c r="A329" s="981" t="s">
        <v>1251</v>
      </c>
      <c r="B329" s="981" t="s">
        <v>40</v>
      </c>
      <c r="C329" s="981" t="s">
        <v>234</v>
      </c>
      <c r="D329" s="981" t="s">
        <v>2203</v>
      </c>
      <c r="E329" s="982">
        <v>0.6597222222222222</v>
      </c>
      <c r="F329" s="982">
        <v>0.7951388888888888</v>
      </c>
      <c r="G329" s="981" t="s">
        <v>1063</v>
      </c>
      <c r="H329" s="981" t="s">
        <v>2843</v>
      </c>
      <c r="I329" s="1096"/>
      <c r="J329" s="244" t="s">
        <v>1752</v>
      </c>
    </row>
    <row r="330">
      <c r="A330" s="912" t="s">
        <v>2844</v>
      </c>
      <c r="B330" s="912" t="s">
        <v>1115</v>
      </c>
      <c r="C330" s="912" t="s">
        <v>234</v>
      </c>
      <c r="D330" s="912" t="s">
        <v>1065</v>
      </c>
      <c r="E330" s="912" t="s">
        <v>2837</v>
      </c>
      <c r="F330" s="914">
        <v>0.7083333333333334</v>
      </c>
      <c r="G330" s="912">
        <v>30.0</v>
      </c>
      <c r="H330" s="912">
        <v>6.5</v>
      </c>
      <c r="I330" s="915"/>
      <c r="J330" s="244" t="s">
        <v>1752</v>
      </c>
    </row>
    <row r="331">
      <c r="A331" s="1001" t="s">
        <v>2847</v>
      </c>
      <c r="B331" s="1001" t="s">
        <v>1115</v>
      </c>
      <c r="C331" s="1001" t="s">
        <v>234</v>
      </c>
      <c r="D331" s="1001" t="s">
        <v>1067</v>
      </c>
      <c r="E331" s="1013">
        <v>0.5819444444444445</v>
      </c>
      <c r="F331" s="1002">
        <v>0.7958333333333333</v>
      </c>
      <c r="G331" s="1001" t="s">
        <v>1063</v>
      </c>
      <c r="H331" s="1001" t="s">
        <v>2848</v>
      </c>
      <c r="I331" s="1003"/>
      <c r="J331" s="244" t="s">
        <v>1752</v>
      </c>
    </row>
    <row r="332">
      <c r="A332" s="955" t="s">
        <v>2521</v>
      </c>
      <c r="B332" s="955" t="s">
        <v>2522</v>
      </c>
      <c r="C332" s="955" t="s">
        <v>2523</v>
      </c>
      <c r="D332" s="955" t="s">
        <v>2524</v>
      </c>
      <c r="E332" s="955" t="s">
        <v>2523</v>
      </c>
      <c r="F332" s="955" t="s">
        <v>2524</v>
      </c>
      <c r="G332" s="955" t="s">
        <v>926</v>
      </c>
      <c r="H332" s="955" t="s">
        <v>2525</v>
      </c>
      <c r="I332" s="955" t="s">
        <v>2526</v>
      </c>
      <c r="J332" s="1032" t="s">
        <v>2526</v>
      </c>
    </row>
    <row r="333">
      <c r="A333" s="916" t="s">
        <v>2850</v>
      </c>
      <c r="B333" s="916" t="s">
        <v>109</v>
      </c>
      <c r="C333" s="916" t="s">
        <v>234</v>
      </c>
      <c r="D333" s="916" t="s">
        <v>2069</v>
      </c>
      <c r="E333" s="917">
        <v>0.4166666666666667</v>
      </c>
      <c r="F333" s="917">
        <v>0.75</v>
      </c>
      <c r="G333" s="916">
        <v>30.0</v>
      </c>
      <c r="H333" s="916">
        <v>7.5</v>
      </c>
      <c r="I333" s="932"/>
      <c r="J333" s="244" t="s">
        <v>1752</v>
      </c>
    </row>
    <row r="334">
      <c r="A334" s="912" t="s">
        <v>2850</v>
      </c>
      <c r="B334" s="912" t="s">
        <v>109</v>
      </c>
      <c r="C334" s="912" t="s">
        <v>234</v>
      </c>
      <c r="D334" s="912" t="s">
        <v>1065</v>
      </c>
      <c r="E334" s="914">
        <v>0.40625</v>
      </c>
      <c r="F334" s="914">
        <v>0.7291666666666666</v>
      </c>
      <c r="G334" s="912">
        <v>30.0</v>
      </c>
      <c r="H334" s="912">
        <v>7.25</v>
      </c>
      <c r="I334" s="915"/>
      <c r="J334" s="244" t="s">
        <v>1752</v>
      </c>
    </row>
    <row r="335">
      <c r="A335" s="920" t="s">
        <v>2850</v>
      </c>
      <c r="B335" s="920" t="s">
        <v>109</v>
      </c>
      <c r="C335" s="920" t="s">
        <v>234</v>
      </c>
      <c r="D335" s="920" t="s">
        <v>2082</v>
      </c>
      <c r="E335" s="921">
        <v>0.5416666666666666</v>
      </c>
      <c r="F335" s="921">
        <v>0.875</v>
      </c>
      <c r="G335" s="920">
        <v>30.0</v>
      </c>
      <c r="H335" s="920" t="s">
        <v>2823</v>
      </c>
      <c r="I335" s="931"/>
      <c r="J335" s="244" t="s">
        <v>1752</v>
      </c>
    </row>
    <row r="336">
      <c r="A336" s="920" t="s">
        <v>1258</v>
      </c>
      <c r="B336" s="920" t="s">
        <v>125</v>
      </c>
      <c r="C336" s="920" t="s">
        <v>234</v>
      </c>
      <c r="D336" s="920" t="s">
        <v>2082</v>
      </c>
      <c r="E336" s="921">
        <v>0.4166666666666667</v>
      </c>
      <c r="F336" s="921">
        <v>0.7916666666666666</v>
      </c>
      <c r="G336" s="920">
        <v>30.0</v>
      </c>
      <c r="H336" s="920" t="s">
        <v>2854</v>
      </c>
      <c r="I336" s="931"/>
      <c r="J336" s="244" t="s">
        <v>1752</v>
      </c>
    </row>
    <row r="337">
      <c r="A337" s="916" t="s">
        <v>1258</v>
      </c>
      <c r="B337" s="916" t="s">
        <v>125</v>
      </c>
      <c r="C337" s="916" t="s">
        <v>234</v>
      </c>
      <c r="D337" s="916" t="s">
        <v>2069</v>
      </c>
      <c r="E337" s="917">
        <v>0.5416666666666666</v>
      </c>
      <c r="F337" s="917">
        <v>0.8819444444444444</v>
      </c>
      <c r="G337" s="916">
        <v>30.0</v>
      </c>
      <c r="H337" s="916" t="s">
        <v>1881</v>
      </c>
      <c r="I337" s="932"/>
      <c r="J337" s="244" t="s">
        <v>1752</v>
      </c>
    </row>
    <row r="338">
      <c r="A338" s="912" t="s">
        <v>1258</v>
      </c>
      <c r="B338" s="912" t="s">
        <v>125</v>
      </c>
      <c r="C338" s="912" t="s">
        <v>2855</v>
      </c>
      <c r="D338" s="912" t="s">
        <v>1065</v>
      </c>
      <c r="E338" s="914">
        <v>0.4583333333333333</v>
      </c>
      <c r="F338" s="914">
        <v>0.5208333333333334</v>
      </c>
      <c r="G338" s="912" t="s">
        <v>1063</v>
      </c>
      <c r="H338" s="912">
        <v>1.5</v>
      </c>
      <c r="I338" s="912" t="s">
        <v>2857</v>
      </c>
      <c r="J338" s="244" t="s">
        <v>1752</v>
      </c>
    </row>
    <row r="339">
      <c r="A339" s="922" t="s">
        <v>2002</v>
      </c>
      <c r="B339" s="922" t="s">
        <v>141</v>
      </c>
      <c r="C339" s="922" t="s">
        <v>234</v>
      </c>
      <c r="D339" s="922" t="s">
        <v>2195</v>
      </c>
      <c r="E339" s="924">
        <v>0.4097222222222222</v>
      </c>
      <c r="F339" s="924">
        <v>0.625</v>
      </c>
      <c r="G339" s="922" t="s">
        <v>1063</v>
      </c>
      <c r="H339" s="922" t="s">
        <v>2201</v>
      </c>
      <c r="I339" s="937"/>
      <c r="J339" s="244" t="s">
        <v>1752</v>
      </c>
    </row>
    <row r="340">
      <c r="A340" s="995" t="s">
        <v>2002</v>
      </c>
      <c r="B340" s="995" t="s">
        <v>141</v>
      </c>
      <c r="C340" s="995" t="s">
        <v>234</v>
      </c>
      <c r="D340" s="995" t="s">
        <v>2667</v>
      </c>
      <c r="E340" s="996">
        <v>0.5</v>
      </c>
      <c r="F340" s="996">
        <v>0.8333333333333334</v>
      </c>
      <c r="G340" s="995">
        <v>30.0</v>
      </c>
      <c r="H340" s="995">
        <v>7.5</v>
      </c>
      <c r="I340" s="1016"/>
      <c r="J340" s="244" t="s">
        <v>1752</v>
      </c>
    </row>
    <row r="341">
      <c r="A341" s="916" t="s">
        <v>2002</v>
      </c>
      <c r="B341" s="916" t="s">
        <v>141</v>
      </c>
      <c r="C341" s="916" t="s">
        <v>234</v>
      </c>
      <c r="D341" s="916" t="s">
        <v>2069</v>
      </c>
      <c r="E341" s="917">
        <v>0.5833333333333334</v>
      </c>
      <c r="F341" s="917">
        <v>0.90625</v>
      </c>
      <c r="G341" s="916">
        <v>30.0</v>
      </c>
      <c r="H341" s="916">
        <v>7.25</v>
      </c>
      <c r="I341" s="932"/>
      <c r="J341" s="244" t="s">
        <v>1752</v>
      </c>
    </row>
    <row r="342">
      <c r="A342" s="951">
        <v>42374.0</v>
      </c>
      <c r="B342" s="912" t="s">
        <v>170</v>
      </c>
      <c r="C342" s="912" t="s">
        <v>234</v>
      </c>
      <c r="D342" s="912" t="s">
        <v>1065</v>
      </c>
      <c r="E342" s="914">
        <v>0.4652777777777778</v>
      </c>
      <c r="F342" s="914">
        <v>0.7569444444444444</v>
      </c>
      <c r="G342" s="912">
        <v>30.0</v>
      </c>
      <c r="H342" s="912">
        <v>6.5</v>
      </c>
      <c r="I342" s="912" t="s">
        <v>2859</v>
      </c>
      <c r="J342" s="244" t="s">
        <v>1752</v>
      </c>
    </row>
    <row r="343">
      <c r="A343" s="1188">
        <v>42374.0</v>
      </c>
      <c r="B343" s="981" t="s">
        <v>170</v>
      </c>
      <c r="C343" s="981" t="s">
        <v>234</v>
      </c>
      <c r="D343" s="981" t="s">
        <v>2203</v>
      </c>
      <c r="E343" s="982">
        <v>0.5416666666666666</v>
      </c>
      <c r="F343" s="982">
        <v>0.6666666666666666</v>
      </c>
      <c r="G343" s="981" t="s">
        <v>1063</v>
      </c>
      <c r="H343" s="981">
        <v>3.0</v>
      </c>
      <c r="I343" s="1096"/>
      <c r="J343" s="244" t="s">
        <v>1752</v>
      </c>
    </row>
    <row r="344">
      <c r="A344" s="951">
        <v>42405.0</v>
      </c>
      <c r="B344" s="912" t="s">
        <v>5</v>
      </c>
      <c r="C344" s="912" t="s">
        <v>1064</v>
      </c>
      <c r="D344" s="912" t="s">
        <v>1065</v>
      </c>
      <c r="E344" s="914">
        <v>0.4201388888888889</v>
      </c>
      <c r="F344" s="914">
        <v>0.7222222222222222</v>
      </c>
      <c r="G344" s="912">
        <v>30.0</v>
      </c>
      <c r="H344" s="912">
        <v>6.75</v>
      </c>
      <c r="I344" s="915"/>
      <c r="J344" s="244" t="s">
        <v>1752</v>
      </c>
    </row>
    <row r="345">
      <c r="A345" s="952">
        <v>42405.0</v>
      </c>
      <c r="B345" s="916" t="s">
        <v>5</v>
      </c>
      <c r="C345" s="916" t="s">
        <v>234</v>
      </c>
      <c r="D345" s="916" t="s">
        <v>2069</v>
      </c>
      <c r="E345" s="917">
        <v>0.4201388888888889</v>
      </c>
      <c r="F345" s="917">
        <v>0.7118055555555556</v>
      </c>
      <c r="G345" s="916">
        <v>30.0</v>
      </c>
      <c r="H345" s="916">
        <v>6.5</v>
      </c>
      <c r="I345" s="932"/>
      <c r="J345" s="244" t="s">
        <v>1752</v>
      </c>
    </row>
    <row r="346">
      <c r="A346" s="1012">
        <v>42405.0</v>
      </c>
      <c r="B346" s="1001" t="s">
        <v>5</v>
      </c>
      <c r="C346" s="1001" t="s">
        <v>234</v>
      </c>
      <c r="D346" s="1001" t="s">
        <v>1067</v>
      </c>
      <c r="E346" s="1002">
        <v>0.6229166666666667</v>
      </c>
      <c r="F346" s="1002">
        <v>0.7965277777777777</v>
      </c>
      <c r="G346" s="1001" t="s">
        <v>1063</v>
      </c>
      <c r="H346" s="1001">
        <v>4.0</v>
      </c>
      <c r="I346" s="1003"/>
      <c r="J346" s="244" t="s">
        <v>1752</v>
      </c>
    </row>
    <row r="347">
      <c r="A347" s="952">
        <v>42434.0</v>
      </c>
      <c r="B347" s="916" t="s">
        <v>40</v>
      </c>
      <c r="C347" s="916" t="s">
        <v>234</v>
      </c>
      <c r="D347" s="916" t="s">
        <v>2860</v>
      </c>
      <c r="E347" s="917">
        <v>0.4166666666666667</v>
      </c>
      <c r="F347" s="917">
        <v>0.7083333333333334</v>
      </c>
      <c r="G347" s="916">
        <v>30.0</v>
      </c>
      <c r="H347" s="916">
        <v>6.5</v>
      </c>
      <c r="I347" s="932"/>
      <c r="J347" s="244" t="s">
        <v>1752</v>
      </c>
    </row>
    <row r="348">
      <c r="A348" s="1012">
        <v>42434.0</v>
      </c>
      <c r="B348" s="1001" t="s">
        <v>40</v>
      </c>
      <c r="C348" s="1001" t="s">
        <v>234</v>
      </c>
      <c r="D348" s="1001" t="s">
        <v>1067</v>
      </c>
      <c r="E348" s="1002">
        <v>0.6666666666666666</v>
      </c>
      <c r="F348" s="1002">
        <v>0.7986111111111112</v>
      </c>
      <c r="G348" s="1001" t="s">
        <v>1063</v>
      </c>
      <c r="H348" s="1001" t="s">
        <v>2420</v>
      </c>
      <c r="I348" s="1003"/>
      <c r="J348" s="244" t="s">
        <v>1752</v>
      </c>
    </row>
    <row r="349">
      <c r="A349" s="951">
        <v>42465.0</v>
      </c>
      <c r="B349" s="912" t="s">
        <v>1115</v>
      </c>
      <c r="C349" s="912" t="s">
        <v>234</v>
      </c>
      <c r="D349" s="912" t="s">
        <v>1065</v>
      </c>
      <c r="E349" s="914">
        <v>0.4166666666666667</v>
      </c>
      <c r="F349" s="914">
        <v>0.71875</v>
      </c>
      <c r="G349" s="912" t="s">
        <v>1063</v>
      </c>
      <c r="H349" s="912">
        <v>7.25</v>
      </c>
      <c r="I349" s="915"/>
      <c r="J349" s="244" t="s">
        <v>1752</v>
      </c>
    </row>
    <row r="350">
      <c r="A350" s="1012">
        <v>42465.0</v>
      </c>
      <c r="B350" s="1001" t="s">
        <v>1115</v>
      </c>
      <c r="C350" s="1001" t="s">
        <v>234</v>
      </c>
      <c r="D350" s="1001" t="s">
        <v>1067</v>
      </c>
      <c r="E350" s="1002">
        <v>0.6666666666666666</v>
      </c>
      <c r="F350" s="1002">
        <v>0.7986111111111112</v>
      </c>
      <c r="G350" s="1001" t="s">
        <v>1063</v>
      </c>
      <c r="H350" s="1001" t="s">
        <v>2420</v>
      </c>
      <c r="I350" s="1003"/>
      <c r="J350" s="244" t="s">
        <v>1752</v>
      </c>
    </row>
    <row r="351">
      <c r="A351" s="959">
        <v>42495.0</v>
      </c>
      <c r="B351" s="920" t="s">
        <v>109</v>
      </c>
      <c r="C351" s="920" t="s">
        <v>234</v>
      </c>
      <c r="D351" s="920" t="s">
        <v>2082</v>
      </c>
      <c r="E351" s="921">
        <v>0.4166666666666667</v>
      </c>
      <c r="F351" s="921">
        <v>0.75</v>
      </c>
      <c r="G351" s="920">
        <v>30.0</v>
      </c>
      <c r="H351" s="920">
        <v>7.5</v>
      </c>
      <c r="I351" s="931"/>
      <c r="J351" s="244" t="s">
        <v>1752</v>
      </c>
    </row>
    <row r="352">
      <c r="A352" s="952">
        <v>42495.0</v>
      </c>
      <c r="B352" s="916" t="s">
        <v>109</v>
      </c>
      <c r="C352" s="916" t="s">
        <v>234</v>
      </c>
      <c r="D352" s="916" t="s">
        <v>2069</v>
      </c>
      <c r="E352" s="917">
        <v>0.5416666666666666</v>
      </c>
      <c r="F352" s="917">
        <v>0.8819444444444444</v>
      </c>
      <c r="G352" s="916">
        <v>30.0</v>
      </c>
      <c r="H352" s="916" t="s">
        <v>1881</v>
      </c>
      <c r="I352" s="932"/>
      <c r="J352" s="244" t="s">
        <v>1752</v>
      </c>
    </row>
    <row r="353">
      <c r="A353" s="951">
        <v>42495.0</v>
      </c>
      <c r="B353" s="912" t="s">
        <v>109</v>
      </c>
      <c r="C353" s="912" t="s">
        <v>1064</v>
      </c>
      <c r="D353" s="912" t="s">
        <v>1065</v>
      </c>
      <c r="E353" s="914">
        <v>0.4201388888888889</v>
      </c>
      <c r="F353" s="914">
        <v>0.6388888888888888</v>
      </c>
      <c r="G353" s="912" t="s">
        <v>1063</v>
      </c>
      <c r="H353" s="912">
        <v>5.25</v>
      </c>
      <c r="I353" s="915"/>
      <c r="J353" s="244" t="s">
        <v>1752</v>
      </c>
    </row>
    <row r="354">
      <c r="A354" s="959">
        <v>42526.0</v>
      </c>
      <c r="B354" s="920" t="s">
        <v>125</v>
      </c>
      <c r="C354" s="920" t="s">
        <v>234</v>
      </c>
      <c r="D354" s="920" t="s">
        <v>2082</v>
      </c>
      <c r="E354" s="921">
        <v>0.4166666666666667</v>
      </c>
      <c r="F354" s="921">
        <v>0.7916666666666666</v>
      </c>
      <c r="G354" s="920">
        <v>30.0</v>
      </c>
      <c r="H354" s="920" t="s">
        <v>2854</v>
      </c>
      <c r="I354" s="931"/>
      <c r="J354" s="244" t="s">
        <v>1752</v>
      </c>
    </row>
    <row r="355">
      <c r="A355" s="952">
        <v>42526.0</v>
      </c>
      <c r="B355" s="916" t="s">
        <v>125</v>
      </c>
      <c r="C355" s="916" t="s">
        <v>234</v>
      </c>
      <c r="D355" s="916" t="s">
        <v>2069</v>
      </c>
      <c r="E355" s="917">
        <v>0.5416666666666666</v>
      </c>
      <c r="F355" s="917">
        <v>0.8819444444444444</v>
      </c>
      <c r="G355" s="916">
        <v>30.0</v>
      </c>
      <c r="H355" s="916" t="s">
        <v>1881</v>
      </c>
      <c r="I355" s="932"/>
      <c r="J355" s="244" t="s">
        <v>1752</v>
      </c>
    </row>
    <row r="356">
      <c r="A356" s="951">
        <v>42556.0</v>
      </c>
      <c r="B356" s="912" t="s">
        <v>141</v>
      </c>
      <c r="C356" s="912" t="s">
        <v>234</v>
      </c>
      <c r="D356" s="912" t="s">
        <v>1065</v>
      </c>
      <c r="E356" s="914">
        <v>0.4166666666666667</v>
      </c>
      <c r="F356" s="914">
        <v>0.625</v>
      </c>
      <c r="G356" s="912" t="s">
        <v>1063</v>
      </c>
      <c r="H356" s="912">
        <v>5.0</v>
      </c>
      <c r="I356" s="915"/>
      <c r="J356" s="244" t="s">
        <v>1752</v>
      </c>
    </row>
    <row r="357">
      <c r="A357" s="1047">
        <v>42556.0</v>
      </c>
      <c r="B357" s="922" t="s">
        <v>141</v>
      </c>
      <c r="C357" s="922" t="s">
        <v>234</v>
      </c>
      <c r="D357" s="922" t="s">
        <v>2195</v>
      </c>
      <c r="E357" s="924">
        <v>0.5</v>
      </c>
      <c r="F357" s="924">
        <v>0.8333333333333334</v>
      </c>
      <c r="G357" s="922">
        <v>30.0</v>
      </c>
      <c r="H357" s="922">
        <v>7.5</v>
      </c>
      <c r="I357" s="937"/>
      <c r="J357" s="244" t="s">
        <v>1752</v>
      </c>
    </row>
    <row r="358">
      <c r="A358" s="1012">
        <v>42556.0</v>
      </c>
      <c r="B358" s="1001" t="s">
        <v>141</v>
      </c>
      <c r="C358" s="1001" t="s">
        <v>234</v>
      </c>
      <c r="D358" s="1001" t="s">
        <v>1067</v>
      </c>
      <c r="E358" s="1013">
        <v>0.5833333333333334</v>
      </c>
      <c r="F358" s="1002">
        <v>0.9027777777777778</v>
      </c>
      <c r="G358" s="1001">
        <v>30.0</v>
      </c>
      <c r="H358" s="1001" t="s">
        <v>1081</v>
      </c>
      <c r="I358" s="1003"/>
      <c r="J358" s="244" t="s">
        <v>1752</v>
      </c>
    </row>
    <row r="359">
      <c r="A359" s="951">
        <v>42587.0</v>
      </c>
      <c r="B359" s="912" t="s">
        <v>170</v>
      </c>
      <c r="C359" s="912" t="s">
        <v>234</v>
      </c>
      <c r="D359" s="912" t="s">
        <v>1065</v>
      </c>
      <c r="E359" s="914">
        <v>0.4583333333333333</v>
      </c>
      <c r="F359" s="914">
        <v>0.7604166666666666</v>
      </c>
      <c r="G359" s="912">
        <v>30.0</v>
      </c>
      <c r="H359" s="912">
        <v>6.75</v>
      </c>
      <c r="I359" s="915"/>
      <c r="J359" s="244" t="s">
        <v>1752</v>
      </c>
    </row>
    <row r="360">
      <c r="A360" s="1012">
        <v>42587.0</v>
      </c>
      <c r="B360" s="1001" t="s">
        <v>170</v>
      </c>
      <c r="C360" s="1001" t="s">
        <v>234</v>
      </c>
      <c r="D360" s="1001" t="s">
        <v>1067</v>
      </c>
      <c r="E360" s="1002">
        <v>0.5416666666666666</v>
      </c>
      <c r="F360" s="1002">
        <v>0.6666666666666666</v>
      </c>
      <c r="G360" s="1001" t="s">
        <v>1063</v>
      </c>
      <c r="H360" s="1001">
        <v>3.0</v>
      </c>
      <c r="I360" s="1003"/>
      <c r="J360" s="244" t="s">
        <v>1752</v>
      </c>
    </row>
    <row r="361">
      <c r="A361" s="951">
        <v>42618.0</v>
      </c>
      <c r="B361" s="912" t="s">
        <v>5</v>
      </c>
      <c r="C361" s="912" t="s">
        <v>1064</v>
      </c>
      <c r="D361" s="912" t="s">
        <v>1065</v>
      </c>
      <c r="E361" s="914">
        <v>0.4166666666666667</v>
      </c>
      <c r="F361" s="914">
        <v>0.7291666666666666</v>
      </c>
      <c r="G361" s="912">
        <v>30.0</v>
      </c>
      <c r="H361" s="912">
        <v>7.0</v>
      </c>
      <c r="I361" s="915"/>
      <c r="J361" s="244" t="s">
        <v>1752</v>
      </c>
    </row>
    <row r="362">
      <c r="A362" s="952">
        <v>42618.0</v>
      </c>
      <c r="B362" s="916" t="s">
        <v>5</v>
      </c>
      <c r="C362" s="916" t="s">
        <v>234</v>
      </c>
      <c r="D362" s="916" t="s">
        <v>2069</v>
      </c>
      <c r="E362" s="917">
        <v>0.4166666666666667</v>
      </c>
      <c r="F362" s="917">
        <v>0.7083333333333334</v>
      </c>
      <c r="G362" s="916">
        <v>30.0</v>
      </c>
      <c r="H362" s="916">
        <v>6.5</v>
      </c>
      <c r="I362" s="932"/>
      <c r="J362" s="244" t="s">
        <v>1752</v>
      </c>
    </row>
    <row r="363">
      <c r="A363" s="1047">
        <v>42618.0</v>
      </c>
      <c r="B363" s="922" t="s">
        <v>5</v>
      </c>
      <c r="C363" s="922" t="s">
        <v>234</v>
      </c>
      <c r="D363" s="922" t="s">
        <v>2195</v>
      </c>
      <c r="E363" s="924">
        <v>0.625</v>
      </c>
      <c r="F363" s="924">
        <v>0.7986111111111112</v>
      </c>
      <c r="G363" s="922" t="s">
        <v>1063</v>
      </c>
      <c r="H363" s="922" t="s">
        <v>2493</v>
      </c>
      <c r="I363" s="937"/>
      <c r="J363" s="244" t="s">
        <v>1752</v>
      </c>
    </row>
    <row r="364">
      <c r="A364" s="952">
        <v>42648.0</v>
      </c>
      <c r="B364" s="916" t="s">
        <v>40</v>
      </c>
      <c r="C364" s="916" t="s">
        <v>234</v>
      </c>
      <c r="D364" s="916" t="s">
        <v>2069</v>
      </c>
      <c r="E364" s="917">
        <v>0.4166666666666667</v>
      </c>
      <c r="F364" s="917">
        <v>0.71875</v>
      </c>
      <c r="G364" s="916">
        <v>30.0</v>
      </c>
      <c r="H364" s="916">
        <v>6.75</v>
      </c>
      <c r="I364" s="932"/>
      <c r="J364" s="244" t="s">
        <v>2861</v>
      </c>
    </row>
    <row r="365">
      <c r="A365" s="1012">
        <v>42648.0</v>
      </c>
      <c r="B365" s="1001" t="s">
        <v>40</v>
      </c>
      <c r="C365" s="1001" t="s">
        <v>234</v>
      </c>
      <c r="D365" s="1001" t="s">
        <v>1067</v>
      </c>
      <c r="E365" s="1002">
        <v>0.6631944444444444</v>
      </c>
      <c r="F365" s="1002">
        <v>0.7986111111111112</v>
      </c>
      <c r="G365" s="1001" t="s">
        <v>1063</v>
      </c>
      <c r="H365" s="1001" t="s">
        <v>2862</v>
      </c>
      <c r="I365" s="1003"/>
      <c r="J365" s="244" t="s">
        <v>1752</v>
      </c>
    </row>
    <row r="366">
      <c r="A366" s="951">
        <v>42679.0</v>
      </c>
      <c r="B366" s="912" t="s">
        <v>1115</v>
      </c>
      <c r="C366" s="912" t="s">
        <v>234</v>
      </c>
      <c r="D366" s="912" t="s">
        <v>1065</v>
      </c>
      <c r="E366" s="914">
        <v>0.4166666666666667</v>
      </c>
      <c r="F366" s="914">
        <v>0.7083333333333334</v>
      </c>
      <c r="G366" s="912">
        <v>30.0</v>
      </c>
      <c r="H366" s="912">
        <v>6.5</v>
      </c>
      <c r="I366" s="915"/>
      <c r="J366" s="244" t="s">
        <v>1752</v>
      </c>
    </row>
    <row r="367">
      <c r="A367" s="1012">
        <v>42679.0</v>
      </c>
      <c r="B367" s="1001" t="s">
        <v>1115</v>
      </c>
      <c r="C367" s="1001" t="s">
        <v>234</v>
      </c>
      <c r="D367" s="1001" t="s">
        <v>1067</v>
      </c>
      <c r="E367" s="1002">
        <v>0.6666666666666666</v>
      </c>
      <c r="F367" s="1002">
        <v>0.7986111111111112</v>
      </c>
      <c r="G367" s="1001">
        <v>30.0</v>
      </c>
      <c r="H367" s="1001" t="s">
        <v>2420</v>
      </c>
      <c r="I367" s="1001" t="s">
        <v>2863</v>
      </c>
      <c r="J367" s="244" t="s">
        <v>1752</v>
      </c>
    </row>
    <row r="368">
      <c r="A368" s="955" t="s">
        <v>2521</v>
      </c>
      <c r="B368" s="955" t="s">
        <v>2522</v>
      </c>
      <c r="C368" s="955" t="s">
        <v>2523</v>
      </c>
      <c r="D368" s="955" t="s">
        <v>2524</v>
      </c>
      <c r="E368" s="955" t="s">
        <v>2523</v>
      </c>
      <c r="F368" s="955" t="s">
        <v>2524</v>
      </c>
      <c r="G368" s="955" t="s">
        <v>926</v>
      </c>
      <c r="H368" s="955" t="s">
        <v>2525</v>
      </c>
      <c r="I368" s="955" t="s">
        <v>2526</v>
      </c>
      <c r="J368" s="1032" t="s">
        <v>2526</v>
      </c>
    </row>
    <row r="369">
      <c r="A369" s="959">
        <v>42709.0</v>
      </c>
      <c r="B369" s="920" t="s">
        <v>109</v>
      </c>
      <c r="C369" s="920" t="s">
        <v>234</v>
      </c>
      <c r="D369" s="920" t="s">
        <v>2082</v>
      </c>
      <c r="E369" s="921">
        <v>0.4166666666666667</v>
      </c>
      <c r="F369" s="921">
        <v>0.75</v>
      </c>
      <c r="G369" s="920">
        <v>30.0</v>
      </c>
      <c r="H369" s="920">
        <v>7.5</v>
      </c>
      <c r="I369" s="931"/>
      <c r="J369" s="244" t="s">
        <v>1752</v>
      </c>
    </row>
    <row r="370">
      <c r="A370" s="952">
        <v>42709.0</v>
      </c>
      <c r="B370" s="916" t="s">
        <v>109</v>
      </c>
      <c r="C370" s="916" t="s">
        <v>234</v>
      </c>
      <c r="D370" s="916" t="s">
        <v>2069</v>
      </c>
      <c r="E370" s="917">
        <v>0.5416666666666666</v>
      </c>
      <c r="F370" s="917">
        <v>0.8854166666666666</v>
      </c>
      <c r="G370" s="916">
        <v>30.0</v>
      </c>
      <c r="H370" s="916">
        <v>7.75</v>
      </c>
      <c r="I370" s="932"/>
      <c r="J370" s="244" t="s">
        <v>1752</v>
      </c>
    </row>
    <row r="371">
      <c r="A371" s="951">
        <v>42709.0</v>
      </c>
      <c r="B371" s="912" t="s">
        <v>109</v>
      </c>
      <c r="C371" s="912" t="s">
        <v>234</v>
      </c>
      <c r="D371" s="912" t="s">
        <v>1065</v>
      </c>
      <c r="E371" s="914">
        <v>0.4166666666666667</v>
      </c>
      <c r="F371" s="914">
        <v>0.7083333333333334</v>
      </c>
      <c r="G371" s="912">
        <v>30.0</v>
      </c>
      <c r="H371" s="912">
        <v>6.5</v>
      </c>
      <c r="I371" s="915"/>
      <c r="J371" s="244" t="s">
        <v>1752</v>
      </c>
    </row>
    <row r="372">
      <c r="A372" s="916" t="s">
        <v>2864</v>
      </c>
      <c r="B372" s="916" t="s">
        <v>125</v>
      </c>
      <c r="C372" s="916" t="s">
        <v>234</v>
      </c>
      <c r="D372" s="916" t="s">
        <v>2069</v>
      </c>
      <c r="E372" s="917">
        <v>0.4166666666666667</v>
      </c>
      <c r="F372" s="917">
        <v>0.7916666666666666</v>
      </c>
      <c r="G372" s="916">
        <v>30.0</v>
      </c>
      <c r="H372" s="916">
        <v>8.5</v>
      </c>
      <c r="I372" s="932"/>
      <c r="J372" s="244" t="s">
        <v>1752</v>
      </c>
    </row>
    <row r="373">
      <c r="A373" s="938" t="s">
        <v>2864</v>
      </c>
      <c r="B373" s="938" t="s">
        <v>125</v>
      </c>
      <c r="C373" s="938" t="s">
        <v>234</v>
      </c>
      <c r="D373" s="938" t="s">
        <v>2865</v>
      </c>
      <c r="E373" s="939">
        <v>0.5416666666666666</v>
      </c>
      <c r="F373" s="939">
        <v>0.8819444444444444</v>
      </c>
      <c r="G373" s="938">
        <v>30.0</v>
      </c>
      <c r="H373" s="938" t="s">
        <v>2866</v>
      </c>
      <c r="I373" s="1005"/>
      <c r="J373" s="244" t="s">
        <v>1752</v>
      </c>
    </row>
    <row r="374">
      <c r="A374" s="922" t="s">
        <v>2867</v>
      </c>
      <c r="B374" s="922" t="s">
        <v>141</v>
      </c>
      <c r="C374" s="922" t="s">
        <v>234</v>
      </c>
      <c r="D374" s="922" t="s">
        <v>2195</v>
      </c>
      <c r="E374" s="924">
        <v>0.4166666666666667</v>
      </c>
      <c r="F374" s="924">
        <v>0.625</v>
      </c>
      <c r="G374" s="922" t="s">
        <v>1063</v>
      </c>
      <c r="H374" s="922">
        <v>5.0</v>
      </c>
      <c r="I374" s="937"/>
      <c r="J374" s="244" t="s">
        <v>1752</v>
      </c>
    </row>
    <row r="375">
      <c r="A375" s="995" t="s">
        <v>2867</v>
      </c>
      <c r="B375" s="995" t="s">
        <v>141</v>
      </c>
      <c r="C375" s="995" t="s">
        <v>234</v>
      </c>
      <c r="D375" s="995" t="s">
        <v>2667</v>
      </c>
      <c r="E375" s="996">
        <v>0.5</v>
      </c>
      <c r="F375" s="996">
        <v>0.8333333333333334</v>
      </c>
      <c r="G375" s="995">
        <v>30.0</v>
      </c>
      <c r="H375" s="995">
        <v>7.5</v>
      </c>
      <c r="I375" s="1016"/>
      <c r="J375" s="244" t="s">
        <v>1752</v>
      </c>
    </row>
    <row r="376">
      <c r="A376" s="916" t="s">
        <v>2867</v>
      </c>
      <c r="B376" s="916" t="s">
        <v>141</v>
      </c>
      <c r="C376" s="916" t="s">
        <v>234</v>
      </c>
      <c r="D376" s="916" t="s">
        <v>2069</v>
      </c>
      <c r="E376" s="917">
        <v>0.5833333333333334</v>
      </c>
      <c r="F376" s="917">
        <v>0.9027777777777778</v>
      </c>
      <c r="G376" s="916">
        <v>30.0</v>
      </c>
      <c r="H376" s="916" t="s">
        <v>2212</v>
      </c>
      <c r="I376" s="932"/>
      <c r="J376" s="244" t="s">
        <v>1752</v>
      </c>
    </row>
    <row r="377">
      <c r="A377" s="912" t="s">
        <v>2876</v>
      </c>
      <c r="B377" s="912" t="s">
        <v>170</v>
      </c>
      <c r="C377" s="912" t="s">
        <v>234</v>
      </c>
      <c r="D377" s="912" t="s">
        <v>1065</v>
      </c>
      <c r="E377" s="914">
        <v>0.4583333333333333</v>
      </c>
      <c r="F377" s="914">
        <v>0.75</v>
      </c>
      <c r="G377" s="912">
        <v>30.0</v>
      </c>
      <c r="H377" s="912">
        <v>6.5</v>
      </c>
      <c r="I377" s="915"/>
      <c r="J377" s="244" t="s">
        <v>1752</v>
      </c>
    </row>
    <row r="378">
      <c r="A378" s="1020" t="s">
        <v>2882</v>
      </c>
      <c r="B378" s="1020" t="s">
        <v>170</v>
      </c>
      <c r="C378" s="1020" t="s">
        <v>234</v>
      </c>
      <c r="D378" s="1020" t="s">
        <v>1172</v>
      </c>
      <c r="E378" s="1021">
        <v>0.5416666666666666</v>
      </c>
      <c r="F378" s="1021">
        <v>0.6666666666666666</v>
      </c>
      <c r="G378" s="1020" t="s">
        <v>1063</v>
      </c>
      <c r="H378" s="1020" t="s">
        <v>2346</v>
      </c>
      <c r="I378" s="1022"/>
      <c r="J378" s="244" t="s">
        <v>1752</v>
      </c>
    </row>
    <row r="379">
      <c r="A379" s="912" t="s">
        <v>2885</v>
      </c>
      <c r="B379" s="912" t="s">
        <v>5</v>
      </c>
      <c r="C379" s="912" t="s">
        <v>1064</v>
      </c>
      <c r="D379" s="912" t="s">
        <v>1065</v>
      </c>
      <c r="E379" s="914">
        <v>0.4166666666666667</v>
      </c>
      <c r="F379" s="914">
        <v>0.7604166666666666</v>
      </c>
      <c r="G379" s="912">
        <v>30.0</v>
      </c>
      <c r="H379" s="912">
        <v>7.75</v>
      </c>
      <c r="I379" s="915"/>
      <c r="J379" s="244" t="s">
        <v>1752</v>
      </c>
    </row>
    <row r="380">
      <c r="A380" s="916" t="s">
        <v>2885</v>
      </c>
      <c r="B380" s="916" t="s">
        <v>5</v>
      </c>
      <c r="C380" s="916" t="s">
        <v>234</v>
      </c>
      <c r="D380" s="916" t="s">
        <v>2069</v>
      </c>
      <c r="E380" s="917">
        <v>0.3854166666666667</v>
      </c>
      <c r="F380" s="917">
        <v>0.7083333333333334</v>
      </c>
      <c r="G380" s="916">
        <v>30.0</v>
      </c>
      <c r="H380" s="916">
        <v>7.25</v>
      </c>
      <c r="I380" s="916" t="s">
        <v>2889</v>
      </c>
      <c r="J380" s="244" t="s">
        <v>1752</v>
      </c>
    </row>
    <row r="381">
      <c r="A381" s="964" t="s">
        <v>2890</v>
      </c>
      <c r="B381" s="964" t="s">
        <v>5</v>
      </c>
      <c r="C381" s="964" t="s">
        <v>234</v>
      </c>
      <c r="D381" s="964" t="s">
        <v>2223</v>
      </c>
      <c r="E381" s="966">
        <v>0.625</v>
      </c>
      <c r="F381" s="966">
        <v>0.8055555555555556</v>
      </c>
      <c r="G381" s="964" t="s">
        <v>1063</v>
      </c>
      <c r="H381" s="964" t="s">
        <v>2891</v>
      </c>
      <c r="I381" s="964" t="s">
        <v>2892</v>
      </c>
      <c r="J381" s="244" t="s">
        <v>1752</v>
      </c>
    </row>
    <row r="382">
      <c r="A382" s="916" t="s">
        <v>2893</v>
      </c>
      <c r="B382" s="916" t="s">
        <v>40</v>
      </c>
      <c r="C382" s="916" t="s">
        <v>234</v>
      </c>
      <c r="D382" s="916" t="s">
        <v>2069</v>
      </c>
      <c r="E382" s="917">
        <v>0.4166666666666667</v>
      </c>
      <c r="F382" s="917">
        <v>0.7083333333333334</v>
      </c>
      <c r="G382" s="916">
        <v>30.0</v>
      </c>
      <c r="H382" s="916">
        <v>6.5</v>
      </c>
      <c r="I382" s="932"/>
      <c r="J382" s="244" t="s">
        <v>1752</v>
      </c>
    </row>
    <row r="383">
      <c r="A383" s="995" t="s">
        <v>2893</v>
      </c>
      <c r="B383" s="995" t="s">
        <v>2896</v>
      </c>
      <c r="C383" s="995" t="s">
        <v>234</v>
      </c>
      <c r="D383" s="995" t="s">
        <v>2667</v>
      </c>
      <c r="E383" s="996">
        <v>0.6666666666666666</v>
      </c>
      <c r="F383" s="996">
        <v>0.8125</v>
      </c>
      <c r="G383" s="995" t="s">
        <v>1063</v>
      </c>
      <c r="H383" s="995">
        <v>3.5</v>
      </c>
      <c r="I383" s="995" t="s">
        <v>2897</v>
      </c>
      <c r="J383" s="244" t="s">
        <v>1752</v>
      </c>
    </row>
    <row r="384">
      <c r="A384" s="912" t="s">
        <v>2028</v>
      </c>
      <c r="B384" s="912" t="s">
        <v>1115</v>
      </c>
      <c r="C384" s="912" t="s">
        <v>234</v>
      </c>
      <c r="D384" s="912" t="s">
        <v>1065</v>
      </c>
      <c r="E384" s="914">
        <v>0.4166666666666667</v>
      </c>
      <c r="F384" s="914">
        <v>0.7083333333333334</v>
      </c>
      <c r="G384" s="912">
        <v>30.0</v>
      </c>
      <c r="H384" s="912">
        <v>6.5</v>
      </c>
      <c r="I384" s="915"/>
      <c r="J384" s="244" t="s">
        <v>1752</v>
      </c>
    </row>
    <row r="385">
      <c r="A385" s="981" t="s">
        <v>2028</v>
      </c>
      <c r="B385" s="981" t="s">
        <v>1115</v>
      </c>
      <c r="C385" s="981" t="s">
        <v>234</v>
      </c>
      <c r="D385" s="981" t="s">
        <v>2203</v>
      </c>
      <c r="E385" s="982">
        <v>0.6666666666666666</v>
      </c>
      <c r="F385" s="982">
        <v>0.7916666666666666</v>
      </c>
      <c r="G385" s="981" t="s">
        <v>1063</v>
      </c>
      <c r="H385" s="981">
        <v>3.0</v>
      </c>
      <c r="I385" s="1096"/>
      <c r="J385" s="244" t="s">
        <v>1150</v>
      </c>
    </row>
    <row r="386">
      <c r="A386" s="916" t="s">
        <v>2902</v>
      </c>
      <c r="B386" s="916" t="s">
        <v>109</v>
      </c>
      <c r="C386" s="916" t="s">
        <v>234</v>
      </c>
      <c r="D386" s="916" t="s">
        <v>2069</v>
      </c>
      <c r="E386" s="917">
        <v>0.4166666666666667</v>
      </c>
      <c r="F386" s="917">
        <v>0.75</v>
      </c>
      <c r="G386" s="916">
        <v>30.0</v>
      </c>
      <c r="H386" s="916">
        <v>7.5</v>
      </c>
      <c r="I386" s="932"/>
      <c r="J386" s="244" t="s">
        <v>1150</v>
      </c>
    </row>
    <row r="387">
      <c r="A387" s="920" t="s">
        <v>2902</v>
      </c>
      <c r="B387" s="920" t="s">
        <v>109</v>
      </c>
      <c r="C387" s="920" t="s">
        <v>234</v>
      </c>
      <c r="D387" s="920" t="s">
        <v>2082</v>
      </c>
      <c r="E387" s="921">
        <v>0.5416666666666666</v>
      </c>
      <c r="F387" s="921">
        <v>0.8819444444444444</v>
      </c>
      <c r="G387" s="920">
        <v>30.0</v>
      </c>
      <c r="H387" s="920" t="s">
        <v>1881</v>
      </c>
      <c r="I387" s="931"/>
      <c r="J387" s="244" t="s">
        <v>1150</v>
      </c>
    </row>
    <row r="388">
      <c r="A388" s="824" t="s">
        <v>2902</v>
      </c>
      <c r="B388" s="824" t="s">
        <v>109</v>
      </c>
      <c r="C388" s="824" t="s">
        <v>1064</v>
      </c>
      <c r="D388" s="824" t="s">
        <v>1065</v>
      </c>
      <c r="E388" s="826">
        <v>0.3784722222222222</v>
      </c>
      <c r="F388" s="826">
        <v>0.7118055555555556</v>
      </c>
      <c r="G388" s="824">
        <v>30.0</v>
      </c>
      <c r="H388" s="824">
        <v>7.5</v>
      </c>
      <c r="I388" s="103"/>
      <c r="J388" s="244" t="s">
        <v>1150</v>
      </c>
    </row>
    <row r="389">
      <c r="A389" s="916" t="s">
        <v>2033</v>
      </c>
      <c r="B389" s="916" t="s">
        <v>109</v>
      </c>
      <c r="C389" s="916" t="s">
        <v>234</v>
      </c>
      <c r="D389" s="916" t="s">
        <v>2069</v>
      </c>
      <c r="E389" s="917">
        <v>0.4166666666666667</v>
      </c>
      <c r="F389" s="917">
        <v>0.7916666666666666</v>
      </c>
      <c r="G389" s="916">
        <v>30.0</v>
      </c>
      <c r="H389" s="916">
        <v>8.5</v>
      </c>
      <c r="I389" s="932"/>
      <c r="J389" s="244" t="s">
        <v>1150</v>
      </c>
    </row>
    <row r="390">
      <c r="A390" s="920" t="s">
        <v>2033</v>
      </c>
      <c r="B390" s="920" t="s">
        <v>125</v>
      </c>
      <c r="C390" s="920" t="s">
        <v>234</v>
      </c>
      <c r="D390" s="920" t="s">
        <v>2082</v>
      </c>
      <c r="E390" s="921">
        <v>0.5416666666666666</v>
      </c>
      <c r="F390" s="921">
        <v>0.875</v>
      </c>
      <c r="G390" s="920">
        <v>30.0</v>
      </c>
      <c r="H390" s="920">
        <v>7.5</v>
      </c>
      <c r="I390" s="931"/>
      <c r="J390" s="244" t="s">
        <v>1150</v>
      </c>
    </row>
    <row r="391">
      <c r="A391" s="912" t="s">
        <v>2033</v>
      </c>
      <c r="B391" s="912" t="s">
        <v>125</v>
      </c>
      <c r="C391" s="912" t="s">
        <v>1064</v>
      </c>
      <c r="D391" s="912" t="s">
        <v>946</v>
      </c>
      <c r="E391" s="914">
        <v>0.625</v>
      </c>
      <c r="F391" s="914">
        <v>0.75</v>
      </c>
      <c r="G391" s="912" t="s">
        <v>1063</v>
      </c>
      <c r="H391" s="912">
        <v>3.0</v>
      </c>
      <c r="I391" s="915"/>
      <c r="J391" s="244" t="s">
        <v>1150</v>
      </c>
    </row>
    <row r="392">
      <c r="A392" s="922" t="s">
        <v>2912</v>
      </c>
      <c r="B392" s="922" t="s">
        <v>141</v>
      </c>
      <c r="C392" s="922" t="s">
        <v>234</v>
      </c>
      <c r="D392" s="922" t="s">
        <v>2195</v>
      </c>
      <c r="E392" s="924">
        <v>0.4166666666666667</v>
      </c>
      <c r="F392" s="924">
        <v>0.625</v>
      </c>
      <c r="G392" s="922" t="s">
        <v>1063</v>
      </c>
      <c r="H392" s="922">
        <v>5.0</v>
      </c>
      <c r="I392" s="937"/>
      <c r="J392" s="244" t="s">
        <v>1150</v>
      </c>
    </row>
    <row r="393">
      <c r="A393" s="995" t="s">
        <v>2914</v>
      </c>
      <c r="B393" s="995" t="s">
        <v>141</v>
      </c>
      <c r="C393" s="995" t="s">
        <v>234</v>
      </c>
      <c r="D393" s="995" t="s">
        <v>2667</v>
      </c>
      <c r="E393" s="996">
        <v>0.5</v>
      </c>
      <c r="F393" s="996">
        <v>0.8333333333333334</v>
      </c>
      <c r="G393" s="995">
        <v>30.0</v>
      </c>
      <c r="H393" s="995">
        <v>7.5</v>
      </c>
      <c r="I393" s="1016"/>
      <c r="J393" s="244" t="s">
        <v>1150</v>
      </c>
    </row>
    <row r="394">
      <c r="A394" s="916" t="s">
        <v>2912</v>
      </c>
      <c r="B394" s="916" t="s">
        <v>141</v>
      </c>
      <c r="C394" s="916" t="s">
        <v>234</v>
      </c>
      <c r="D394" s="916" t="s">
        <v>2069</v>
      </c>
      <c r="E394" s="917">
        <v>0.5833333333333334</v>
      </c>
      <c r="F394" s="917">
        <v>0.9027777777777778</v>
      </c>
      <c r="G394" s="916">
        <v>30.0</v>
      </c>
      <c r="H394" s="916" t="s">
        <v>2212</v>
      </c>
      <c r="I394" s="932"/>
      <c r="J394" s="244" t="s">
        <v>1150</v>
      </c>
    </row>
    <row r="395">
      <c r="A395" s="922" t="s">
        <v>2920</v>
      </c>
      <c r="B395" s="922" t="s">
        <v>170</v>
      </c>
      <c r="C395" s="922" t="s">
        <v>234</v>
      </c>
      <c r="D395" s="922" t="s">
        <v>2195</v>
      </c>
      <c r="E395" s="924">
        <v>0.4513888888888889</v>
      </c>
      <c r="F395" s="924">
        <v>0.7569444444444444</v>
      </c>
      <c r="G395" s="922">
        <v>30.0</v>
      </c>
      <c r="H395" s="922" t="s">
        <v>2923</v>
      </c>
      <c r="I395" s="937"/>
      <c r="J395" s="244" t="s">
        <v>1150</v>
      </c>
    </row>
    <row r="396">
      <c r="A396" s="1001" t="s">
        <v>2920</v>
      </c>
      <c r="B396" s="1001" t="s">
        <v>170</v>
      </c>
      <c r="C396" s="1001" t="s">
        <v>234</v>
      </c>
      <c r="D396" s="1001" t="s">
        <v>2926</v>
      </c>
      <c r="E396" s="1002">
        <v>0.5416666666666666</v>
      </c>
      <c r="F396" s="1002">
        <v>0.6666666666666666</v>
      </c>
      <c r="G396" s="1001" t="s">
        <v>1063</v>
      </c>
      <c r="H396" s="1001">
        <v>3.0</v>
      </c>
      <c r="I396" s="1003"/>
      <c r="J396" s="244" t="s">
        <v>1150</v>
      </c>
    </row>
    <row r="397">
      <c r="A397" s="916" t="s">
        <v>2928</v>
      </c>
      <c r="B397" s="916" t="s">
        <v>5</v>
      </c>
      <c r="C397" s="916" t="s">
        <v>234</v>
      </c>
      <c r="D397" s="916" t="s">
        <v>2069</v>
      </c>
      <c r="E397" s="917">
        <v>0.4166666666666667</v>
      </c>
      <c r="F397" s="917">
        <v>0.78125</v>
      </c>
      <c r="G397" s="916">
        <v>30.0</v>
      </c>
      <c r="H397" s="916">
        <v>8.25</v>
      </c>
      <c r="I397" s="916" t="s">
        <v>2933</v>
      </c>
      <c r="J397" s="244" t="s">
        <v>1150</v>
      </c>
    </row>
    <row r="398">
      <c r="A398" s="912" t="s">
        <v>2928</v>
      </c>
      <c r="B398" s="912" t="s">
        <v>5</v>
      </c>
      <c r="C398" s="912" t="s">
        <v>1064</v>
      </c>
      <c r="D398" s="912" t="s">
        <v>1065</v>
      </c>
      <c r="E398" s="914">
        <v>0.3958333333333333</v>
      </c>
      <c r="F398" s="914">
        <v>0.71875</v>
      </c>
      <c r="G398" s="912">
        <v>30.0</v>
      </c>
      <c r="H398" s="912">
        <v>7.25</v>
      </c>
      <c r="I398" s="915"/>
      <c r="J398" s="244" t="s">
        <v>1150</v>
      </c>
    </row>
    <row r="399">
      <c r="A399" s="916" t="s">
        <v>2939</v>
      </c>
      <c r="B399" s="916" t="s">
        <v>40</v>
      </c>
      <c r="C399" s="916" t="s">
        <v>234</v>
      </c>
      <c r="D399" s="916" t="s">
        <v>2069</v>
      </c>
      <c r="E399" s="917">
        <v>0.4166666666666667</v>
      </c>
      <c r="F399" s="917">
        <v>0.7916666666666666</v>
      </c>
      <c r="G399" s="916">
        <v>60.0</v>
      </c>
      <c r="H399" s="916">
        <v>8.0</v>
      </c>
      <c r="I399" s="932"/>
      <c r="J399" s="244" t="s">
        <v>1150</v>
      </c>
    </row>
    <row r="400">
      <c r="A400" s="995" t="s">
        <v>2939</v>
      </c>
      <c r="B400" s="995" t="s">
        <v>40</v>
      </c>
      <c r="C400" s="995" t="s">
        <v>234</v>
      </c>
      <c r="D400" s="995" t="s">
        <v>2667</v>
      </c>
      <c r="E400" s="996">
        <v>0.625</v>
      </c>
      <c r="F400" s="996">
        <v>0.75</v>
      </c>
      <c r="G400" s="995" t="s">
        <v>1063</v>
      </c>
      <c r="H400" s="995">
        <v>3.0</v>
      </c>
      <c r="I400" s="1016"/>
      <c r="J400" s="244" t="s">
        <v>1150</v>
      </c>
    </row>
    <row r="401">
      <c r="A401" s="912" t="s">
        <v>2943</v>
      </c>
      <c r="B401" s="912" t="s">
        <v>1115</v>
      </c>
      <c r="C401" s="912" t="s">
        <v>234</v>
      </c>
      <c r="D401" s="912" t="s">
        <v>1065</v>
      </c>
      <c r="E401" s="914">
        <v>0.4166666666666667</v>
      </c>
      <c r="F401" s="914">
        <v>0.7083333333333334</v>
      </c>
      <c r="G401" s="912" t="s">
        <v>1063</v>
      </c>
      <c r="H401" s="912">
        <v>7.0</v>
      </c>
      <c r="I401" s="915"/>
      <c r="J401" s="244" t="s">
        <v>1150</v>
      </c>
    </row>
    <row r="402">
      <c r="A402" s="1001" t="s">
        <v>2943</v>
      </c>
      <c r="B402" s="1001" t="s">
        <v>1115</v>
      </c>
      <c r="C402" s="1001" t="s">
        <v>234</v>
      </c>
      <c r="D402" s="1001" t="s">
        <v>1067</v>
      </c>
      <c r="E402" s="1013">
        <v>0.6597222222222222</v>
      </c>
      <c r="F402" s="1002">
        <v>0.7951388888888888</v>
      </c>
      <c r="G402" s="1001" t="s">
        <v>1063</v>
      </c>
      <c r="H402" s="1104" t="s">
        <v>2862</v>
      </c>
      <c r="I402" s="1003"/>
      <c r="J402" s="244" t="s">
        <v>1150</v>
      </c>
    </row>
    <row r="403">
      <c r="A403" s="955" t="s">
        <v>2521</v>
      </c>
      <c r="B403" s="955" t="s">
        <v>2522</v>
      </c>
      <c r="C403" s="955" t="s">
        <v>2523</v>
      </c>
      <c r="D403" s="955" t="s">
        <v>2524</v>
      </c>
      <c r="E403" s="955" t="s">
        <v>2523</v>
      </c>
      <c r="F403" s="955" t="s">
        <v>2524</v>
      </c>
      <c r="G403" s="955" t="s">
        <v>926</v>
      </c>
      <c r="H403" s="955" t="s">
        <v>2525</v>
      </c>
      <c r="I403" s="955" t="s">
        <v>2526</v>
      </c>
      <c r="J403" s="1032" t="s">
        <v>2526</v>
      </c>
    </row>
    <row r="404">
      <c r="A404" s="916" t="s">
        <v>2951</v>
      </c>
      <c r="B404" s="916" t="s">
        <v>109</v>
      </c>
      <c r="C404" s="916" t="s">
        <v>234</v>
      </c>
      <c r="D404" s="916" t="s">
        <v>2069</v>
      </c>
      <c r="E404" s="917">
        <v>0.4166666666666667</v>
      </c>
      <c r="F404" s="917">
        <v>0.75</v>
      </c>
      <c r="G404" s="916">
        <v>30.0</v>
      </c>
      <c r="H404" s="916">
        <v>7.5</v>
      </c>
      <c r="I404" s="932"/>
      <c r="J404" s="244" t="s">
        <v>1752</v>
      </c>
    </row>
    <row r="405">
      <c r="A405" s="1265" t="s">
        <v>2951</v>
      </c>
      <c r="B405" s="1265" t="s">
        <v>109</v>
      </c>
      <c r="C405" s="1265" t="s">
        <v>234</v>
      </c>
      <c r="D405" s="1265" t="s">
        <v>2865</v>
      </c>
      <c r="E405" s="1266">
        <v>0.5416666666666666</v>
      </c>
      <c r="F405" s="1266">
        <v>0.8819444444444444</v>
      </c>
      <c r="G405" s="1265">
        <v>30.0</v>
      </c>
      <c r="H405" s="1265" t="s">
        <v>2866</v>
      </c>
      <c r="I405" s="1267"/>
      <c r="J405" s="244" t="s">
        <v>1752</v>
      </c>
    </row>
    <row r="406">
      <c r="A406" s="912" t="s">
        <v>2951</v>
      </c>
      <c r="B406" s="912" t="s">
        <v>109</v>
      </c>
      <c r="C406" s="912" t="s">
        <v>1064</v>
      </c>
      <c r="D406" s="912" t="s">
        <v>1065</v>
      </c>
      <c r="E406" s="914">
        <v>0.4166666666666667</v>
      </c>
      <c r="F406" s="914">
        <v>0.7083333333333334</v>
      </c>
      <c r="G406" s="912">
        <v>30.0</v>
      </c>
      <c r="H406" s="912">
        <v>6.5</v>
      </c>
      <c r="I406" s="915"/>
      <c r="J406" s="244" t="s">
        <v>1752</v>
      </c>
    </row>
    <row r="407">
      <c r="A407" s="916" t="s">
        <v>2960</v>
      </c>
      <c r="B407" s="916" t="s">
        <v>125</v>
      </c>
      <c r="C407" s="916" t="s">
        <v>234</v>
      </c>
      <c r="D407" s="916" t="s">
        <v>2069</v>
      </c>
      <c r="E407" s="917">
        <v>0.4166666666666667</v>
      </c>
      <c r="F407" s="917">
        <v>0.7916666666666666</v>
      </c>
      <c r="G407" s="916">
        <v>30.0</v>
      </c>
      <c r="H407" s="916">
        <v>8.5</v>
      </c>
      <c r="I407" s="932"/>
      <c r="J407" s="244" t="s">
        <v>1752</v>
      </c>
    </row>
    <row r="408">
      <c r="A408" s="1001" t="s">
        <v>2960</v>
      </c>
      <c r="B408" s="1001" t="s">
        <v>125</v>
      </c>
      <c r="C408" s="1001" t="s">
        <v>234</v>
      </c>
      <c r="D408" s="1001" t="s">
        <v>1067</v>
      </c>
      <c r="E408" s="1002">
        <v>0.5416666666666666</v>
      </c>
      <c r="F408" s="1002">
        <v>0.8819444444444444</v>
      </c>
      <c r="G408" s="1001">
        <v>30.0</v>
      </c>
      <c r="H408" s="1001" t="s">
        <v>2866</v>
      </c>
      <c r="I408" s="1003"/>
      <c r="J408" s="244" t="s">
        <v>1752</v>
      </c>
    </row>
    <row r="409">
      <c r="A409" s="912" t="s">
        <v>2960</v>
      </c>
      <c r="B409" s="912" t="s">
        <v>125</v>
      </c>
      <c r="C409" s="912" t="s">
        <v>1064</v>
      </c>
      <c r="D409" s="912" t="s">
        <v>1065</v>
      </c>
      <c r="E409" s="914">
        <v>0.4479166666666667</v>
      </c>
      <c r="F409" s="914">
        <v>0.6041666666666666</v>
      </c>
      <c r="G409" s="912" t="s">
        <v>1063</v>
      </c>
      <c r="H409" s="912">
        <v>3.75</v>
      </c>
      <c r="I409" s="915"/>
      <c r="J409" s="244" t="s">
        <v>1752</v>
      </c>
    </row>
    <row r="410">
      <c r="A410" s="981" t="s">
        <v>2968</v>
      </c>
      <c r="B410" s="981" t="s">
        <v>141</v>
      </c>
      <c r="C410" s="981" t="s">
        <v>234</v>
      </c>
      <c r="D410" s="981" t="s">
        <v>2203</v>
      </c>
      <c r="E410" s="982">
        <v>0.4097222222222222</v>
      </c>
      <c r="F410" s="982">
        <v>0.625</v>
      </c>
      <c r="G410" s="981" t="s">
        <v>1063</v>
      </c>
      <c r="H410" s="981" t="s">
        <v>2969</v>
      </c>
      <c r="I410" s="1096"/>
      <c r="J410" s="244" t="s">
        <v>1150</v>
      </c>
    </row>
    <row r="411">
      <c r="A411" s="922" t="s">
        <v>2968</v>
      </c>
      <c r="B411" s="922" t="s">
        <v>141</v>
      </c>
      <c r="C411" s="922" t="s">
        <v>234</v>
      </c>
      <c r="D411" s="922" t="s">
        <v>2195</v>
      </c>
      <c r="E411" s="924">
        <v>0.5</v>
      </c>
      <c r="F411" s="924">
        <v>0.8333333333333334</v>
      </c>
      <c r="G411" s="922">
        <v>30.0</v>
      </c>
      <c r="H411" s="922">
        <v>7.5</v>
      </c>
      <c r="I411" s="937"/>
      <c r="J411" s="244" t="s">
        <v>1150</v>
      </c>
    </row>
    <row r="412">
      <c r="A412" s="916" t="s">
        <v>2968</v>
      </c>
      <c r="B412" s="916" t="s">
        <v>141</v>
      </c>
      <c r="C412" s="916" t="s">
        <v>234</v>
      </c>
      <c r="D412" s="916" t="s">
        <v>2069</v>
      </c>
      <c r="E412" s="917">
        <v>0.5833333333333334</v>
      </c>
      <c r="F412" s="917">
        <v>0.90625</v>
      </c>
      <c r="G412" s="916">
        <v>30.0</v>
      </c>
      <c r="H412" s="916">
        <v>7.25</v>
      </c>
      <c r="I412" s="916" t="s">
        <v>2973</v>
      </c>
      <c r="J412" s="244" t="s">
        <v>1150</v>
      </c>
    </row>
    <row r="413">
      <c r="A413" s="912" t="s">
        <v>2975</v>
      </c>
      <c r="B413" s="912" t="s">
        <v>170</v>
      </c>
      <c r="C413" s="912" t="s">
        <v>234</v>
      </c>
      <c r="D413" s="912" t="s">
        <v>1065</v>
      </c>
      <c r="E413" s="914">
        <v>0.4583333333333333</v>
      </c>
      <c r="F413" s="914">
        <v>0.7916666666666666</v>
      </c>
      <c r="G413" s="912">
        <v>30.0</v>
      </c>
      <c r="H413" s="912">
        <v>7.5</v>
      </c>
      <c r="I413" s="912" t="s">
        <v>2978</v>
      </c>
      <c r="J413" s="244" t="s">
        <v>1150</v>
      </c>
    </row>
    <row r="414">
      <c r="A414" s="1020" t="s">
        <v>2975</v>
      </c>
      <c r="B414" s="1020" t="s">
        <v>170</v>
      </c>
      <c r="C414" s="1020" t="s">
        <v>234</v>
      </c>
      <c r="D414" s="1020" t="s">
        <v>2257</v>
      </c>
      <c r="E414" s="1021">
        <v>0.5416666666666666</v>
      </c>
      <c r="F414" s="1021">
        <v>0.6666666666666666</v>
      </c>
      <c r="G414" s="1020" t="s">
        <v>1063</v>
      </c>
      <c r="H414" s="1020" t="s">
        <v>2346</v>
      </c>
      <c r="I414" s="1022"/>
      <c r="J414" s="244" t="s">
        <v>1150</v>
      </c>
    </row>
    <row r="415">
      <c r="A415" s="916" t="s">
        <v>2980</v>
      </c>
      <c r="B415" s="916" t="s">
        <v>5</v>
      </c>
      <c r="C415" s="916" t="s">
        <v>234</v>
      </c>
      <c r="D415" s="916" t="s">
        <v>2069</v>
      </c>
      <c r="E415" s="917">
        <v>0.4166666666666667</v>
      </c>
      <c r="F415" s="917">
        <v>0.7083333333333334</v>
      </c>
      <c r="G415" s="916">
        <v>30.0</v>
      </c>
      <c r="H415" s="916">
        <v>6.5</v>
      </c>
      <c r="I415" s="932"/>
      <c r="J415" s="244" t="s">
        <v>1150</v>
      </c>
    </row>
    <row r="416">
      <c r="A416" s="964" t="s">
        <v>2983</v>
      </c>
      <c r="B416" s="964" t="s">
        <v>5</v>
      </c>
      <c r="C416" s="964" t="s">
        <v>234</v>
      </c>
      <c r="D416" s="964" t="s">
        <v>2223</v>
      </c>
      <c r="E416" s="966">
        <v>0.625</v>
      </c>
      <c r="F416" s="966">
        <v>0.8055555555555556</v>
      </c>
      <c r="G416" s="964" t="s">
        <v>1063</v>
      </c>
      <c r="H416" s="964" t="s">
        <v>2985</v>
      </c>
      <c r="I416" s="976"/>
      <c r="J416" s="244" t="s">
        <v>1150</v>
      </c>
    </row>
    <row r="417">
      <c r="A417" s="912" t="s">
        <v>2983</v>
      </c>
      <c r="B417" s="912" t="s">
        <v>5</v>
      </c>
      <c r="C417" s="912" t="s">
        <v>1064</v>
      </c>
      <c r="D417" s="912" t="s">
        <v>1065</v>
      </c>
      <c r="E417" s="914">
        <v>0.4166666666666667</v>
      </c>
      <c r="F417" s="914">
        <v>0.7291666666666666</v>
      </c>
      <c r="G417" s="912">
        <v>30.0</v>
      </c>
      <c r="H417" s="912">
        <v>7.0</v>
      </c>
      <c r="I417" s="915"/>
      <c r="J417" s="244" t="s">
        <v>1752</v>
      </c>
    </row>
    <row r="418">
      <c r="A418" s="916" t="s">
        <v>2991</v>
      </c>
      <c r="B418" s="916" t="s">
        <v>40</v>
      </c>
      <c r="C418" s="916" t="s">
        <v>234</v>
      </c>
      <c r="D418" s="916" t="s">
        <v>2069</v>
      </c>
      <c r="E418" s="917">
        <v>0.4166666666666667</v>
      </c>
      <c r="F418" s="917">
        <v>0.7083333333333334</v>
      </c>
      <c r="G418" s="916">
        <v>30.0</v>
      </c>
      <c r="H418" s="916">
        <v>6.5</v>
      </c>
      <c r="I418" s="932"/>
      <c r="J418" s="244" t="s">
        <v>1752</v>
      </c>
    </row>
    <row r="419">
      <c r="A419" s="1001" t="s">
        <v>2991</v>
      </c>
      <c r="B419" s="1001" t="s">
        <v>40</v>
      </c>
      <c r="C419" s="1001" t="s">
        <v>234</v>
      </c>
      <c r="D419" s="1001" t="s">
        <v>1067</v>
      </c>
      <c r="E419" s="1002">
        <v>0.6666666666666666</v>
      </c>
      <c r="F419" s="1002">
        <v>0.7951388888888888</v>
      </c>
      <c r="G419" s="1001" t="s">
        <v>1063</v>
      </c>
      <c r="H419" s="1001" t="s">
        <v>2994</v>
      </c>
      <c r="I419" s="1003"/>
      <c r="J419" s="244" t="s">
        <v>1752</v>
      </c>
    </row>
    <row r="420">
      <c r="A420" s="951">
        <v>42375.0</v>
      </c>
      <c r="B420" s="912" t="s">
        <v>1115</v>
      </c>
      <c r="C420" s="912" t="s">
        <v>234</v>
      </c>
      <c r="D420" s="912" t="s">
        <v>1065</v>
      </c>
      <c r="E420" s="914">
        <v>0.4201388888888889</v>
      </c>
      <c r="F420" s="914">
        <v>0.7083333333333334</v>
      </c>
      <c r="G420" s="912"/>
      <c r="H420" s="912" t="s">
        <v>2541</v>
      </c>
      <c r="I420" s="915"/>
      <c r="J420" s="244" t="s">
        <v>1752</v>
      </c>
    </row>
    <row r="421">
      <c r="A421" s="1012">
        <v>42375.0</v>
      </c>
      <c r="B421" s="1001" t="s">
        <v>1115</v>
      </c>
      <c r="C421" s="1001" t="s">
        <v>234</v>
      </c>
      <c r="D421" s="1001" t="s">
        <v>1067</v>
      </c>
      <c r="E421" s="1013">
        <v>0.6631944444444444</v>
      </c>
      <c r="F421" s="1002">
        <v>0.7986111111111112</v>
      </c>
      <c r="G421" s="1001" t="s">
        <v>1063</v>
      </c>
      <c r="H421" s="1001" t="s">
        <v>2252</v>
      </c>
      <c r="I421" s="1003"/>
      <c r="J421" s="244" t="s">
        <v>1752</v>
      </c>
    </row>
    <row r="422">
      <c r="A422" s="959">
        <v>42406.0</v>
      </c>
      <c r="B422" s="920" t="s">
        <v>109</v>
      </c>
      <c r="C422" s="920" t="s">
        <v>3005</v>
      </c>
      <c r="D422" s="920" t="s">
        <v>2082</v>
      </c>
      <c r="E422" s="921">
        <v>0.4166666666666667</v>
      </c>
      <c r="F422" s="921">
        <v>0.7916666666666666</v>
      </c>
      <c r="G422" s="920">
        <v>30.0</v>
      </c>
      <c r="H422" s="920" t="s">
        <v>2854</v>
      </c>
      <c r="I422" s="931"/>
      <c r="J422" s="244" t="s">
        <v>1752</v>
      </c>
    </row>
    <row r="423">
      <c r="A423" s="952">
        <v>42406.0</v>
      </c>
      <c r="B423" s="916" t="s">
        <v>109</v>
      </c>
      <c r="C423" s="916" t="s">
        <v>234</v>
      </c>
      <c r="D423" s="916" t="s">
        <v>2069</v>
      </c>
      <c r="E423" s="917">
        <v>0.5833333333333334</v>
      </c>
      <c r="F423" s="917">
        <v>0.8819444444444444</v>
      </c>
      <c r="G423" s="916">
        <v>30.0</v>
      </c>
      <c r="H423" s="916" t="s">
        <v>2246</v>
      </c>
      <c r="I423" s="932"/>
      <c r="J423" s="244" t="s">
        <v>1752</v>
      </c>
    </row>
    <row r="424">
      <c r="A424" s="951">
        <v>42406.0</v>
      </c>
      <c r="B424" s="912" t="s">
        <v>109</v>
      </c>
      <c r="C424" s="912" t="s">
        <v>1064</v>
      </c>
      <c r="D424" s="912" t="s">
        <v>1065</v>
      </c>
      <c r="E424" s="914">
        <v>0.4236111111111111</v>
      </c>
      <c r="F424" s="914">
        <v>0.7291666666666666</v>
      </c>
      <c r="G424" s="912">
        <v>30.0</v>
      </c>
      <c r="H424" s="912" t="s">
        <v>3010</v>
      </c>
      <c r="I424" s="915"/>
      <c r="J424" s="244" t="s">
        <v>1752</v>
      </c>
    </row>
    <row r="425">
      <c r="A425" s="952">
        <v>42435.0</v>
      </c>
      <c r="B425" s="916" t="s">
        <v>125</v>
      </c>
      <c r="C425" s="916" t="s">
        <v>234</v>
      </c>
      <c r="D425" s="916" t="s">
        <v>2069</v>
      </c>
      <c r="E425" s="917">
        <v>0.4166666666666667</v>
      </c>
      <c r="F425" s="917">
        <v>0.7916666666666666</v>
      </c>
      <c r="G425" s="916">
        <v>30.0</v>
      </c>
      <c r="H425" s="916">
        <v>8.5</v>
      </c>
      <c r="I425" s="932"/>
      <c r="J425" s="244" t="s">
        <v>1752</v>
      </c>
    </row>
    <row r="426">
      <c r="A426" s="1279">
        <v>42435.0</v>
      </c>
      <c r="B426" s="1280" t="s">
        <v>125</v>
      </c>
      <c r="C426" s="1280" t="s">
        <v>234</v>
      </c>
      <c r="D426" s="1280" t="s">
        <v>2324</v>
      </c>
      <c r="E426" s="1282">
        <v>0.5416666666666666</v>
      </c>
      <c r="F426" s="1282">
        <v>0.9027777777777778</v>
      </c>
      <c r="G426" s="1280">
        <v>30.0</v>
      </c>
      <c r="H426" s="1280" t="s">
        <v>3015</v>
      </c>
      <c r="I426" s="1280" t="s">
        <v>3016</v>
      </c>
      <c r="J426" s="244" t="s">
        <v>3017</v>
      </c>
    </row>
    <row r="427">
      <c r="A427" s="1047">
        <v>42466.0</v>
      </c>
      <c r="B427" s="922" t="s">
        <v>141</v>
      </c>
      <c r="C427" s="922" t="s">
        <v>234</v>
      </c>
      <c r="D427" s="922" t="s">
        <v>2195</v>
      </c>
      <c r="E427" s="924">
        <v>0.4166666666666667</v>
      </c>
      <c r="F427" s="924">
        <v>0.625</v>
      </c>
      <c r="G427" s="922" t="s">
        <v>1063</v>
      </c>
      <c r="H427" s="922">
        <v>5.0</v>
      </c>
      <c r="I427" s="937"/>
      <c r="J427" s="244" t="s">
        <v>1752</v>
      </c>
    </row>
    <row r="428">
      <c r="A428" s="952">
        <v>42466.0</v>
      </c>
      <c r="B428" s="916" t="s">
        <v>141</v>
      </c>
      <c r="C428" s="916" t="s">
        <v>234</v>
      </c>
      <c r="D428" s="916" t="s">
        <v>2069</v>
      </c>
      <c r="E428" s="917">
        <v>0.5</v>
      </c>
      <c r="F428" s="917">
        <v>0.8125</v>
      </c>
      <c r="G428" s="916">
        <v>30.0</v>
      </c>
      <c r="H428" s="916">
        <v>7.0</v>
      </c>
      <c r="I428" s="916" t="s">
        <v>3021</v>
      </c>
      <c r="J428" s="244" t="s">
        <v>1752</v>
      </c>
    </row>
    <row r="429">
      <c r="A429" s="1012">
        <v>42466.0</v>
      </c>
      <c r="B429" s="1001" t="s">
        <v>141</v>
      </c>
      <c r="C429" s="1001" t="s">
        <v>234</v>
      </c>
      <c r="D429" s="1001" t="s">
        <v>1067</v>
      </c>
      <c r="E429" s="1002">
        <v>0.5833333333333334</v>
      </c>
      <c r="F429" s="1002">
        <v>0.9027777777777778</v>
      </c>
      <c r="G429" s="1001">
        <v>30.0</v>
      </c>
      <c r="H429" s="1001" t="s">
        <v>2212</v>
      </c>
      <c r="I429" s="1003"/>
      <c r="J429" s="244" t="s">
        <v>1752</v>
      </c>
    </row>
    <row r="430">
      <c r="A430" s="951">
        <v>42496.0</v>
      </c>
      <c r="B430" s="912" t="s">
        <v>170</v>
      </c>
      <c r="C430" s="912" t="s">
        <v>234</v>
      </c>
      <c r="D430" s="912" t="s">
        <v>1065</v>
      </c>
      <c r="E430" s="914">
        <v>0.4583333333333333</v>
      </c>
      <c r="F430" s="914">
        <v>0.7569444444444444</v>
      </c>
      <c r="G430" s="912">
        <v>30.0</v>
      </c>
      <c r="H430" s="912" t="s">
        <v>2198</v>
      </c>
      <c r="I430" s="915"/>
      <c r="J430" s="244" t="s">
        <v>1752</v>
      </c>
    </row>
    <row r="431">
      <c r="A431" s="1286">
        <v>42496.0</v>
      </c>
      <c r="B431" s="938" t="s">
        <v>170</v>
      </c>
      <c r="C431" s="938" t="s">
        <v>234</v>
      </c>
      <c r="D431" s="938" t="s">
        <v>1066</v>
      </c>
      <c r="E431" s="939">
        <v>0.5416666666666666</v>
      </c>
      <c r="F431" s="939">
        <v>0.6666666666666666</v>
      </c>
      <c r="G431" s="938" t="s">
        <v>1063</v>
      </c>
      <c r="H431" s="938">
        <v>3.0</v>
      </c>
      <c r="I431" s="938" t="s">
        <v>3025</v>
      </c>
      <c r="J431" s="244" t="s">
        <v>1752</v>
      </c>
    </row>
    <row r="432">
      <c r="A432" s="952">
        <v>42527.0</v>
      </c>
      <c r="B432" s="916" t="s">
        <v>5</v>
      </c>
      <c r="C432" s="916" t="s">
        <v>234</v>
      </c>
      <c r="D432" s="916" t="s">
        <v>2069</v>
      </c>
      <c r="E432" s="917">
        <v>0.3888888888888889</v>
      </c>
      <c r="F432" s="917">
        <v>0.7083333333333334</v>
      </c>
      <c r="G432" s="916">
        <v>30.0</v>
      </c>
      <c r="H432" s="916" t="s">
        <v>2212</v>
      </c>
      <c r="I432" s="932"/>
      <c r="J432" s="244" t="s">
        <v>1752</v>
      </c>
    </row>
    <row r="433">
      <c r="A433" s="951">
        <v>42527.0</v>
      </c>
      <c r="B433" s="912" t="s">
        <v>5</v>
      </c>
      <c r="C433" s="912" t="s">
        <v>1064</v>
      </c>
      <c r="D433" s="912" t="s">
        <v>1065</v>
      </c>
      <c r="E433" s="914">
        <v>0.4166666666666667</v>
      </c>
      <c r="F433" s="914">
        <v>0.75</v>
      </c>
      <c r="G433" s="912">
        <v>30.0</v>
      </c>
      <c r="H433" s="912">
        <v>7.5</v>
      </c>
      <c r="I433" s="915"/>
      <c r="J433" s="244" t="s">
        <v>1752</v>
      </c>
    </row>
    <row r="434">
      <c r="A434" s="1047">
        <v>42527.0</v>
      </c>
      <c r="B434" s="922" t="s">
        <v>5</v>
      </c>
      <c r="C434" s="922" t="s">
        <v>234</v>
      </c>
      <c r="D434" s="922" t="s">
        <v>2195</v>
      </c>
      <c r="E434" s="924">
        <v>0.625</v>
      </c>
      <c r="F434" s="924">
        <v>0.7986111111111112</v>
      </c>
      <c r="G434" s="922" t="s">
        <v>1063</v>
      </c>
      <c r="H434" s="922" t="s">
        <v>2449</v>
      </c>
      <c r="I434" s="937"/>
      <c r="J434" s="244" t="s">
        <v>1752</v>
      </c>
    </row>
    <row r="435">
      <c r="A435" s="994">
        <v>42557.0</v>
      </c>
      <c r="B435" s="916" t="s">
        <v>40</v>
      </c>
      <c r="C435" s="916" t="s">
        <v>234</v>
      </c>
      <c r="D435" s="916" t="s">
        <v>2069</v>
      </c>
      <c r="E435" s="917">
        <v>0.4166666666666667</v>
      </c>
      <c r="F435" s="917">
        <v>0.7083333333333334</v>
      </c>
      <c r="G435" s="916">
        <v>30.0</v>
      </c>
      <c r="H435" s="916">
        <v>6.5</v>
      </c>
      <c r="I435" s="932"/>
      <c r="J435" s="244" t="s">
        <v>1752</v>
      </c>
    </row>
    <row r="436">
      <c r="A436" s="997">
        <v>42557.0</v>
      </c>
      <c r="B436" s="998" t="s">
        <v>40</v>
      </c>
      <c r="C436" s="998" t="s">
        <v>234</v>
      </c>
      <c r="D436" s="998" t="s">
        <v>2865</v>
      </c>
      <c r="E436" s="999">
        <v>0.6666666666666666</v>
      </c>
      <c r="F436" s="1292">
        <v>0.7986111111111112</v>
      </c>
      <c r="G436" s="998" t="s">
        <v>1063</v>
      </c>
      <c r="H436" s="998" t="s">
        <v>2420</v>
      </c>
      <c r="I436" s="1000"/>
      <c r="J436" s="244" t="s">
        <v>1752</v>
      </c>
    </row>
    <row r="437">
      <c r="A437" s="1006">
        <v>42588.0</v>
      </c>
      <c r="B437" s="912" t="s">
        <v>1115</v>
      </c>
      <c r="C437" s="912" t="s">
        <v>234</v>
      </c>
      <c r="D437" s="912" t="s">
        <v>1065</v>
      </c>
      <c r="E437" s="914">
        <v>0.4166666666666667</v>
      </c>
      <c r="F437" s="914">
        <v>0.6770833333333334</v>
      </c>
      <c r="G437" s="912" t="s">
        <v>1063</v>
      </c>
      <c r="H437" s="912">
        <v>6.25</v>
      </c>
      <c r="I437" s="915"/>
      <c r="J437" s="244" t="s">
        <v>1752</v>
      </c>
    </row>
    <row r="438">
      <c r="A438" s="1294">
        <v>42588.0</v>
      </c>
      <c r="B438" s="1001" t="s">
        <v>1115</v>
      </c>
      <c r="C438" s="1001" t="s">
        <v>234</v>
      </c>
      <c r="D438" s="1001" t="s">
        <v>1067</v>
      </c>
      <c r="E438" s="1002">
        <v>0.625</v>
      </c>
      <c r="F438" s="1002">
        <v>0.7986111111111112</v>
      </c>
      <c r="G438" s="1001" t="s">
        <v>1063</v>
      </c>
      <c r="H438" s="1001" t="s">
        <v>3055</v>
      </c>
      <c r="I438" s="1003"/>
      <c r="J438" s="244" t="s">
        <v>1150</v>
      </c>
    </row>
    <row r="439">
      <c r="A439" s="955" t="s">
        <v>2521</v>
      </c>
      <c r="B439" s="955" t="s">
        <v>2522</v>
      </c>
      <c r="C439" s="955" t="s">
        <v>2523</v>
      </c>
      <c r="D439" s="955" t="s">
        <v>2524</v>
      </c>
      <c r="E439" s="955" t="s">
        <v>2523</v>
      </c>
      <c r="F439" s="955" t="s">
        <v>2524</v>
      </c>
      <c r="G439" s="955" t="s">
        <v>926</v>
      </c>
      <c r="H439" s="955" t="s">
        <v>2525</v>
      </c>
      <c r="I439" s="955" t="s">
        <v>2526</v>
      </c>
      <c r="J439" s="1032" t="s">
        <v>2526</v>
      </c>
    </row>
    <row r="440">
      <c r="A440" s="994">
        <v>42619.0</v>
      </c>
      <c r="B440" s="916" t="s">
        <v>109</v>
      </c>
      <c r="C440" s="916" t="s">
        <v>234</v>
      </c>
      <c r="D440" s="916" t="s">
        <v>2069</v>
      </c>
      <c r="E440" s="917">
        <v>0.4166666666666667</v>
      </c>
      <c r="F440" s="917">
        <v>0.75</v>
      </c>
      <c r="G440" s="916">
        <v>30.0</v>
      </c>
      <c r="H440" s="916">
        <v>7.5</v>
      </c>
      <c r="I440" s="932"/>
      <c r="J440" s="244" t="s">
        <v>1752</v>
      </c>
    </row>
    <row r="441">
      <c r="A441" s="959">
        <v>42619.0</v>
      </c>
      <c r="B441" s="920" t="s">
        <v>3058</v>
      </c>
      <c r="C441" s="920" t="s">
        <v>234</v>
      </c>
      <c r="D441" s="920" t="s">
        <v>2082</v>
      </c>
      <c r="E441" s="921">
        <v>0.5833333333333334</v>
      </c>
      <c r="F441" s="921">
        <v>0.8819444444444444</v>
      </c>
      <c r="G441" s="920">
        <v>30.0</v>
      </c>
      <c r="H441" s="920" t="s">
        <v>2787</v>
      </c>
      <c r="I441" s="931"/>
      <c r="J441" s="244" t="s">
        <v>1752</v>
      </c>
    </row>
    <row r="442">
      <c r="A442" s="1006">
        <v>42619.0</v>
      </c>
      <c r="B442" s="912" t="s">
        <v>109</v>
      </c>
      <c r="C442" s="912" t="s">
        <v>1083</v>
      </c>
      <c r="D442" s="912" t="s">
        <v>1065</v>
      </c>
      <c r="E442" s="914">
        <v>0.4166666666666667</v>
      </c>
      <c r="F442" s="914">
        <v>0.7083333333333334</v>
      </c>
      <c r="G442" s="912">
        <v>30.0</v>
      </c>
      <c r="H442" s="912">
        <v>6.5</v>
      </c>
      <c r="I442" s="915"/>
      <c r="J442" s="244" t="s">
        <v>1752</v>
      </c>
    </row>
    <row r="443">
      <c r="A443" s="994">
        <v>42649.0</v>
      </c>
      <c r="B443" s="916" t="s">
        <v>125</v>
      </c>
      <c r="C443" s="916" t="s">
        <v>234</v>
      </c>
      <c r="D443" s="916" t="s">
        <v>2069</v>
      </c>
      <c r="E443" s="917">
        <v>0.4166666666666667</v>
      </c>
      <c r="F443" s="917">
        <v>0.7916666666666666</v>
      </c>
      <c r="G443" s="916">
        <v>30.0</v>
      </c>
      <c r="H443" s="916">
        <v>8.5</v>
      </c>
      <c r="I443" s="932"/>
      <c r="J443" s="244" t="s">
        <v>1752</v>
      </c>
    </row>
    <row r="444">
      <c r="A444" s="959">
        <v>42649.0</v>
      </c>
      <c r="B444" s="920" t="s">
        <v>125</v>
      </c>
      <c r="C444" s="920" t="s">
        <v>234</v>
      </c>
      <c r="D444" s="920" t="s">
        <v>2082</v>
      </c>
      <c r="E444" s="921">
        <v>0.5416666666666666</v>
      </c>
      <c r="F444" s="921">
        <v>0.875</v>
      </c>
      <c r="G444" s="920">
        <v>30.0</v>
      </c>
      <c r="H444" s="920">
        <v>7.5</v>
      </c>
      <c r="I444" s="931"/>
      <c r="J444" s="244" t="s">
        <v>1752</v>
      </c>
    </row>
    <row r="445">
      <c r="A445" s="1097">
        <v>42680.0</v>
      </c>
      <c r="B445" s="918" t="s">
        <v>141</v>
      </c>
      <c r="C445" s="918" t="s">
        <v>234</v>
      </c>
      <c r="D445" s="918" t="s">
        <v>2203</v>
      </c>
      <c r="E445" s="919">
        <v>0.4166666666666667</v>
      </c>
      <c r="F445" s="919">
        <v>0.625</v>
      </c>
      <c r="G445" s="918" t="s">
        <v>1063</v>
      </c>
      <c r="H445" s="918">
        <v>5.0</v>
      </c>
      <c r="I445" s="950"/>
      <c r="J445" s="244" t="s">
        <v>1752</v>
      </c>
    </row>
    <row r="446">
      <c r="A446" s="1298">
        <v>42680.0</v>
      </c>
      <c r="B446" s="922" t="s">
        <v>141</v>
      </c>
      <c r="C446" s="922" t="s">
        <v>234</v>
      </c>
      <c r="D446" s="922" t="s">
        <v>2195</v>
      </c>
      <c r="E446" s="924">
        <v>0.5</v>
      </c>
      <c r="F446" s="924">
        <v>0.8333333333333334</v>
      </c>
      <c r="G446" s="922">
        <v>30.0</v>
      </c>
      <c r="H446" s="922">
        <v>7.5</v>
      </c>
      <c r="I446" s="937"/>
      <c r="J446" s="244" t="s">
        <v>1752</v>
      </c>
    </row>
    <row r="447">
      <c r="A447" s="952">
        <v>42680.0</v>
      </c>
      <c r="B447" s="916" t="s">
        <v>141</v>
      </c>
      <c r="C447" s="916" t="s">
        <v>234</v>
      </c>
      <c r="D447" s="916" t="s">
        <v>2069</v>
      </c>
      <c r="E447" s="917">
        <v>0.5833333333333334</v>
      </c>
      <c r="F447" s="917">
        <v>0.9097222222222222</v>
      </c>
      <c r="G447" s="916">
        <v>30.0</v>
      </c>
      <c r="H447" s="916" t="s">
        <v>2139</v>
      </c>
      <c r="I447" s="932"/>
      <c r="J447" s="244" t="s">
        <v>1752</v>
      </c>
    </row>
    <row r="448">
      <c r="A448" s="1300">
        <v>42710.0</v>
      </c>
      <c r="B448" s="912" t="s">
        <v>170</v>
      </c>
      <c r="C448" s="912" t="s">
        <v>234</v>
      </c>
      <c r="D448" s="912" t="s">
        <v>1065</v>
      </c>
      <c r="E448" s="914">
        <v>0.4583333333333333</v>
      </c>
      <c r="F448" s="914">
        <v>0.7604166666666666</v>
      </c>
      <c r="G448" s="912">
        <v>15.0</v>
      </c>
      <c r="H448" s="912">
        <v>7.0</v>
      </c>
      <c r="I448" s="912" t="s">
        <v>3067</v>
      </c>
      <c r="J448" s="244" t="s">
        <v>1752</v>
      </c>
    </row>
    <row r="449">
      <c r="A449" s="1301">
        <v>42710.0</v>
      </c>
      <c r="B449" s="922" t="s">
        <v>170</v>
      </c>
      <c r="C449" s="922" t="s">
        <v>234</v>
      </c>
      <c r="D449" s="922" t="s">
        <v>2195</v>
      </c>
      <c r="E449" s="924">
        <v>0.5416666666666666</v>
      </c>
      <c r="F449" s="924">
        <v>0.6666666666666666</v>
      </c>
      <c r="G449" s="922" t="s">
        <v>1063</v>
      </c>
      <c r="H449" s="922">
        <v>3.0</v>
      </c>
      <c r="I449" s="937"/>
      <c r="J449" s="244" t="s">
        <v>1752</v>
      </c>
    </row>
    <row r="450">
      <c r="A450" s="922" t="s">
        <v>3070</v>
      </c>
      <c r="B450" s="922" t="s">
        <v>5</v>
      </c>
      <c r="C450" s="922" t="s">
        <v>234</v>
      </c>
      <c r="D450" s="922" t="s">
        <v>2195</v>
      </c>
      <c r="E450" s="924">
        <v>0.4513888888888889</v>
      </c>
      <c r="F450" s="924">
        <v>0.6666666666666666</v>
      </c>
      <c r="G450" s="922" t="s">
        <v>1063</v>
      </c>
      <c r="H450" s="922" t="s">
        <v>2201</v>
      </c>
      <c r="I450" s="922" t="s">
        <v>3071</v>
      </c>
      <c r="J450" s="244" t="s">
        <v>1752</v>
      </c>
    </row>
    <row r="451">
      <c r="A451" s="938" t="s">
        <v>3072</v>
      </c>
      <c r="B451" s="938" t="s">
        <v>5</v>
      </c>
      <c r="C451" s="938" t="s">
        <v>234</v>
      </c>
      <c r="D451" s="938" t="s">
        <v>1066</v>
      </c>
      <c r="E451" s="939">
        <v>0.5416666666666666</v>
      </c>
      <c r="F451" s="939">
        <v>0.75</v>
      </c>
      <c r="G451" s="938" t="s">
        <v>1063</v>
      </c>
      <c r="H451" s="938">
        <v>5.0</v>
      </c>
      <c r="I451" s="938" t="s">
        <v>3071</v>
      </c>
      <c r="J451" s="244" t="s">
        <v>1752</v>
      </c>
    </row>
    <row r="452">
      <c r="A452" s="916" t="s">
        <v>3073</v>
      </c>
      <c r="B452" s="916" t="s">
        <v>40</v>
      </c>
      <c r="C452" s="916" t="s">
        <v>234</v>
      </c>
      <c r="D452" s="916" t="s">
        <v>2069</v>
      </c>
      <c r="E452" s="917">
        <v>0.4166666666666667</v>
      </c>
      <c r="F452" s="917">
        <v>0.6666666666666666</v>
      </c>
      <c r="G452" s="916" t="s">
        <v>1063</v>
      </c>
      <c r="H452" s="916">
        <v>6.0</v>
      </c>
      <c r="I452" s="932"/>
      <c r="J452" s="244" t="s">
        <v>1752</v>
      </c>
    </row>
    <row r="453">
      <c r="A453" s="912" t="s">
        <v>3073</v>
      </c>
      <c r="B453" s="912" t="s">
        <v>40</v>
      </c>
      <c r="C453" s="912" t="s">
        <v>1064</v>
      </c>
      <c r="D453" s="912" t="s">
        <v>946</v>
      </c>
      <c r="E453" s="914">
        <v>0.4236111111111111</v>
      </c>
      <c r="F453" s="914">
        <v>0.7569444444444444</v>
      </c>
      <c r="G453" s="912">
        <v>15.0</v>
      </c>
      <c r="H453" s="912">
        <v>7.75</v>
      </c>
      <c r="I453" s="915"/>
      <c r="J453" s="244" t="s">
        <v>1752</v>
      </c>
    </row>
    <row r="454">
      <c r="A454" s="998" t="s">
        <v>3073</v>
      </c>
      <c r="B454" s="998" t="s">
        <v>40</v>
      </c>
      <c r="C454" s="998" t="s">
        <v>234</v>
      </c>
      <c r="D454" s="998" t="s">
        <v>2865</v>
      </c>
      <c r="E454" s="999">
        <v>0.6666666666666666</v>
      </c>
      <c r="F454" s="999">
        <v>0.7986111111111112</v>
      </c>
      <c r="G454" s="998" t="s">
        <v>1063</v>
      </c>
      <c r="H454" s="998" t="s">
        <v>2420</v>
      </c>
      <c r="I454" s="998"/>
      <c r="J454" s="244" t="s">
        <v>1752</v>
      </c>
    </row>
    <row r="455">
      <c r="A455" s="912" t="s">
        <v>3074</v>
      </c>
      <c r="B455" s="912" t="s">
        <v>1115</v>
      </c>
      <c r="C455" s="912" t="s">
        <v>234</v>
      </c>
      <c r="D455" s="912" t="s">
        <v>2271</v>
      </c>
      <c r="E455" s="914">
        <v>0.4166666666666667</v>
      </c>
      <c r="F455" s="914">
        <v>0.7083333333333334</v>
      </c>
      <c r="G455" s="912" t="s">
        <v>1063</v>
      </c>
      <c r="H455" s="912">
        <v>7.0</v>
      </c>
      <c r="I455" s="915"/>
      <c r="J455" s="244" t="s">
        <v>1752</v>
      </c>
    </row>
    <row r="456">
      <c r="A456" s="1001" t="s">
        <v>3074</v>
      </c>
      <c r="B456" s="1001" t="s">
        <v>1115</v>
      </c>
      <c r="C456" s="1001" t="s">
        <v>234</v>
      </c>
      <c r="D456" s="1001" t="s">
        <v>1174</v>
      </c>
      <c r="E456" s="1002">
        <v>0.6666666666666666</v>
      </c>
      <c r="F456" s="1002">
        <v>0.7986111111111112</v>
      </c>
      <c r="G456" s="1001" t="s">
        <v>1063</v>
      </c>
      <c r="H456" s="1001" t="s">
        <v>2420</v>
      </c>
      <c r="I456" s="1003"/>
      <c r="J456" s="244" t="s">
        <v>1150</v>
      </c>
    </row>
    <row r="457">
      <c r="A457" s="920" t="s">
        <v>2047</v>
      </c>
      <c r="B457" s="920" t="s">
        <v>109</v>
      </c>
      <c r="C457" s="920" t="s">
        <v>234</v>
      </c>
      <c r="D457" s="920" t="s">
        <v>2082</v>
      </c>
      <c r="E457" s="921">
        <v>0.4166666666666667</v>
      </c>
      <c r="F457" s="921">
        <v>0.75</v>
      </c>
      <c r="G457" s="920">
        <v>30.0</v>
      </c>
      <c r="H457" s="920" t="s">
        <v>2505</v>
      </c>
      <c r="I457" s="931"/>
      <c r="J457" s="244" t="s">
        <v>1150</v>
      </c>
    </row>
    <row r="458">
      <c r="A458" s="916" t="s">
        <v>2047</v>
      </c>
      <c r="B458" s="916" t="s">
        <v>109</v>
      </c>
      <c r="C458" s="916" t="s">
        <v>234</v>
      </c>
      <c r="D458" s="916" t="s">
        <v>2069</v>
      </c>
      <c r="E458" s="917">
        <v>0.5833333333333334</v>
      </c>
      <c r="F458" s="917">
        <v>0.8819444444444444</v>
      </c>
      <c r="G458" s="916">
        <v>30.0</v>
      </c>
      <c r="H458" s="916" t="s">
        <v>2246</v>
      </c>
      <c r="I458" s="932"/>
      <c r="J458" s="244" t="s">
        <v>1150</v>
      </c>
    </row>
    <row r="459">
      <c r="A459" s="912" t="s">
        <v>2047</v>
      </c>
      <c r="B459" s="912" t="s">
        <v>109</v>
      </c>
      <c r="C459" s="912" t="s">
        <v>1064</v>
      </c>
      <c r="D459" s="912" t="s">
        <v>1065</v>
      </c>
      <c r="E459" s="914">
        <v>0.4270833333333333</v>
      </c>
      <c r="F459" s="914">
        <v>0.75</v>
      </c>
      <c r="G459" s="912">
        <v>30.0</v>
      </c>
      <c r="H459" s="912">
        <v>7.25</v>
      </c>
      <c r="I459" s="915"/>
      <c r="J459" s="244" t="s">
        <v>1150</v>
      </c>
    </row>
    <row r="460">
      <c r="A460" s="920" t="s">
        <v>3075</v>
      </c>
      <c r="B460" s="920" t="s">
        <v>125</v>
      </c>
      <c r="C460" s="920" t="s">
        <v>234</v>
      </c>
      <c r="D460" s="920" t="s">
        <v>2082</v>
      </c>
      <c r="E460" s="921">
        <v>0.4166666666666667</v>
      </c>
      <c r="F460" s="921">
        <v>0.75</v>
      </c>
      <c r="G460" s="920">
        <v>30.0</v>
      </c>
      <c r="H460" s="920">
        <v>7.5</v>
      </c>
      <c r="I460" s="920" t="s">
        <v>3076</v>
      </c>
      <c r="J460" s="244" t="s">
        <v>1150</v>
      </c>
    </row>
    <row r="461">
      <c r="A461" s="916" t="s">
        <v>3075</v>
      </c>
      <c r="B461" s="916" t="s">
        <v>125</v>
      </c>
      <c r="C461" s="916" t="s">
        <v>234</v>
      </c>
      <c r="D461" s="916" t="s">
        <v>2069</v>
      </c>
      <c r="E461" s="917">
        <v>0.5416666666666666</v>
      </c>
      <c r="F461" s="917">
        <v>0.8854166666666666</v>
      </c>
      <c r="G461" s="916">
        <v>30.0</v>
      </c>
      <c r="H461" s="916">
        <v>7.75</v>
      </c>
      <c r="I461" s="932"/>
      <c r="J461" s="244" t="s">
        <v>1150</v>
      </c>
    </row>
    <row r="462">
      <c r="A462" s="922" t="s">
        <v>2052</v>
      </c>
      <c r="B462" s="922" t="s">
        <v>141</v>
      </c>
      <c r="C462" s="922" t="s">
        <v>234</v>
      </c>
      <c r="D462" s="922" t="s">
        <v>2195</v>
      </c>
      <c r="E462" s="924">
        <v>0.4097222222222222</v>
      </c>
      <c r="F462" s="924">
        <v>0.625</v>
      </c>
      <c r="G462" s="922" t="s">
        <v>1063</v>
      </c>
      <c r="H462" s="922" t="s">
        <v>2214</v>
      </c>
      <c r="I462" s="937"/>
      <c r="J462" s="244" t="s">
        <v>1150</v>
      </c>
    </row>
    <row r="463">
      <c r="A463" s="916" t="s">
        <v>2052</v>
      </c>
      <c r="B463" s="916" t="s">
        <v>141</v>
      </c>
      <c r="C463" s="916" t="s">
        <v>234</v>
      </c>
      <c r="D463" s="916" t="s">
        <v>2069</v>
      </c>
      <c r="E463" s="917">
        <v>0.5</v>
      </c>
      <c r="F463" s="917">
        <v>0.8333333333333334</v>
      </c>
      <c r="G463" s="916">
        <v>30.0</v>
      </c>
      <c r="H463" s="916">
        <v>7.5</v>
      </c>
      <c r="I463" s="932"/>
      <c r="J463" s="244" t="s">
        <v>1150</v>
      </c>
    </row>
    <row r="464">
      <c r="A464" s="998" t="s">
        <v>2052</v>
      </c>
      <c r="B464" s="998" t="s">
        <v>141</v>
      </c>
      <c r="C464" s="998" t="s">
        <v>234</v>
      </c>
      <c r="D464" s="998" t="s">
        <v>2865</v>
      </c>
      <c r="E464" s="999">
        <v>0.5833333333333334</v>
      </c>
      <c r="F464" s="999">
        <v>0.9027777777777778</v>
      </c>
      <c r="G464" s="998">
        <v>30.0</v>
      </c>
      <c r="H464" s="998" t="s">
        <v>1881</v>
      </c>
      <c r="I464" s="1000"/>
      <c r="J464" s="244" t="s">
        <v>1150</v>
      </c>
    </row>
    <row r="465">
      <c r="A465" s="922" t="s">
        <v>3077</v>
      </c>
      <c r="B465" s="922" t="s">
        <v>170</v>
      </c>
      <c r="C465" s="922" t="s">
        <v>234</v>
      </c>
      <c r="D465" s="922" t="s">
        <v>2195</v>
      </c>
      <c r="E465" s="924">
        <v>0.4513888888888889</v>
      </c>
      <c r="F465" s="924">
        <v>0.7569444444444444</v>
      </c>
      <c r="G465" s="922">
        <v>30.0</v>
      </c>
      <c r="H465" s="922" t="s">
        <v>3078</v>
      </c>
      <c r="I465" s="922"/>
      <c r="J465" s="244" t="s">
        <v>1150</v>
      </c>
    </row>
    <row r="466">
      <c r="A466" s="998" t="s">
        <v>3077</v>
      </c>
      <c r="B466" s="998" t="s">
        <v>170</v>
      </c>
      <c r="C466" s="998" t="s">
        <v>234</v>
      </c>
      <c r="D466" s="998" t="s">
        <v>2865</v>
      </c>
      <c r="E466" s="999">
        <v>0.5416666666666666</v>
      </c>
      <c r="F466" s="999">
        <v>0.6666666666666666</v>
      </c>
      <c r="G466" s="998" t="s">
        <v>1063</v>
      </c>
      <c r="H466" s="998">
        <v>3.0</v>
      </c>
      <c r="I466" s="1000"/>
      <c r="J466" s="244" t="s">
        <v>1150</v>
      </c>
    </row>
    <row r="467">
      <c r="A467" s="1305" t="s">
        <v>3079</v>
      </c>
      <c r="B467" s="1305" t="s">
        <v>170</v>
      </c>
      <c r="C467" s="1305" t="s">
        <v>234</v>
      </c>
      <c r="D467" s="1305" t="s">
        <v>946</v>
      </c>
      <c r="E467" s="1306">
        <v>0.4583333333333333</v>
      </c>
      <c r="F467" s="1306">
        <v>0.75</v>
      </c>
      <c r="G467" s="1307">
        <v>30.0</v>
      </c>
      <c r="H467" s="1307">
        <v>6.5</v>
      </c>
      <c r="I467" s="1305" t="s">
        <v>2218</v>
      </c>
      <c r="J467" s="244" t="s">
        <v>1150</v>
      </c>
    </row>
    <row r="468">
      <c r="A468" s="916" t="s">
        <v>3081</v>
      </c>
      <c r="B468" s="916" t="s">
        <v>5</v>
      </c>
      <c r="C468" s="916" t="s">
        <v>234</v>
      </c>
      <c r="D468" s="916" t="s">
        <v>2069</v>
      </c>
      <c r="E468" s="917">
        <v>0.4166666666666667</v>
      </c>
      <c r="F468" s="917">
        <v>0.7083333333333334</v>
      </c>
      <c r="G468" s="916">
        <v>30.0</v>
      </c>
      <c r="H468" s="916">
        <v>6.5</v>
      </c>
      <c r="I468" s="932"/>
      <c r="J468" s="244" t="s">
        <v>1150</v>
      </c>
    </row>
    <row r="469">
      <c r="A469" s="922" t="s">
        <v>3081</v>
      </c>
      <c r="B469" s="922" t="s">
        <v>5</v>
      </c>
      <c r="C469" s="922" t="s">
        <v>234</v>
      </c>
      <c r="D469" s="922" t="s">
        <v>2195</v>
      </c>
      <c r="E469" s="924">
        <v>0.625</v>
      </c>
      <c r="F469" s="924">
        <v>0.7986111111111112</v>
      </c>
      <c r="G469" s="922" t="s">
        <v>1063</v>
      </c>
      <c r="H469" s="922" t="s">
        <v>2493</v>
      </c>
      <c r="I469" s="937"/>
      <c r="J469" s="244" t="s">
        <v>1150</v>
      </c>
    </row>
    <row r="470">
      <c r="A470" s="1305" t="s">
        <v>3084</v>
      </c>
      <c r="B470" s="1305" t="s">
        <v>2220</v>
      </c>
      <c r="C470" s="1305" t="s">
        <v>2215</v>
      </c>
      <c r="D470" s="1305" t="s">
        <v>946</v>
      </c>
      <c r="E470" s="1306">
        <v>0.4166666666666667</v>
      </c>
      <c r="F470" s="1306">
        <v>0.7083333333333334</v>
      </c>
      <c r="G470" s="1307">
        <v>30.0</v>
      </c>
      <c r="H470" s="1307">
        <v>6.5</v>
      </c>
      <c r="I470" s="1305" t="s">
        <v>2218</v>
      </c>
      <c r="J470" s="244" t="s">
        <v>1150</v>
      </c>
    </row>
    <row r="471">
      <c r="A471" s="922" t="s">
        <v>3089</v>
      </c>
      <c r="B471" s="922" t="s">
        <v>40</v>
      </c>
      <c r="C471" s="922" t="s">
        <v>234</v>
      </c>
      <c r="D471" s="922" t="s">
        <v>2195</v>
      </c>
      <c r="E471" s="924">
        <v>0.4097222222222222</v>
      </c>
      <c r="F471" s="924">
        <v>0.7083333333333334</v>
      </c>
      <c r="G471" s="922" t="s">
        <v>1063</v>
      </c>
      <c r="H471" s="922" t="s">
        <v>2242</v>
      </c>
      <c r="I471" s="937"/>
      <c r="J471" s="244" t="s">
        <v>1150</v>
      </c>
    </row>
    <row r="472">
      <c r="A472" s="938" t="s">
        <v>3091</v>
      </c>
      <c r="B472" s="938" t="s">
        <v>40</v>
      </c>
      <c r="C472" s="938" t="s">
        <v>234</v>
      </c>
      <c r="D472" s="938" t="s">
        <v>1066</v>
      </c>
      <c r="E472" s="939">
        <v>0.6666666666666666</v>
      </c>
      <c r="F472" s="939">
        <v>0.7951388888888888</v>
      </c>
      <c r="G472" s="938" t="s">
        <v>1063</v>
      </c>
      <c r="H472" s="938" t="s">
        <v>3095</v>
      </c>
      <c r="I472" s="1005"/>
      <c r="J472" s="244" t="s">
        <v>1150</v>
      </c>
    </row>
    <row r="473">
      <c r="A473" s="916" t="s">
        <v>3096</v>
      </c>
      <c r="B473" s="916" t="s">
        <v>1115</v>
      </c>
      <c r="C473" s="916" t="s">
        <v>234</v>
      </c>
      <c r="D473" s="916" t="s">
        <v>2069</v>
      </c>
      <c r="E473" s="917">
        <v>0.4166666666666667</v>
      </c>
      <c r="F473" s="917">
        <v>0.7083333333333334</v>
      </c>
      <c r="G473" s="916">
        <v>30.0</v>
      </c>
      <c r="H473" s="916">
        <v>6.5</v>
      </c>
      <c r="I473" s="916"/>
      <c r="J473" s="244" t="s">
        <v>1150</v>
      </c>
    </row>
    <row r="474">
      <c r="A474" s="1305" t="s">
        <v>3098</v>
      </c>
      <c r="B474" s="1305" t="s">
        <v>1115</v>
      </c>
      <c r="C474" s="1305" t="s">
        <v>234</v>
      </c>
      <c r="D474" s="1305" t="s">
        <v>946</v>
      </c>
      <c r="E474" s="1306">
        <v>0.4166666666666667</v>
      </c>
      <c r="F474" s="1306">
        <v>0.7083333333333334</v>
      </c>
      <c r="G474" s="1307">
        <v>30.0</v>
      </c>
      <c r="H474" s="1307">
        <v>6.5</v>
      </c>
      <c r="I474" s="1305" t="s">
        <v>2218</v>
      </c>
      <c r="J474" s="244" t="s">
        <v>1150</v>
      </c>
    </row>
    <row r="475">
      <c r="A475" s="1308" t="s">
        <v>3098</v>
      </c>
      <c r="B475" s="1308" t="s">
        <v>1115</v>
      </c>
      <c r="C475" s="1308" t="s">
        <v>234</v>
      </c>
      <c r="D475" s="1309" t="s">
        <v>1067</v>
      </c>
      <c r="E475" s="1310">
        <v>0.6666666666666666</v>
      </c>
      <c r="F475" s="1310">
        <v>0.7986111111111112</v>
      </c>
      <c r="G475" s="1311" t="s">
        <v>1063</v>
      </c>
      <c r="H475" s="1311" t="s">
        <v>2420</v>
      </c>
      <c r="I475" s="1308"/>
      <c r="J475" s="244" t="s">
        <v>1150</v>
      </c>
    </row>
    <row r="476">
      <c r="A476" s="1032" t="s">
        <v>2521</v>
      </c>
      <c r="B476" s="1032" t="s">
        <v>2522</v>
      </c>
      <c r="C476" s="1032" t="s">
        <v>2523</v>
      </c>
      <c r="D476" s="1032" t="s">
        <v>2524</v>
      </c>
      <c r="E476" s="1032" t="s">
        <v>2523</v>
      </c>
      <c r="F476" s="1032" t="s">
        <v>2524</v>
      </c>
      <c r="G476" s="1032" t="s">
        <v>926</v>
      </c>
      <c r="H476" s="1032" t="s">
        <v>2525</v>
      </c>
      <c r="I476" s="1032" t="s">
        <v>2526</v>
      </c>
      <c r="J476" s="1032" t="s">
        <v>2526</v>
      </c>
    </row>
    <row r="477">
      <c r="A477" s="1305" t="s">
        <v>3113</v>
      </c>
      <c r="B477" s="1305" t="s">
        <v>109</v>
      </c>
      <c r="C477" s="1305" t="s">
        <v>2215</v>
      </c>
      <c r="D477" s="1305" t="s">
        <v>946</v>
      </c>
      <c r="E477" s="1306">
        <v>0.4166666666666667</v>
      </c>
      <c r="F477" s="1306">
        <v>0.7083333333333334</v>
      </c>
      <c r="G477" s="1307">
        <v>30.0</v>
      </c>
      <c r="H477" s="1307">
        <v>6.5</v>
      </c>
      <c r="I477" s="1305" t="s">
        <v>2218</v>
      </c>
    </row>
    <row r="478">
      <c r="A478" s="1305" t="s">
        <v>2074</v>
      </c>
      <c r="B478" s="1305" t="s">
        <v>170</v>
      </c>
      <c r="C478" s="1305" t="s">
        <v>234</v>
      </c>
      <c r="D478" s="1305" t="s">
        <v>946</v>
      </c>
      <c r="E478" s="1306">
        <v>0.4583333333333333</v>
      </c>
      <c r="F478" s="1306">
        <v>0.75</v>
      </c>
      <c r="G478" s="1307">
        <v>30.0</v>
      </c>
      <c r="H478" s="1307">
        <v>6.5</v>
      </c>
      <c r="I478" s="1305" t="s">
        <v>2218</v>
      </c>
    </row>
    <row r="479">
      <c r="A479" s="1305" t="s">
        <v>3120</v>
      </c>
      <c r="B479" s="1305" t="s">
        <v>2220</v>
      </c>
      <c r="C479" s="1305" t="s">
        <v>2215</v>
      </c>
      <c r="D479" s="1305" t="s">
        <v>946</v>
      </c>
      <c r="E479" s="1306">
        <v>0.4166666666666667</v>
      </c>
      <c r="F479" s="1306">
        <v>0.7083333333333334</v>
      </c>
      <c r="G479" s="1307">
        <v>30.0</v>
      </c>
      <c r="H479" s="1307">
        <v>6.5</v>
      </c>
      <c r="I479" s="1305" t="s">
        <v>2218</v>
      </c>
    </row>
    <row r="480">
      <c r="A480" s="1305" t="s">
        <v>3124</v>
      </c>
      <c r="B480" s="1305" t="s">
        <v>1115</v>
      </c>
      <c r="C480" s="1305" t="s">
        <v>234</v>
      </c>
      <c r="D480" s="1305" t="s">
        <v>946</v>
      </c>
      <c r="E480" s="1306">
        <v>0.4166666666666667</v>
      </c>
      <c r="F480" s="1306">
        <v>0.7083333333333334</v>
      </c>
      <c r="G480" s="1307">
        <v>30.0</v>
      </c>
      <c r="H480" s="1307">
        <v>6.5</v>
      </c>
      <c r="I480" s="1305" t="s">
        <v>2218</v>
      </c>
    </row>
    <row r="481">
      <c r="A481" s="1305" t="s">
        <v>3128</v>
      </c>
      <c r="B481" s="1305" t="s">
        <v>109</v>
      </c>
      <c r="C481" s="1305" t="s">
        <v>2215</v>
      </c>
      <c r="D481" s="1305" t="s">
        <v>946</v>
      </c>
      <c r="E481" s="1306">
        <v>0.4166666666666667</v>
      </c>
      <c r="F481" s="1306">
        <v>0.7083333333333334</v>
      </c>
      <c r="G481" s="1307">
        <v>30.0</v>
      </c>
      <c r="H481" s="1307">
        <v>6.5</v>
      </c>
      <c r="I481" s="1305" t="s">
        <v>2218</v>
      </c>
    </row>
    <row r="482">
      <c r="A482" s="1312">
        <v>42436.0</v>
      </c>
      <c r="B482" s="1305" t="s">
        <v>170</v>
      </c>
      <c r="C482" s="1305" t="s">
        <v>234</v>
      </c>
      <c r="D482" s="1305" t="s">
        <v>946</v>
      </c>
      <c r="E482" s="1306">
        <v>0.4583333333333333</v>
      </c>
      <c r="F482" s="1306">
        <v>0.75</v>
      </c>
      <c r="G482" s="1307">
        <v>30.0</v>
      </c>
      <c r="H482" s="1307">
        <v>6.5</v>
      </c>
      <c r="I482" s="1305" t="s">
        <v>2218</v>
      </c>
    </row>
    <row r="483">
      <c r="A483" s="1312">
        <v>42467.0</v>
      </c>
      <c r="B483" s="1305" t="s">
        <v>2220</v>
      </c>
      <c r="C483" s="1305" t="s">
        <v>2215</v>
      </c>
      <c r="D483" s="1305" t="s">
        <v>946</v>
      </c>
      <c r="E483" s="1306">
        <v>0.4166666666666667</v>
      </c>
      <c r="F483" s="1306">
        <v>0.7083333333333334</v>
      </c>
      <c r="G483" s="1307">
        <v>30.0</v>
      </c>
      <c r="H483" s="1307">
        <v>6.5</v>
      </c>
      <c r="I483" s="1305" t="s">
        <v>2218</v>
      </c>
    </row>
    <row r="484">
      <c r="A484" s="1313">
        <v>42528.0</v>
      </c>
      <c r="B484" s="1305" t="s">
        <v>1115</v>
      </c>
      <c r="C484" s="1305" t="s">
        <v>234</v>
      </c>
      <c r="D484" s="1305" t="s">
        <v>946</v>
      </c>
      <c r="E484" s="1306">
        <v>0.4166666666666667</v>
      </c>
      <c r="F484" s="1306">
        <v>0.7083333333333334</v>
      </c>
      <c r="G484" s="1307">
        <v>30.0</v>
      </c>
      <c r="H484" s="1307">
        <v>6.5</v>
      </c>
      <c r="I484" s="1305" t="s">
        <v>2218</v>
      </c>
    </row>
    <row r="485">
      <c r="A485" s="830" t="s">
        <v>2060</v>
      </c>
      <c r="B485" s="830" t="s">
        <v>109</v>
      </c>
      <c r="C485" s="830" t="s">
        <v>234</v>
      </c>
      <c r="D485" s="830" t="s">
        <v>2069</v>
      </c>
      <c r="E485" s="831">
        <v>0.4166666666666667</v>
      </c>
      <c r="F485" s="831">
        <v>0.75</v>
      </c>
      <c r="G485" s="830">
        <v>30.0</v>
      </c>
      <c r="H485" s="830">
        <v>7.5</v>
      </c>
      <c r="I485" s="832"/>
      <c r="J485" s="244" t="s">
        <v>1150</v>
      </c>
    </row>
    <row r="486">
      <c r="A486" s="930" t="s">
        <v>2060</v>
      </c>
      <c r="B486" s="930" t="s">
        <v>109</v>
      </c>
      <c r="C486" s="930" t="s">
        <v>3145</v>
      </c>
      <c r="D486" s="930" t="s">
        <v>2082</v>
      </c>
      <c r="E486" s="1319">
        <v>0.5833333333333334</v>
      </c>
      <c r="F486" s="1319">
        <v>0.875</v>
      </c>
      <c r="G486" s="930">
        <v>30.0</v>
      </c>
      <c r="H486" s="930" t="s">
        <v>3148</v>
      </c>
      <c r="I486" s="1321"/>
      <c r="J486" s="244" t="s">
        <v>1150</v>
      </c>
    </row>
    <row r="487">
      <c r="A487" s="920" t="s">
        <v>2064</v>
      </c>
      <c r="B487" s="920" t="s">
        <v>125</v>
      </c>
      <c r="C487" s="920" t="s">
        <v>234</v>
      </c>
      <c r="D487" s="920" t="s">
        <v>2082</v>
      </c>
      <c r="E487" s="921">
        <v>0.4166666666666667</v>
      </c>
      <c r="F487" s="921">
        <v>0.7916666666666666</v>
      </c>
      <c r="G487" s="920">
        <v>30.0</v>
      </c>
      <c r="H487" s="920" t="s">
        <v>2426</v>
      </c>
      <c r="I487" s="931"/>
      <c r="J487" s="244" t="s">
        <v>1150</v>
      </c>
    </row>
    <row r="488">
      <c r="A488" s="916" t="s">
        <v>2064</v>
      </c>
      <c r="B488" s="916" t="s">
        <v>125</v>
      </c>
      <c r="C488" s="916" t="s">
        <v>234</v>
      </c>
      <c r="D488" s="916" t="s">
        <v>2069</v>
      </c>
      <c r="E488" s="917">
        <v>0.5416666666666666</v>
      </c>
      <c r="F488" s="917">
        <v>0.8819444444444444</v>
      </c>
      <c r="G488" s="916">
        <v>30.0</v>
      </c>
      <c r="H488" s="916" t="s">
        <v>1881</v>
      </c>
      <c r="I488" s="932"/>
      <c r="J488" s="244" t="s">
        <v>1150</v>
      </c>
    </row>
    <row r="489">
      <c r="A489" s="998" t="s">
        <v>2070</v>
      </c>
      <c r="B489" s="998" t="s">
        <v>141</v>
      </c>
      <c r="C489" s="998" t="s">
        <v>234</v>
      </c>
      <c r="D489" s="998" t="s">
        <v>2865</v>
      </c>
      <c r="E489" s="999">
        <v>0.4166666666666667</v>
      </c>
      <c r="F489" s="999">
        <v>0.625</v>
      </c>
      <c r="G489" s="998" t="s">
        <v>1063</v>
      </c>
      <c r="H489" s="998" t="s">
        <v>2254</v>
      </c>
      <c r="I489" s="1000"/>
      <c r="J489" s="244" t="s">
        <v>1150</v>
      </c>
    </row>
    <row r="490">
      <c r="A490" s="922" t="s">
        <v>2070</v>
      </c>
      <c r="B490" s="922" t="s">
        <v>141</v>
      </c>
      <c r="C490" s="922" t="s">
        <v>234</v>
      </c>
      <c r="D490" s="922" t="s">
        <v>2195</v>
      </c>
      <c r="E490" s="924">
        <v>0.5</v>
      </c>
      <c r="F490" s="924">
        <v>0.8333333333333334</v>
      </c>
      <c r="G490" s="922">
        <v>30.0</v>
      </c>
      <c r="H490" s="922">
        <v>7.5</v>
      </c>
      <c r="I490" s="937"/>
      <c r="J490" s="244" t="s">
        <v>1150</v>
      </c>
    </row>
    <row r="491">
      <c r="A491" s="916" t="s">
        <v>2070</v>
      </c>
      <c r="B491" s="916" t="s">
        <v>141</v>
      </c>
      <c r="C491" s="916" t="s">
        <v>234</v>
      </c>
      <c r="D491" s="916" t="s">
        <v>2069</v>
      </c>
      <c r="E491" s="917">
        <v>0.5833333333333334</v>
      </c>
      <c r="F491" s="917">
        <v>0.90625</v>
      </c>
      <c r="G491" s="916">
        <v>30.0</v>
      </c>
      <c r="H491" s="916">
        <v>7.25</v>
      </c>
      <c r="I491" s="932"/>
      <c r="J491" s="244" t="s">
        <v>1150</v>
      </c>
    </row>
    <row r="492">
      <c r="A492" s="922" t="s">
        <v>2074</v>
      </c>
      <c r="B492" s="922" t="s">
        <v>170</v>
      </c>
      <c r="C492" s="922" t="s">
        <v>234</v>
      </c>
      <c r="D492" s="922" t="s">
        <v>2195</v>
      </c>
      <c r="E492" s="924">
        <v>0.4513888888888889</v>
      </c>
      <c r="F492" s="924">
        <v>0.75</v>
      </c>
      <c r="G492" s="922">
        <v>30.0</v>
      </c>
      <c r="H492" s="922" t="s">
        <v>2246</v>
      </c>
      <c r="I492" s="937"/>
      <c r="J492" s="244" t="s">
        <v>1150</v>
      </c>
    </row>
    <row r="493">
      <c r="A493" s="916" t="s">
        <v>3120</v>
      </c>
      <c r="B493" s="916" t="s">
        <v>5</v>
      </c>
      <c r="C493" s="916" t="s">
        <v>234</v>
      </c>
      <c r="D493" s="916" t="s">
        <v>2069</v>
      </c>
      <c r="E493" s="917">
        <v>0.4166666666666667</v>
      </c>
      <c r="F493" s="917">
        <v>0.7083333333333334</v>
      </c>
      <c r="G493" s="916">
        <v>30.0</v>
      </c>
      <c r="H493" s="916">
        <v>6.5</v>
      </c>
      <c r="I493" s="932"/>
      <c r="J493" s="244" t="s">
        <v>1150</v>
      </c>
    </row>
    <row r="494">
      <c r="A494" s="922" t="s">
        <v>3120</v>
      </c>
      <c r="B494" s="922" t="s">
        <v>5</v>
      </c>
      <c r="C494" s="922" t="s">
        <v>234</v>
      </c>
      <c r="D494" s="922" t="s">
        <v>2195</v>
      </c>
      <c r="E494" s="924">
        <v>0.625</v>
      </c>
      <c r="F494" s="924">
        <v>0.7986111111111112</v>
      </c>
      <c r="G494" s="922" t="s">
        <v>1063</v>
      </c>
      <c r="H494" s="922" t="s">
        <v>3175</v>
      </c>
      <c r="I494" s="937"/>
      <c r="J494" s="244" t="s">
        <v>1150</v>
      </c>
    </row>
    <row r="495">
      <c r="A495" s="922" t="s">
        <v>3178</v>
      </c>
      <c r="B495" s="922" t="s">
        <v>40</v>
      </c>
      <c r="C495" s="922" t="s">
        <v>234</v>
      </c>
      <c r="D495" s="922" t="s">
        <v>2195</v>
      </c>
      <c r="E495" s="924">
        <v>0.4166666666666667</v>
      </c>
      <c r="F495" s="924">
        <v>0.7083333333333334</v>
      </c>
      <c r="G495" s="922" t="s">
        <v>1063</v>
      </c>
      <c r="H495" s="922">
        <v>7.0</v>
      </c>
      <c r="I495" s="937"/>
      <c r="J495" s="244" t="s">
        <v>1150</v>
      </c>
    </row>
    <row r="496">
      <c r="A496" s="998" t="s">
        <v>3178</v>
      </c>
      <c r="B496" s="998" t="s">
        <v>40</v>
      </c>
      <c r="C496" s="998" t="s">
        <v>234</v>
      </c>
      <c r="D496" s="998" t="s">
        <v>2865</v>
      </c>
      <c r="E496" s="999">
        <v>0.6666666666666666</v>
      </c>
      <c r="F496" s="999">
        <v>0.7986111111111112</v>
      </c>
      <c r="G496" s="998" t="s">
        <v>1063</v>
      </c>
      <c r="H496" s="998" t="s">
        <v>2420</v>
      </c>
      <c r="I496" s="1000"/>
      <c r="J496" s="690" t="s">
        <v>1150</v>
      </c>
    </row>
    <row r="497">
      <c r="A497" s="916" t="s">
        <v>3124</v>
      </c>
      <c r="B497" s="916" t="s">
        <v>3184</v>
      </c>
      <c r="C497" s="916" t="s">
        <v>234</v>
      </c>
      <c r="D497" s="916" t="s">
        <v>2069</v>
      </c>
      <c r="E497" s="917">
        <v>0.375</v>
      </c>
      <c r="F497" s="917">
        <v>0.6840277777777778</v>
      </c>
      <c r="G497" s="916" t="s">
        <v>1063</v>
      </c>
      <c r="H497" s="916" t="s">
        <v>3187</v>
      </c>
      <c r="I497" s="932"/>
      <c r="J497" s="244" t="s">
        <v>1150</v>
      </c>
    </row>
    <row r="498">
      <c r="A498" s="1001" t="s">
        <v>3124</v>
      </c>
      <c r="B498" s="1001" t="s">
        <v>3184</v>
      </c>
      <c r="C498" s="1001" t="s">
        <v>234</v>
      </c>
      <c r="D498" s="1001" t="s">
        <v>1067</v>
      </c>
      <c r="E498" s="1002">
        <v>0.6666666666666666</v>
      </c>
      <c r="F498" s="1002">
        <v>0.8020833333333334</v>
      </c>
      <c r="G498" s="1001" t="s">
        <v>1063</v>
      </c>
      <c r="H498" s="1001">
        <v>3.25</v>
      </c>
      <c r="I498" s="1003"/>
      <c r="J498" s="244" t="s">
        <v>1150</v>
      </c>
    </row>
    <row r="499">
      <c r="A499" s="916" t="s">
        <v>3128</v>
      </c>
      <c r="B499" s="916" t="s">
        <v>109</v>
      </c>
      <c r="C499" s="916" t="s">
        <v>234</v>
      </c>
      <c r="D499" s="916" t="s">
        <v>2069</v>
      </c>
      <c r="E499" s="917">
        <v>0.4166666666666667</v>
      </c>
      <c r="F499" s="917">
        <v>0.75</v>
      </c>
      <c r="G499" s="916">
        <v>30.0</v>
      </c>
      <c r="H499" s="916">
        <v>7.5</v>
      </c>
      <c r="I499" s="932"/>
      <c r="J499" s="244" t="s">
        <v>1150</v>
      </c>
    </row>
    <row r="500">
      <c r="A500" s="920" t="s">
        <v>3128</v>
      </c>
      <c r="B500" s="920" t="s">
        <v>109</v>
      </c>
      <c r="C500" s="920" t="s">
        <v>234</v>
      </c>
      <c r="D500" s="920" t="s">
        <v>2082</v>
      </c>
      <c r="E500" s="921">
        <v>0.5833333333333334</v>
      </c>
      <c r="F500" s="921">
        <v>0.875</v>
      </c>
      <c r="G500" s="920">
        <v>30.0</v>
      </c>
      <c r="H500" s="920">
        <v>6.5</v>
      </c>
      <c r="I500" s="931"/>
      <c r="J500" s="244" t="s">
        <v>1150</v>
      </c>
    </row>
    <row r="501">
      <c r="A501" s="994">
        <v>42376.0</v>
      </c>
      <c r="B501" s="916" t="s">
        <v>125</v>
      </c>
      <c r="C501" s="916" t="s">
        <v>234</v>
      </c>
      <c r="D501" s="916" t="s">
        <v>2069</v>
      </c>
      <c r="E501" s="917">
        <v>0.4166666666666667</v>
      </c>
      <c r="F501" s="917">
        <v>0.7916666666666666</v>
      </c>
      <c r="G501" s="916">
        <v>30.0</v>
      </c>
      <c r="H501" s="916">
        <v>8.5</v>
      </c>
      <c r="I501" s="932"/>
      <c r="J501" s="244" t="s">
        <v>1150</v>
      </c>
    </row>
    <row r="502">
      <c r="A502" s="1327">
        <v>42376.0</v>
      </c>
      <c r="B502" s="920" t="s">
        <v>125</v>
      </c>
      <c r="C502" s="920" t="s">
        <v>234</v>
      </c>
      <c r="D502" s="920" t="s">
        <v>2082</v>
      </c>
      <c r="E502" s="921">
        <v>0.5416666666666666</v>
      </c>
      <c r="F502" s="921">
        <v>0.875</v>
      </c>
      <c r="G502" s="920">
        <v>30.0</v>
      </c>
      <c r="H502" s="920">
        <v>7.5</v>
      </c>
      <c r="I502" s="931"/>
      <c r="J502" s="244" t="s">
        <v>1150</v>
      </c>
    </row>
    <row r="503">
      <c r="A503" s="997">
        <v>42407.0</v>
      </c>
      <c r="B503" s="998" t="s">
        <v>141</v>
      </c>
      <c r="C503" s="998" t="s">
        <v>234</v>
      </c>
      <c r="D503" s="998" t="s">
        <v>2865</v>
      </c>
      <c r="E503" s="999">
        <v>0.4166666666666667</v>
      </c>
      <c r="F503" s="999">
        <v>0.625</v>
      </c>
      <c r="G503" s="998" t="s">
        <v>1063</v>
      </c>
      <c r="H503" s="998" t="s">
        <v>2254</v>
      </c>
      <c r="I503" s="1000"/>
      <c r="J503" s="244" t="s">
        <v>1150</v>
      </c>
    </row>
    <row r="504">
      <c r="A504" s="1065">
        <v>42407.0</v>
      </c>
      <c r="B504" s="1001" t="s">
        <v>141</v>
      </c>
      <c r="C504" s="1001" t="s">
        <v>234</v>
      </c>
      <c r="D504" s="1001" t="s">
        <v>1067</v>
      </c>
      <c r="E504" s="1002">
        <v>0.5</v>
      </c>
      <c r="F504" s="1002">
        <v>0.8333333333333334</v>
      </c>
      <c r="G504" s="1001" t="s">
        <v>1063</v>
      </c>
      <c r="H504" s="1001">
        <v>8.0</v>
      </c>
      <c r="I504" s="1001"/>
      <c r="J504" s="244" t="s">
        <v>1150</v>
      </c>
    </row>
    <row r="505">
      <c r="A505" s="994">
        <v>42407.0</v>
      </c>
      <c r="B505" s="916" t="s">
        <v>141</v>
      </c>
      <c r="C505" s="916" t="s">
        <v>234</v>
      </c>
      <c r="D505" s="916" t="s">
        <v>2069</v>
      </c>
      <c r="E505" s="917">
        <v>0.5833333333333334</v>
      </c>
      <c r="F505" s="917">
        <v>0.8958333333333334</v>
      </c>
      <c r="G505" s="916">
        <v>30.0</v>
      </c>
      <c r="H505" s="916" t="s">
        <v>2212</v>
      </c>
      <c r="I505" s="932"/>
      <c r="J505" s="244" t="s">
        <v>1150</v>
      </c>
    </row>
    <row r="506">
      <c r="A506" s="1298">
        <v>42436.0</v>
      </c>
      <c r="B506" s="922" t="s">
        <v>170</v>
      </c>
      <c r="C506" s="922" t="s">
        <v>234</v>
      </c>
      <c r="D506" s="922" t="s">
        <v>2195</v>
      </c>
      <c r="E506" s="924">
        <v>0.4513888888888889</v>
      </c>
      <c r="F506" s="924">
        <v>0.7569444444444444</v>
      </c>
      <c r="G506" s="922">
        <v>30.0</v>
      </c>
      <c r="H506" s="922" t="s">
        <v>3213</v>
      </c>
      <c r="I506" s="937"/>
      <c r="J506" s="244" t="s">
        <v>1150</v>
      </c>
    </row>
    <row r="507">
      <c r="A507" s="997">
        <v>42436.0</v>
      </c>
      <c r="B507" s="998" t="s">
        <v>170</v>
      </c>
      <c r="C507" s="998" t="s">
        <v>234</v>
      </c>
      <c r="D507" s="998" t="s">
        <v>2865</v>
      </c>
      <c r="E507" s="999">
        <v>0.5416666666666666</v>
      </c>
      <c r="F507" s="999">
        <v>0.6666666666666666</v>
      </c>
      <c r="G507" s="998" t="s">
        <v>1063</v>
      </c>
      <c r="H507" s="998" t="s">
        <v>2346</v>
      </c>
      <c r="I507" s="1000"/>
      <c r="J507" s="244" t="s">
        <v>1150</v>
      </c>
    </row>
    <row r="508">
      <c r="A508" s="994">
        <v>42467.0</v>
      </c>
      <c r="B508" s="916" t="s">
        <v>5</v>
      </c>
      <c r="C508" s="916" t="s">
        <v>234</v>
      </c>
      <c r="D508" s="916" t="s">
        <v>2069</v>
      </c>
      <c r="E508" s="917">
        <v>0.4166666666666667</v>
      </c>
      <c r="F508" s="917">
        <v>0.7083333333333334</v>
      </c>
      <c r="G508" s="916">
        <v>30.0</v>
      </c>
      <c r="H508" s="916">
        <v>6.5</v>
      </c>
      <c r="I508" s="932"/>
      <c r="J508" s="244" t="s">
        <v>1150</v>
      </c>
    </row>
    <row r="509">
      <c r="A509" s="1329">
        <v>42467.0</v>
      </c>
      <c r="B509" s="1087" t="s">
        <v>5</v>
      </c>
      <c r="C509" s="1087" t="s">
        <v>234</v>
      </c>
      <c r="D509" s="1087" t="s">
        <v>2195</v>
      </c>
      <c r="E509" s="1090">
        <v>0.5833333333333334</v>
      </c>
      <c r="F509" s="1090">
        <v>0.7986111111111112</v>
      </c>
      <c r="G509" s="1087" t="s">
        <v>1063</v>
      </c>
      <c r="H509" s="1087" t="s">
        <v>2214</v>
      </c>
      <c r="I509" s="1093"/>
      <c r="J509" s="244" t="s">
        <v>1150</v>
      </c>
    </row>
    <row r="510">
      <c r="A510" s="994">
        <v>42497.0</v>
      </c>
      <c r="B510" s="916" t="s">
        <v>40</v>
      </c>
      <c r="C510" s="916" t="s">
        <v>234</v>
      </c>
      <c r="D510" s="916" t="s">
        <v>2069</v>
      </c>
      <c r="E510" s="917">
        <v>0.4166666666666667</v>
      </c>
      <c r="F510" s="917">
        <v>0.7083333333333334</v>
      </c>
      <c r="G510" s="916">
        <v>30.0</v>
      </c>
      <c r="H510" s="916">
        <v>6.5</v>
      </c>
      <c r="I510" s="916" t="s">
        <v>2724</v>
      </c>
      <c r="J510" s="244" t="s">
        <v>1150</v>
      </c>
    </row>
    <row r="511">
      <c r="A511" s="1298">
        <v>42497.0</v>
      </c>
      <c r="B511" s="922" t="s">
        <v>40</v>
      </c>
      <c r="C511" s="922" t="s">
        <v>234</v>
      </c>
      <c r="D511" s="922" t="s">
        <v>2195</v>
      </c>
      <c r="E511" s="924">
        <v>0.4097222222222222</v>
      </c>
      <c r="F511" s="924">
        <v>0.7083333333333334</v>
      </c>
      <c r="G511" s="922">
        <v>30.0</v>
      </c>
      <c r="H511" s="922" t="s">
        <v>2248</v>
      </c>
      <c r="I511" s="937"/>
      <c r="J511" s="244" t="s">
        <v>1150</v>
      </c>
    </row>
    <row r="512">
      <c r="A512" s="997">
        <v>42497.0</v>
      </c>
      <c r="B512" s="998" t="s">
        <v>40</v>
      </c>
      <c r="C512" s="998" t="s">
        <v>234</v>
      </c>
      <c r="D512" s="998" t="s">
        <v>2865</v>
      </c>
      <c r="E512" s="999">
        <v>0.625</v>
      </c>
      <c r="F512" s="999">
        <v>0.7916666666666666</v>
      </c>
      <c r="G512" s="998" t="s">
        <v>1063</v>
      </c>
      <c r="H512" s="998" t="s">
        <v>1109</v>
      </c>
      <c r="I512" s="1000"/>
      <c r="J512" s="244" t="s">
        <v>1150</v>
      </c>
    </row>
    <row r="513">
      <c r="A513" s="997">
        <v>42528.0</v>
      </c>
      <c r="B513" s="998" t="s">
        <v>1115</v>
      </c>
      <c r="C513" s="998" t="s">
        <v>234</v>
      </c>
      <c r="D513" s="998" t="s">
        <v>2865</v>
      </c>
      <c r="E513" s="999">
        <v>0.4166666666666667</v>
      </c>
      <c r="F513" s="999">
        <v>0.7083333333333334</v>
      </c>
      <c r="G513" s="998">
        <v>30.0</v>
      </c>
      <c r="H513" s="998" t="s">
        <v>3225</v>
      </c>
      <c r="I513" s="1000"/>
      <c r="J513" s="244" t="s">
        <v>1150</v>
      </c>
    </row>
    <row r="514">
      <c r="A514" s="1065">
        <v>42528.0</v>
      </c>
      <c r="B514" s="1001" t="s">
        <v>1115</v>
      </c>
      <c r="C514" s="1001" t="s">
        <v>234</v>
      </c>
      <c r="D514" s="1001" t="s">
        <v>1067</v>
      </c>
      <c r="E514" s="1002">
        <v>0.625</v>
      </c>
      <c r="F514" s="1002">
        <v>0.7916666666666666</v>
      </c>
      <c r="G514" s="1001" t="s">
        <v>1063</v>
      </c>
      <c r="H514" s="1001">
        <v>4.0</v>
      </c>
      <c r="I514" s="1003"/>
      <c r="J514" s="244" t="s">
        <v>1150</v>
      </c>
    </row>
    <row r="515">
      <c r="A515" s="1327">
        <v>42558.0</v>
      </c>
      <c r="B515" s="920" t="s">
        <v>109</v>
      </c>
      <c r="C515" s="920" t="s">
        <v>234</v>
      </c>
      <c r="D515" s="920" t="s">
        <v>2082</v>
      </c>
      <c r="E515" s="921">
        <v>0.4166666666666667</v>
      </c>
      <c r="F515" s="921">
        <v>0.75</v>
      </c>
      <c r="G515" s="920">
        <v>30.0</v>
      </c>
      <c r="H515" s="920">
        <v>7.5</v>
      </c>
      <c r="I515" s="931"/>
      <c r="J515" s="244" t="s">
        <v>1150</v>
      </c>
    </row>
    <row r="516">
      <c r="A516" s="994">
        <v>42558.0</v>
      </c>
      <c r="B516" s="916" t="s">
        <v>109</v>
      </c>
      <c r="C516" s="916" t="s">
        <v>234</v>
      </c>
      <c r="D516" s="916" t="s">
        <v>2069</v>
      </c>
      <c r="E516" s="917">
        <v>0.5833333333333334</v>
      </c>
      <c r="F516" s="917">
        <v>0.8958333333333334</v>
      </c>
      <c r="G516" s="916">
        <v>30.0</v>
      </c>
      <c r="H516" s="916">
        <v>7.0</v>
      </c>
      <c r="I516" s="916" t="s">
        <v>3231</v>
      </c>
      <c r="J516" s="244" t="s">
        <v>1150</v>
      </c>
    </row>
    <row r="517">
      <c r="A517" s="1327">
        <v>42589.0</v>
      </c>
      <c r="B517" s="920" t="s">
        <v>125</v>
      </c>
      <c r="C517" s="920" t="s">
        <v>234</v>
      </c>
      <c r="D517" s="920" t="s">
        <v>2082</v>
      </c>
      <c r="E517" s="921">
        <v>0.4166666666666667</v>
      </c>
      <c r="F517" s="921">
        <v>0.7708333333333334</v>
      </c>
      <c r="G517" s="920">
        <v>30.0</v>
      </c>
      <c r="H517" s="920" t="s">
        <v>1960</v>
      </c>
      <c r="I517" s="931"/>
      <c r="J517" s="244" t="s">
        <v>1150</v>
      </c>
    </row>
    <row r="518">
      <c r="A518" s="994">
        <v>42589.0</v>
      </c>
      <c r="B518" s="916" t="s">
        <v>125</v>
      </c>
      <c r="C518" s="916" t="s">
        <v>234</v>
      </c>
      <c r="D518" s="916" t="s">
        <v>2069</v>
      </c>
      <c r="E518" s="917">
        <v>0.5416666666666666</v>
      </c>
      <c r="F518" s="917">
        <v>0.875</v>
      </c>
      <c r="G518" s="916">
        <v>30.0</v>
      </c>
      <c r="H518" s="916">
        <v>7.5</v>
      </c>
      <c r="I518" s="916" t="s">
        <v>3236</v>
      </c>
      <c r="J518" s="244" t="s">
        <v>1150</v>
      </c>
    </row>
    <row r="519">
      <c r="A519" s="1065">
        <v>42620.0</v>
      </c>
      <c r="B519" s="1001" t="s">
        <v>141</v>
      </c>
      <c r="C519" s="1001" t="s">
        <v>234</v>
      </c>
      <c r="D519" s="1001" t="s">
        <v>1067</v>
      </c>
      <c r="E519" s="1002">
        <v>0.4166666666666667</v>
      </c>
      <c r="F519" s="1002">
        <v>0.625</v>
      </c>
      <c r="G519" s="1001" t="s">
        <v>1063</v>
      </c>
      <c r="H519" s="1001">
        <v>5.0</v>
      </c>
      <c r="I519" s="1001" t="s">
        <v>3238</v>
      </c>
      <c r="J519" s="244" t="s">
        <v>1150</v>
      </c>
    </row>
    <row r="520">
      <c r="A520" s="994">
        <v>42620.0</v>
      </c>
      <c r="B520" s="916" t="s">
        <v>141</v>
      </c>
      <c r="C520" s="916" t="s">
        <v>234</v>
      </c>
      <c r="D520" s="916" t="s">
        <v>2069</v>
      </c>
      <c r="E520" s="917">
        <v>0.5</v>
      </c>
      <c r="F520" s="917">
        <v>0.8333333333333334</v>
      </c>
      <c r="G520" s="916">
        <v>30.0</v>
      </c>
      <c r="H520" s="916">
        <v>7.5</v>
      </c>
      <c r="I520" s="932"/>
      <c r="J520" s="244" t="s">
        <v>1150</v>
      </c>
    </row>
    <row r="521">
      <c r="A521" s="997">
        <v>42620.0</v>
      </c>
      <c r="B521" s="998" t="s">
        <v>141</v>
      </c>
      <c r="C521" s="998" t="s">
        <v>234</v>
      </c>
      <c r="D521" s="998" t="s">
        <v>2865</v>
      </c>
      <c r="E521" s="999">
        <v>0.5833333333333334</v>
      </c>
      <c r="F521" s="999">
        <v>0.8958333333333334</v>
      </c>
      <c r="G521" s="998">
        <v>30.0</v>
      </c>
      <c r="H521" s="998">
        <v>7.0</v>
      </c>
      <c r="I521" s="1000"/>
      <c r="J521" s="244" t="s">
        <v>1150</v>
      </c>
    </row>
    <row r="522">
      <c r="A522" s="997">
        <v>42650.0</v>
      </c>
      <c r="B522" s="998" t="s">
        <v>170</v>
      </c>
      <c r="C522" s="998" t="s">
        <v>234</v>
      </c>
      <c r="D522" s="998" t="s">
        <v>2865</v>
      </c>
      <c r="E522" s="999">
        <v>0.4583333333333333</v>
      </c>
      <c r="F522" s="999">
        <v>0.6666666666666666</v>
      </c>
      <c r="G522" s="998" t="s">
        <v>1063</v>
      </c>
      <c r="H522" s="998">
        <v>5.0</v>
      </c>
      <c r="I522" s="1000"/>
      <c r="J522" s="244" t="s">
        <v>1150</v>
      </c>
    </row>
    <row r="523">
      <c r="A523" s="1298">
        <v>42650.0</v>
      </c>
      <c r="B523" s="922" t="s">
        <v>170</v>
      </c>
      <c r="C523" s="922" t="s">
        <v>234</v>
      </c>
      <c r="D523" s="922" t="s">
        <v>2195</v>
      </c>
      <c r="E523" s="924">
        <v>0.5416666666666666</v>
      </c>
      <c r="F523" s="924">
        <v>0.7569444444444444</v>
      </c>
      <c r="G523" s="922" t="s">
        <v>1063</v>
      </c>
      <c r="H523" s="922" t="s">
        <v>2201</v>
      </c>
      <c r="I523" s="937"/>
      <c r="J523" s="244" t="s">
        <v>1150</v>
      </c>
    </row>
    <row r="524">
      <c r="A524" s="1298">
        <v>42681.0</v>
      </c>
      <c r="B524" s="922" t="s">
        <v>5</v>
      </c>
      <c r="C524" s="922" t="s">
        <v>234</v>
      </c>
      <c r="D524" s="922" t="s">
        <v>2195</v>
      </c>
      <c r="E524" s="924">
        <v>0.4166666666666667</v>
      </c>
      <c r="F524" s="924">
        <v>0.7083333333333334</v>
      </c>
      <c r="G524" s="922" t="s">
        <v>1063</v>
      </c>
      <c r="H524" s="922" t="s">
        <v>1123</v>
      </c>
      <c r="I524" s="937"/>
      <c r="J524" s="244" t="s">
        <v>1150</v>
      </c>
    </row>
    <row r="525">
      <c r="A525" s="997">
        <v>42681.0</v>
      </c>
      <c r="B525" s="998" t="s">
        <v>5</v>
      </c>
      <c r="C525" s="998" t="s">
        <v>234</v>
      </c>
      <c r="D525" s="998" t="s">
        <v>2865</v>
      </c>
      <c r="E525" s="999">
        <v>0.5833333333333334</v>
      </c>
      <c r="F525" s="999">
        <v>0.7986111111111112</v>
      </c>
      <c r="G525" s="998" t="s">
        <v>1063</v>
      </c>
      <c r="H525" s="998" t="s">
        <v>2201</v>
      </c>
      <c r="I525" s="1000"/>
      <c r="J525" s="244" t="s">
        <v>1150</v>
      </c>
    </row>
    <row r="526">
      <c r="A526" s="994">
        <v>42711.0</v>
      </c>
      <c r="B526" s="916" t="s">
        <v>40</v>
      </c>
      <c r="C526" s="916" t="s">
        <v>234</v>
      </c>
      <c r="D526" s="916" t="s">
        <v>2069</v>
      </c>
      <c r="E526" s="917">
        <v>0.4166666666666667</v>
      </c>
      <c r="F526" s="917">
        <v>0.7152777777777778</v>
      </c>
      <c r="G526" s="916">
        <v>30.0</v>
      </c>
      <c r="H526" s="916" t="s">
        <v>2246</v>
      </c>
      <c r="I526" s="932"/>
      <c r="J526" s="244" t="s">
        <v>1150</v>
      </c>
    </row>
    <row r="527">
      <c r="A527" s="1340">
        <v>42711.0</v>
      </c>
      <c r="B527" s="859" t="s">
        <v>40</v>
      </c>
      <c r="C527" s="859" t="s">
        <v>234</v>
      </c>
      <c r="D527" s="859" t="s">
        <v>1452</v>
      </c>
      <c r="E527" s="1341">
        <v>0.625</v>
      </c>
      <c r="F527" s="1341">
        <v>0.8020833333333334</v>
      </c>
      <c r="G527" s="859" t="s">
        <v>1063</v>
      </c>
      <c r="H527" s="859">
        <v>4.25</v>
      </c>
      <c r="I527" s="1343"/>
      <c r="J527" s="244" t="s">
        <v>1150</v>
      </c>
    </row>
    <row r="528">
      <c r="A528" s="830" t="s">
        <v>3259</v>
      </c>
      <c r="B528" s="830" t="s">
        <v>1115</v>
      </c>
      <c r="C528" s="830" t="s">
        <v>234</v>
      </c>
      <c r="D528" s="830" t="s">
        <v>2069</v>
      </c>
      <c r="E528" s="831">
        <v>0.4166666666666667</v>
      </c>
      <c r="F528" s="831">
        <v>0.6979166666666666</v>
      </c>
      <c r="G528" s="830">
        <v>30.0</v>
      </c>
      <c r="H528" s="830">
        <v>6.25</v>
      </c>
      <c r="I528" s="830" t="s">
        <v>3261</v>
      </c>
      <c r="J528" s="244" t="s">
        <v>1150</v>
      </c>
    </row>
    <row r="529">
      <c r="A529" s="690" t="s">
        <v>3259</v>
      </c>
      <c r="B529" s="690" t="s">
        <v>1115</v>
      </c>
      <c r="C529" s="690" t="s">
        <v>234</v>
      </c>
      <c r="D529" s="690" t="s">
        <v>2865</v>
      </c>
      <c r="E529" s="1146">
        <v>0.625</v>
      </c>
      <c r="F529" s="1146">
        <v>0.8055555555555556</v>
      </c>
      <c r="G529" s="690" t="s">
        <v>1063</v>
      </c>
      <c r="H529" s="690" t="s">
        <v>3265</v>
      </c>
      <c r="I529" s="1325"/>
      <c r="J529" s="244" t="s">
        <v>1150</v>
      </c>
    </row>
    <row r="530">
      <c r="A530" s="830" t="s">
        <v>3266</v>
      </c>
      <c r="B530" s="830" t="s">
        <v>109</v>
      </c>
      <c r="C530" s="830" t="s">
        <v>234</v>
      </c>
      <c r="D530" s="830" t="s">
        <v>2069</v>
      </c>
      <c r="E530" s="831">
        <v>0.4166666666666667</v>
      </c>
      <c r="F530" s="831">
        <v>0.75</v>
      </c>
      <c r="G530" s="830">
        <v>30.0</v>
      </c>
      <c r="H530" s="830">
        <v>7.5</v>
      </c>
      <c r="I530" s="832"/>
      <c r="J530" s="244" t="s">
        <v>1150</v>
      </c>
    </row>
    <row r="531">
      <c r="A531" s="854" t="s">
        <v>3266</v>
      </c>
      <c r="B531" s="854" t="s">
        <v>109</v>
      </c>
      <c r="C531" s="854" t="s">
        <v>234</v>
      </c>
      <c r="D531" s="854" t="s">
        <v>2082</v>
      </c>
      <c r="E531" s="1133">
        <v>0.5833333333333334</v>
      </c>
      <c r="F531" s="1133">
        <v>0.8854166666666666</v>
      </c>
      <c r="G531" s="854">
        <v>30.0</v>
      </c>
      <c r="H531" s="854">
        <v>6.75</v>
      </c>
      <c r="I531" s="892"/>
      <c r="J531" s="244" t="s">
        <v>1150</v>
      </c>
    </row>
    <row r="532">
      <c r="A532" s="854" t="s">
        <v>3272</v>
      </c>
      <c r="B532" s="854" t="s">
        <v>125</v>
      </c>
      <c r="C532" s="854" t="s">
        <v>234</v>
      </c>
      <c r="D532" s="854" t="s">
        <v>2082</v>
      </c>
      <c r="E532" s="1133">
        <v>0.4166666666666667</v>
      </c>
      <c r="F532" s="1133">
        <v>0.7708333333333334</v>
      </c>
      <c r="G532" s="854">
        <v>30.0</v>
      </c>
      <c r="H532" s="854">
        <v>8.0</v>
      </c>
      <c r="I532" s="892"/>
      <c r="J532" s="244" t="s">
        <v>1150</v>
      </c>
    </row>
    <row r="533">
      <c r="A533" s="830" t="s">
        <v>3272</v>
      </c>
      <c r="B533" s="830" t="s">
        <v>125</v>
      </c>
      <c r="C533" s="830" t="s">
        <v>3275</v>
      </c>
      <c r="D533" s="830" t="s">
        <v>2069</v>
      </c>
      <c r="E533" s="831">
        <v>0.5416666666666666</v>
      </c>
      <c r="F533" s="831">
        <v>0.8888888888888888</v>
      </c>
      <c r="G533" s="830">
        <v>30.0</v>
      </c>
      <c r="H533" s="830" t="s">
        <v>2830</v>
      </c>
      <c r="I533" s="832"/>
      <c r="J533" s="244" t="s">
        <v>1150</v>
      </c>
    </row>
    <row r="534">
      <c r="A534" s="857" t="s">
        <v>3280</v>
      </c>
      <c r="B534" s="857" t="s">
        <v>141</v>
      </c>
      <c r="C534" s="857" t="s">
        <v>234</v>
      </c>
      <c r="D534" s="857" t="s">
        <v>2195</v>
      </c>
      <c r="E534" s="1041">
        <v>0.4097222222222222</v>
      </c>
      <c r="F534" s="1041">
        <v>0.625</v>
      </c>
      <c r="G534" s="857" t="s">
        <v>1063</v>
      </c>
      <c r="H534" s="857" t="s">
        <v>2201</v>
      </c>
      <c r="I534" s="1043"/>
      <c r="J534" s="244" t="s">
        <v>1150</v>
      </c>
    </row>
    <row r="535">
      <c r="A535" s="1001" t="s">
        <v>3280</v>
      </c>
      <c r="B535" s="1001" t="s">
        <v>141</v>
      </c>
      <c r="C535" s="1001" t="s">
        <v>234</v>
      </c>
      <c r="D535" s="1001" t="s">
        <v>1067</v>
      </c>
      <c r="E535" s="1002">
        <v>0.5</v>
      </c>
      <c r="F535" s="1002">
        <v>0.8229166666666666</v>
      </c>
      <c r="G535" s="1001">
        <v>20.0</v>
      </c>
      <c r="H535" s="1001" t="s">
        <v>3187</v>
      </c>
      <c r="I535" s="1001" t="s">
        <v>3285</v>
      </c>
      <c r="J535" s="244" t="s">
        <v>1150</v>
      </c>
    </row>
    <row r="536">
      <c r="A536" s="916" t="s">
        <v>3280</v>
      </c>
      <c r="B536" s="916" t="s">
        <v>141</v>
      </c>
      <c r="C536" s="916" t="s">
        <v>234</v>
      </c>
      <c r="D536" s="916" t="s">
        <v>2069</v>
      </c>
      <c r="E536" s="917">
        <v>0.5833333333333334</v>
      </c>
      <c r="F536" s="917">
        <v>0.9027777777777778</v>
      </c>
      <c r="G536" s="916">
        <v>30.0</v>
      </c>
      <c r="H536" s="916" t="s">
        <v>2212</v>
      </c>
      <c r="I536" s="932"/>
      <c r="J536" s="244" t="s">
        <v>1150</v>
      </c>
    </row>
    <row r="537">
      <c r="A537" s="922" t="s">
        <v>3287</v>
      </c>
      <c r="B537" s="922" t="s">
        <v>170</v>
      </c>
      <c r="C537" s="922" t="s">
        <v>234</v>
      </c>
      <c r="D537" s="922" t="s">
        <v>2195</v>
      </c>
      <c r="E537" s="924">
        <v>0.4513888888888889</v>
      </c>
      <c r="F537" s="924">
        <v>0.7569444444444444</v>
      </c>
      <c r="G537" s="922">
        <v>30.0</v>
      </c>
      <c r="H537" s="922" t="s">
        <v>2923</v>
      </c>
      <c r="I537" s="1043"/>
      <c r="J537" s="244" t="s">
        <v>1150</v>
      </c>
    </row>
    <row r="538">
      <c r="A538" s="911" t="s">
        <v>3287</v>
      </c>
      <c r="B538" s="911" t="s">
        <v>170</v>
      </c>
      <c r="C538" s="911" t="s">
        <v>234</v>
      </c>
      <c r="D538" s="911" t="s">
        <v>2324</v>
      </c>
      <c r="E538" s="1148">
        <v>0.5416666666666666</v>
      </c>
      <c r="F538" s="1148">
        <v>0.6666666666666666</v>
      </c>
      <c r="G538" s="911" t="s">
        <v>1063</v>
      </c>
      <c r="H538" s="911" t="s">
        <v>3290</v>
      </c>
      <c r="I538" s="910"/>
      <c r="J538" s="244" t="s">
        <v>1150</v>
      </c>
    </row>
    <row r="539">
      <c r="A539" s="916" t="s">
        <v>3291</v>
      </c>
      <c r="B539" s="916" t="s">
        <v>5</v>
      </c>
      <c r="C539" s="916" t="s">
        <v>234</v>
      </c>
      <c r="D539" s="916" t="s">
        <v>2069</v>
      </c>
      <c r="E539" s="917">
        <v>0.4166666666666667</v>
      </c>
      <c r="F539" s="917">
        <v>0.7083333333333334</v>
      </c>
      <c r="G539" s="916">
        <v>30.0</v>
      </c>
      <c r="H539" s="916">
        <v>6.5</v>
      </c>
      <c r="I539" s="932"/>
      <c r="J539" s="244" t="s">
        <v>1150</v>
      </c>
    </row>
    <row r="540">
      <c r="A540" s="912" t="s">
        <v>3291</v>
      </c>
      <c r="B540" s="912" t="s">
        <v>5</v>
      </c>
      <c r="C540" s="912" t="s">
        <v>1064</v>
      </c>
      <c r="D540" s="912" t="s">
        <v>2271</v>
      </c>
      <c r="E540" s="914">
        <v>0.40625</v>
      </c>
      <c r="F540" s="914">
        <v>0.6458333333333334</v>
      </c>
      <c r="G540" s="912">
        <v>30.0</v>
      </c>
      <c r="H540" s="912">
        <v>5.25</v>
      </c>
      <c r="I540" s="915"/>
      <c r="J540" s="244" t="s">
        <v>1150</v>
      </c>
    </row>
    <row r="541">
      <c r="A541" s="922" t="s">
        <v>3291</v>
      </c>
      <c r="B541" s="922" t="s">
        <v>5</v>
      </c>
      <c r="C541" s="922" t="s">
        <v>234</v>
      </c>
      <c r="D541" s="922" t="s">
        <v>2195</v>
      </c>
      <c r="E541" s="924">
        <v>0.625</v>
      </c>
      <c r="F541" s="924">
        <v>0.7986111111111112</v>
      </c>
      <c r="G541" s="922" t="s">
        <v>1063</v>
      </c>
      <c r="H541" s="922" t="s">
        <v>2449</v>
      </c>
      <c r="I541" s="937"/>
      <c r="J541" s="244" t="s">
        <v>1150</v>
      </c>
    </row>
    <row r="542">
      <c r="A542" s="916" t="s">
        <v>3297</v>
      </c>
      <c r="B542" s="916" t="s">
        <v>40</v>
      </c>
      <c r="C542" s="916" t="s">
        <v>234</v>
      </c>
      <c r="D542" s="916" t="s">
        <v>2069</v>
      </c>
      <c r="E542" s="917">
        <v>0.4166666666666667</v>
      </c>
      <c r="F542" s="917">
        <v>0.7083333333333334</v>
      </c>
      <c r="G542" s="916">
        <v>30.0</v>
      </c>
      <c r="H542" s="916">
        <v>6.5</v>
      </c>
      <c r="I542" s="932"/>
      <c r="J542" s="244" t="s">
        <v>1150</v>
      </c>
    </row>
    <row r="543">
      <c r="A543" s="922" t="s">
        <v>3297</v>
      </c>
      <c r="B543" s="922" t="s">
        <v>40</v>
      </c>
      <c r="C543" s="922" t="s">
        <v>234</v>
      </c>
      <c r="D543" s="922" t="s">
        <v>2195</v>
      </c>
      <c r="E543" s="924">
        <v>0.6666666666666666</v>
      </c>
      <c r="F543" s="924">
        <v>0.7986111111111112</v>
      </c>
      <c r="G543" s="922" t="s">
        <v>1063</v>
      </c>
      <c r="H543" s="922" t="s">
        <v>2458</v>
      </c>
      <c r="I543" s="937"/>
      <c r="J543" s="244" t="s">
        <v>1150</v>
      </c>
    </row>
    <row r="544">
      <c r="A544" s="998" t="s">
        <v>3300</v>
      </c>
      <c r="B544" s="998" t="s">
        <v>1115</v>
      </c>
      <c r="C544" s="998" t="s">
        <v>234</v>
      </c>
      <c r="D544" s="998" t="s">
        <v>2865</v>
      </c>
      <c r="E544" s="999">
        <v>0.4166666666666667</v>
      </c>
      <c r="F544" s="999">
        <v>0.7083333333333334</v>
      </c>
      <c r="G544" s="998">
        <v>30.0</v>
      </c>
      <c r="H544" s="998">
        <v>6.5</v>
      </c>
      <c r="I544" s="1000"/>
      <c r="J544" s="244" t="s">
        <v>1150</v>
      </c>
    </row>
    <row r="545">
      <c r="A545" s="1001" t="s">
        <v>3300</v>
      </c>
      <c r="B545" s="1001" t="s">
        <v>1115</v>
      </c>
      <c r="C545" s="1001" t="s">
        <v>234</v>
      </c>
      <c r="D545" s="1001" t="s">
        <v>1067</v>
      </c>
      <c r="E545" s="1002">
        <v>0.6666666666666666</v>
      </c>
      <c r="F545" s="1002">
        <v>0.7986111111111112</v>
      </c>
      <c r="G545" s="1001" t="s">
        <v>1063</v>
      </c>
      <c r="H545" s="1001">
        <v>3.0</v>
      </c>
      <c r="I545" s="1003"/>
      <c r="J545" s="244" t="s">
        <v>1150</v>
      </c>
    </row>
    <row r="546">
      <c r="A546" s="955" t="s">
        <v>2521</v>
      </c>
      <c r="B546" s="955" t="s">
        <v>2522</v>
      </c>
      <c r="C546" s="955" t="s">
        <v>2523</v>
      </c>
      <c r="D546" s="955" t="s">
        <v>2524</v>
      </c>
      <c r="E546" s="955" t="s">
        <v>2523</v>
      </c>
      <c r="F546" s="955" t="s">
        <v>2524</v>
      </c>
      <c r="G546" s="955" t="s">
        <v>926</v>
      </c>
      <c r="H546" s="955" t="s">
        <v>2525</v>
      </c>
      <c r="I546" s="955" t="s">
        <v>2526</v>
      </c>
      <c r="J546" s="1032" t="s">
        <v>3304</v>
      </c>
    </row>
    <row r="547">
      <c r="A547" s="916" t="s">
        <v>3307</v>
      </c>
      <c r="B547" s="916" t="s">
        <v>109</v>
      </c>
      <c r="C547" s="916" t="s">
        <v>234</v>
      </c>
      <c r="D547" s="916" t="s">
        <v>2069</v>
      </c>
      <c r="E547" s="917">
        <v>0.6041666666666666</v>
      </c>
      <c r="F547" s="917">
        <v>0.8819444444444444</v>
      </c>
      <c r="G547" s="916">
        <v>30.0</v>
      </c>
      <c r="H547" s="916" t="s">
        <v>2428</v>
      </c>
      <c r="I547" s="932"/>
      <c r="J547" s="244" t="s">
        <v>1150</v>
      </c>
    </row>
    <row r="548">
      <c r="A548" s="912" t="s">
        <v>3307</v>
      </c>
      <c r="B548" s="912" t="s">
        <v>109</v>
      </c>
      <c r="C548" s="912" t="s">
        <v>1083</v>
      </c>
      <c r="D548" s="912" t="s">
        <v>1065</v>
      </c>
      <c r="E548" s="914">
        <v>0.4166666666666667</v>
      </c>
      <c r="F548" s="914">
        <v>0.75</v>
      </c>
      <c r="G548" s="912">
        <v>30.0</v>
      </c>
      <c r="H548" s="912">
        <v>7.5</v>
      </c>
      <c r="I548" s="915"/>
      <c r="J548" s="244" t="s">
        <v>1752</v>
      </c>
    </row>
    <row r="549">
      <c r="A549" s="916" t="s">
        <v>3310</v>
      </c>
      <c r="B549" s="916" t="s">
        <v>125</v>
      </c>
      <c r="C549" s="916" t="s">
        <v>234</v>
      </c>
      <c r="D549" s="916" t="s">
        <v>2069</v>
      </c>
      <c r="E549" s="917">
        <v>0.4166666666666667</v>
      </c>
      <c r="F549" s="917">
        <v>0.7708333333333334</v>
      </c>
      <c r="G549" s="916">
        <v>30.0</v>
      </c>
      <c r="H549" s="916">
        <v>8.0</v>
      </c>
      <c r="I549" s="932"/>
      <c r="J549" s="244" t="s">
        <v>1150</v>
      </c>
    </row>
    <row r="550">
      <c r="A550" s="998" t="s">
        <v>3312</v>
      </c>
      <c r="B550" s="998" t="s">
        <v>141</v>
      </c>
      <c r="C550" s="998" t="s">
        <v>234</v>
      </c>
      <c r="D550" s="998" t="s">
        <v>2226</v>
      </c>
      <c r="E550" s="999">
        <v>0.4166666666666667</v>
      </c>
      <c r="F550" s="999">
        <v>0.625</v>
      </c>
      <c r="G550" s="998" t="s">
        <v>1063</v>
      </c>
      <c r="H550" s="998">
        <v>5.0</v>
      </c>
      <c r="I550" s="1000"/>
      <c r="J550" s="244" t="s">
        <v>1150</v>
      </c>
    </row>
    <row r="551">
      <c r="A551" s="1362" t="s">
        <v>3312</v>
      </c>
      <c r="B551" s="1362" t="s">
        <v>141</v>
      </c>
      <c r="C551" s="1362" t="s">
        <v>234</v>
      </c>
      <c r="D551" s="1362" t="s">
        <v>2324</v>
      </c>
      <c r="E551" s="1363">
        <v>0.5</v>
      </c>
      <c r="F551" s="1363">
        <v>0.8333333333333334</v>
      </c>
      <c r="G551" s="1362">
        <v>30.0</v>
      </c>
      <c r="H551" s="1362">
        <v>7.5</v>
      </c>
      <c r="I551" s="1362"/>
      <c r="J551" s="244" t="s">
        <v>1752</v>
      </c>
    </row>
    <row r="552">
      <c r="A552" s="916" t="s">
        <v>3312</v>
      </c>
      <c r="B552" s="916" t="s">
        <v>141</v>
      </c>
      <c r="C552" s="916" t="s">
        <v>234</v>
      </c>
      <c r="D552" s="916" t="s">
        <v>2069</v>
      </c>
      <c r="E552" s="917">
        <v>0.5833333333333334</v>
      </c>
      <c r="F552" s="917">
        <v>0.8958333333333334</v>
      </c>
      <c r="G552" s="916">
        <v>30.0</v>
      </c>
      <c r="H552" s="916">
        <v>7.0</v>
      </c>
      <c r="I552" s="932"/>
      <c r="J552" s="244" t="s">
        <v>1752</v>
      </c>
    </row>
    <row r="553">
      <c r="A553" s="912" t="s">
        <v>3319</v>
      </c>
      <c r="B553" s="912" t="s">
        <v>170</v>
      </c>
      <c r="C553" s="912" t="s">
        <v>234</v>
      </c>
      <c r="D553" s="912" t="s">
        <v>1065</v>
      </c>
      <c r="E553" s="914">
        <v>0.4583333333333333</v>
      </c>
      <c r="F553" s="914">
        <v>0.7569444444444444</v>
      </c>
      <c r="G553" s="912">
        <v>30.0</v>
      </c>
      <c r="H553" s="912" t="s">
        <v>2198</v>
      </c>
      <c r="I553" s="915"/>
      <c r="J553" s="244" t="s">
        <v>1752</v>
      </c>
    </row>
    <row r="554">
      <c r="A554" s="1001" t="s">
        <v>3319</v>
      </c>
      <c r="B554" s="1001" t="s">
        <v>170</v>
      </c>
      <c r="C554" s="1001" t="s">
        <v>234</v>
      </c>
      <c r="D554" s="1001" t="s">
        <v>1067</v>
      </c>
      <c r="E554" s="1002">
        <v>0.5416666666666666</v>
      </c>
      <c r="F554" s="1002">
        <v>0.6666666666666666</v>
      </c>
      <c r="G554" s="1001" t="s">
        <v>1063</v>
      </c>
      <c r="H554" s="1001">
        <v>3.0</v>
      </c>
      <c r="I554" s="1003"/>
      <c r="J554" s="244" t="s">
        <v>1752</v>
      </c>
    </row>
    <row r="555">
      <c r="A555" s="912" t="s">
        <v>3328</v>
      </c>
      <c r="B555" s="912" t="s">
        <v>5</v>
      </c>
      <c r="C555" s="912" t="s">
        <v>1064</v>
      </c>
      <c r="D555" s="912" t="s">
        <v>1065</v>
      </c>
      <c r="E555" s="914">
        <v>0.40625</v>
      </c>
      <c r="F555" s="914">
        <v>0.7604166666666666</v>
      </c>
      <c r="G555" s="912">
        <v>30.0</v>
      </c>
      <c r="H555" s="912">
        <v>8.0</v>
      </c>
      <c r="I555" s="912" t="s">
        <v>33</v>
      </c>
      <c r="J555" s="244" t="s">
        <v>1752</v>
      </c>
    </row>
    <row r="556">
      <c r="A556" s="916" t="s">
        <v>3328</v>
      </c>
      <c r="B556" s="916" t="s">
        <v>5</v>
      </c>
      <c r="C556" s="916" t="s">
        <v>234</v>
      </c>
      <c r="D556" s="916" t="s">
        <v>2069</v>
      </c>
      <c r="E556" s="917">
        <v>0.3958333333333333</v>
      </c>
      <c r="F556" s="917">
        <v>0.7083333333333334</v>
      </c>
      <c r="G556" s="916">
        <v>30.0</v>
      </c>
      <c r="H556" s="916">
        <v>7.0</v>
      </c>
      <c r="I556" s="916" t="s">
        <v>3336</v>
      </c>
      <c r="J556" s="244" t="s">
        <v>1752</v>
      </c>
    </row>
    <row r="557">
      <c r="A557" s="998" t="s">
        <v>3328</v>
      </c>
      <c r="B557" s="998" t="s">
        <v>5</v>
      </c>
      <c r="C557" s="998" t="s">
        <v>234</v>
      </c>
      <c r="D557" s="998" t="s">
        <v>2226</v>
      </c>
      <c r="E557" s="999">
        <v>0.625</v>
      </c>
      <c r="F557" s="999">
        <v>0.7986111111111112</v>
      </c>
      <c r="G557" s="998" t="s">
        <v>1063</v>
      </c>
      <c r="H557" s="998" t="s">
        <v>2227</v>
      </c>
      <c r="I557" s="1000"/>
      <c r="J557" s="244" t="s">
        <v>1752</v>
      </c>
    </row>
    <row r="558">
      <c r="A558" s="1366" t="s">
        <v>3341</v>
      </c>
      <c r="B558" s="916" t="s">
        <v>40</v>
      </c>
      <c r="C558" s="916" t="s">
        <v>234</v>
      </c>
      <c r="D558" s="916" t="s">
        <v>2069</v>
      </c>
      <c r="E558" s="917">
        <v>0.4166666666666667</v>
      </c>
      <c r="F558" s="917">
        <v>0.7083333333333334</v>
      </c>
      <c r="G558" s="916">
        <v>30.0</v>
      </c>
      <c r="H558" s="916">
        <v>6.5</v>
      </c>
      <c r="I558" s="932"/>
      <c r="J558" s="244" t="s">
        <v>1752</v>
      </c>
    </row>
    <row r="559">
      <c r="A559" s="1104" t="s">
        <v>3341</v>
      </c>
      <c r="B559" s="1001" t="s">
        <v>40</v>
      </c>
      <c r="C559" s="1001" t="s">
        <v>234</v>
      </c>
      <c r="D559" s="1001" t="s">
        <v>1067</v>
      </c>
      <c r="E559" s="1002">
        <v>0.6666666666666666</v>
      </c>
      <c r="F559" s="1002">
        <v>0.7986111111111112</v>
      </c>
      <c r="G559" s="1001" t="s">
        <v>1063</v>
      </c>
      <c r="H559" s="1001" t="s">
        <v>2420</v>
      </c>
      <c r="I559" s="1003"/>
      <c r="J559" s="244" t="s">
        <v>1752</v>
      </c>
    </row>
    <row r="560">
      <c r="A560" s="912" t="s">
        <v>3353</v>
      </c>
      <c r="B560" s="912" t="s">
        <v>1115</v>
      </c>
      <c r="C560" s="912" t="s">
        <v>234</v>
      </c>
      <c r="D560" s="912" t="s">
        <v>1065</v>
      </c>
      <c r="E560" s="914">
        <v>0.4166666666666667</v>
      </c>
      <c r="F560" s="914">
        <v>0.7083333333333334</v>
      </c>
      <c r="G560" s="912">
        <v>30.0</v>
      </c>
      <c r="H560" s="912">
        <v>6.5</v>
      </c>
      <c r="I560" s="915"/>
      <c r="J560" s="244" t="s">
        <v>1752</v>
      </c>
    </row>
    <row r="561">
      <c r="A561" s="998" t="s">
        <v>3353</v>
      </c>
      <c r="B561" s="998" t="s">
        <v>1115</v>
      </c>
      <c r="C561" s="998" t="s">
        <v>234</v>
      </c>
      <c r="D561" s="998" t="s">
        <v>2226</v>
      </c>
      <c r="E561" s="999">
        <v>0.6666666666666666</v>
      </c>
      <c r="F561" s="999">
        <v>0.7986111111111112</v>
      </c>
      <c r="G561" s="998" t="s">
        <v>1063</v>
      </c>
      <c r="H561" s="998" t="s">
        <v>3361</v>
      </c>
      <c r="I561" s="1000"/>
      <c r="J561" s="244" t="s">
        <v>1150</v>
      </c>
    </row>
    <row r="562">
      <c r="A562" s="916" t="s">
        <v>3364</v>
      </c>
      <c r="B562" s="916" t="s">
        <v>109</v>
      </c>
      <c r="C562" s="916" t="s">
        <v>234</v>
      </c>
      <c r="D562" s="916" t="s">
        <v>2069</v>
      </c>
      <c r="E562" s="917">
        <v>0.4166666666666667</v>
      </c>
      <c r="F562" s="917">
        <v>0.75</v>
      </c>
      <c r="G562" s="916">
        <v>30.0</v>
      </c>
      <c r="H562" s="916">
        <v>7.5</v>
      </c>
      <c r="I562" s="932"/>
      <c r="J562" s="244" t="s">
        <v>1150</v>
      </c>
    </row>
    <row r="563">
      <c r="A563" s="912" t="s">
        <v>3364</v>
      </c>
      <c r="B563" s="912" t="s">
        <v>109</v>
      </c>
      <c r="C563" s="912" t="s">
        <v>1064</v>
      </c>
      <c r="D563" s="912" t="s">
        <v>1065</v>
      </c>
      <c r="E563" s="914">
        <v>0.3958333333333333</v>
      </c>
      <c r="F563" s="914">
        <v>0.7083333333333334</v>
      </c>
      <c r="G563" s="912">
        <v>30.0</v>
      </c>
      <c r="H563" s="912">
        <v>7.0</v>
      </c>
      <c r="I563" s="915"/>
      <c r="J563" s="244" t="s">
        <v>1150</v>
      </c>
    </row>
    <row r="564">
      <c r="A564" s="916" t="s">
        <v>3369</v>
      </c>
      <c r="B564" s="916" t="s">
        <v>125</v>
      </c>
      <c r="C564" s="916" t="s">
        <v>234</v>
      </c>
      <c r="D564" s="916" t="s">
        <v>2069</v>
      </c>
      <c r="E564" s="917">
        <v>0.4166666666666667</v>
      </c>
      <c r="F564" s="917">
        <v>0.7708333333333334</v>
      </c>
      <c r="G564" s="916">
        <v>30.0</v>
      </c>
      <c r="H564" s="916">
        <v>8.0</v>
      </c>
      <c r="I564" s="932"/>
      <c r="J564" s="244" t="s">
        <v>1150</v>
      </c>
    </row>
    <row r="565">
      <c r="A565" s="938" t="s">
        <v>3373</v>
      </c>
      <c r="B565" s="938" t="s">
        <v>125</v>
      </c>
      <c r="C565" s="938" t="s">
        <v>234</v>
      </c>
      <c r="D565" s="938" t="s">
        <v>1066</v>
      </c>
      <c r="E565" s="939">
        <v>0.5833333333333334</v>
      </c>
      <c r="F565" s="939">
        <v>0.8784722222222222</v>
      </c>
      <c r="G565" s="938">
        <v>30.0</v>
      </c>
      <c r="H565" s="938" t="s">
        <v>2728</v>
      </c>
      <c r="I565" s="1005"/>
      <c r="J565" s="244" t="s">
        <v>1150</v>
      </c>
    </row>
    <row r="566">
      <c r="A566" s="922" t="s">
        <v>3378</v>
      </c>
      <c r="B566" s="922" t="s">
        <v>141</v>
      </c>
      <c r="C566" s="922" t="s">
        <v>234</v>
      </c>
      <c r="D566" s="922" t="s">
        <v>2195</v>
      </c>
      <c r="E566" s="924">
        <v>0.4097222222222222</v>
      </c>
      <c r="F566" s="924">
        <v>0.625</v>
      </c>
      <c r="G566" s="922" t="s">
        <v>1063</v>
      </c>
      <c r="H566" s="922" t="s">
        <v>2822</v>
      </c>
      <c r="I566" s="937"/>
      <c r="J566" s="244" t="s">
        <v>1752</v>
      </c>
    </row>
    <row r="567">
      <c r="A567" s="1362" t="s">
        <v>3378</v>
      </c>
      <c r="B567" s="1362" t="s">
        <v>141</v>
      </c>
      <c r="C567" s="1362" t="s">
        <v>234</v>
      </c>
      <c r="D567" s="1362" t="s">
        <v>2324</v>
      </c>
      <c r="E567" s="1363">
        <v>0.5034722222222222</v>
      </c>
      <c r="F567" s="1363">
        <v>0.8333333333333334</v>
      </c>
      <c r="G567" s="1362">
        <v>30.0</v>
      </c>
      <c r="H567" s="1362" t="s">
        <v>3187</v>
      </c>
      <c r="I567" s="1362"/>
      <c r="J567" s="244" t="s">
        <v>1752</v>
      </c>
    </row>
    <row r="568">
      <c r="A568" s="916" t="s">
        <v>3378</v>
      </c>
      <c r="B568" s="916" t="s">
        <v>141</v>
      </c>
      <c r="C568" s="916" t="s">
        <v>234</v>
      </c>
      <c r="D568" s="916" t="s">
        <v>2069</v>
      </c>
      <c r="E568" s="917">
        <v>0.5833333333333334</v>
      </c>
      <c r="F568" s="917">
        <v>0.9027777777777778</v>
      </c>
      <c r="G568" s="916">
        <v>30.0</v>
      </c>
      <c r="H568" s="916" t="s">
        <v>2212</v>
      </c>
      <c r="I568" s="932"/>
      <c r="J568" s="244" t="s">
        <v>1752</v>
      </c>
    </row>
    <row r="569">
      <c r="A569" s="912" t="s">
        <v>3390</v>
      </c>
      <c r="B569" s="912" t="s">
        <v>170</v>
      </c>
      <c r="C569" s="912" t="s">
        <v>234</v>
      </c>
      <c r="D569" s="912" t="s">
        <v>1065</v>
      </c>
      <c r="E569" s="914">
        <v>0.4583333333333333</v>
      </c>
      <c r="F569" s="914">
        <v>0.78125</v>
      </c>
      <c r="G569" s="912">
        <v>30.0</v>
      </c>
      <c r="H569" s="912">
        <v>7.25</v>
      </c>
      <c r="I569" s="912" t="s">
        <v>3394</v>
      </c>
    </row>
    <row r="570">
      <c r="A570" s="922" t="s">
        <v>3390</v>
      </c>
      <c r="B570" s="922" t="s">
        <v>170</v>
      </c>
      <c r="C570" s="922" t="s">
        <v>234</v>
      </c>
      <c r="D570" s="922" t="s">
        <v>2195</v>
      </c>
      <c r="E570" s="924">
        <v>0.5416666666666666</v>
      </c>
      <c r="F570" s="924">
        <v>0.6666666666666666</v>
      </c>
      <c r="G570" s="922" t="s">
        <v>1063</v>
      </c>
      <c r="H570" s="922">
        <v>3.0</v>
      </c>
      <c r="I570" s="937"/>
      <c r="J570" s="244" t="s">
        <v>1752</v>
      </c>
    </row>
    <row r="571">
      <c r="A571" s="994">
        <v>42377.0</v>
      </c>
      <c r="B571" s="916" t="s">
        <v>5</v>
      </c>
      <c r="C571" s="916" t="s">
        <v>234</v>
      </c>
      <c r="D571" s="916" t="s">
        <v>2069</v>
      </c>
      <c r="E571" s="917">
        <v>0.4166666666666667</v>
      </c>
      <c r="F571" s="917">
        <v>0.7083333333333334</v>
      </c>
      <c r="G571" s="916">
        <v>30.0</v>
      </c>
      <c r="H571" s="916">
        <v>6.5</v>
      </c>
      <c r="I571" s="932"/>
    </row>
    <row r="572">
      <c r="A572" s="1006">
        <v>42377.0</v>
      </c>
      <c r="B572" s="912" t="s">
        <v>5</v>
      </c>
      <c r="C572" s="912" t="s">
        <v>1064</v>
      </c>
      <c r="D572" s="912" t="s">
        <v>1065</v>
      </c>
      <c r="E572" s="914">
        <v>0.4166666666666667</v>
      </c>
      <c r="F572" s="914">
        <v>0.7083333333333334</v>
      </c>
      <c r="G572" s="912">
        <v>30.0</v>
      </c>
      <c r="H572" s="912">
        <v>6.5</v>
      </c>
      <c r="I572" s="915"/>
    </row>
    <row r="573">
      <c r="A573" s="1369">
        <v>42377.0</v>
      </c>
      <c r="B573" s="1371" t="s">
        <v>5</v>
      </c>
      <c r="C573" s="1371" t="s">
        <v>234</v>
      </c>
      <c r="D573" s="1371" t="s">
        <v>2226</v>
      </c>
      <c r="E573" s="1373">
        <v>0.625</v>
      </c>
      <c r="F573" s="1373">
        <v>0.7986111111111112</v>
      </c>
      <c r="G573" s="1371" t="s">
        <v>1063</v>
      </c>
      <c r="H573" s="1371" t="s">
        <v>3175</v>
      </c>
      <c r="I573" s="1374"/>
    </row>
    <row r="574">
      <c r="A574" s="994">
        <v>42408.0</v>
      </c>
      <c r="B574" s="916" t="s">
        <v>40</v>
      </c>
      <c r="C574" s="916" t="s">
        <v>234</v>
      </c>
      <c r="D574" s="916" t="s">
        <v>2069</v>
      </c>
      <c r="E574" s="917">
        <v>0.4166666666666667</v>
      </c>
      <c r="F574" s="917">
        <v>0.6944444444444444</v>
      </c>
      <c r="G574" s="916" t="s">
        <v>1063</v>
      </c>
      <c r="H574" s="916" t="s">
        <v>2246</v>
      </c>
      <c r="I574" s="932"/>
    </row>
    <row r="575">
      <c r="A575" s="1085">
        <v>42408.0</v>
      </c>
      <c r="B575" s="1086" t="s">
        <v>40</v>
      </c>
      <c r="C575" s="1086" t="s">
        <v>234</v>
      </c>
      <c r="D575" s="1086" t="s">
        <v>1452</v>
      </c>
      <c r="E575" s="1375">
        <v>0.6875</v>
      </c>
      <c r="F575" s="1375">
        <v>0.7986111111111112</v>
      </c>
      <c r="G575" s="1086" t="s">
        <v>1063</v>
      </c>
      <c r="H575" s="1086" t="s">
        <v>3414</v>
      </c>
      <c r="I575" s="1086" t="s">
        <v>3418</v>
      </c>
    </row>
    <row r="576">
      <c r="A576" s="1376">
        <v>42437.0</v>
      </c>
      <c r="B576" s="981" t="s">
        <v>1115</v>
      </c>
      <c r="C576" s="981" t="s">
        <v>234</v>
      </c>
      <c r="D576" s="981" t="s">
        <v>2203</v>
      </c>
      <c r="E576" s="982">
        <v>0.4097222222222222</v>
      </c>
      <c r="F576" s="982">
        <v>0.6666666666666666</v>
      </c>
      <c r="G576" s="981" t="s">
        <v>1063</v>
      </c>
      <c r="H576" s="981" t="s">
        <v>3420</v>
      </c>
      <c r="I576" s="981" t="s">
        <v>3422</v>
      </c>
    </row>
    <row r="577">
      <c r="A577" s="1065">
        <v>42437.0</v>
      </c>
      <c r="B577" s="1001" t="s">
        <v>1115</v>
      </c>
      <c r="C577" s="1001" t="s">
        <v>234</v>
      </c>
      <c r="D577" s="1001" t="s">
        <v>1067</v>
      </c>
      <c r="E577" s="1002">
        <v>0.6666666666666666</v>
      </c>
      <c r="F577" s="1002">
        <v>0.7986111111111112</v>
      </c>
      <c r="G577" s="1001" t="s">
        <v>1063</v>
      </c>
      <c r="H577" s="1001" t="s">
        <v>2420</v>
      </c>
      <c r="I577" s="1003"/>
    </row>
    <row r="578">
      <c r="A578" s="1006">
        <v>42437.0</v>
      </c>
      <c r="B578" s="912" t="s">
        <v>1115</v>
      </c>
      <c r="C578" s="912" t="s">
        <v>1064</v>
      </c>
      <c r="D578" s="912" t="s">
        <v>1065</v>
      </c>
      <c r="E578" s="914">
        <v>0.4375</v>
      </c>
      <c r="F578" s="914">
        <v>0.7291666666666666</v>
      </c>
      <c r="G578" s="912">
        <v>30.0</v>
      </c>
      <c r="H578" s="912">
        <v>6.5</v>
      </c>
      <c r="I578" s="915"/>
    </row>
    <row r="579">
      <c r="A579" s="955" t="s">
        <v>2206</v>
      </c>
      <c r="B579" s="955" t="s">
        <v>2207</v>
      </c>
      <c r="C579" s="955" t="s">
        <v>2206</v>
      </c>
      <c r="D579" s="955" t="s">
        <v>2207</v>
      </c>
      <c r="E579" s="955" t="s">
        <v>2206</v>
      </c>
      <c r="F579" s="955" t="s">
        <v>2207</v>
      </c>
      <c r="G579" s="955" t="s">
        <v>2206</v>
      </c>
      <c r="H579" s="955" t="s">
        <v>2207</v>
      </c>
      <c r="I579" s="955" t="s">
        <v>2206</v>
      </c>
      <c r="J579" s="1032" t="s">
        <v>2207</v>
      </c>
    </row>
    <row r="580">
      <c r="A580" s="994">
        <v>42468.0</v>
      </c>
      <c r="B580" s="916" t="s">
        <v>109</v>
      </c>
      <c r="C580" s="916" t="s">
        <v>234</v>
      </c>
      <c r="D580" s="916" t="s">
        <v>2069</v>
      </c>
      <c r="E580" s="917">
        <v>0.4166666666666667</v>
      </c>
      <c r="F580" s="917">
        <v>0.75</v>
      </c>
      <c r="G580" s="916">
        <v>30.0</v>
      </c>
      <c r="H580" s="916">
        <v>7.5</v>
      </c>
      <c r="I580" s="932"/>
      <c r="J580" s="244" t="s">
        <v>1752</v>
      </c>
    </row>
    <row r="581">
      <c r="A581" s="1006">
        <v>42468.0</v>
      </c>
      <c r="B581" s="912" t="s">
        <v>109</v>
      </c>
      <c r="C581" s="912" t="s">
        <v>1064</v>
      </c>
      <c r="D581" s="912" t="s">
        <v>1065</v>
      </c>
      <c r="E581" s="914">
        <v>0.4166666666666667</v>
      </c>
      <c r="F581" s="914">
        <v>0.7291666666666666</v>
      </c>
      <c r="G581" s="912">
        <v>30.0</v>
      </c>
      <c r="H581" s="912">
        <v>7.0</v>
      </c>
      <c r="I581" s="915"/>
      <c r="J581" s="244" t="s">
        <v>1752</v>
      </c>
    </row>
    <row r="582">
      <c r="A582" s="991">
        <v>42468.0</v>
      </c>
      <c r="B582" s="941" t="s">
        <v>109</v>
      </c>
      <c r="C582" s="941" t="s">
        <v>234</v>
      </c>
      <c r="D582" s="941" t="s">
        <v>2082</v>
      </c>
      <c r="E582" s="942">
        <v>0.6041666666666666</v>
      </c>
      <c r="F582" s="942">
        <v>0.875</v>
      </c>
      <c r="G582" s="941">
        <v>30.0</v>
      </c>
      <c r="H582" s="941">
        <v>6.0</v>
      </c>
      <c r="I582" s="984"/>
      <c r="J582" s="244" t="s">
        <v>1752</v>
      </c>
    </row>
    <row r="583">
      <c r="A583" s="1377">
        <v>42498.0</v>
      </c>
      <c r="B583" s="648" t="s">
        <v>125</v>
      </c>
      <c r="C583" s="648" t="s">
        <v>234</v>
      </c>
      <c r="D583" s="648" t="s">
        <v>2082</v>
      </c>
      <c r="E583" s="1378">
        <v>0.4166666666666667</v>
      </c>
      <c r="F583" s="1378">
        <v>0.59375</v>
      </c>
      <c r="G583" s="648" t="s">
        <v>1063</v>
      </c>
      <c r="H583" s="648">
        <v>4.25</v>
      </c>
      <c r="I583" s="648" t="s">
        <v>3442</v>
      </c>
      <c r="J583" s="244" t="s">
        <v>1150</v>
      </c>
    </row>
    <row r="584">
      <c r="A584" s="1140">
        <v>42498.0</v>
      </c>
      <c r="B584" s="830" t="s">
        <v>125</v>
      </c>
      <c r="C584" s="830" t="s">
        <v>234</v>
      </c>
      <c r="D584" s="830" t="s">
        <v>2069</v>
      </c>
      <c r="E584" s="831">
        <v>0.5833333333333334</v>
      </c>
      <c r="F584" s="831">
        <v>0.875</v>
      </c>
      <c r="G584" s="830">
        <v>30.0</v>
      </c>
      <c r="H584" s="830">
        <v>6.5</v>
      </c>
      <c r="I584" s="832"/>
      <c r="J584" s="244" t="s">
        <v>1752</v>
      </c>
    </row>
    <row r="585">
      <c r="A585" s="1381">
        <v>42498.0</v>
      </c>
      <c r="B585" s="862" t="s">
        <v>125</v>
      </c>
      <c r="C585" s="862" t="s">
        <v>234</v>
      </c>
      <c r="D585" s="862" t="s">
        <v>1066</v>
      </c>
      <c r="E585" s="1135">
        <v>0.6041666666666666</v>
      </c>
      <c r="F585" s="1135">
        <v>0.7708333333333334</v>
      </c>
      <c r="G585" s="862" t="s">
        <v>1063</v>
      </c>
      <c r="H585" s="862">
        <v>4.0</v>
      </c>
      <c r="I585" s="97"/>
      <c r="J585" s="244" t="s">
        <v>1752</v>
      </c>
    </row>
    <row r="586">
      <c r="A586" s="823">
        <v>42529.0</v>
      </c>
      <c r="B586" s="824" t="s">
        <v>141</v>
      </c>
      <c r="C586" s="824" t="s">
        <v>1064</v>
      </c>
      <c r="D586" s="824" t="s">
        <v>1065</v>
      </c>
      <c r="E586" s="826">
        <v>0.3854166666666667</v>
      </c>
      <c r="F586" s="826">
        <v>0.7083333333333334</v>
      </c>
      <c r="G586" s="824">
        <v>30.0</v>
      </c>
      <c r="H586" s="824">
        <v>7.25</v>
      </c>
      <c r="I586" s="103"/>
      <c r="J586" s="244" t="s">
        <v>1752</v>
      </c>
    </row>
    <row r="587">
      <c r="A587" s="1143">
        <v>42529.0</v>
      </c>
      <c r="B587" s="690" t="s">
        <v>141</v>
      </c>
      <c r="C587" s="690" t="s">
        <v>234</v>
      </c>
      <c r="D587" s="690" t="s">
        <v>2226</v>
      </c>
      <c r="E587" s="1146">
        <v>0.4166666666666667</v>
      </c>
      <c r="F587" s="1146">
        <v>0.625</v>
      </c>
      <c r="G587" s="690" t="s">
        <v>1063</v>
      </c>
      <c r="H587" s="690" t="s">
        <v>2254</v>
      </c>
      <c r="I587" s="1325"/>
      <c r="J587" s="244" t="s">
        <v>1752</v>
      </c>
    </row>
    <row r="588">
      <c r="A588" s="1008">
        <v>42529.0</v>
      </c>
      <c r="B588" s="1009" t="s">
        <v>141</v>
      </c>
      <c r="C588" s="1009" t="s">
        <v>234</v>
      </c>
      <c r="D588" s="1009" t="s">
        <v>2195</v>
      </c>
      <c r="E588" s="1010">
        <v>0.5</v>
      </c>
      <c r="F588" s="1010">
        <v>0.8333333333333334</v>
      </c>
      <c r="G588" s="1009">
        <v>30.0</v>
      </c>
      <c r="H588" s="1009">
        <v>7.5</v>
      </c>
      <c r="I588" s="1017"/>
      <c r="J588" s="244" t="s">
        <v>1752</v>
      </c>
    </row>
    <row r="589">
      <c r="A589" s="994">
        <v>42529.0</v>
      </c>
      <c r="B589" s="916" t="s">
        <v>141</v>
      </c>
      <c r="C589" s="916" t="s">
        <v>234</v>
      </c>
      <c r="D589" s="916" t="s">
        <v>2069</v>
      </c>
      <c r="E589" s="917">
        <v>0.5833333333333334</v>
      </c>
      <c r="F589" s="917">
        <v>0.8958333333333334</v>
      </c>
      <c r="G589" s="916">
        <v>30.0</v>
      </c>
      <c r="H589" s="916">
        <v>7.0</v>
      </c>
      <c r="I589" s="932"/>
      <c r="J589" s="244" t="s">
        <v>1752</v>
      </c>
    </row>
    <row r="590">
      <c r="A590" s="1216">
        <v>42559.0</v>
      </c>
      <c r="B590" s="978" t="s">
        <v>170</v>
      </c>
      <c r="C590" s="978" t="s">
        <v>234</v>
      </c>
      <c r="D590" s="978" t="s">
        <v>1065</v>
      </c>
      <c r="E590" s="979">
        <v>0.4583333333333333</v>
      </c>
      <c r="F590" s="979">
        <v>0.7569444444444444</v>
      </c>
      <c r="G590" s="978">
        <v>30.0</v>
      </c>
      <c r="H590" s="978" t="s">
        <v>2246</v>
      </c>
      <c r="I590" s="978" t="s">
        <v>3454</v>
      </c>
      <c r="J590" s="244" t="s">
        <v>3455</v>
      </c>
    </row>
    <row r="591">
      <c r="A591" s="1008">
        <v>42559.0</v>
      </c>
      <c r="B591" s="1009" t="s">
        <v>170</v>
      </c>
      <c r="C591" s="1009" t="s">
        <v>234</v>
      </c>
      <c r="D591" s="1009" t="s">
        <v>2195</v>
      </c>
      <c r="E591" s="1010">
        <v>0.5416666666666666</v>
      </c>
      <c r="F591" s="1010">
        <v>0.6666666666666666</v>
      </c>
      <c r="G591" s="1009" t="s">
        <v>1063</v>
      </c>
      <c r="H591" s="1009">
        <v>3.0</v>
      </c>
      <c r="I591" s="1017"/>
      <c r="J591" s="244" t="s">
        <v>1752</v>
      </c>
    </row>
    <row r="592">
      <c r="A592" s="994">
        <v>42590.0</v>
      </c>
      <c r="B592" s="916" t="s">
        <v>5</v>
      </c>
      <c r="C592" s="916" t="s">
        <v>234</v>
      </c>
      <c r="D592" s="916" t="s">
        <v>2069</v>
      </c>
      <c r="E592" s="917">
        <v>0.4166666666666667</v>
      </c>
      <c r="F592" s="917">
        <v>0.7083333333333334</v>
      </c>
      <c r="G592" s="916">
        <v>30.0</v>
      </c>
      <c r="H592" s="916">
        <v>6.5</v>
      </c>
      <c r="I592" s="932"/>
      <c r="J592" s="244" t="s">
        <v>1150</v>
      </c>
    </row>
    <row r="593">
      <c r="A593" s="997">
        <v>42590.0</v>
      </c>
      <c r="B593" s="998" t="s">
        <v>5</v>
      </c>
      <c r="C593" s="998" t="s">
        <v>234</v>
      </c>
      <c r="D593" s="998" t="s">
        <v>2226</v>
      </c>
      <c r="E593" s="999">
        <v>0.625</v>
      </c>
      <c r="F593" s="999">
        <v>0.7986111111111112</v>
      </c>
      <c r="G593" s="998" t="s">
        <v>1063</v>
      </c>
      <c r="H593" s="998" t="s">
        <v>3175</v>
      </c>
      <c r="I593" s="1000"/>
      <c r="J593" s="244" t="s">
        <v>1150</v>
      </c>
    </row>
    <row r="594">
      <c r="A594" s="1006">
        <v>42590.0</v>
      </c>
      <c r="B594" s="912" t="s">
        <v>5</v>
      </c>
      <c r="C594" s="912" t="s">
        <v>234</v>
      </c>
      <c r="D594" s="912" t="s">
        <v>1065</v>
      </c>
      <c r="E594" s="914">
        <v>0.4166666666666667</v>
      </c>
      <c r="F594" s="914">
        <v>0.75</v>
      </c>
      <c r="G594" s="912">
        <v>30.0</v>
      </c>
      <c r="H594" s="912">
        <v>7.5</v>
      </c>
      <c r="I594" s="915"/>
      <c r="J594" s="244" t="s">
        <v>1150</v>
      </c>
    </row>
    <row r="595">
      <c r="A595" s="994">
        <v>42621.0</v>
      </c>
      <c r="B595" s="916" t="s">
        <v>40</v>
      </c>
      <c r="C595" s="916" t="s">
        <v>234</v>
      </c>
      <c r="D595" s="916" t="s">
        <v>2069</v>
      </c>
      <c r="E595" s="917">
        <v>0.4166666666666667</v>
      </c>
      <c r="F595" s="917">
        <v>0.7083333333333334</v>
      </c>
      <c r="G595" s="916">
        <v>30.0</v>
      </c>
      <c r="H595" s="916">
        <v>6.5</v>
      </c>
      <c r="I595" s="932"/>
      <c r="J595" s="244" t="s">
        <v>1150</v>
      </c>
    </row>
    <row r="596">
      <c r="A596" s="1065">
        <v>42621.0</v>
      </c>
      <c r="B596" s="1001" t="s">
        <v>40</v>
      </c>
      <c r="C596" s="1001" t="s">
        <v>234</v>
      </c>
      <c r="D596" s="1001" t="s">
        <v>1067</v>
      </c>
      <c r="E596" s="1002">
        <v>0.6631944444444444</v>
      </c>
      <c r="F596" s="1002">
        <v>0.8125</v>
      </c>
      <c r="G596" s="1001" t="s">
        <v>1063</v>
      </c>
      <c r="H596" s="1001" t="s">
        <v>3465</v>
      </c>
      <c r="I596" s="1001" t="s">
        <v>3466</v>
      </c>
      <c r="J596" s="244" t="s">
        <v>1150</v>
      </c>
    </row>
    <row r="597">
      <c r="A597" s="1006">
        <v>42621.0</v>
      </c>
      <c r="B597" s="912" t="s">
        <v>40</v>
      </c>
      <c r="C597" s="912" t="s">
        <v>1083</v>
      </c>
      <c r="D597" s="912" t="s">
        <v>1065</v>
      </c>
      <c r="E597" s="914">
        <v>0.6354166666666666</v>
      </c>
      <c r="F597" s="914">
        <v>0.78125</v>
      </c>
      <c r="G597" s="912" t="s">
        <v>1063</v>
      </c>
      <c r="H597" s="912">
        <v>3.5</v>
      </c>
      <c r="I597" s="912" t="s">
        <v>3469</v>
      </c>
      <c r="J597" s="244" t="s">
        <v>1150</v>
      </c>
    </row>
    <row r="598">
      <c r="A598" s="1376">
        <v>42651.0</v>
      </c>
      <c r="B598" s="981" t="s">
        <v>1115</v>
      </c>
      <c r="C598" s="981" t="s">
        <v>234</v>
      </c>
      <c r="D598" s="981" t="s">
        <v>2203</v>
      </c>
      <c r="E598" s="982">
        <v>0.4166666666666667</v>
      </c>
      <c r="F598" s="982">
        <v>0.7083333333333334</v>
      </c>
      <c r="G598" s="981" t="s">
        <v>1063</v>
      </c>
      <c r="H598" s="981">
        <v>7.0</v>
      </c>
      <c r="I598" s="981" t="s">
        <v>1131</v>
      </c>
      <c r="J598" s="244" t="s">
        <v>1150</v>
      </c>
    </row>
    <row r="599">
      <c r="A599" s="1065">
        <v>42651.0</v>
      </c>
      <c r="B599" s="1001" t="s">
        <v>1115</v>
      </c>
      <c r="C599" s="1001" t="s">
        <v>234</v>
      </c>
      <c r="D599" s="1001" t="s">
        <v>1067</v>
      </c>
      <c r="E599" s="1002">
        <v>0.6631944444444444</v>
      </c>
      <c r="F599" s="1002">
        <v>0.7951388888888888</v>
      </c>
      <c r="G599" s="1001" t="s">
        <v>1063</v>
      </c>
      <c r="H599" s="1001" t="s">
        <v>2420</v>
      </c>
      <c r="I599" s="1003"/>
      <c r="J599" s="244" t="s">
        <v>1150</v>
      </c>
    </row>
    <row r="600">
      <c r="A600" s="1006">
        <v>42651.0</v>
      </c>
      <c r="B600" s="912" t="s">
        <v>1115</v>
      </c>
      <c r="C600" s="912" t="s">
        <v>1083</v>
      </c>
      <c r="D600" s="912" t="s">
        <v>1065</v>
      </c>
      <c r="E600" s="914">
        <v>0.46875</v>
      </c>
      <c r="F600" s="914">
        <v>0.6979166666666666</v>
      </c>
      <c r="G600" s="912" t="s">
        <v>1063</v>
      </c>
      <c r="H600" s="912">
        <v>5.5</v>
      </c>
      <c r="I600" s="915"/>
      <c r="J600" s="244" t="s">
        <v>1150</v>
      </c>
    </row>
    <row r="601">
      <c r="A601" s="994">
        <v>42682.0</v>
      </c>
      <c r="B601" s="916" t="s">
        <v>109</v>
      </c>
      <c r="C601" s="916" t="s">
        <v>234</v>
      </c>
      <c r="D601" s="916" t="s">
        <v>2069</v>
      </c>
      <c r="E601" s="917">
        <v>0.4166666666666667</v>
      </c>
      <c r="F601" s="917">
        <v>0.75</v>
      </c>
      <c r="G601" s="916">
        <v>30.0</v>
      </c>
      <c r="H601" s="916">
        <v>7.5</v>
      </c>
      <c r="I601" s="932"/>
      <c r="J601" s="244" t="s">
        <v>1150</v>
      </c>
    </row>
    <row r="602">
      <c r="A602" s="1226">
        <v>42682.0</v>
      </c>
      <c r="B602" s="911" t="s">
        <v>109</v>
      </c>
      <c r="C602" s="911" t="s">
        <v>234</v>
      </c>
      <c r="D602" s="911" t="s">
        <v>3477</v>
      </c>
      <c r="E602" s="1148">
        <v>0.4166666666666667</v>
      </c>
      <c r="F602" s="1148">
        <v>0.5</v>
      </c>
      <c r="G602" s="911" t="s">
        <v>1063</v>
      </c>
      <c r="H602" s="911">
        <v>2.0</v>
      </c>
      <c r="I602" s="911" t="s">
        <v>2555</v>
      </c>
      <c r="J602" s="244" t="s">
        <v>1150</v>
      </c>
    </row>
    <row r="603">
      <c r="A603" s="1006">
        <v>42682.0</v>
      </c>
      <c r="B603" s="912" t="s">
        <v>109</v>
      </c>
      <c r="C603" s="912" t="s">
        <v>1083</v>
      </c>
      <c r="D603" s="912" t="s">
        <v>1065</v>
      </c>
      <c r="E603" s="914">
        <v>0.4270833333333333</v>
      </c>
      <c r="F603" s="914">
        <v>0.7604166666666666</v>
      </c>
      <c r="G603" s="912">
        <v>30.0</v>
      </c>
      <c r="H603" s="912">
        <v>7.5</v>
      </c>
      <c r="I603" s="915"/>
      <c r="J603" s="244" t="s">
        <v>1150</v>
      </c>
    </row>
    <row r="604">
      <c r="A604" s="991">
        <v>42682.0</v>
      </c>
      <c r="B604" s="941" t="s">
        <v>109</v>
      </c>
      <c r="C604" s="941" t="s">
        <v>234</v>
      </c>
      <c r="D604" s="941" t="s">
        <v>2082</v>
      </c>
      <c r="E604" s="942">
        <v>0.6041666666666666</v>
      </c>
      <c r="F604" s="942">
        <v>0.875</v>
      </c>
      <c r="G604" s="941">
        <v>30.0</v>
      </c>
      <c r="H604" s="941">
        <v>6.0</v>
      </c>
      <c r="I604" s="984"/>
      <c r="J604" s="244" t="s">
        <v>1150</v>
      </c>
    </row>
    <row r="605">
      <c r="A605" s="991">
        <v>42712.0</v>
      </c>
      <c r="B605" s="941" t="s">
        <v>125</v>
      </c>
      <c r="C605" s="941" t="s">
        <v>234</v>
      </c>
      <c r="D605" s="941" t="s">
        <v>2082</v>
      </c>
      <c r="E605" s="942">
        <v>0.4166666666666667</v>
      </c>
      <c r="F605" s="942">
        <v>0.7708333333333334</v>
      </c>
      <c r="G605" s="941">
        <v>30.0</v>
      </c>
      <c r="H605" s="941">
        <v>8.0</v>
      </c>
      <c r="I605" s="984"/>
      <c r="J605" s="244" t="s">
        <v>1150</v>
      </c>
    </row>
    <row r="606">
      <c r="A606" s="994">
        <v>42712.0</v>
      </c>
      <c r="B606" s="916" t="s">
        <v>125</v>
      </c>
      <c r="C606" s="916" t="s">
        <v>234</v>
      </c>
      <c r="D606" s="916" t="s">
        <v>2069</v>
      </c>
      <c r="E606" s="917">
        <v>0.5833333333333334</v>
      </c>
      <c r="F606" s="917">
        <v>0.8958333333333334</v>
      </c>
      <c r="G606" s="916">
        <v>30.0</v>
      </c>
      <c r="H606" s="916">
        <v>7.0</v>
      </c>
      <c r="I606" s="916" t="s">
        <v>3487</v>
      </c>
      <c r="J606" s="244" t="s">
        <v>1150</v>
      </c>
    </row>
    <row r="607">
      <c r="A607" s="1009" t="s">
        <v>3488</v>
      </c>
      <c r="B607" s="1009" t="s">
        <v>141</v>
      </c>
      <c r="C607" s="1009" t="s">
        <v>234</v>
      </c>
      <c r="D607" s="1009" t="s">
        <v>2195</v>
      </c>
      <c r="E607" s="1010">
        <v>0.4166666666666667</v>
      </c>
      <c r="F607" s="1010">
        <v>0.625</v>
      </c>
      <c r="G607" s="1009" t="s">
        <v>1063</v>
      </c>
      <c r="H607" s="1009">
        <v>5.0</v>
      </c>
      <c r="I607" s="1017"/>
      <c r="J607" s="244" t="s">
        <v>1150</v>
      </c>
    </row>
    <row r="608">
      <c r="A608" s="998" t="s">
        <v>3488</v>
      </c>
      <c r="B608" s="998" t="s">
        <v>141</v>
      </c>
      <c r="C608" s="998" t="s">
        <v>234</v>
      </c>
      <c r="D608" s="998" t="s">
        <v>2226</v>
      </c>
      <c r="E608" s="999">
        <v>0.5</v>
      </c>
      <c r="F608" s="999">
        <v>0.8333333333333334</v>
      </c>
      <c r="G608" s="998">
        <v>30.0</v>
      </c>
      <c r="H608" s="998">
        <v>7.5</v>
      </c>
      <c r="I608" s="1000"/>
      <c r="J608" s="244" t="s">
        <v>1150</v>
      </c>
    </row>
    <row r="609">
      <c r="A609" s="916" t="s">
        <v>3488</v>
      </c>
      <c r="B609" s="916" t="s">
        <v>141</v>
      </c>
      <c r="C609" s="916" t="s">
        <v>234</v>
      </c>
      <c r="D609" s="916" t="s">
        <v>2069</v>
      </c>
      <c r="E609" s="917">
        <v>0.5833333333333334</v>
      </c>
      <c r="F609" s="917">
        <v>0.90625</v>
      </c>
      <c r="G609" s="916">
        <v>30.0</v>
      </c>
      <c r="H609" s="916">
        <v>7.25</v>
      </c>
      <c r="I609" s="932"/>
      <c r="J609" s="244" t="s">
        <v>1752</v>
      </c>
    </row>
    <row r="610">
      <c r="A610" s="912" t="s">
        <v>3497</v>
      </c>
      <c r="B610" s="912" t="s">
        <v>170</v>
      </c>
      <c r="C610" s="912" t="s">
        <v>234</v>
      </c>
      <c r="D610" s="912" t="s">
        <v>1065</v>
      </c>
      <c r="E610" s="914">
        <v>0.4618055555555556</v>
      </c>
      <c r="F610" s="914">
        <v>0.7534722222222222</v>
      </c>
      <c r="G610" s="912">
        <v>30.0</v>
      </c>
      <c r="H610" s="912">
        <v>6.5</v>
      </c>
      <c r="I610" s="915"/>
      <c r="J610" s="244" t="s">
        <v>1752</v>
      </c>
    </row>
    <row r="611">
      <c r="A611" s="998" t="s">
        <v>3497</v>
      </c>
      <c r="B611" s="998" t="s">
        <v>170</v>
      </c>
      <c r="C611" s="998" t="s">
        <v>234</v>
      </c>
      <c r="D611" s="998" t="s">
        <v>2226</v>
      </c>
      <c r="E611" s="999">
        <v>0.5416666666666666</v>
      </c>
      <c r="F611" s="999">
        <v>0.6666666666666666</v>
      </c>
      <c r="G611" s="998" t="s">
        <v>1063</v>
      </c>
      <c r="H611" s="998">
        <v>3.0</v>
      </c>
      <c r="I611" s="1000"/>
      <c r="J611" s="244" t="s">
        <v>1752</v>
      </c>
    </row>
    <row r="612">
      <c r="A612" s="1389" t="s">
        <v>3504</v>
      </c>
      <c r="B612" s="1389" t="s">
        <v>5</v>
      </c>
      <c r="C612" s="1389" t="s">
        <v>234</v>
      </c>
      <c r="D612" s="1389" t="s">
        <v>1452</v>
      </c>
      <c r="E612" s="1390">
        <v>0.4166666666666667</v>
      </c>
      <c r="F612" s="1390">
        <v>0.7083333333333334</v>
      </c>
      <c r="G612" s="1389" t="s">
        <v>1073</v>
      </c>
      <c r="H612" s="1389" t="s">
        <v>3507</v>
      </c>
      <c r="I612" s="1391"/>
      <c r="J612" s="244" t="s">
        <v>1752</v>
      </c>
    </row>
    <row r="613">
      <c r="A613" s="1001" t="s">
        <v>3504</v>
      </c>
      <c r="B613" s="1001" t="s">
        <v>5</v>
      </c>
      <c r="C613" s="1001" t="s">
        <v>234</v>
      </c>
      <c r="D613" s="1001" t="s">
        <v>1067</v>
      </c>
      <c r="E613" s="1002">
        <v>0.6472222222222223</v>
      </c>
      <c r="F613" s="1013">
        <v>0.7986111111111112</v>
      </c>
      <c r="G613" s="1001" t="s">
        <v>1063</v>
      </c>
      <c r="H613" s="1001" t="s">
        <v>2331</v>
      </c>
      <c r="I613" s="1001" t="s">
        <v>3511</v>
      </c>
      <c r="J613" s="244" t="s">
        <v>1752</v>
      </c>
    </row>
    <row r="614">
      <c r="A614" s="912" t="s">
        <v>3504</v>
      </c>
      <c r="B614" s="912" t="s">
        <v>5</v>
      </c>
      <c r="C614" s="912" t="s">
        <v>1064</v>
      </c>
      <c r="D614" s="912" t="s">
        <v>1065</v>
      </c>
      <c r="E614" s="914">
        <v>0.4201388888888889</v>
      </c>
      <c r="F614" s="914">
        <v>0.8368055555555556</v>
      </c>
      <c r="G614" s="912">
        <v>30.0</v>
      </c>
      <c r="H614" s="912">
        <v>9.5</v>
      </c>
      <c r="I614" s="915"/>
      <c r="J614" s="244" t="s">
        <v>1752</v>
      </c>
    </row>
    <row r="615">
      <c r="A615" s="916" t="s">
        <v>3514</v>
      </c>
      <c r="B615" s="916" t="s">
        <v>5</v>
      </c>
      <c r="C615" s="916" t="s">
        <v>947</v>
      </c>
      <c r="D615" s="916" t="s">
        <v>2069</v>
      </c>
      <c r="E615" s="917">
        <v>0.5</v>
      </c>
      <c r="F615" s="917">
        <v>0.8125</v>
      </c>
      <c r="G615" s="916">
        <v>30.0</v>
      </c>
      <c r="H615" s="916">
        <v>7.0</v>
      </c>
      <c r="I615" s="932"/>
      <c r="J615" s="244" t="s">
        <v>1752</v>
      </c>
    </row>
    <row r="616">
      <c r="A616" s="981" t="s">
        <v>3517</v>
      </c>
      <c r="B616" s="981" t="s">
        <v>40</v>
      </c>
      <c r="C616" s="981" t="s">
        <v>234</v>
      </c>
      <c r="D616" s="981" t="s">
        <v>2203</v>
      </c>
      <c r="E616" s="982">
        <v>0.4097222222222222</v>
      </c>
      <c r="F616" s="982">
        <v>0.7083333333333334</v>
      </c>
      <c r="G616" s="981" t="s">
        <v>1063</v>
      </c>
      <c r="H616" s="981" t="s">
        <v>3520</v>
      </c>
      <c r="I616" s="1096"/>
      <c r="J616" s="244" t="s">
        <v>1752</v>
      </c>
    </row>
    <row r="617">
      <c r="A617" s="998" t="s">
        <v>3517</v>
      </c>
      <c r="B617" s="998" t="s">
        <v>40</v>
      </c>
      <c r="C617" s="998" t="s">
        <v>234</v>
      </c>
      <c r="D617" s="998" t="s">
        <v>2226</v>
      </c>
      <c r="E617" s="999">
        <v>0.6666666666666666</v>
      </c>
      <c r="F617" s="999">
        <v>0.7986111111111112</v>
      </c>
      <c r="G617" s="1000"/>
      <c r="H617" s="998" t="s">
        <v>3361</v>
      </c>
      <c r="I617" s="1000"/>
      <c r="J617" s="244" t="s">
        <v>1752</v>
      </c>
    </row>
    <row r="618">
      <c r="A618" s="916" t="s">
        <v>3517</v>
      </c>
      <c r="B618" s="916" t="s">
        <v>40</v>
      </c>
      <c r="C618" s="916" t="s">
        <v>947</v>
      </c>
      <c r="D618" s="916" t="s">
        <v>2069</v>
      </c>
      <c r="E618" s="917">
        <v>0.4166666666666667</v>
      </c>
      <c r="F618" s="917">
        <v>0.8541666666666666</v>
      </c>
      <c r="G618" s="916">
        <v>60.0</v>
      </c>
      <c r="H618" s="916">
        <v>9.5</v>
      </c>
      <c r="I618" s="932"/>
      <c r="J618" s="244" t="s">
        <v>1752</v>
      </c>
    </row>
    <row r="619">
      <c r="A619" s="916" t="s">
        <v>3528</v>
      </c>
      <c r="B619" s="916" t="s">
        <v>3529</v>
      </c>
      <c r="C619" s="916" t="s">
        <v>947</v>
      </c>
      <c r="D619" s="916" t="s">
        <v>2069</v>
      </c>
      <c r="E619" s="917">
        <v>0.4166666666666667</v>
      </c>
      <c r="F619" s="917">
        <v>0.8229166666666666</v>
      </c>
      <c r="G619" s="916">
        <v>30.0</v>
      </c>
      <c r="H619" s="916">
        <v>9.25</v>
      </c>
      <c r="I619" s="932"/>
      <c r="J619" s="244" t="s">
        <v>1752</v>
      </c>
    </row>
    <row r="620">
      <c r="A620" s="912" t="s">
        <v>3528</v>
      </c>
      <c r="B620" s="912" t="s">
        <v>1115</v>
      </c>
      <c r="C620" s="912" t="s">
        <v>234</v>
      </c>
      <c r="D620" s="912" t="s">
        <v>1065</v>
      </c>
      <c r="E620" s="914">
        <v>0.4166666666666667</v>
      </c>
      <c r="F620" s="914">
        <v>0.7083333333333334</v>
      </c>
      <c r="G620" s="912"/>
      <c r="H620" s="912">
        <v>7.0</v>
      </c>
      <c r="I620" s="915"/>
      <c r="J620" s="244" t="s">
        <v>1752</v>
      </c>
    </row>
    <row r="621">
      <c r="A621" s="1001" t="s">
        <v>3528</v>
      </c>
      <c r="B621" s="1001" t="s">
        <v>1115</v>
      </c>
      <c r="C621" s="1001" t="s">
        <v>234</v>
      </c>
      <c r="D621" s="1001" t="s">
        <v>1067</v>
      </c>
      <c r="E621" s="1002">
        <v>0.6631944444444444</v>
      </c>
      <c r="F621" s="1002">
        <v>0.7986111111111112</v>
      </c>
      <c r="G621" s="1001" t="s">
        <v>1063</v>
      </c>
      <c r="H621" s="1001" t="s">
        <v>2252</v>
      </c>
      <c r="I621" s="1003"/>
      <c r="J621" s="244" t="s">
        <v>1752</v>
      </c>
    </row>
    <row r="622">
      <c r="A622" s="955" t="s">
        <v>2206</v>
      </c>
      <c r="B622" s="955" t="s">
        <v>2207</v>
      </c>
      <c r="C622" s="955" t="s">
        <v>2206</v>
      </c>
      <c r="D622" s="955" t="s">
        <v>2207</v>
      </c>
      <c r="E622" s="955" t="s">
        <v>2206</v>
      </c>
      <c r="F622" s="955" t="s">
        <v>2207</v>
      </c>
      <c r="G622" s="955" t="s">
        <v>2206</v>
      </c>
      <c r="H622" s="955" t="s">
        <v>2207</v>
      </c>
      <c r="I622" s="955" t="s">
        <v>2206</v>
      </c>
      <c r="J622" s="1032" t="s">
        <v>2207</v>
      </c>
    </row>
    <row r="623">
      <c r="A623" s="916" t="s">
        <v>3537</v>
      </c>
      <c r="B623" s="916" t="s">
        <v>109</v>
      </c>
      <c r="C623" s="916" t="s">
        <v>947</v>
      </c>
      <c r="D623" s="916" t="s">
        <v>2069</v>
      </c>
      <c r="E623" s="917">
        <v>0.4166666666666667</v>
      </c>
      <c r="F623" s="917">
        <v>0.8611111111111112</v>
      </c>
      <c r="G623" s="916">
        <v>30.0</v>
      </c>
      <c r="H623" s="916" t="s">
        <v>3539</v>
      </c>
      <c r="I623" s="932"/>
      <c r="J623" s="244" t="s">
        <v>1752</v>
      </c>
    </row>
    <row r="624">
      <c r="A624" s="912" t="s">
        <v>3537</v>
      </c>
      <c r="B624" s="912" t="s">
        <v>109</v>
      </c>
      <c r="C624" s="912" t="s">
        <v>1064</v>
      </c>
      <c r="D624" s="912" t="s">
        <v>1065</v>
      </c>
      <c r="E624" s="914">
        <v>0.40625</v>
      </c>
      <c r="F624" s="914">
        <v>0.7604166666666666</v>
      </c>
      <c r="G624" s="912">
        <v>30.0</v>
      </c>
      <c r="H624" s="912">
        <v>8.0</v>
      </c>
      <c r="I624" s="915"/>
      <c r="J624" s="244" t="s">
        <v>1752</v>
      </c>
    </row>
    <row r="625">
      <c r="A625" s="1086" t="s">
        <v>3543</v>
      </c>
      <c r="B625" s="1086" t="s">
        <v>3544</v>
      </c>
      <c r="C625" s="1086" t="s">
        <v>234</v>
      </c>
      <c r="D625" s="1086" t="s">
        <v>1452</v>
      </c>
      <c r="E625" s="1375">
        <v>0.10416666666666667</v>
      </c>
      <c r="F625" s="1375">
        <v>0.3819444444444444</v>
      </c>
      <c r="G625" s="1086">
        <v>30.0</v>
      </c>
      <c r="H625" s="1086" t="s">
        <v>3547</v>
      </c>
      <c r="I625" s="1091"/>
      <c r="J625" s="244" t="s">
        <v>1752</v>
      </c>
    </row>
    <row r="626">
      <c r="A626" s="941" t="s">
        <v>3543</v>
      </c>
      <c r="B626" s="941" t="s">
        <v>109</v>
      </c>
      <c r="C626" s="941" t="s">
        <v>234</v>
      </c>
      <c r="D626" s="941" t="s">
        <v>2082</v>
      </c>
      <c r="E626" s="942">
        <v>0.4166666666666667</v>
      </c>
      <c r="F626" s="942">
        <v>0.75</v>
      </c>
      <c r="G626" s="941">
        <v>30.0</v>
      </c>
      <c r="H626" s="941">
        <v>7.5</v>
      </c>
      <c r="I626" s="941"/>
      <c r="J626" s="244" t="s">
        <v>1752</v>
      </c>
    </row>
    <row r="627">
      <c r="A627" s="938" t="s">
        <v>3550</v>
      </c>
      <c r="B627" s="938" t="s">
        <v>125</v>
      </c>
      <c r="C627" s="938" t="s">
        <v>234</v>
      </c>
      <c r="D627" s="938" t="s">
        <v>2232</v>
      </c>
      <c r="E627" s="939">
        <v>0.4131944444444444</v>
      </c>
      <c r="F627" s="939">
        <v>0.7743055555555556</v>
      </c>
      <c r="G627" s="938">
        <v>30.0</v>
      </c>
      <c r="H627" s="938" t="s">
        <v>3015</v>
      </c>
      <c r="I627" s="938" t="s">
        <v>3552</v>
      </c>
      <c r="J627" s="244" t="s">
        <v>1752</v>
      </c>
    </row>
    <row r="628">
      <c r="A628" s="941" t="s">
        <v>3550</v>
      </c>
      <c r="B628" s="941" t="s">
        <v>125</v>
      </c>
      <c r="C628" s="941" t="s">
        <v>234</v>
      </c>
      <c r="D628" s="941" t="s">
        <v>2082</v>
      </c>
      <c r="E628" s="942">
        <v>0.5833333333333334</v>
      </c>
      <c r="F628" s="942">
        <v>0.8819444444444444</v>
      </c>
      <c r="G628" s="941">
        <v>30.0</v>
      </c>
      <c r="H628" s="941" t="s">
        <v>2198</v>
      </c>
      <c r="I628" s="984"/>
      <c r="J628" s="244" t="s">
        <v>3555</v>
      </c>
    </row>
    <row r="629">
      <c r="A629" s="916" t="s">
        <v>3558</v>
      </c>
      <c r="B629" s="916" t="s">
        <v>125</v>
      </c>
      <c r="C629" s="916" t="s">
        <v>947</v>
      </c>
      <c r="D629" s="916" t="s">
        <v>2069</v>
      </c>
      <c r="E629" s="917">
        <v>0.3958333333333333</v>
      </c>
      <c r="F629" s="917">
        <v>0.8958333333333334</v>
      </c>
      <c r="G629" s="916">
        <v>60.0</v>
      </c>
      <c r="H629" s="916">
        <v>11.0</v>
      </c>
      <c r="I629" s="932"/>
      <c r="J629" s="244" t="s">
        <v>1752</v>
      </c>
    </row>
    <row r="630">
      <c r="A630" s="1001" t="s">
        <v>3561</v>
      </c>
      <c r="B630" s="1001" t="s">
        <v>141</v>
      </c>
      <c r="C630" s="1001" t="s">
        <v>234</v>
      </c>
      <c r="D630" s="1001" t="s">
        <v>1067</v>
      </c>
      <c r="E630" s="1002">
        <v>0.4097222222222222</v>
      </c>
      <c r="F630" s="1002">
        <v>0.625</v>
      </c>
      <c r="G630" s="1001" t="s">
        <v>1063</v>
      </c>
      <c r="H630" s="1001" t="s">
        <v>2822</v>
      </c>
      <c r="I630" s="1003"/>
      <c r="J630" s="244" t="s">
        <v>1752</v>
      </c>
    </row>
    <row r="631">
      <c r="A631" s="1009" t="s">
        <v>3561</v>
      </c>
      <c r="B631" s="1009" t="s">
        <v>141</v>
      </c>
      <c r="C631" s="1009" t="s">
        <v>234</v>
      </c>
      <c r="D631" s="1009" t="s">
        <v>2195</v>
      </c>
      <c r="E631" s="1010">
        <v>0.5</v>
      </c>
      <c r="F631" s="1010">
        <v>0.8333333333333334</v>
      </c>
      <c r="G631" s="1009">
        <v>30.0</v>
      </c>
      <c r="H631" s="1009">
        <v>7.5</v>
      </c>
      <c r="I631" s="1017"/>
      <c r="J631" s="244" t="s">
        <v>1752</v>
      </c>
    </row>
    <row r="632">
      <c r="A632" s="916" t="s">
        <v>3561</v>
      </c>
      <c r="B632" s="916" t="s">
        <v>141</v>
      </c>
      <c r="C632" s="916" t="s">
        <v>947</v>
      </c>
      <c r="D632" s="916" t="s">
        <v>2069</v>
      </c>
      <c r="E632" s="917">
        <v>0.4166666666666667</v>
      </c>
      <c r="F632" s="917">
        <v>0.7916666666666666</v>
      </c>
      <c r="G632" s="916">
        <v>60.0</v>
      </c>
      <c r="H632" s="916">
        <v>8.0</v>
      </c>
      <c r="I632" s="932"/>
      <c r="J632" s="244" t="s">
        <v>1752</v>
      </c>
    </row>
    <row r="633">
      <c r="A633" s="998" t="s">
        <v>3561</v>
      </c>
      <c r="B633" s="998" t="s">
        <v>141</v>
      </c>
      <c r="C633" s="998" t="s">
        <v>234</v>
      </c>
      <c r="D633" s="998" t="s">
        <v>2226</v>
      </c>
      <c r="E633" s="999">
        <v>0.5833333333333334</v>
      </c>
      <c r="F633" s="999">
        <v>0.9027777777777778</v>
      </c>
      <c r="G633" s="998">
        <v>30.0</v>
      </c>
      <c r="H633" s="998" t="s">
        <v>2212</v>
      </c>
      <c r="I633" s="1000"/>
      <c r="J633" s="244" t="s">
        <v>1752</v>
      </c>
    </row>
    <row r="634">
      <c r="A634" s="916" t="s">
        <v>3572</v>
      </c>
      <c r="B634" s="916" t="s">
        <v>170</v>
      </c>
      <c r="C634" s="916" t="s">
        <v>947</v>
      </c>
      <c r="D634" s="916" t="s">
        <v>2069</v>
      </c>
      <c r="E634" s="917">
        <v>0.4583333333333333</v>
      </c>
      <c r="F634" s="917">
        <v>0.75</v>
      </c>
      <c r="G634" s="916" t="s">
        <v>1063</v>
      </c>
      <c r="H634" s="916">
        <v>7.0</v>
      </c>
      <c r="I634" s="932"/>
      <c r="J634" s="244" t="s">
        <v>1752</v>
      </c>
    </row>
    <row r="635">
      <c r="A635" s="912" t="s">
        <v>3572</v>
      </c>
      <c r="B635" s="912" t="s">
        <v>170</v>
      </c>
      <c r="C635" s="912" t="s">
        <v>234</v>
      </c>
      <c r="D635" s="912" t="s">
        <v>1065</v>
      </c>
      <c r="E635" s="914">
        <v>0.4583333333333333</v>
      </c>
      <c r="F635" s="914">
        <v>0.7604166666666666</v>
      </c>
      <c r="G635" s="912">
        <v>30.0</v>
      </c>
      <c r="H635" s="912">
        <v>6.75</v>
      </c>
      <c r="I635" s="915"/>
      <c r="J635" s="244" t="s">
        <v>1752</v>
      </c>
    </row>
    <row r="636">
      <c r="A636" s="1009" t="s">
        <v>3572</v>
      </c>
      <c r="B636" s="1009" t="s">
        <v>170</v>
      </c>
      <c r="C636" s="1009" t="s">
        <v>234</v>
      </c>
      <c r="D636" s="1009" t="s">
        <v>2195</v>
      </c>
      <c r="E636" s="1010">
        <v>0.5416666666666666</v>
      </c>
      <c r="F636" s="1010">
        <v>0.6666666666666666</v>
      </c>
      <c r="G636" s="1009" t="s">
        <v>1063</v>
      </c>
      <c r="H636" s="1009">
        <v>3.0</v>
      </c>
      <c r="I636" s="1017"/>
      <c r="J636" s="244" t="s">
        <v>1752</v>
      </c>
    </row>
    <row r="637">
      <c r="A637" s="912" t="s">
        <v>3581</v>
      </c>
      <c r="B637" s="912" t="s">
        <v>5</v>
      </c>
      <c r="C637" s="912" t="s">
        <v>1083</v>
      </c>
      <c r="D637" s="912" t="s">
        <v>1065</v>
      </c>
      <c r="E637" s="914">
        <v>0.40625</v>
      </c>
      <c r="F637" s="914">
        <v>0.7604166666666666</v>
      </c>
      <c r="G637" s="912">
        <v>30.0</v>
      </c>
      <c r="H637" s="912">
        <v>8.0</v>
      </c>
      <c r="I637" s="915"/>
      <c r="J637" s="244" t="s">
        <v>1752</v>
      </c>
    </row>
    <row r="638">
      <c r="A638" s="981" t="s">
        <v>3581</v>
      </c>
      <c r="B638" s="981" t="s">
        <v>5</v>
      </c>
      <c r="C638" s="981" t="s">
        <v>234</v>
      </c>
      <c r="D638" s="981" t="s">
        <v>2203</v>
      </c>
      <c r="E638" s="982">
        <v>0.4097222222222222</v>
      </c>
      <c r="F638" s="982">
        <v>0.7083333333333334</v>
      </c>
      <c r="G638" s="981"/>
      <c r="H638" s="981" t="s">
        <v>3585</v>
      </c>
      <c r="I638" s="981" t="s">
        <v>3588</v>
      </c>
      <c r="J638" s="244" t="s">
        <v>1752</v>
      </c>
    </row>
    <row r="639">
      <c r="A639" s="998" t="s">
        <v>3581</v>
      </c>
      <c r="B639" s="998" t="s">
        <v>5</v>
      </c>
      <c r="C639" s="998" t="s">
        <v>234</v>
      </c>
      <c r="D639" s="998" t="s">
        <v>2226</v>
      </c>
      <c r="E639" s="999">
        <v>0.625</v>
      </c>
      <c r="F639" s="999">
        <v>0.7986111111111112</v>
      </c>
      <c r="G639" s="1000"/>
      <c r="H639" s="998" t="s">
        <v>2449</v>
      </c>
      <c r="I639" s="1000"/>
      <c r="J639" s="244" t="s">
        <v>1752</v>
      </c>
    </row>
    <row r="640">
      <c r="A640" s="916" t="s">
        <v>3581</v>
      </c>
      <c r="B640" s="916" t="s">
        <v>5</v>
      </c>
      <c r="C640" s="916" t="s">
        <v>947</v>
      </c>
      <c r="D640" s="916" t="s">
        <v>2069</v>
      </c>
      <c r="E640" s="917">
        <v>0.4166666666666667</v>
      </c>
      <c r="F640" s="917">
        <v>0.8333333333333334</v>
      </c>
      <c r="G640" s="916">
        <v>30.0</v>
      </c>
      <c r="H640" s="916">
        <v>9.5</v>
      </c>
      <c r="I640" s="932"/>
      <c r="J640" s="244" t="s">
        <v>1752</v>
      </c>
    </row>
    <row r="641">
      <c r="A641" s="1001" t="s">
        <v>3593</v>
      </c>
      <c r="B641" s="1001" t="s">
        <v>40</v>
      </c>
      <c r="C641" s="1001" t="s">
        <v>234</v>
      </c>
      <c r="D641" s="1001" t="s">
        <v>1067</v>
      </c>
      <c r="E641" s="1002">
        <v>0.4131944444444444</v>
      </c>
      <c r="F641" s="1002">
        <v>0.7083333333333334</v>
      </c>
      <c r="G641" s="1001">
        <v>30.0</v>
      </c>
      <c r="H641" s="1001">
        <v>6.5</v>
      </c>
      <c r="I641" s="1003"/>
      <c r="J641" s="244" t="s">
        <v>3555</v>
      </c>
    </row>
    <row r="642">
      <c r="A642" s="916" t="s">
        <v>3593</v>
      </c>
      <c r="B642" s="916" t="s">
        <v>40</v>
      </c>
      <c r="C642" s="916" t="s">
        <v>947</v>
      </c>
      <c r="D642" s="916" t="s">
        <v>2069</v>
      </c>
      <c r="E642" s="917">
        <v>0.4166666666666667</v>
      </c>
      <c r="F642" s="917">
        <v>0.8125</v>
      </c>
      <c r="G642" s="916">
        <v>30.0</v>
      </c>
      <c r="H642" s="916">
        <v>9.0</v>
      </c>
      <c r="I642" s="932"/>
      <c r="J642" s="244" t="s">
        <v>1752</v>
      </c>
    </row>
    <row r="643">
      <c r="A643" s="998" t="s">
        <v>3593</v>
      </c>
      <c r="B643" s="998" t="s">
        <v>40</v>
      </c>
      <c r="C643" s="998" t="s">
        <v>234</v>
      </c>
      <c r="D643" s="998" t="s">
        <v>2226</v>
      </c>
      <c r="E643" s="999">
        <v>0.6666666666666666</v>
      </c>
      <c r="F643" s="999">
        <v>0.7986111111111112</v>
      </c>
      <c r="G643" s="1000"/>
      <c r="H643" s="998" t="s">
        <v>2458</v>
      </c>
      <c r="I643" s="1000"/>
      <c r="J643" s="244" t="s">
        <v>1752</v>
      </c>
    </row>
    <row r="644">
      <c r="A644" s="912" t="s">
        <v>3604</v>
      </c>
      <c r="B644" s="912" t="s">
        <v>1115</v>
      </c>
      <c r="C644" s="912" t="s">
        <v>234</v>
      </c>
      <c r="D644" s="912" t="s">
        <v>1065</v>
      </c>
      <c r="E644" s="914">
        <v>0.4166666666666667</v>
      </c>
      <c r="F644" s="914">
        <v>0.6875</v>
      </c>
      <c r="G644" s="912" t="s">
        <v>1063</v>
      </c>
      <c r="H644" s="912">
        <v>6.5</v>
      </c>
      <c r="I644" s="912" t="s">
        <v>3606</v>
      </c>
      <c r="J644" s="244" t="s">
        <v>1752</v>
      </c>
    </row>
    <row r="645">
      <c r="A645" s="998" t="s">
        <v>3604</v>
      </c>
      <c r="B645" s="998" t="s">
        <v>1115</v>
      </c>
      <c r="C645" s="998" t="s">
        <v>234</v>
      </c>
      <c r="D645" s="998" t="s">
        <v>2226</v>
      </c>
      <c r="E645" s="999">
        <v>0.625</v>
      </c>
      <c r="F645" s="999">
        <v>0.7986111111111112</v>
      </c>
      <c r="G645" s="1000"/>
      <c r="H645" s="998" t="s">
        <v>3610</v>
      </c>
      <c r="I645" s="690" t="s">
        <v>3612</v>
      </c>
      <c r="J645" s="244" t="s">
        <v>1752</v>
      </c>
    </row>
    <row r="646">
      <c r="A646" s="912" t="s">
        <v>3613</v>
      </c>
      <c r="B646" s="912" t="s">
        <v>109</v>
      </c>
      <c r="C646" s="912" t="s">
        <v>1083</v>
      </c>
      <c r="D646" s="912" t="s">
        <v>1065</v>
      </c>
      <c r="E646" s="914">
        <v>0.4305555555555556</v>
      </c>
      <c r="F646" s="914">
        <v>0.7222222222222222</v>
      </c>
      <c r="G646" s="912">
        <v>30.0</v>
      </c>
      <c r="H646" s="912">
        <v>6.5</v>
      </c>
      <c r="I646" s="915"/>
      <c r="J646" s="244" t="s">
        <v>1752</v>
      </c>
    </row>
    <row r="647">
      <c r="A647" s="941" t="s">
        <v>3613</v>
      </c>
      <c r="B647" s="941" t="s">
        <v>109</v>
      </c>
      <c r="C647" s="941" t="s">
        <v>234</v>
      </c>
      <c r="D647" s="941" t="s">
        <v>2082</v>
      </c>
      <c r="E647" s="942">
        <v>0.4166666666666667</v>
      </c>
      <c r="F647" s="942">
        <v>0.75</v>
      </c>
      <c r="G647" s="941">
        <v>30.0</v>
      </c>
      <c r="H647" s="941">
        <v>7.5</v>
      </c>
      <c r="I647" s="984"/>
      <c r="J647" s="244" t="s">
        <v>1752</v>
      </c>
    </row>
    <row r="648">
      <c r="A648" s="916" t="s">
        <v>3613</v>
      </c>
      <c r="B648" s="916" t="s">
        <v>109</v>
      </c>
      <c r="C648" s="916" t="s">
        <v>234</v>
      </c>
      <c r="D648" s="916" t="s">
        <v>2069</v>
      </c>
      <c r="E648" s="917">
        <v>0.6041666666666666</v>
      </c>
      <c r="F648" s="917">
        <v>0.8819444444444444</v>
      </c>
      <c r="G648" s="916">
        <v>30.0</v>
      </c>
      <c r="H648" s="916" t="s">
        <v>3622</v>
      </c>
      <c r="I648" s="932"/>
      <c r="J648" s="244" t="s">
        <v>1752</v>
      </c>
    </row>
    <row r="649">
      <c r="A649" s="916" t="s">
        <v>3624</v>
      </c>
      <c r="B649" s="916" t="s">
        <v>125</v>
      </c>
      <c r="C649" s="916" t="s">
        <v>234</v>
      </c>
      <c r="D649" s="916" t="s">
        <v>2069</v>
      </c>
      <c r="E649" s="917">
        <v>0.4166666666666667</v>
      </c>
      <c r="F649" s="917">
        <v>0.7708333333333334</v>
      </c>
      <c r="G649" s="916">
        <v>30.0</v>
      </c>
      <c r="H649" s="916">
        <v>8.0</v>
      </c>
      <c r="I649" s="932"/>
      <c r="J649" s="244" t="s">
        <v>1752</v>
      </c>
    </row>
    <row r="650">
      <c r="A650" s="938" t="s">
        <v>3624</v>
      </c>
      <c r="B650" s="938" t="s">
        <v>125</v>
      </c>
      <c r="C650" s="938" t="s">
        <v>234</v>
      </c>
      <c r="D650" s="938" t="s">
        <v>1066</v>
      </c>
      <c r="E650" s="939">
        <v>0.5833333333333334</v>
      </c>
      <c r="F650" s="939">
        <v>0.8819444444444444</v>
      </c>
      <c r="G650" s="938">
        <v>30.0</v>
      </c>
      <c r="H650" s="938" t="s">
        <v>1074</v>
      </c>
      <c r="I650" s="938" t="s">
        <v>3628</v>
      </c>
      <c r="J650" s="244" t="s">
        <v>1752</v>
      </c>
    </row>
    <row r="651">
      <c r="A651" s="998" t="s">
        <v>3630</v>
      </c>
      <c r="B651" s="998" t="s">
        <v>141</v>
      </c>
      <c r="C651" s="998" t="s">
        <v>234</v>
      </c>
      <c r="D651" s="998" t="s">
        <v>2226</v>
      </c>
      <c r="E651" s="999">
        <v>0.4166666666666667</v>
      </c>
      <c r="F651" s="999">
        <v>0.625</v>
      </c>
      <c r="G651" s="998" t="s">
        <v>1063</v>
      </c>
      <c r="H651" s="998" t="s">
        <v>2254</v>
      </c>
      <c r="I651" s="1000"/>
      <c r="J651" s="244" t="s">
        <v>1752</v>
      </c>
    </row>
    <row r="652">
      <c r="A652" s="1009" t="s">
        <v>3630</v>
      </c>
      <c r="B652" s="1009" t="s">
        <v>141</v>
      </c>
      <c r="C652" s="1009" t="s">
        <v>234</v>
      </c>
      <c r="D652" s="1009" t="s">
        <v>2195</v>
      </c>
      <c r="E652" s="1010">
        <v>0.5</v>
      </c>
      <c r="F652" s="1010">
        <v>0.8333333333333334</v>
      </c>
      <c r="G652" s="1009" t="s">
        <v>1063</v>
      </c>
      <c r="H652" s="1009">
        <v>8.0</v>
      </c>
      <c r="I652" s="1017"/>
      <c r="J652" s="244" t="s">
        <v>1752</v>
      </c>
    </row>
    <row r="653">
      <c r="A653" s="916" t="s">
        <v>3630</v>
      </c>
      <c r="B653" s="916" t="s">
        <v>141</v>
      </c>
      <c r="C653" s="916" t="s">
        <v>234</v>
      </c>
      <c r="D653" s="916" t="s">
        <v>2069</v>
      </c>
      <c r="E653" s="917">
        <v>0.5833333333333334</v>
      </c>
      <c r="F653" s="917">
        <v>0.9097222222222222</v>
      </c>
      <c r="G653" s="916">
        <v>30.0</v>
      </c>
      <c r="H653" s="916" t="s">
        <v>2139</v>
      </c>
      <c r="I653" s="932"/>
      <c r="J653" s="244" t="s">
        <v>1752</v>
      </c>
    </row>
    <row r="654">
      <c r="A654" s="912" t="s">
        <v>3635</v>
      </c>
      <c r="B654" s="912" t="s">
        <v>170</v>
      </c>
      <c r="C654" s="912" t="s">
        <v>234</v>
      </c>
      <c r="D654" s="912" t="s">
        <v>1065</v>
      </c>
      <c r="E654" s="914">
        <v>0.4583333333333333</v>
      </c>
      <c r="F654" s="914">
        <v>0.7569444444444444</v>
      </c>
      <c r="G654" s="912">
        <v>30.0</v>
      </c>
      <c r="H654" s="912" t="s">
        <v>2198</v>
      </c>
      <c r="I654" s="915"/>
      <c r="J654" s="244" t="s">
        <v>1752</v>
      </c>
    </row>
    <row r="655">
      <c r="A655" s="1001" t="s">
        <v>3635</v>
      </c>
      <c r="B655" s="1001" t="s">
        <v>170</v>
      </c>
      <c r="C655" s="1001" t="s">
        <v>234</v>
      </c>
      <c r="D655" s="1001" t="s">
        <v>1067</v>
      </c>
      <c r="E655" s="1002">
        <v>0.5361111111111111</v>
      </c>
      <c r="F655" s="1002">
        <v>0.6666666666666666</v>
      </c>
      <c r="G655" s="1001" t="s">
        <v>1063</v>
      </c>
      <c r="H655" s="1001" t="s">
        <v>3637</v>
      </c>
      <c r="I655" s="1003"/>
      <c r="J655" s="244" t="s">
        <v>1752</v>
      </c>
    </row>
    <row r="656">
      <c r="A656" s="912" t="s">
        <v>3641</v>
      </c>
      <c r="B656" s="912" t="s">
        <v>5</v>
      </c>
      <c r="C656" s="912" t="s">
        <v>1064</v>
      </c>
      <c r="D656" s="912" t="s">
        <v>2271</v>
      </c>
      <c r="E656" s="914">
        <v>0.4270833333333333</v>
      </c>
      <c r="F656" s="914">
        <v>0.78125</v>
      </c>
      <c r="G656" s="912">
        <v>30.0</v>
      </c>
      <c r="H656" s="912">
        <v>8.0</v>
      </c>
      <c r="I656" s="915"/>
      <c r="J656" s="244" t="s">
        <v>1752</v>
      </c>
    </row>
    <row r="657">
      <c r="A657" s="916" t="s">
        <v>3641</v>
      </c>
      <c r="B657" s="916" t="s">
        <v>5</v>
      </c>
      <c r="C657" s="916" t="s">
        <v>234</v>
      </c>
      <c r="D657" s="916" t="s">
        <v>2069</v>
      </c>
      <c r="E657" s="917">
        <v>0.3958333333333333</v>
      </c>
      <c r="F657" s="917">
        <v>0.7152777777777778</v>
      </c>
      <c r="G657" s="916">
        <v>30.0</v>
      </c>
      <c r="H657" s="916" t="s">
        <v>2212</v>
      </c>
      <c r="I657" s="932"/>
      <c r="J657" s="244" t="s">
        <v>1752</v>
      </c>
    </row>
    <row r="658">
      <c r="A658" s="998" t="s">
        <v>3641</v>
      </c>
      <c r="B658" s="998" t="s">
        <v>5</v>
      </c>
      <c r="C658" s="998" t="s">
        <v>234</v>
      </c>
      <c r="D658" s="998" t="s">
        <v>2226</v>
      </c>
      <c r="E658" s="999">
        <v>0.625</v>
      </c>
      <c r="F658" s="999">
        <v>0.7986111111111112</v>
      </c>
      <c r="G658" s="998" t="s">
        <v>1063</v>
      </c>
      <c r="H658" s="998" t="s">
        <v>3175</v>
      </c>
      <c r="I658" s="1000"/>
      <c r="J658" s="244" t="s">
        <v>1752</v>
      </c>
    </row>
    <row r="659">
      <c r="A659" s="912" t="s">
        <v>3646</v>
      </c>
      <c r="B659" s="912" t="s">
        <v>40</v>
      </c>
      <c r="C659" s="912" t="s">
        <v>234</v>
      </c>
      <c r="D659" s="912" t="s">
        <v>1065</v>
      </c>
      <c r="E659" s="914">
        <v>0.4201388888888889</v>
      </c>
      <c r="F659" s="914">
        <v>0.7118055555555556</v>
      </c>
      <c r="G659" s="912">
        <v>30.0</v>
      </c>
      <c r="H659" s="912">
        <v>6.5</v>
      </c>
      <c r="I659" s="912" t="s">
        <v>3648</v>
      </c>
      <c r="J659" s="244" t="s">
        <v>1752</v>
      </c>
    </row>
    <row r="660">
      <c r="A660" s="1001" t="s">
        <v>3646</v>
      </c>
      <c r="B660" s="1001" t="s">
        <v>40</v>
      </c>
      <c r="C660" s="1001" t="s">
        <v>234</v>
      </c>
      <c r="D660" s="1001" t="s">
        <v>1067</v>
      </c>
      <c r="E660" s="1002">
        <v>0.6597222222222222</v>
      </c>
      <c r="F660" s="1002">
        <v>0.7986111111111112</v>
      </c>
      <c r="G660" s="1001" t="s">
        <v>1063</v>
      </c>
      <c r="H660" s="1001" t="s">
        <v>2500</v>
      </c>
      <c r="I660" s="1003"/>
      <c r="J660" s="244" t="s">
        <v>1752</v>
      </c>
    </row>
    <row r="661">
      <c r="A661" s="912" t="s">
        <v>3650</v>
      </c>
      <c r="B661" s="912" t="s">
        <v>1115</v>
      </c>
      <c r="C661" s="912" t="s">
        <v>234</v>
      </c>
      <c r="D661" s="912" t="s">
        <v>1065</v>
      </c>
      <c r="E661" s="914">
        <v>0.4166666666666667</v>
      </c>
      <c r="F661" s="914">
        <v>0.7083333333333334</v>
      </c>
      <c r="G661" s="912">
        <v>30.0</v>
      </c>
      <c r="H661" s="912">
        <v>6.5</v>
      </c>
      <c r="I661" s="915"/>
      <c r="J661" s="244" t="s">
        <v>1752</v>
      </c>
    </row>
    <row r="662">
      <c r="A662" s="1001" t="s">
        <v>3650</v>
      </c>
      <c r="B662" s="1001" t="s">
        <v>1115</v>
      </c>
      <c r="C662" s="1001" t="s">
        <v>234</v>
      </c>
      <c r="D662" s="1001" t="s">
        <v>1067</v>
      </c>
      <c r="E662" s="1002">
        <v>0.6631944444444444</v>
      </c>
      <c r="F662" s="1002">
        <v>0.7986111111111112</v>
      </c>
      <c r="G662" s="1001" t="s">
        <v>1063</v>
      </c>
      <c r="H662" s="1001" t="s">
        <v>2862</v>
      </c>
      <c r="I662" s="1003"/>
      <c r="J662" s="244" t="s">
        <v>1752</v>
      </c>
    </row>
    <row r="663">
      <c r="A663" s="955" t="s">
        <v>2206</v>
      </c>
      <c r="B663" s="955" t="s">
        <v>2207</v>
      </c>
      <c r="C663" s="955" t="s">
        <v>2206</v>
      </c>
      <c r="D663" s="955" t="s">
        <v>2207</v>
      </c>
      <c r="E663" s="955" t="s">
        <v>2206</v>
      </c>
      <c r="F663" s="955" t="s">
        <v>2207</v>
      </c>
      <c r="G663" s="955" t="s">
        <v>2206</v>
      </c>
      <c r="H663" s="955" t="s">
        <v>2207</v>
      </c>
      <c r="I663" s="955" t="s">
        <v>2206</v>
      </c>
      <c r="J663" s="1032" t="s">
        <v>2207</v>
      </c>
    </row>
    <row r="664">
      <c r="A664" s="1006">
        <v>42378.0</v>
      </c>
      <c r="B664" s="912" t="s">
        <v>109</v>
      </c>
      <c r="C664" s="912" t="s">
        <v>1064</v>
      </c>
      <c r="D664" s="912" t="s">
        <v>1065</v>
      </c>
      <c r="E664" s="914">
        <v>0.4166666666666667</v>
      </c>
      <c r="F664" s="914">
        <v>0.7395833333333334</v>
      </c>
      <c r="G664" s="912">
        <v>30.0</v>
      </c>
      <c r="H664" s="912">
        <v>7.25</v>
      </c>
      <c r="I664" s="915"/>
      <c r="J664" s="244" t="s">
        <v>1752</v>
      </c>
    </row>
    <row r="665">
      <c r="A665" s="991">
        <v>42378.0</v>
      </c>
      <c r="B665" s="941" t="s">
        <v>109</v>
      </c>
      <c r="C665" s="941" t="s">
        <v>234</v>
      </c>
      <c r="D665" s="941" t="s">
        <v>2082</v>
      </c>
      <c r="E665" s="942">
        <v>0.4583333333333333</v>
      </c>
      <c r="F665" s="942">
        <v>0.75</v>
      </c>
      <c r="G665" s="941">
        <v>30.0</v>
      </c>
      <c r="H665" s="941">
        <v>6.5</v>
      </c>
      <c r="I665" s="984"/>
      <c r="J665" s="244" t="s">
        <v>3555</v>
      </c>
    </row>
    <row r="666">
      <c r="A666" s="1065">
        <v>42378.0</v>
      </c>
      <c r="B666" s="1001" t="s">
        <v>109</v>
      </c>
      <c r="C666" s="1001" t="s">
        <v>234</v>
      </c>
      <c r="D666" s="1001" t="s">
        <v>1067</v>
      </c>
      <c r="E666" s="1002">
        <v>0.6006944444444444</v>
      </c>
      <c r="F666" s="1002">
        <v>0.8819444444444444</v>
      </c>
      <c r="G666" s="1001">
        <v>30.0</v>
      </c>
      <c r="H666" s="1001">
        <v>6.25</v>
      </c>
      <c r="I666" s="1003"/>
      <c r="J666" s="244" t="s">
        <v>1752</v>
      </c>
    </row>
    <row r="667">
      <c r="A667" s="991">
        <v>42409.0</v>
      </c>
      <c r="B667" s="941" t="s">
        <v>125</v>
      </c>
      <c r="C667" s="941" t="s">
        <v>234</v>
      </c>
      <c r="D667" s="941" t="s">
        <v>2082</v>
      </c>
      <c r="E667" s="942">
        <v>0.4166666666666667</v>
      </c>
      <c r="F667" s="942">
        <v>0.2708333333333333</v>
      </c>
      <c r="G667" s="941">
        <v>30.0</v>
      </c>
      <c r="H667" s="941">
        <v>8.0</v>
      </c>
      <c r="I667" s="941"/>
      <c r="J667" s="244" t="s">
        <v>1752</v>
      </c>
    </row>
    <row r="668">
      <c r="A668" s="997">
        <v>42409.0</v>
      </c>
      <c r="B668" s="998" t="s">
        <v>125</v>
      </c>
      <c r="C668" s="998" t="s">
        <v>234</v>
      </c>
      <c r="D668" s="998" t="s">
        <v>2226</v>
      </c>
      <c r="E668" s="999">
        <v>0.5833333333333334</v>
      </c>
      <c r="F668" s="999">
        <v>0.875</v>
      </c>
      <c r="G668" s="998">
        <v>30.0</v>
      </c>
      <c r="H668" s="998">
        <v>6.5</v>
      </c>
      <c r="I668" s="1000"/>
      <c r="J668" s="244" t="s">
        <v>1752</v>
      </c>
    </row>
    <row r="669">
      <c r="A669" s="1065">
        <v>42438.0</v>
      </c>
      <c r="B669" s="1001" t="s">
        <v>141</v>
      </c>
      <c r="C669" s="1001" t="s">
        <v>234</v>
      </c>
      <c r="D669" s="1001" t="s">
        <v>1067</v>
      </c>
      <c r="E669" s="1002">
        <v>0.4097222222222222</v>
      </c>
      <c r="F669" s="1002">
        <v>0.625</v>
      </c>
      <c r="G669" s="1001" t="s">
        <v>1063</v>
      </c>
      <c r="H669" s="1001">
        <v>5.0</v>
      </c>
      <c r="I669" s="1003"/>
      <c r="J669" s="244" t="s">
        <v>1752</v>
      </c>
    </row>
    <row r="670">
      <c r="A670" s="1008">
        <v>42438.0</v>
      </c>
      <c r="B670" s="1009" t="s">
        <v>141</v>
      </c>
      <c r="C670" s="1009" t="s">
        <v>234</v>
      </c>
      <c r="D670" s="1009" t="s">
        <v>2195</v>
      </c>
      <c r="E670" s="1010">
        <v>0.5</v>
      </c>
      <c r="F670" s="1010">
        <v>0.8333333333333334</v>
      </c>
      <c r="G670" s="1009">
        <v>30.0</v>
      </c>
      <c r="H670" s="1009">
        <v>7.5</v>
      </c>
      <c r="I670" s="1017"/>
      <c r="J670" s="244" t="s">
        <v>1752</v>
      </c>
    </row>
    <row r="671">
      <c r="A671" s="997">
        <v>42438.0</v>
      </c>
      <c r="B671" s="998" t="s">
        <v>141</v>
      </c>
      <c r="C671" s="998" t="s">
        <v>234</v>
      </c>
      <c r="D671" s="998" t="s">
        <v>2226</v>
      </c>
      <c r="E671" s="999">
        <v>0.5833333333333334</v>
      </c>
      <c r="F671" s="999">
        <v>0.9027777777777778</v>
      </c>
      <c r="G671" s="998">
        <v>30.0</v>
      </c>
      <c r="H671" s="998" t="s">
        <v>1138</v>
      </c>
      <c r="I671" s="1000"/>
      <c r="J671" s="244" t="s">
        <v>1752</v>
      </c>
    </row>
    <row r="672">
      <c r="A672" s="1147">
        <v>42469.0</v>
      </c>
      <c r="B672" s="938" t="s">
        <v>170</v>
      </c>
      <c r="C672" s="938" t="s">
        <v>234</v>
      </c>
      <c r="D672" s="938" t="s">
        <v>1066</v>
      </c>
      <c r="E672" s="939">
        <v>0.4548611111111111</v>
      </c>
      <c r="F672" s="939">
        <v>0.6666666666666666</v>
      </c>
      <c r="G672" s="938" t="s">
        <v>1063</v>
      </c>
      <c r="H672" s="938" t="s">
        <v>3667</v>
      </c>
      <c r="I672" s="1005"/>
      <c r="J672" s="244" t="s">
        <v>1752</v>
      </c>
    </row>
    <row r="673">
      <c r="A673" s="1414">
        <v>42469.0</v>
      </c>
      <c r="B673" s="1218" t="s">
        <v>170</v>
      </c>
      <c r="C673" s="1218" t="s">
        <v>234</v>
      </c>
      <c r="D673" s="1218" t="s">
        <v>2324</v>
      </c>
      <c r="E673" s="1219">
        <v>0.5555555555555556</v>
      </c>
      <c r="F673" s="1219">
        <v>0.7604166666666666</v>
      </c>
      <c r="G673" s="1218" t="s">
        <v>1063</v>
      </c>
      <c r="H673" s="1218" t="s">
        <v>3670</v>
      </c>
      <c r="I673" s="1218" t="s">
        <v>3671</v>
      </c>
      <c r="J673" s="244" t="s">
        <v>1752</v>
      </c>
    </row>
    <row r="674">
      <c r="A674" s="1014">
        <v>42499.0</v>
      </c>
      <c r="B674" s="998" t="s">
        <v>5</v>
      </c>
      <c r="C674" s="998" t="s">
        <v>234</v>
      </c>
      <c r="D674" s="998" t="s">
        <v>2226</v>
      </c>
      <c r="E674" s="999">
        <v>0.4166666666666667</v>
      </c>
      <c r="F674" s="999">
        <v>0.7152777777777778</v>
      </c>
      <c r="G674" s="998">
        <v>30.0</v>
      </c>
      <c r="H674" s="998" t="s">
        <v>2198</v>
      </c>
      <c r="I674" s="998" t="s">
        <v>3673</v>
      </c>
      <c r="J674" s="244" t="s">
        <v>1752</v>
      </c>
    </row>
    <row r="675">
      <c r="A675" s="1414">
        <v>42499.0</v>
      </c>
      <c r="B675" s="1218" t="s">
        <v>5</v>
      </c>
      <c r="C675" s="1218" t="s">
        <v>234</v>
      </c>
      <c r="D675" s="1218" t="s">
        <v>2324</v>
      </c>
      <c r="E675" s="1219">
        <v>0.625</v>
      </c>
      <c r="F675" s="1219">
        <v>0.7986111111111112</v>
      </c>
      <c r="G675" s="1218" t="s">
        <v>1063</v>
      </c>
      <c r="H675" s="1218" t="s">
        <v>3175</v>
      </c>
      <c r="I675" s="1418"/>
      <c r="J675" s="244" t="s">
        <v>1752</v>
      </c>
    </row>
    <row r="676">
      <c r="A676" s="1300">
        <v>42499.0</v>
      </c>
      <c r="B676" s="912" t="s">
        <v>5</v>
      </c>
      <c r="C676" s="912" t="s">
        <v>1064</v>
      </c>
      <c r="D676" s="912" t="s">
        <v>1065</v>
      </c>
      <c r="E676" s="914">
        <v>0.4166666666666667</v>
      </c>
      <c r="F676" s="914">
        <v>0.75</v>
      </c>
      <c r="G676" s="912">
        <v>30.0</v>
      </c>
      <c r="H676" s="912">
        <v>7.5</v>
      </c>
      <c r="I676" s="915"/>
      <c r="J676" s="244" t="s">
        <v>1752</v>
      </c>
    </row>
    <row r="677">
      <c r="A677" s="1086" t="s">
        <v>3677</v>
      </c>
      <c r="B677" s="1086" t="s">
        <v>40</v>
      </c>
      <c r="C677" s="1086" t="s">
        <v>234</v>
      </c>
      <c r="D677" s="1086" t="s">
        <v>1452</v>
      </c>
      <c r="E677" s="1375">
        <v>0.4166666666666667</v>
      </c>
      <c r="F677" s="1088">
        <v>0.7083333333333334</v>
      </c>
      <c r="G677" s="1086">
        <v>30.0</v>
      </c>
      <c r="H677" s="1086">
        <v>6.5</v>
      </c>
      <c r="I677" s="1091"/>
      <c r="J677" s="244" t="s">
        <v>1752</v>
      </c>
    </row>
    <row r="678">
      <c r="A678" s="1014">
        <v>42530.0</v>
      </c>
      <c r="B678" s="998" t="s">
        <v>40</v>
      </c>
      <c r="C678" s="998" t="s">
        <v>234</v>
      </c>
      <c r="D678" s="998" t="s">
        <v>2226</v>
      </c>
      <c r="E678" s="999">
        <v>0.6666666666666666</v>
      </c>
      <c r="F678" s="999">
        <v>0.7986111111111112</v>
      </c>
      <c r="G678" s="998" t="s">
        <v>1063</v>
      </c>
      <c r="H678" s="998" t="s">
        <v>3680</v>
      </c>
      <c r="I678" s="1000"/>
      <c r="J678" s="244" t="s">
        <v>1752</v>
      </c>
    </row>
    <row r="679">
      <c r="A679" s="1300">
        <v>42560.0</v>
      </c>
      <c r="B679" s="912" t="s">
        <v>1115</v>
      </c>
      <c r="C679" s="912" t="s">
        <v>234</v>
      </c>
      <c r="D679" s="912" t="s">
        <v>1065</v>
      </c>
      <c r="E679" s="914">
        <v>0.4166666666666667</v>
      </c>
      <c r="F679" s="914">
        <v>0.7083333333333334</v>
      </c>
      <c r="G679" s="912" t="s">
        <v>1063</v>
      </c>
      <c r="H679" s="912">
        <v>7.0</v>
      </c>
      <c r="I679" s="915"/>
      <c r="J679" s="244" t="s">
        <v>1752</v>
      </c>
    </row>
    <row r="680">
      <c r="A680" s="1086" t="s">
        <v>3683</v>
      </c>
      <c r="B680" s="1086" t="s">
        <v>1115</v>
      </c>
      <c r="C680" s="1086" t="s">
        <v>234</v>
      </c>
      <c r="D680" s="1086" t="s">
        <v>1452</v>
      </c>
      <c r="E680" s="1375">
        <v>0.6666666666666666</v>
      </c>
      <c r="F680" s="1088">
        <v>0.7986111111111112</v>
      </c>
      <c r="G680" s="1086" t="s">
        <v>1063</v>
      </c>
      <c r="H680" s="1086" t="s">
        <v>3684</v>
      </c>
      <c r="I680" s="1091"/>
      <c r="J680" s="244" t="s">
        <v>1752</v>
      </c>
    </row>
    <row r="681">
      <c r="A681" s="1423">
        <v>42591.0</v>
      </c>
      <c r="B681" s="941" t="s">
        <v>109</v>
      </c>
      <c r="C681" s="941" t="s">
        <v>234</v>
      </c>
      <c r="D681" s="941" t="s">
        <v>2082</v>
      </c>
      <c r="E681" s="942">
        <v>0.4166666666666667</v>
      </c>
      <c r="F681" s="942">
        <v>0.75</v>
      </c>
      <c r="G681" s="941">
        <v>30.0</v>
      </c>
      <c r="H681" s="941">
        <v>7.5</v>
      </c>
      <c r="I681" s="984"/>
      <c r="J681" s="244" t="s">
        <v>1752</v>
      </c>
    </row>
    <row r="682">
      <c r="A682" s="1300">
        <v>42591.0</v>
      </c>
      <c r="B682" s="912" t="s">
        <v>109</v>
      </c>
      <c r="C682" s="912" t="s">
        <v>1064</v>
      </c>
      <c r="D682" s="912" t="s">
        <v>1065</v>
      </c>
      <c r="E682" s="914">
        <v>0.4166666666666667</v>
      </c>
      <c r="F682" s="914">
        <v>0.75</v>
      </c>
      <c r="G682" s="912">
        <v>30.0</v>
      </c>
      <c r="H682" s="912">
        <v>7.5</v>
      </c>
      <c r="I682" s="915"/>
      <c r="J682" s="244" t="s">
        <v>1752</v>
      </c>
    </row>
    <row r="683">
      <c r="A683" s="1014">
        <v>42591.0</v>
      </c>
      <c r="B683" s="998" t="s">
        <v>109</v>
      </c>
      <c r="C683" s="998" t="s">
        <v>234</v>
      </c>
      <c r="D683" s="998" t="s">
        <v>2226</v>
      </c>
      <c r="E683" s="999">
        <v>0.5833333333333334</v>
      </c>
      <c r="F683" s="999">
        <v>0.8888888888888888</v>
      </c>
      <c r="G683" s="998">
        <v>30.0</v>
      </c>
      <c r="H683" s="998" t="s">
        <v>2923</v>
      </c>
      <c r="I683" s="998" t="s">
        <v>3688</v>
      </c>
      <c r="J683" s="244" t="s">
        <v>1150</v>
      </c>
    </row>
    <row r="684">
      <c r="A684" s="1147">
        <v>42622.0</v>
      </c>
      <c r="B684" s="938" t="s">
        <v>125</v>
      </c>
      <c r="C684" s="938" t="s">
        <v>234</v>
      </c>
      <c r="D684" s="938" t="s">
        <v>1066</v>
      </c>
      <c r="E684" s="939">
        <v>0.4166666666666667</v>
      </c>
      <c r="F684" s="939">
        <v>0.7708333333333334</v>
      </c>
      <c r="G684" s="938">
        <v>30.0</v>
      </c>
      <c r="H684" s="938">
        <v>8.0</v>
      </c>
      <c r="I684" s="1005"/>
      <c r="J684" s="244" t="s">
        <v>1150</v>
      </c>
    </row>
    <row r="685">
      <c r="A685" s="1086" t="s">
        <v>3692</v>
      </c>
      <c r="B685" s="1086" t="s">
        <v>125</v>
      </c>
      <c r="C685" s="1086" t="s">
        <v>234</v>
      </c>
      <c r="D685" s="1086" t="s">
        <v>1452</v>
      </c>
      <c r="E685" s="1375">
        <v>0.5833333333333334</v>
      </c>
      <c r="F685" s="1088">
        <v>0.8819444444444444</v>
      </c>
      <c r="G685" s="1086">
        <v>30.0</v>
      </c>
      <c r="H685" s="1086" t="s">
        <v>1074</v>
      </c>
      <c r="I685" s="1091"/>
      <c r="J685" s="244" t="s">
        <v>1150</v>
      </c>
    </row>
    <row r="686">
      <c r="A686" s="994">
        <v>42652.0</v>
      </c>
      <c r="B686" s="916" t="s">
        <v>141</v>
      </c>
      <c r="C686" s="916" t="s">
        <v>234</v>
      </c>
      <c r="D686" s="916" t="s">
        <v>2069</v>
      </c>
      <c r="E686" s="917">
        <v>0.4166666666666667</v>
      </c>
      <c r="F686" s="917">
        <v>0.625</v>
      </c>
      <c r="G686" s="916" t="s">
        <v>1063</v>
      </c>
      <c r="H686" s="916">
        <v>5.0</v>
      </c>
      <c r="I686" s="916" t="s">
        <v>3695</v>
      </c>
      <c r="J686" s="244" t="s">
        <v>1150</v>
      </c>
    </row>
    <row r="687">
      <c r="A687" s="1147">
        <v>42652.0</v>
      </c>
      <c r="B687" s="938" t="s">
        <v>141</v>
      </c>
      <c r="C687" s="938" t="s">
        <v>234</v>
      </c>
      <c r="D687" s="938" t="s">
        <v>1066</v>
      </c>
      <c r="E687" s="939">
        <v>0.5</v>
      </c>
      <c r="F687" s="939">
        <v>0.8333333333333334</v>
      </c>
      <c r="G687" s="938">
        <v>30.0</v>
      </c>
      <c r="H687" s="938">
        <v>7.5</v>
      </c>
      <c r="I687" s="938" t="s">
        <v>3698</v>
      </c>
      <c r="J687" s="244" t="s">
        <v>1150</v>
      </c>
    </row>
    <row r="688">
      <c r="A688" s="1431">
        <v>42652.0</v>
      </c>
      <c r="B688" s="1371" t="s">
        <v>141</v>
      </c>
      <c r="C688" s="1371" t="s">
        <v>234</v>
      </c>
      <c r="D688" s="1371" t="s">
        <v>2226</v>
      </c>
      <c r="E688" s="1373">
        <v>0.5833333333333334</v>
      </c>
      <c r="F688" s="1373">
        <v>0.9027777777777778</v>
      </c>
      <c r="G688" s="1371">
        <v>30.0</v>
      </c>
      <c r="H688" s="1371" t="s">
        <v>1138</v>
      </c>
      <c r="I688" s="1371" t="s">
        <v>3703</v>
      </c>
      <c r="J688" s="244" t="s">
        <v>1150</v>
      </c>
    </row>
    <row r="689">
      <c r="A689" s="1300">
        <v>42683.0</v>
      </c>
      <c r="B689" s="912" t="s">
        <v>170</v>
      </c>
      <c r="C689" s="912" t="s">
        <v>234</v>
      </c>
      <c r="D689" s="912" t="s">
        <v>1065</v>
      </c>
      <c r="E689" s="914">
        <v>0.4583333333333333</v>
      </c>
      <c r="F689" s="914">
        <v>0.7604166666666666</v>
      </c>
      <c r="G689" s="912">
        <v>30.0</v>
      </c>
      <c r="H689" s="912">
        <v>6.75</v>
      </c>
      <c r="I689" s="915"/>
      <c r="J689" s="244" t="s">
        <v>1150</v>
      </c>
    </row>
    <row r="690">
      <c r="A690" s="1147">
        <v>42683.0</v>
      </c>
      <c r="B690" s="938" t="s">
        <v>170</v>
      </c>
      <c r="C690" s="938" t="s">
        <v>234</v>
      </c>
      <c r="D690" s="938" t="s">
        <v>1066</v>
      </c>
      <c r="E690" s="939">
        <v>0.5416666666666666</v>
      </c>
      <c r="F690" s="939">
        <v>0.6666666666666666</v>
      </c>
      <c r="G690" s="938" t="s">
        <v>1063</v>
      </c>
      <c r="H690" s="938">
        <v>3.0</v>
      </c>
      <c r="I690" s="1005"/>
      <c r="J690" s="244" t="s">
        <v>1752</v>
      </c>
    </row>
    <row r="691">
      <c r="A691" s="1300">
        <v>42713.0</v>
      </c>
      <c r="B691" s="912" t="s">
        <v>5</v>
      </c>
      <c r="C691" s="912" t="s">
        <v>1064</v>
      </c>
      <c r="D691" s="912" t="s">
        <v>1065</v>
      </c>
      <c r="E691" s="914">
        <v>0.4166666666666667</v>
      </c>
      <c r="F691" s="914">
        <v>0.75</v>
      </c>
      <c r="G691" s="912">
        <v>30.0</v>
      </c>
      <c r="H691" s="912">
        <v>7.5</v>
      </c>
      <c r="I691" s="915"/>
      <c r="J691" s="244" t="s">
        <v>1150</v>
      </c>
    </row>
    <row r="692">
      <c r="A692" s="994">
        <v>42713.0</v>
      </c>
      <c r="B692" s="916" t="s">
        <v>5</v>
      </c>
      <c r="C692" s="916" t="s">
        <v>234</v>
      </c>
      <c r="D692" s="916" t="s">
        <v>2069</v>
      </c>
      <c r="E692" s="917">
        <v>0.4166666666666667</v>
      </c>
      <c r="F692" s="917">
        <v>0.7083333333333334</v>
      </c>
      <c r="G692" s="916">
        <v>30.0</v>
      </c>
      <c r="H692" s="916">
        <v>6.5</v>
      </c>
      <c r="I692" s="932"/>
      <c r="J692" s="244" t="s">
        <v>1150</v>
      </c>
    </row>
    <row r="693">
      <c r="A693" s="997">
        <v>42713.0</v>
      </c>
      <c r="B693" s="998" t="s">
        <v>5</v>
      </c>
      <c r="C693" s="998" t="s">
        <v>234</v>
      </c>
      <c r="D693" s="998" t="s">
        <v>2226</v>
      </c>
      <c r="E693" s="999">
        <v>0.625</v>
      </c>
      <c r="F693" s="999">
        <v>0.7986111111111112</v>
      </c>
      <c r="G693" s="998" t="s">
        <v>1063</v>
      </c>
      <c r="H693" s="998">
        <v>4.0</v>
      </c>
      <c r="I693" s="1000"/>
      <c r="J693" s="244" t="s">
        <v>1150</v>
      </c>
    </row>
    <row r="694">
      <c r="A694" s="916" t="s">
        <v>3713</v>
      </c>
      <c r="B694" s="916" t="s">
        <v>40</v>
      </c>
      <c r="C694" s="916" t="s">
        <v>234</v>
      </c>
      <c r="D694" s="916" t="s">
        <v>2069</v>
      </c>
      <c r="E694" s="917">
        <v>0.4166666666666667</v>
      </c>
      <c r="F694" s="917">
        <v>0.7083333333333334</v>
      </c>
      <c r="G694" s="916">
        <v>30.0</v>
      </c>
      <c r="H694" s="916">
        <v>6.5</v>
      </c>
      <c r="I694" s="932"/>
      <c r="J694" s="244" t="s">
        <v>1752</v>
      </c>
    </row>
    <row r="695">
      <c r="A695" s="1371" t="s">
        <v>3713</v>
      </c>
      <c r="B695" s="1371" t="s">
        <v>40</v>
      </c>
      <c r="C695" s="1371" t="s">
        <v>234</v>
      </c>
      <c r="D695" s="1371" t="s">
        <v>2226</v>
      </c>
      <c r="E695" s="1373">
        <v>0.6666666666666666</v>
      </c>
      <c r="F695" s="1373">
        <v>0.7986111111111112</v>
      </c>
      <c r="G695" s="1371" t="s">
        <v>1063</v>
      </c>
      <c r="H695" s="1371" t="s">
        <v>2420</v>
      </c>
      <c r="I695" s="1374"/>
      <c r="J695" s="244" t="s">
        <v>1752</v>
      </c>
    </row>
    <row r="696">
      <c r="A696" s="1001" t="s">
        <v>3720</v>
      </c>
      <c r="B696" s="1001" t="s">
        <v>1115</v>
      </c>
      <c r="C696" s="1001" t="s">
        <v>234</v>
      </c>
      <c r="D696" s="1001" t="s">
        <v>1067</v>
      </c>
      <c r="E696" s="1002">
        <v>0.4131944444444444</v>
      </c>
      <c r="F696" s="1002">
        <v>0.7083333333333334</v>
      </c>
      <c r="G696" s="1001">
        <v>30.0</v>
      </c>
      <c r="H696" s="1001">
        <v>6.5</v>
      </c>
      <c r="I696" s="1003"/>
    </row>
    <row r="697">
      <c r="A697" s="912" t="s">
        <v>3720</v>
      </c>
      <c r="B697" s="912" t="s">
        <v>1115</v>
      </c>
      <c r="C697" s="912" t="s">
        <v>1064</v>
      </c>
      <c r="D697" s="912" t="s">
        <v>1065</v>
      </c>
      <c r="E697" s="914">
        <v>0.4166666666666667</v>
      </c>
      <c r="F697" s="914">
        <v>0.65625</v>
      </c>
      <c r="G697" s="912" t="s">
        <v>1063</v>
      </c>
      <c r="H697" s="912">
        <v>5.75</v>
      </c>
      <c r="I697" s="915"/>
      <c r="J697" s="244" t="s">
        <v>1752</v>
      </c>
    </row>
    <row r="698">
      <c r="A698" s="1371" t="s">
        <v>3720</v>
      </c>
      <c r="B698" s="1371" t="s">
        <v>1115</v>
      </c>
      <c r="C698" s="1371" t="s">
        <v>234</v>
      </c>
      <c r="D698" s="1371" t="s">
        <v>2226</v>
      </c>
      <c r="E698" s="1373">
        <v>0.6666666666666666</v>
      </c>
      <c r="F698" s="1373">
        <v>0.7986111111111112</v>
      </c>
      <c r="G698" s="1371" t="s">
        <v>1063</v>
      </c>
      <c r="H698" s="1371" t="s">
        <v>2420</v>
      </c>
      <c r="I698" s="1374"/>
    </row>
    <row r="699">
      <c r="A699" s="955" t="s">
        <v>2206</v>
      </c>
      <c r="B699" s="955" t="s">
        <v>2207</v>
      </c>
      <c r="C699" s="955" t="s">
        <v>2206</v>
      </c>
      <c r="D699" s="955" t="s">
        <v>2207</v>
      </c>
      <c r="E699" s="955" t="s">
        <v>2206</v>
      </c>
      <c r="F699" s="955" t="s">
        <v>2207</v>
      </c>
      <c r="G699" s="955" t="s">
        <v>2206</v>
      </c>
      <c r="H699" s="955" t="s">
        <v>2207</v>
      </c>
      <c r="I699" s="955" t="s">
        <v>2206</v>
      </c>
      <c r="J699" s="955" t="s">
        <v>2207</v>
      </c>
    </row>
    <row r="700">
      <c r="A700" s="941" t="s">
        <v>3726</v>
      </c>
      <c r="B700" s="941" t="s">
        <v>109</v>
      </c>
      <c r="C700" s="941" t="s">
        <v>234</v>
      </c>
      <c r="D700" s="941" t="s">
        <v>2082</v>
      </c>
      <c r="E700" s="942">
        <v>0.4166666666666667</v>
      </c>
      <c r="F700" s="942">
        <v>0.6145833333333334</v>
      </c>
      <c r="G700" s="941" t="s">
        <v>1063</v>
      </c>
      <c r="H700" s="941">
        <v>4.75</v>
      </c>
      <c r="I700" s="984"/>
      <c r="J700" s="244" t="s">
        <v>1150</v>
      </c>
    </row>
    <row r="701">
      <c r="A701" s="916" t="s">
        <v>3726</v>
      </c>
      <c r="B701" s="916" t="s">
        <v>109</v>
      </c>
      <c r="C701" s="916" t="s">
        <v>234</v>
      </c>
      <c r="D701" s="916" t="s">
        <v>2069</v>
      </c>
      <c r="E701" s="917">
        <v>0.6041666666666666</v>
      </c>
      <c r="F701" s="917">
        <v>0.875</v>
      </c>
      <c r="G701" s="916">
        <v>30.0</v>
      </c>
      <c r="H701" s="916">
        <v>6.0</v>
      </c>
      <c r="I701" s="932"/>
      <c r="J701" s="244" t="s">
        <v>1150</v>
      </c>
    </row>
    <row r="702">
      <c r="A702" s="912" t="s">
        <v>3726</v>
      </c>
      <c r="B702" s="912" t="s">
        <v>109</v>
      </c>
      <c r="C702" s="912" t="s">
        <v>1064</v>
      </c>
      <c r="D702" s="912" t="s">
        <v>1065</v>
      </c>
      <c r="E702" s="914">
        <v>0.4201388888888889</v>
      </c>
      <c r="F702" s="914">
        <v>0.8055555555555556</v>
      </c>
      <c r="G702" s="912" t="s">
        <v>3731</v>
      </c>
      <c r="H702" s="912">
        <v>8.5</v>
      </c>
      <c r="I702" s="912" t="s">
        <v>3732</v>
      </c>
      <c r="J702" s="244" t="s">
        <v>1150</v>
      </c>
    </row>
    <row r="703">
      <c r="A703" s="916" t="s">
        <v>3735</v>
      </c>
      <c r="B703" s="916" t="s">
        <v>125</v>
      </c>
      <c r="C703" s="916" t="s">
        <v>234</v>
      </c>
      <c r="D703" s="916" t="s">
        <v>2069</v>
      </c>
      <c r="E703" s="917">
        <v>0.4166666666666667</v>
      </c>
      <c r="F703" s="917">
        <v>0.7708333333333334</v>
      </c>
      <c r="G703" s="916">
        <v>30.0</v>
      </c>
      <c r="H703" s="916">
        <v>8.0</v>
      </c>
      <c r="I703" s="932"/>
      <c r="J703" s="911" t="s">
        <v>1150</v>
      </c>
    </row>
    <row r="704">
      <c r="A704" s="1056" t="s">
        <v>3736</v>
      </c>
      <c r="B704" s="1056" t="s">
        <v>125</v>
      </c>
      <c r="C704" s="1056" t="s">
        <v>234</v>
      </c>
      <c r="D704" s="1056" t="s">
        <v>2324</v>
      </c>
      <c r="E704" s="1057">
        <v>0.5833333333333334</v>
      </c>
      <c r="F704" s="1439">
        <v>0.8819444444444444</v>
      </c>
      <c r="G704" s="1056">
        <v>30.0</v>
      </c>
      <c r="H704" s="1056" t="s">
        <v>2246</v>
      </c>
      <c r="I704" s="1058"/>
      <c r="J704" s="911" t="s">
        <v>1150</v>
      </c>
    </row>
    <row r="705">
      <c r="A705" s="912" t="s">
        <v>3741</v>
      </c>
      <c r="B705" s="912" t="s">
        <v>141</v>
      </c>
      <c r="C705" s="912" t="s">
        <v>234</v>
      </c>
      <c r="D705" s="912" t="s">
        <v>1065</v>
      </c>
      <c r="E705" s="914">
        <v>0.4166666666666667</v>
      </c>
      <c r="F705" s="914">
        <v>0.625</v>
      </c>
      <c r="G705" s="912" t="s">
        <v>1063</v>
      </c>
      <c r="H705" s="912">
        <v>5.0</v>
      </c>
      <c r="I705" s="915"/>
      <c r="J705" s="911" t="s">
        <v>1150</v>
      </c>
    </row>
    <row r="706">
      <c r="A706" s="1001" t="s">
        <v>3736</v>
      </c>
      <c r="B706" s="1001" t="s">
        <v>141</v>
      </c>
      <c r="C706" s="1001" t="s">
        <v>234</v>
      </c>
      <c r="D706" s="1001" t="s">
        <v>1067</v>
      </c>
      <c r="E706" s="1002">
        <v>0.5104166666666666</v>
      </c>
      <c r="F706" s="1013">
        <v>0.8347222222222223</v>
      </c>
      <c r="G706" s="1001">
        <v>30.0</v>
      </c>
      <c r="H706" s="1001" t="s">
        <v>3747</v>
      </c>
      <c r="I706" s="1001" t="s">
        <v>3748</v>
      </c>
      <c r="J706" s="911" t="s">
        <v>1150</v>
      </c>
    </row>
    <row r="707">
      <c r="A707" s="1009" t="s">
        <v>3736</v>
      </c>
      <c r="B707" s="1009" t="s">
        <v>141</v>
      </c>
      <c r="C707" s="1009" t="s">
        <v>234</v>
      </c>
      <c r="D707" s="1009" t="s">
        <v>2195</v>
      </c>
      <c r="E707" s="1010">
        <v>0.5833333333333334</v>
      </c>
      <c r="F707" s="1440">
        <v>0.9027777777777778</v>
      </c>
      <c r="G707" s="1009">
        <v>30.0</v>
      </c>
      <c r="H707" s="1009" t="s">
        <v>2212</v>
      </c>
      <c r="I707" s="1009"/>
      <c r="J707" s="911" t="s">
        <v>1150</v>
      </c>
    </row>
    <row r="708">
      <c r="A708" s="1441" t="s">
        <v>3753</v>
      </c>
      <c r="B708" s="912" t="s">
        <v>170</v>
      </c>
      <c r="C708" s="912" t="s">
        <v>234</v>
      </c>
      <c r="D708" s="912" t="s">
        <v>1065</v>
      </c>
      <c r="E708" s="914">
        <v>0.4583333333333333</v>
      </c>
      <c r="F708" s="914">
        <v>0.7569444444444444</v>
      </c>
      <c r="G708" s="912">
        <v>30.0</v>
      </c>
      <c r="H708" s="912" t="s">
        <v>2198</v>
      </c>
      <c r="I708" s="915"/>
      <c r="J708" s="911" t="s">
        <v>1150</v>
      </c>
    </row>
    <row r="709">
      <c r="A709" s="1442" t="s">
        <v>3753</v>
      </c>
      <c r="B709" s="1443" t="s">
        <v>170</v>
      </c>
      <c r="C709" s="1443" t="s">
        <v>234</v>
      </c>
      <c r="D709" s="1443" t="s">
        <v>1452</v>
      </c>
      <c r="E709" s="1444">
        <v>0.5416666666666666</v>
      </c>
      <c r="F709" s="1444">
        <v>0.6666666666666666</v>
      </c>
      <c r="G709" s="1443" t="s">
        <v>1063</v>
      </c>
      <c r="H709" s="1443">
        <v>3.0</v>
      </c>
      <c r="I709" s="1445"/>
      <c r="J709" s="911" t="s">
        <v>1150</v>
      </c>
    </row>
    <row r="710">
      <c r="A710" s="912" t="s">
        <v>3759</v>
      </c>
      <c r="B710" s="912" t="s">
        <v>5</v>
      </c>
      <c r="C710" s="912" t="s">
        <v>1064</v>
      </c>
      <c r="D710" s="912" t="s">
        <v>1065</v>
      </c>
      <c r="E710" s="914">
        <v>0.3472222222222222</v>
      </c>
      <c r="F710" s="914">
        <v>0.7638888888888888</v>
      </c>
      <c r="G710" s="912">
        <v>30.0</v>
      </c>
      <c r="H710" s="912">
        <v>9.5</v>
      </c>
      <c r="I710" s="915"/>
      <c r="J710" s="911" t="s">
        <v>1150</v>
      </c>
    </row>
    <row r="711">
      <c r="A711" s="916" t="s">
        <v>3759</v>
      </c>
      <c r="B711" s="916" t="s">
        <v>5</v>
      </c>
      <c r="C711" s="916" t="s">
        <v>234</v>
      </c>
      <c r="D711" s="916" t="s">
        <v>2069</v>
      </c>
      <c r="E711" s="917">
        <v>0.4166666666666667</v>
      </c>
      <c r="F711" s="917">
        <v>0.7083333333333334</v>
      </c>
      <c r="G711" s="916">
        <v>30.0</v>
      </c>
      <c r="H711" s="916">
        <v>6.5</v>
      </c>
      <c r="I711" s="932"/>
      <c r="J711" s="911" t="s">
        <v>1150</v>
      </c>
    </row>
    <row r="712">
      <c r="A712" s="998" t="s">
        <v>3759</v>
      </c>
      <c r="B712" s="998" t="s">
        <v>5</v>
      </c>
      <c r="C712" s="998" t="s">
        <v>234</v>
      </c>
      <c r="D712" s="998" t="s">
        <v>2226</v>
      </c>
      <c r="E712" s="999">
        <v>0.625</v>
      </c>
      <c r="F712" s="999">
        <v>0.7986111111111112</v>
      </c>
      <c r="G712" s="998" t="s">
        <v>1063</v>
      </c>
      <c r="H712" s="998" t="s">
        <v>2449</v>
      </c>
      <c r="I712" s="1000"/>
      <c r="J712" s="911" t="s">
        <v>1150</v>
      </c>
    </row>
    <row r="713">
      <c r="A713" s="916" t="s">
        <v>3766</v>
      </c>
      <c r="B713" s="916" t="s">
        <v>40</v>
      </c>
      <c r="C713" s="916" t="s">
        <v>234</v>
      </c>
      <c r="D713" s="916" t="s">
        <v>2069</v>
      </c>
      <c r="E713" s="917">
        <v>0.4166666666666667</v>
      </c>
      <c r="F713" s="917">
        <v>0.7083333333333334</v>
      </c>
      <c r="G713" s="916">
        <v>30.0</v>
      </c>
      <c r="H713" s="916">
        <v>6.5</v>
      </c>
      <c r="I713" s="932"/>
      <c r="J713" s="911" t="s">
        <v>1150</v>
      </c>
    </row>
    <row r="714">
      <c r="A714" s="1442" t="s">
        <v>3769</v>
      </c>
      <c r="B714" s="1443" t="s">
        <v>40</v>
      </c>
      <c r="C714" s="1443" t="s">
        <v>234</v>
      </c>
      <c r="D714" s="1443" t="s">
        <v>1452</v>
      </c>
      <c r="E714" s="1444">
        <v>0.6666666666666666</v>
      </c>
      <c r="F714" s="1444">
        <v>0.7986111111111112</v>
      </c>
      <c r="G714" s="1443" t="s">
        <v>1063</v>
      </c>
      <c r="H714" s="1443" t="s">
        <v>3774</v>
      </c>
      <c r="I714" s="1445"/>
      <c r="J714" s="911" t="s">
        <v>1150</v>
      </c>
    </row>
    <row r="715">
      <c r="A715" s="1442" t="s">
        <v>3769</v>
      </c>
      <c r="B715" s="1443" t="s">
        <v>40</v>
      </c>
      <c r="C715" s="1443" t="s">
        <v>234</v>
      </c>
      <c r="D715" s="1443" t="s">
        <v>1452</v>
      </c>
      <c r="E715" s="1444">
        <v>0.4166666666666667</v>
      </c>
      <c r="F715" s="1448">
        <v>0.7083333333333334</v>
      </c>
      <c r="G715" s="1443">
        <v>30.0</v>
      </c>
      <c r="H715" s="1443" t="s">
        <v>3778</v>
      </c>
      <c r="I715" s="1445"/>
      <c r="J715" s="911" t="s">
        <v>1150</v>
      </c>
    </row>
    <row r="716">
      <c r="A716" s="998" t="s">
        <v>3780</v>
      </c>
      <c r="B716" s="998" t="s">
        <v>1115</v>
      </c>
      <c r="C716" s="998" t="s">
        <v>3145</v>
      </c>
      <c r="D716" s="998" t="s">
        <v>2226</v>
      </c>
      <c r="E716" s="999">
        <v>0.6666666666666666</v>
      </c>
      <c r="F716" s="999">
        <v>0.7986111111111112</v>
      </c>
      <c r="G716" s="998" t="s">
        <v>1063</v>
      </c>
      <c r="H716" s="998" t="s">
        <v>2458</v>
      </c>
      <c r="I716" s="1000"/>
      <c r="J716" s="911" t="s">
        <v>1150</v>
      </c>
    </row>
    <row r="717">
      <c r="A717" s="912" t="s">
        <v>3786</v>
      </c>
      <c r="B717" s="912" t="s">
        <v>1115</v>
      </c>
      <c r="C717" s="912" t="s">
        <v>1064</v>
      </c>
      <c r="D717" s="912" t="s">
        <v>1065</v>
      </c>
      <c r="E717" s="914">
        <v>0.4166666666666667</v>
      </c>
      <c r="F717" s="914">
        <v>0.6666666666666666</v>
      </c>
      <c r="G717" s="912" t="s">
        <v>1063</v>
      </c>
      <c r="H717" s="912">
        <v>6.0</v>
      </c>
      <c r="I717" s="912"/>
      <c r="J717" s="1149" t="s">
        <v>1150</v>
      </c>
    </row>
    <row r="718">
      <c r="A718" s="912" t="s">
        <v>3790</v>
      </c>
      <c r="B718" s="912" t="s">
        <v>109</v>
      </c>
      <c r="C718" s="912" t="s">
        <v>1064</v>
      </c>
      <c r="D718" s="912" t="s">
        <v>1065</v>
      </c>
      <c r="E718" s="914">
        <v>0.4166666666666667</v>
      </c>
      <c r="F718" s="914">
        <v>0.75</v>
      </c>
      <c r="G718" s="912">
        <v>30.0</v>
      </c>
      <c r="H718" s="912">
        <v>7.5</v>
      </c>
      <c r="I718" s="912"/>
      <c r="J718" s="1149" t="s">
        <v>1150</v>
      </c>
    </row>
    <row r="719">
      <c r="A719" s="1149" t="s">
        <v>3794</v>
      </c>
      <c r="B719" s="1149" t="s">
        <v>109</v>
      </c>
      <c r="C719" s="1149" t="s">
        <v>234</v>
      </c>
      <c r="D719" s="1149" t="s">
        <v>3795</v>
      </c>
      <c r="E719" s="1150">
        <v>0.6041666666666666</v>
      </c>
      <c r="F719" s="1150">
        <v>0.6458333333333334</v>
      </c>
      <c r="G719" s="1149" t="s">
        <v>1063</v>
      </c>
      <c r="H719" s="1149">
        <v>1.0</v>
      </c>
      <c r="I719" s="1149" t="s">
        <v>2555</v>
      </c>
      <c r="J719" s="1149" t="s">
        <v>1150</v>
      </c>
    </row>
    <row r="720">
      <c r="A720" s="941" t="s">
        <v>3794</v>
      </c>
      <c r="B720" s="941" t="s">
        <v>109</v>
      </c>
      <c r="C720" s="941" t="s">
        <v>234</v>
      </c>
      <c r="D720" s="941" t="s">
        <v>2082</v>
      </c>
      <c r="E720" s="942">
        <v>0.4166666666666667</v>
      </c>
      <c r="F720" s="942">
        <v>0.75</v>
      </c>
      <c r="G720" s="941">
        <v>30.0</v>
      </c>
      <c r="H720" s="941">
        <v>7.5</v>
      </c>
      <c r="I720" s="941"/>
      <c r="J720" s="1149" t="s">
        <v>1150</v>
      </c>
    </row>
    <row r="721">
      <c r="A721" s="916" t="s">
        <v>3794</v>
      </c>
      <c r="B721" s="916" t="s">
        <v>109</v>
      </c>
      <c r="C721" s="916" t="s">
        <v>234</v>
      </c>
      <c r="D721" s="916" t="s">
        <v>2069</v>
      </c>
      <c r="E721" s="917">
        <v>0.6041666666666666</v>
      </c>
      <c r="F721" s="917">
        <v>0.875</v>
      </c>
      <c r="G721" s="916">
        <v>30.0</v>
      </c>
      <c r="H721" s="916">
        <v>6.0</v>
      </c>
      <c r="I721" s="932"/>
      <c r="J721" s="1149" t="s">
        <v>1150</v>
      </c>
    </row>
    <row r="722">
      <c r="A722" s="916" t="s">
        <v>3801</v>
      </c>
      <c r="B722" s="916" t="s">
        <v>125</v>
      </c>
      <c r="C722" s="916" t="s">
        <v>234</v>
      </c>
      <c r="D722" s="916" t="s">
        <v>2069</v>
      </c>
      <c r="E722" s="917">
        <v>0.4166666666666667</v>
      </c>
      <c r="F722" s="917">
        <v>0.625</v>
      </c>
      <c r="G722" s="916" t="s">
        <v>1063</v>
      </c>
      <c r="H722" s="916">
        <v>5.0</v>
      </c>
      <c r="I722" s="916" t="s">
        <v>3802</v>
      </c>
      <c r="J722" s="1149" t="s">
        <v>1150</v>
      </c>
    </row>
    <row r="723">
      <c r="A723" s="912" t="s">
        <v>3801</v>
      </c>
      <c r="B723" s="912" t="s">
        <v>125</v>
      </c>
      <c r="C723" s="912" t="s">
        <v>234</v>
      </c>
      <c r="D723" s="912" t="s">
        <v>1065</v>
      </c>
      <c r="E723" s="914">
        <v>0.625</v>
      </c>
      <c r="F723" s="914">
        <v>0.7708333333333334</v>
      </c>
      <c r="G723" s="912" t="s">
        <v>1063</v>
      </c>
      <c r="H723" s="912">
        <v>3.5</v>
      </c>
      <c r="I723" s="912" t="s">
        <v>3804</v>
      </c>
      <c r="J723" s="1149" t="s">
        <v>1150</v>
      </c>
    </row>
    <row r="724">
      <c r="A724" s="1442" t="s">
        <v>3806</v>
      </c>
      <c r="B724" s="1443" t="s">
        <v>125</v>
      </c>
      <c r="C724" s="1443" t="s">
        <v>234</v>
      </c>
      <c r="D724" s="1443" t="s">
        <v>1452</v>
      </c>
      <c r="E724" s="1444">
        <v>0.5833333333333334</v>
      </c>
      <c r="F724" s="1448">
        <v>0.8819444444444444</v>
      </c>
      <c r="G724" s="1443">
        <v>30.0</v>
      </c>
      <c r="H724" s="1443" t="s">
        <v>2869</v>
      </c>
      <c r="I724" s="1445"/>
      <c r="J724" s="911" t="s">
        <v>1150</v>
      </c>
    </row>
    <row r="725">
      <c r="A725" s="1009" t="s">
        <v>3808</v>
      </c>
      <c r="B725" s="1009" t="s">
        <v>141</v>
      </c>
      <c r="C725" s="1009" t="s">
        <v>234</v>
      </c>
      <c r="D725" s="1009" t="s">
        <v>2195</v>
      </c>
      <c r="E725" s="1010">
        <v>0.4166666666666667</v>
      </c>
      <c r="F725" s="1010">
        <v>0.625</v>
      </c>
      <c r="G725" s="1009" t="s">
        <v>1063</v>
      </c>
      <c r="H725" s="1009">
        <v>5.0</v>
      </c>
      <c r="I725" s="1017"/>
      <c r="J725" s="911" t="s">
        <v>1150</v>
      </c>
    </row>
    <row r="726">
      <c r="A726" s="1001" t="s">
        <v>3808</v>
      </c>
      <c r="B726" s="1001" t="s">
        <v>141</v>
      </c>
      <c r="C726" s="1001" t="s">
        <v>234</v>
      </c>
      <c r="D726" s="1001" t="s">
        <v>1067</v>
      </c>
      <c r="E726" s="1002">
        <v>0.5</v>
      </c>
      <c r="F726" s="1002">
        <v>0.8333333333333334</v>
      </c>
      <c r="G726" s="1001">
        <v>30.0</v>
      </c>
      <c r="H726" s="1001">
        <v>7.5</v>
      </c>
      <c r="I726" s="1001" t="s">
        <v>3812</v>
      </c>
      <c r="J726" s="911" t="s">
        <v>1150</v>
      </c>
    </row>
    <row r="727">
      <c r="A727" s="998" t="s">
        <v>3808</v>
      </c>
      <c r="B727" s="998" t="s">
        <v>141</v>
      </c>
      <c r="C727" s="998" t="s">
        <v>234</v>
      </c>
      <c r="D727" s="998" t="s">
        <v>2226</v>
      </c>
      <c r="E727" s="999">
        <v>0.625</v>
      </c>
      <c r="F727" s="999">
        <v>0.90625</v>
      </c>
      <c r="G727" s="998">
        <v>30.0</v>
      </c>
      <c r="H727" s="998">
        <v>7.25</v>
      </c>
      <c r="I727" s="1000"/>
      <c r="J727" s="911" t="s">
        <v>1150</v>
      </c>
    </row>
    <row r="728">
      <c r="A728" s="916" t="s">
        <v>3815</v>
      </c>
      <c r="B728" s="916" t="s">
        <v>141</v>
      </c>
      <c r="C728" s="916" t="s">
        <v>234</v>
      </c>
      <c r="D728" s="916" t="s">
        <v>2069</v>
      </c>
      <c r="E728" s="917">
        <v>0.5</v>
      </c>
      <c r="F728" s="917">
        <v>0.8333333333333334</v>
      </c>
      <c r="G728" s="916">
        <v>30.0</v>
      </c>
      <c r="H728" s="916">
        <v>7.5</v>
      </c>
      <c r="I728" s="916" t="s">
        <v>2724</v>
      </c>
      <c r="J728" s="911" t="s">
        <v>1150</v>
      </c>
    </row>
    <row r="729">
      <c r="A729" s="1056" t="s">
        <v>3816</v>
      </c>
      <c r="B729" s="1056" t="s">
        <v>170</v>
      </c>
      <c r="C729" s="1056" t="s">
        <v>234</v>
      </c>
      <c r="D729" s="1056" t="s">
        <v>2324</v>
      </c>
      <c r="E729" s="1057">
        <v>0.5381944444444444</v>
      </c>
      <c r="F729" s="1057">
        <v>0.6666666666666666</v>
      </c>
      <c r="G729" s="1056" t="s">
        <v>1063</v>
      </c>
      <c r="H729" s="1056" t="s">
        <v>3819</v>
      </c>
      <c r="I729" s="1058"/>
      <c r="J729" s="911" t="s">
        <v>1752</v>
      </c>
    </row>
    <row r="730">
      <c r="A730" s="912" t="s">
        <v>3816</v>
      </c>
      <c r="B730" s="912" t="s">
        <v>170</v>
      </c>
      <c r="C730" s="912" t="s">
        <v>234</v>
      </c>
      <c r="D730" s="912" t="s">
        <v>1065</v>
      </c>
      <c r="E730" s="914">
        <v>0.4583333333333333</v>
      </c>
      <c r="F730" s="914">
        <v>0.7604166666666666</v>
      </c>
      <c r="G730" s="912">
        <v>30.0</v>
      </c>
      <c r="H730" s="912">
        <v>6.75</v>
      </c>
      <c r="I730" s="915"/>
      <c r="J730" s="911" t="s">
        <v>1150</v>
      </c>
    </row>
    <row r="731">
      <c r="A731" s="916" t="s">
        <v>3815</v>
      </c>
      <c r="B731" s="916" t="s">
        <v>5</v>
      </c>
      <c r="C731" s="916" t="s">
        <v>234</v>
      </c>
      <c r="D731" s="916" t="s">
        <v>2069</v>
      </c>
      <c r="E731" s="917">
        <v>0.4166666666666667</v>
      </c>
      <c r="F731" s="917">
        <v>0.7083333333333334</v>
      </c>
      <c r="G731" s="916">
        <v>30.0</v>
      </c>
      <c r="H731" s="916">
        <v>6.5</v>
      </c>
      <c r="I731" s="932"/>
      <c r="J731" s="911" t="s">
        <v>1150</v>
      </c>
    </row>
    <row r="732">
      <c r="A732" s="912" t="s">
        <v>3815</v>
      </c>
      <c r="B732" s="912" t="s">
        <v>5</v>
      </c>
      <c r="C732" s="912" t="s">
        <v>1064</v>
      </c>
      <c r="D732" s="912" t="s">
        <v>1065</v>
      </c>
      <c r="E732" s="914">
        <v>0.4166666666666667</v>
      </c>
      <c r="F732" s="914">
        <v>0.7083333333333334</v>
      </c>
      <c r="G732" s="912">
        <v>30.0</v>
      </c>
      <c r="H732" s="912">
        <v>6.5</v>
      </c>
      <c r="I732" s="915"/>
      <c r="J732" s="911" t="s">
        <v>1150</v>
      </c>
    </row>
    <row r="733">
      <c r="A733" s="1442" t="s">
        <v>3824</v>
      </c>
      <c r="B733" s="1443" t="s">
        <v>5</v>
      </c>
      <c r="C733" s="1443" t="s">
        <v>234</v>
      </c>
      <c r="D733" s="1443" t="s">
        <v>1452</v>
      </c>
      <c r="E733" s="1448">
        <v>0.625</v>
      </c>
      <c r="F733" s="1444">
        <v>0.7986111111111112</v>
      </c>
      <c r="G733" s="1443" t="s">
        <v>1063</v>
      </c>
      <c r="H733" s="1443" t="s">
        <v>2247</v>
      </c>
      <c r="I733" s="1445"/>
      <c r="J733" s="911" t="s">
        <v>1150</v>
      </c>
    </row>
    <row r="734">
      <c r="A734" s="916" t="s">
        <v>3828</v>
      </c>
      <c r="B734" s="916" t="s">
        <v>40</v>
      </c>
      <c r="C734" s="916" t="s">
        <v>234</v>
      </c>
      <c r="D734" s="916" t="s">
        <v>2069</v>
      </c>
      <c r="E734" s="917">
        <v>0.4166666666666667</v>
      </c>
      <c r="F734" s="917">
        <v>0.7083333333333334</v>
      </c>
      <c r="G734" s="916">
        <v>30.0</v>
      </c>
      <c r="H734" s="916">
        <v>6.5</v>
      </c>
      <c r="I734" s="932"/>
      <c r="J734" s="911" t="s">
        <v>1150</v>
      </c>
    </row>
    <row r="735">
      <c r="A735" s="998" t="s">
        <v>3828</v>
      </c>
      <c r="B735" s="998" t="s">
        <v>40</v>
      </c>
      <c r="C735" s="998" t="s">
        <v>234</v>
      </c>
      <c r="D735" s="998" t="s">
        <v>2226</v>
      </c>
      <c r="E735" s="999">
        <v>0.625</v>
      </c>
      <c r="F735" s="999">
        <v>0.7986111111111112</v>
      </c>
      <c r="G735" s="998" t="s">
        <v>1063</v>
      </c>
      <c r="H735" s="998" t="s">
        <v>2449</v>
      </c>
      <c r="I735" s="1000"/>
      <c r="J735" s="911" t="s">
        <v>1150</v>
      </c>
    </row>
    <row r="736">
      <c r="A736" s="830" t="s">
        <v>3831</v>
      </c>
      <c r="B736" s="830" t="s">
        <v>1115</v>
      </c>
      <c r="C736" s="916" t="s">
        <v>234</v>
      </c>
      <c r="D736" s="916" t="s">
        <v>2069</v>
      </c>
      <c r="E736" s="917">
        <v>0.4166666666666667</v>
      </c>
      <c r="F736" s="917">
        <v>0.7083333333333334</v>
      </c>
      <c r="G736" s="916">
        <v>30.0</v>
      </c>
      <c r="H736" s="916">
        <v>6.5</v>
      </c>
      <c r="I736" s="932"/>
      <c r="J736" s="911" t="s">
        <v>1150</v>
      </c>
    </row>
    <row r="737">
      <c r="A737" s="912" t="s">
        <v>3815</v>
      </c>
      <c r="B737" s="912" t="s">
        <v>5</v>
      </c>
      <c r="C737" s="912" t="s">
        <v>1064</v>
      </c>
      <c r="D737" s="912" t="s">
        <v>1065</v>
      </c>
      <c r="E737" s="914">
        <v>0.4166666666666667</v>
      </c>
      <c r="F737" s="914">
        <v>0.7083333333333334</v>
      </c>
      <c r="G737" s="912">
        <v>30.0</v>
      </c>
      <c r="H737" s="912">
        <v>6.5</v>
      </c>
      <c r="I737" s="912" t="s">
        <v>3836</v>
      </c>
      <c r="J737" s="911" t="s">
        <v>1150</v>
      </c>
    </row>
    <row r="738">
      <c r="A738" s="1442" t="s">
        <v>3837</v>
      </c>
      <c r="B738" s="1443" t="s">
        <v>3838</v>
      </c>
      <c r="C738" s="1443" t="s">
        <v>234</v>
      </c>
      <c r="D738" s="1443" t="s">
        <v>1452</v>
      </c>
      <c r="E738" s="1448">
        <v>0.625</v>
      </c>
      <c r="F738" s="1444">
        <v>0.7986111111111112</v>
      </c>
      <c r="G738" s="1443" t="s">
        <v>1063</v>
      </c>
      <c r="H738" s="1443" t="s">
        <v>2247</v>
      </c>
      <c r="I738" s="1443" t="s">
        <v>3839</v>
      </c>
      <c r="J738" s="911" t="s">
        <v>1150</v>
      </c>
    </row>
    <row r="739">
      <c r="A739" s="824" t="s">
        <v>3837</v>
      </c>
      <c r="B739" s="824" t="s">
        <v>1115</v>
      </c>
      <c r="C739" s="912" t="s">
        <v>1064</v>
      </c>
      <c r="D739" s="912" t="s">
        <v>1065</v>
      </c>
      <c r="E739" s="914">
        <v>0.40625</v>
      </c>
      <c r="F739" s="914">
        <v>0.75</v>
      </c>
      <c r="G739" s="912">
        <v>30.0</v>
      </c>
      <c r="H739" s="912">
        <v>7.75</v>
      </c>
      <c r="I739" s="912"/>
      <c r="J739" s="911" t="s">
        <v>1150</v>
      </c>
    </row>
    <row r="740">
      <c r="A740" s="955" t="s">
        <v>2206</v>
      </c>
      <c r="B740" s="955" t="s">
        <v>3844</v>
      </c>
      <c r="C740" s="955" t="s">
        <v>3845</v>
      </c>
      <c r="D740" s="955" t="s">
        <v>2206</v>
      </c>
      <c r="E740" s="955" t="s">
        <v>3844</v>
      </c>
      <c r="F740" s="955" t="s">
        <v>3845</v>
      </c>
      <c r="G740" s="955" t="s">
        <v>2206</v>
      </c>
      <c r="H740" s="955" t="s">
        <v>3844</v>
      </c>
      <c r="I740" s="955" t="s">
        <v>3845</v>
      </c>
      <c r="J740" s="955" t="s">
        <v>3846</v>
      </c>
    </row>
    <row r="741">
      <c r="A741" s="916" t="s">
        <v>3848</v>
      </c>
      <c r="B741" s="916" t="s">
        <v>109</v>
      </c>
      <c r="C741" s="916" t="s">
        <v>234</v>
      </c>
      <c r="D741" s="916" t="s">
        <v>2069</v>
      </c>
      <c r="E741" s="917">
        <v>0.4166666666666667</v>
      </c>
      <c r="F741" s="917">
        <v>0.7291666666666666</v>
      </c>
      <c r="G741" s="916">
        <v>30.0</v>
      </c>
      <c r="H741" s="916">
        <v>7.0</v>
      </c>
      <c r="I741" s="916" t="s">
        <v>3849</v>
      </c>
      <c r="J741" s="911" t="s">
        <v>1752</v>
      </c>
    </row>
    <row r="742">
      <c r="A742" s="912" t="s">
        <v>3848</v>
      </c>
      <c r="B742" s="912" t="s">
        <v>109</v>
      </c>
      <c r="C742" s="912" t="s">
        <v>1064</v>
      </c>
      <c r="D742" s="912" t="s">
        <v>1065</v>
      </c>
      <c r="E742" s="914">
        <v>0.4166666666666667</v>
      </c>
      <c r="F742" s="914">
        <v>0.7708333333333334</v>
      </c>
      <c r="G742" s="912">
        <v>30.0</v>
      </c>
      <c r="H742" s="912">
        <v>8.0</v>
      </c>
      <c r="I742" s="915"/>
      <c r="J742" s="911" t="s">
        <v>1752</v>
      </c>
    </row>
    <row r="743">
      <c r="A743" s="911" t="s">
        <v>3848</v>
      </c>
      <c r="B743" s="911" t="s">
        <v>109</v>
      </c>
      <c r="C743" s="911" t="s">
        <v>234</v>
      </c>
      <c r="D743" s="911" t="s">
        <v>3852</v>
      </c>
      <c r="E743" s="1148">
        <v>0.6458333333333334</v>
      </c>
      <c r="F743" s="1148">
        <v>0.6875</v>
      </c>
      <c r="G743" s="911" t="s">
        <v>1063</v>
      </c>
      <c r="H743" s="911">
        <v>1.0</v>
      </c>
      <c r="I743" s="911" t="s">
        <v>2555</v>
      </c>
      <c r="J743" s="911" t="s">
        <v>1752</v>
      </c>
    </row>
    <row r="744">
      <c r="A744" s="941" t="s">
        <v>3848</v>
      </c>
      <c r="B744" s="941" t="s">
        <v>109</v>
      </c>
      <c r="C744" s="941" t="s">
        <v>234</v>
      </c>
      <c r="D744" s="941" t="s">
        <v>2082</v>
      </c>
      <c r="E744" s="942">
        <v>0.5833333333333334</v>
      </c>
      <c r="F744" s="942">
        <v>0.875</v>
      </c>
      <c r="G744" s="941">
        <v>30.0</v>
      </c>
      <c r="H744" s="941">
        <v>6.5</v>
      </c>
      <c r="I744" s="984"/>
      <c r="J744" s="911" t="s">
        <v>1752</v>
      </c>
    </row>
    <row r="745">
      <c r="A745" s="941" t="s">
        <v>3855</v>
      </c>
      <c r="B745" s="941" t="s">
        <v>125</v>
      </c>
      <c r="C745" s="941" t="s">
        <v>234</v>
      </c>
      <c r="D745" s="941" t="s">
        <v>2082</v>
      </c>
      <c r="E745" s="942">
        <v>0.4166666666666667</v>
      </c>
      <c r="F745" s="942">
        <v>0.7708333333333334</v>
      </c>
      <c r="G745" s="941">
        <v>30.0</v>
      </c>
      <c r="H745" s="941">
        <v>8.0</v>
      </c>
      <c r="I745" s="984"/>
      <c r="J745" s="244" t="s">
        <v>1752</v>
      </c>
    </row>
    <row r="746">
      <c r="A746" s="938" t="s">
        <v>3857</v>
      </c>
      <c r="B746" s="938" t="s">
        <v>125</v>
      </c>
      <c r="C746" s="938" t="s">
        <v>234</v>
      </c>
      <c r="D746" s="938" t="s">
        <v>1066</v>
      </c>
      <c r="E746" s="939">
        <v>0.5416666666666666</v>
      </c>
      <c r="F746" s="939">
        <v>0.8819444444444444</v>
      </c>
      <c r="G746" s="938">
        <v>30.0</v>
      </c>
      <c r="H746" s="938" t="s">
        <v>2793</v>
      </c>
      <c r="I746" s="1005"/>
      <c r="J746" s="244" t="s">
        <v>1752</v>
      </c>
    </row>
    <row r="747">
      <c r="A747" s="1008">
        <v>42379.0</v>
      </c>
      <c r="B747" s="1009" t="s">
        <v>141</v>
      </c>
      <c r="C747" s="1009" t="s">
        <v>234</v>
      </c>
      <c r="D747" s="1009" t="s">
        <v>2195</v>
      </c>
      <c r="E747" s="1010">
        <v>0.4166666666666667</v>
      </c>
      <c r="F747" s="1010">
        <v>0.625</v>
      </c>
      <c r="G747" s="1009" t="s">
        <v>1063</v>
      </c>
      <c r="H747" s="1009">
        <v>5.0</v>
      </c>
      <c r="I747" s="1017"/>
      <c r="J747" s="244" t="s">
        <v>1752</v>
      </c>
    </row>
    <row r="748">
      <c r="A748" s="1001" t="s">
        <v>3857</v>
      </c>
      <c r="B748" s="1001" t="s">
        <v>125</v>
      </c>
      <c r="C748" s="1001" t="s">
        <v>234</v>
      </c>
      <c r="D748" s="1001" t="s">
        <v>1067</v>
      </c>
      <c r="E748" s="1002">
        <v>0.5</v>
      </c>
      <c r="F748" s="1002">
        <v>0.8333333333333334</v>
      </c>
      <c r="G748" s="1001">
        <v>30.0</v>
      </c>
      <c r="H748" s="1001" t="s">
        <v>2454</v>
      </c>
      <c r="I748" s="1003"/>
      <c r="J748" s="244" t="s">
        <v>1752</v>
      </c>
    </row>
    <row r="749">
      <c r="A749" s="994">
        <v>42379.0</v>
      </c>
      <c r="B749" s="916" t="s">
        <v>141</v>
      </c>
      <c r="C749" s="916" t="s">
        <v>234</v>
      </c>
      <c r="D749" s="916" t="s">
        <v>2069</v>
      </c>
      <c r="E749" s="917">
        <v>0.5833333333333334</v>
      </c>
      <c r="F749" s="917">
        <v>0.8958333333333334</v>
      </c>
      <c r="G749" s="916">
        <v>30.0</v>
      </c>
      <c r="H749" s="916" t="s">
        <v>1123</v>
      </c>
      <c r="I749" s="932"/>
      <c r="J749" s="244" t="s">
        <v>1752</v>
      </c>
    </row>
    <row r="750">
      <c r="A750" s="1006">
        <v>42410.0</v>
      </c>
      <c r="B750" s="912" t="s">
        <v>170</v>
      </c>
      <c r="C750" s="912" t="s">
        <v>3145</v>
      </c>
      <c r="D750" s="912" t="s">
        <v>1065</v>
      </c>
      <c r="E750" s="914">
        <v>0.4618055555555556</v>
      </c>
      <c r="F750" s="914">
        <v>0.7534722222222222</v>
      </c>
      <c r="G750" s="912">
        <v>30.0</v>
      </c>
      <c r="H750" s="912">
        <v>6.5</v>
      </c>
      <c r="I750" s="915"/>
      <c r="J750" s="244" t="s">
        <v>1150</v>
      </c>
    </row>
    <row r="751">
      <c r="A751" s="997">
        <v>42410.0</v>
      </c>
      <c r="B751" s="998" t="s">
        <v>170</v>
      </c>
      <c r="C751" s="998" t="s">
        <v>234</v>
      </c>
      <c r="D751" s="998" t="s">
        <v>2226</v>
      </c>
      <c r="E751" s="999">
        <v>0.5416666666666666</v>
      </c>
      <c r="F751" s="999">
        <v>0.6666666666666666</v>
      </c>
      <c r="G751" s="998" t="s">
        <v>1063</v>
      </c>
      <c r="H751" s="998" t="s">
        <v>2346</v>
      </c>
      <c r="I751" s="998"/>
      <c r="J751" s="244" t="s">
        <v>1150</v>
      </c>
    </row>
    <row r="752">
      <c r="A752" s="1006">
        <v>42470.0</v>
      </c>
      <c r="B752" s="912" t="s">
        <v>40</v>
      </c>
      <c r="C752" s="912" t="s">
        <v>1064</v>
      </c>
      <c r="D752" s="912" t="s">
        <v>2271</v>
      </c>
      <c r="E752" s="914">
        <v>0.4166666666666667</v>
      </c>
      <c r="F752" s="914">
        <v>0.75</v>
      </c>
      <c r="G752" s="912">
        <v>30.0</v>
      </c>
      <c r="H752" s="912">
        <v>7.5</v>
      </c>
      <c r="I752" s="915"/>
      <c r="J752" s="244" t="s">
        <v>1150</v>
      </c>
    </row>
    <row r="753">
      <c r="A753" s="1304">
        <v>42439.0</v>
      </c>
      <c r="B753" s="1086" t="s">
        <v>5</v>
      </c>
      <c r="C753" s="1086" t="s">
        <v>234</v>
      </c>
      <c r="D753" s="1086" t="s">
        <v>1452</v>
      </c>
      <c r="E753" s="1088">
        <v>0.4583333333333333</v>
      </c>
      <c r="F753" s="1088">
        <v>0.7569444444444444</v>
      </c>
      <c r="G753" s="1086">
        <v>30.0</v>
      </c>
      <c r="H753" s="1086" t="s">
        <v>2869</v>
      </c>
      <c r="I753" s="1086" t="s">
        <v>1865</v>
      </c>
      <c r="J753" s="244" t="s">
        <v>1150</v>
      </c>
    </row>
    <row r="754">
      <c r="A754" s="997">
        <v>42439.0</v>
      </c>
      <c r="B754" s="998" t="s">
        <v>5</v>
      </c>
      <c r="C754" s="998" t="s">
        <v>234</v>
      </c>
      <c r="D754" s="998" t="s">
        <v>2226</v>
      </c>
      <c r="E754" s="999">
        <v>0.5416666666666666</v>
      </c>
      <c r="F754" s="999">
        <v>0.6666666666666666</v>
      </c>
      <c r="G754" s="998" t="s">
        <v>1063</v>
      </c>
      <c r="H754" s="998" t="s">
        <v>2346</v>
      </c>
      <c r="I754" s="998" t="s">
        <v>1865</v>
      </c>
      <c r="J754" s="244" t="s">
        <v>1150</v>
      </c>
    </row>
    <row r="755">
      <c r="A755" s="994">
        <v>42470.0</v>
      </c>
      <c r="B755" s="916" t="s">
        <v>40</v>
      </c>
      <c r="C755" s="916" t="s">
        <v>234</v>
      </c>
      <c r="D755" s="916" t="s">
        <v>2069</v>
      </c>
      <c r="E755" s="1475">
        <v>0.4166666666666667</v>
      </c>
      <c r="F755" s="917">
        <v>0.7083333333333334</v>
      </c>
      <c r="G755" s="916">
        <v>30.0</v>
      </c>
      <c r="H755" s="916">
        <v>6.5</v>
      </c>
      <c r="I755" s="932"/>
      <c r="J755" s="244" t="s">
        <v>1150</v>
      </c>
    </row>
    <row r="756">
      <c r="A756" s="997">
        <v>42470.0</v>
      </c>
      <c r="B756" s="998" t="s">
        <v>40</v>
      </c>
      <c r="C756" s="998" t="s">
        <v>234</v>
      </c>
      <c r="D756" s="998" t="s">
        <v>2226</v>
      </c>
      <c r="E756" s="1292">
        <v>0.625</v>
      </c>
      <c r="F756" s="999">
        <v>0.7986111111111112</v>
      </c>
      <c r="G756" s="998" t="s">
        <v>1063</v>
      </c>
      <c r="H756" s="998" t="s">
        <v>3175</v>
      </c>
      <c r="I756" s="1000"/>
      <c r="J756" s="244" t="s">
        <v>1150</v>
      </c>
    </row>
    <row r="757">
      <c r="A757" s="994">
        <v>42500.0</v>
      </c>
      <c r="B757" s="916" t="s">
        <v>1115</v>
      </c>
      <c r="C757" s="916" t="s">
        <v>234</v>
      </c>
      <c r="D757" s="916" t="s">
        <v>2069</v>
      </c>
      <c r="E757" s="917">
        <v>0.4166666666666667</v>
      </c>
      <c r="F757" s="917">
        <v>0.7083333333333334</v>
      </c>
      <c r="G757" s="916">
        <v>30.0</v>
      </c>
      <c r="H757" s="916">
        <v>6.5</v>
      </c>
      <c r="I757" s="932"/>
      <c r="J757" s="244" t="s">
        <v>1150</v>
      </c>
    </row>
    <row r="758">
      <c r="A758" s="991">
        <v>42500.0</v>
      </c>
      <c r="B758" s="941" t="s">
        <v>1115</v>
      </c>
      <c r="C758" s="941" t="s">
        <v>234</v>
      </c>
      <c r="D758" s="941" t="s">
        <v>2082</v>
      </c>
      <c r="E758" s="942">
        <v>0.625</v>
      </c>
      <c r="F758" s="942">
        <v>0.7916666666666666</v>
      </c>
      <c r="G758" s="941" t="s">
        <v>1063</v>
      </c>
      <c r="H758" s="941" t="s">
        <v>3871</v>
      </c>
      <c r="I758" s="984"/>
      <c r="J758" s="244" t="s">
        <v>1150</v>
      </c>
    </row>
    <row r="759">
      <c r="A759" s="1006">
        <v>42500.0</v>
      </c>
      <c r="B759" s="912" t="s">
        <v>1115</v>
      </c>
      <c r="C759" s="912" t="s">
        <v>1064</v>
      </c>
      <c r="D759" s="912" t="s">
        <v>3873</v>
      </c>
      <c r="E759" s="914">
        <v>0.4166666666666667</v>
      </c>
      <c r="F759" s="914">
        <v>0.75</v>
      </c>
      <c r="G759" s="912">
        <v>30.0</v>
      </c>
      <c r="H759" s="912">
        <v>7.5</v>
      </c>
      <c r="I759" s="915"/>
      <c r="J759" s="244" t="s">
        <v>1752</v>
      </c>
    </row>
    <row r="760">
      <c r="A760" s="1085">
        <v>42531.0</v>
      </c>
      <c r="B760" s="1086" t="s">
        <v>109</v>
      </c>
      <c r="C760" s="1086" t="s">
        <v>234</v>
      </c>
      <c r="D760" s="1086" t="s">
        <v>1452</v>
      </c>
      <c r="E760" s="1088">
        <v>0.4166666666666667</v>
      </c>
      <c r="F760" s="1088">
        <v>0.75</v>
      </c>
      <c r="G760" s="1086">
        <v>30.0</v>
      </c>
      <c r="H760" s="1086" t="s">
        <v>2505</v>
      </c>
      <c r="I760" s="1091"/>
      <c r="J760" s="244" t="s">
        <v>1150</v>
      </c>
    </row>
    <row r="761">
      <c r="A761" s="997">
        <v>42531.0</v>
      </c>
      <c r="B761" s="998" t="s">
        <v>109</v>
      </c>
      <c r="C761" s="998" t="s">
        <v>234</v>
      </c>
      <c r="D761" s="998" t="s">
        <v>2226</v>
      </c>
      <c r="E761" s="999">
        <v>0.5833333333333334</v>
      </c>
      <c r="F761" s="999">
        <v>0.8888888888888888</v>
      </c>
      <c r="G761" s="998">
        <v>30.0</v>
      </c>
      <c r="H761" s="998" t="s">
        <v>2923</v>
      </c>
      <c r="I761" s="998" t="s">
        <v>2471</v>
      </c>
      <c r="J761" s="244" t="s">
        <v>1150</v>
      </c>
    </row>
    <row r="762">
      <c r="A762" s="1006">
        <v>42531.0</v>
      </c>
      <c r="B762" s="912" t="s">
        <v>109</v>
      </c>
      <c r="C762" s="912" t="s">
        <v>3880</v>
      </c>
      <c r="D762" s="912" t="s">
        <v>1065</v>
      </c>
      <c r="E762" s="914">
        <v>0.4375</v>
      </c>
      <c r="F762" s="914">
        <v>0.7916666666666666</v>
      </c>
      <c r="G762" s="912">
        <v>20.0</v>
      </c>
      <c r="H762" s="912" t="s">
        <v>3882</v>
      </c>
      <c r="I762" s="915"/>
      <c r="J762" s="244" t="s">
        <v>1150</v>
      </c>
    </row>
    <row r="763">
      <c r="A763" s="1004">
        <v>42561.0</v>
      </c>
      <c r="B763" s="938" t="s">
        <v>125</v>
      </c>
      <c r="C763" s="938" t="s">
        <v>234</v>
      </c>
      <c r="D763" s="938" t="s">
        <v>1066</v>
      </c>
      <c r="E763" s="939">
        <v>0.4131944444444444</v>
      </c>
      <c r="F763" s="939">
        <v>0.7708333333333334</v>
      </c>
      <c r="G763" s="938">
        <v>30.0</v>
      </c>
      <c r="H763" s="938" t="s">
        <v>3885</v>
      </c>
      <c r="I763" s="1005"/>
      <c r="J763" s="244" t="s">
        <v>1150</v>
      </c>
    </row>
    <row r="764">
      <c r="A764" s="1085">
        <v>42561.0</v>
      </c>
      <c r="B764" s="1086" t="s">
        <v>125</v>
      </c>
      <c r="C764" s="1086" t="s">
        <v>234</v>
      </c>
      <c r="D764" s="1086" t="s">
        <v>1452</v>
      </c>
      <c r="E764" s="1088">
        <v>0.5416666666666666</v>
      </c>
      <c r="F764" s="1088">
        <v>0.8819444444444444</v>
      </c>
      <c r="G764" s="1086">
        <v>30.0</v>
      </c>
      <c r="H764" s="1086" t="s">
        <v>2793</v>
      </c>
      <c r="I764" s="1091"/>
      <c r="J764" s="244" t="s">
        <v>1150</v>
      </c>
    </row>
    <row r="765">
      <c r="A765" s="1006">
        <v>42561.0</v>
      </c>
      <c r="B765" s="912" t="s">
        <v>125</v>
      </c>
      <c r="C765" s="912" t="s">
        <v>3880</v>
      </c>
      <c r="D765" s="912" t="s">
        <v>1065</v>
      </c>
      <c r="E765" s="914">
        <v>0.3541666666666667</v>
      </c>
      <c r="F765" s="914">
        <v>0.8541666666666666</v>
      </c>
      <c r="G765" s="912">
        <v>45.0</v>
      </c>
      <c r="H765" s="912">
        <v>11.25</v>
      </c>
      <c r="I765" s="915"/>
      <c r="J765" s="244" t="s">
        <v>1150</v>
      </c>
    </row>
    <row r="766">
      <c r="A766" s="1008">
        <v>42592.0</v>
      </c>
      <c r="B766" s="1009" t="s">
        <v>141</v>
      </c>
      <c r="C766" s="1009" t="s">
        <v>234</v>
      </c>
      <c r="D766" s="1009" t="s">
        <v>2195</v>
      </c>
      <c r="E766" s="1010">
        <v>0.4166666666666667</v>
      </c>
      <c r="F766" s="1010">
        <v>0.625</v>
      </c>
      <c r="G766" s="1009" t="s">
        <v>1063</v>
      </c>
      <c r="H766" s="1009">
        <v>5.0</v>
      </c>
      <c r="I766" s="1017"/>
      <c r="J766" s="244" t="s">
        <v>1150</v>
      </c>
    </row>
    <row r="767">
      <c r="A767" s="1065">
        <v>42592.0</v>
      </c>
      <c r="B767" s="1001" t="s">
        <v>141</v>
      </c>
      <c r="C767" s="1001" t="s">
        <v>234</v>
      </c>
      <c r="D767" s="1001" t="s">
        <v>1067</v>
      </c>
      <c r="E767" s="1002">
        <v>0.5</v>
      </c>
      <c r="F767" s="1002">
        <v>0.8333333333333334</v>
      </c>
      <c r="G767" s="1001">
        <v>30.0</v>
      </c>
      <c r="H767" s="1001">
        <v>7.5</v>
      </c>
      <c r="I767" s="1003"/>
      <c r="J767" s="244" t="s">
        <v>1150</v>
      </c>
    </row>
    <row r="768">
      <c r="A768" s="1479">
        <v>42592.0</v>
      </c>
      <c r="B768" s="964" t="s">
        <v>141</v>
      </c>
      <c r="C768" s="964" t="s">
        <v>234</v>
      </c>
      <c r="D768" s="964" t="s">
        <v>2324</v>
      </c>
      <c r="E768" s="966">
        <v>0.5833333333333334</v>
      </c>
      <c r="F768" s="966">
        <v>0.9027777777777778</v>
      </c>
      <c r="G768" s="964">
        <v>30.0</v>
      </c>
      <c r="H768" s="964" t="s">
        <v>1881</v>
      </c>
      <c r="I768" s="976"/>
      <c r="J768" s="244" t="s">
        <v>1150</v>
      </c>
    </row>
    <row r="769">
      <c r="A769" s="1006">
        <v>42623.0</v>
      </c>
      <c r="B769" s="912" t="s">
        <v>170</v>
      </c>
      <c r="C769" s="912" t="s">
        <v>234</v>
      </c>
      <c r="D769" s="912" t="s">
        <v>1065</v>
      </c>
      <c r="E769" s="914">
        <v>0.4583333333333333</v>
      </c>
      <c r="F769" s="914">
        <v>0.7569444444444444</v>
      </c>
      <c r="G769" s="912">
        <v>30.0</v>
      </c>
      <c r="H769" s="912" t="s">
        <v>2246</v>
      </c>
      <c r="I769" s="915"/>
      <c r="J769" s="244" t="s">
        <v>1150</v>
      </c>
    </row>
    <row r="770">
      <c r="A770" s="1004">
        <v>42623.0</v>
      </c>
      <c r="B770" s="938" t="s">
        <v>170</v>
      </c>
      <c r="C770" s="938" t="s">
        <v>234</v>
      </c>
      <c r="D770" s="938" t="s">
        <v>1066</v>
      </c>
      <c r="E770" s="939">
        <v>0.5416666666666666</v>
      </c>
      <c r="F770" s="939">
        <v>0.6666666666666666</v>
      </c>
      <c r="G770" s="938" t="s">
        <v>1063</v>
      </c>
      <c r="H770" s="938">
        <v>3.0</v>
      </c>
      <c r="I770" s="1005"/>
      <c r="J770" s="244" t="s">
        <v>1150</v>
      </c>
    </row>
    <row r="771">
      <c r="A771" s="994">
        <v>42653.0</v>
      </c>
      <c r="B771" s="916" t="s">
        <v>5</v>
      </c>
      <c r="C771" s="916" t="s">
        <v>234</v>
      </c>
      <c r="D771" s="916" t="s">
        <v>2069</v>
      </c>
      <c r="E771" s="917">
        <v>0.4027777777777778</v>
      </c>
      <c r="F771" s="917">
        <v>0.7291666666666666</v>
      </c>
      <c r="G771" s="916">
        <v>30.0</v>
      </c>
      <c r="H771" s="916" t="s">
        <v>2235</v>
      </c>
      <c r="I771" s="932"/>
      <c r="J771" s="244" t="s">
        <v>3905</v>
      </c>
    </row>
    <row r="772">
      <c r="A772" s="997">
        <v>42653.0</v>
      </c>
      <c r="B772" s="998" t="s">
        <v>5</v>
      </c>
      <c r="C772" s="998" t="s">
        <v>234</v>
      </c>
      <c r="D772" s="998" t="s">
        <v>2226</v>
      </c>
      <c r="E772" s="999">
        <v>0.625</v>
      </c>
      <c r="F772" s="999">
        <v>0.8125</v>
      </c>
      <c r="G772" s="998" t="s">
        <v>1063</v>
      </c>
      <c r="H772" s="998">
        <v>4.5</v>
      </c>
      <c r="I772" s="998" t="s">
        <v>2471</v>
      </c>
      <c r="J772" s="244" t="s">
        <v>3905</v>
      </c>
    </row>
    <row r="773">
      <c r="A773" s="1006">
        <v>42653.0</v>
      </c>
      <c r="B773" s="912" t="s">
        <v>5</v>
      </c>
      <c r="C773" s="912" t="s">
        <v>1064</v>
      </c>
      <c r="D773" s="912" t="s">
        <v>1065</v>
      </c>
      <c r="E773" s="914">
        <v>0.4166666666666667</v>
      </c>
      <c r="F773" s="914">
        <v>0.8333333333333334</v>
      </c>
      <c r="G773" s="912">
        <v>30.0</v>
      </c>
      <c r="H773" s="912">
        <v>9.5</v>
      </c>
      <c r="I773" s="912" t="s">
        <v>3909</v>
      </c>
      <c r="J773" s="244" t="s">
        <v>3905</v>
      </c>
    </row>
    <row r="774">
      <c r="A774" s="994">
        <v>42684.0</v>
      </c>
      <c r="B774" s="916" t="s">
        <v>40</v>
      </c>
      <c r="C774" s="916" t="s">
        <v>234</v>
      </c>
      <c r="D774" s="916" t="s">
        <v>2069</v>
      </c>
      <c r="E774" s="917">
        <v>0.4166666666666667</v>
      </c>
      <c r="F774" s="917">
        <v>0.6875</v>
      </c>
      <c r="G774" s="916" t="s">
        <v>1063</v>
      </c>
      <c r="H774" s="916">
        <v>6.5</v>
      </c>
      <c r="I774" s="916" t="s">
        <v>3912</v>
      </c>
      <c r="J774" s="244" t="s">
        <v>3905</v>
      </c>
    </row>
    <row r="775">
      <c r="A775" s="997">
        <v>42684.0</v>
      </c>
      <c r="B775" s="998" t="s">
        <v>40</v>
      </c>
      <c r="C775" s="998" t="s">
        <v>234</v>
      </c>
      <c r="D775" s="998" t="s">
        <v>2226</v>
      </c>
      <c r="E775" s="999">
        <v>0.6666666666666666</v>
      </c>
      <c r="F775" s="999">
        <v>0.8090277777777778</v>
      </c>
      <c r="G775" s="998" t="s">
        <v>1063</v>
      </c>
      <c r="H775" s="998" t="s">
        <v>3915</v>
      </c>
      <c r="I775" s="998" t="s">
        <v>2471</v>
      </c>
      <c r="J775" s="244" t="s">
        <v>3905</v>
      </c>
    </row>
    <row r="776">
      <c r="A776" s="1006">
        <v>42714.0</v>
      </c>
      <c r="B776" s="912" t="s">
        <v>1115</v>
      </c>
      <c r="C776" s="912" t="s">
        <v>1083</v>
      </c>
      <c r="D776" s="912" t="s">
        <v>1065</v>
      </c>
      <c r="E776" s="914">
        <v>0.3958333333333333</v>
      </c>
      <c r="F776" s="914">
        <v>0.75</v>
      </c>
      <c r="G776" s="912">
        <v>30.0</v>
      </c>
      <c r="H776" s="912">
        <v>8.0</v>
      </c>
      <c r="I776" s="915"/>
      <c r="J776" s="244" t="s">
        <v>3905</v>
      </c>
    </row>
    <row r="777">
      <c r="A777" s="991">
        <v>42714.0</v>
      </c>
      <c r="B777" s="941" t="s">
        <v>1115</v>
      </c>
      <c r="C777" s="941" t="s">
        <v>234</v>
      </c>
      <c r="D777" s="941" t="s">
        <v>2082</v>
      </c>
      <c r="E777" s="942">
        <v>0.4166666666666667</v>
      </c>
      <c r="F777" s="942">
        <v>0.7083333333333334</v>
      </c>
      <c r="G777" s="941">
        <v>30.0</v>
      </c>
      <c r="H777" s="941">
        <v>6.5</v>
      </c>
      <c r="I777" s="984"/>
      <c r="J777" s="244" t="s">
        <v>3905</v>
      </c>
    </row>
    <row r="778">
      <c r="A778" s="1065">
        <v>42714.0</v>
      </c>
      <c r="B778" s="1001" t="s">
        <v>1115</v>
      </c>
      <c r="C778" s="1001" t="s">
        <v>234</v>
      </c>
      <c r="D778" s="1001" t="s">
        <v>1067</v>
      </c>
      <c r="E778" s="1002">
        <v>0.6631944444444444</v>
      </c>
      <c r="F778" s="1002">
        <v>0.7916666666666666</v>
      </c>
      <c r="G778" s="1001" t="s">
        <v>1063</v>
      </c>
      <c r="H778" s="1001">
        <v>3.0</v>
      </c>
      <c r="I778" s="1003"/>
      <c r="J778" s="244" t="s">
        <v>3905</v>
      </c>
    </row>
    <row r="779">
      <c r="A779" s="955" t="s">
        <v>2206</v>
      </c>
      <c r="B779" s="955" t="s">
        <v>3844</v>
      </c>
      <c r="C779" s="955" t="s">
        <v>3845</v>
      </c>
      <c r="D779" s="955" t="s">
        <v>2206</v>
      </c>
      <c r="E779" s="955" t="s">
        <v>3844</v>
      </c>
      <c r="F779" s="955" t="s">
        <v>3845</v>
      </c>
      <c r="G779" s="955" t="s">
        <v>2206</v>
      </c>
      <c r="H779" s="955" t="s">
        <v>3844</v>
      </c>
      <c r="I779" s="955" t="s">
        <v>3845</v>
      </c>
      <c r="J779" s="955" t="s">
        <v>3846</v>
      </c>
    </row>
    <row r="780">
      <c r="A780" s="912" t="s">
        <v>3925</v>
      </c>
      <c r="B780" s="912" t="s">
        <v>109</v>
      </c>
      <c r="C780" s="912" t="s">
        <v>234</v>
      </c>
      <c r="D780" s="912" t="s">
        <v>1065</v>
      </c>
      <c r="E780" s="914">
        <v>0.3958333333333333</v>
      </c>
      <c r="F780" s="914">
        <v>0.7916666666666666</v>
      </c>
      <c r="G780" s="912">
        <v>30.0</v>
      </c>
      <c r="H780" s="912">
        <v>9.0</v>
      </c>
      <c r="I780" s="915"/>
      <c r="J780" s="244" t="s">
        <v>1752</v>
      </c>
    </row>
    <row r="781">
      <c r="A781" s="1480" t="s">
        <v>3925</v>
      </c>
      <c r="B781" s="1480" t="s">
        <v>109</v>
      </c>
      <c r="C781" s="1480" t="s">
        <v>234</v>
      </c>
      <c r="D781" s="1480" t="s">
        <v>2100</v>
      </c>
      <c r="E781" s="1481">
        <v>0.6041666666666666</v>
      </c>
      <c r="F781" s="1481">
        <v>0.875</v>
      </c>
      <c r="G781" s="1480">
        <v>30.0</v>
      </c>
      <c r="H781" s="1480">
        <v>6.0</v>
      </c>
      <c r="I781" s="1480"/>
    </row>
    <row r="782">
      <c r="A782" s="941" t="s">
        <v>3925</v>
      </c>
      <c r="B782" s="941" t="s">
        <v>109</v>
      </c>
      <c r="C782" s="941" t="s">
        <v>234</v>
      </c>
      <c r="D782" s="941" t="s">
        <v>2082</v>
      </c>
      <c r="E782" s="942">
        <v>0.4166666666666667</v>
      </c>
      <c r="F782" s="942">
        <v>0.75</v>
      </c>
      <c r="G782" s="941">
        <v>30.0</v>
      </c>
      <c r="H782" s="941">
        <v>7.5</v>
      </c>
      <c r="I782" s="984"/>
    </row>
    <row r="783">
      <c r="A783" s="916" t="s">
        <v>3938</v>
      </c>
      <c r="B783" s="916" t="s">
        <v>125</v>
      </c>
      <c r="C783" s="916" t="s">
        <v>234</v>
      </c>
      <c r="D783" s="916" t="s">
        <v>2069</v>
      </c>
      <c r="E783" s="917">
        <v>0.4166666666666667</v>
      </c>
      <c r="F783" s="917">
        <v>0.7708333333333334</v>
      </c>
      <c r="G783" s="916">
        <v>30.0</v>
      </c>
      <c r="H783" s="916">
        <v>8.0</v>
      </c>
      <c r="I783" s="932"/>
    </row>
    <row r="784">
      <c r="A784" s="1424" t="s">
        <v>3938</v>
      </c>
      <c r="B784" s="1424" t="s">
        <v>125</v>
      </c>
      <c r="C784" s="1424" t="s">
        <v>234</v>
      </c>
      <c r="D784" s="1424" t="s">
        <v>2324</v>
      </c>
      <c r="E784" s="1425">
        <v>0.5833333333333334</v>
      </c>
      <c r="F784" s="1425">
        <v>0.8819444444444444</v>
      </c>
      <c r="G784" s="1424">
        <v>30.0</v>
      </c>
      <c r="H784" s="1424" t="s">
        <v>2246</v>
      </c>
      <c r="I784" s="1426"/>
    </row>
    <row r="785">
      <c r="A785" s="1001" t="s">
        <v>3949</v>
      </c>
      <c r="B785" s="1001" t="s">
        <v>141</v>
      </c>
      <c r="C785" s="1001" t="s">
        <v>234</v>
      </c>
      <c r="D785" s="1001" t="s">
        <v>1067</v>
      </c>
      <c r="E785" s="1002">
        <v>0.4166666666666667</v>
      </c>
      <c r="F785" s="1002">
        <v>0.625</v>
      </c>
      <c r="G785" s="1001" t="s">
        <v>1063</v>
      </c>
      <c r="H785" s="1001" t="s">
        <v>2254</v>
      </c>
      <c r="I785" s="1001"/>
      <c r="J785" s="244" t="s">
        <v>1752</v>
      </c>
    </row>
    <row r="786">
      <c r="A786" s="1009" t="s">
        <v>3949</v>
      </c>
      <c r="B786" s="1009" t="s">
        <v>141</v>
      </c>
      <c r="C786" s="1009" t="s">
        <v>234</v>
      </c>
      <c r="D786" s="1009" t="s">
        <v>3956</v>
      </c>
      <c r="E786" s="1010">
        <v>0.5</v>
      </c>
      <c r="F786" s="1010">
        <v>0.3333333333333333</v>
      </c>
      <c r="G786" s="1009">
        <v>30.0</v>
      </c>
      <c r="H786" s="1009">
        <v>7.5</v>
      </c>
      <c r="I786" s="1009"/>
      <c r="J786" s="244" t="s">
        <v>1752</v>
      </c>
    </row>
    <row r="787">
      <c r="A787" s="1424" t="s">
        <v>3949</v>
      </c>
      <c r="B787" s="1424" t="s">
        <v>141</v>
      </c>
      <c r="C787" s="1424" t="s">
        <v>234</v>
      </c>
      <c r="D787" s="1424" t="s">
        <v>2324</v>
      </c>
      <c r="E787" s="1425">
        <v>0.5833333333333334</v>
      </c>
      <c r="F787" s="1425">
        <v>0.90625</v>
      </c>
      <c r="G787" s="1424">
        <v>30.0</v>
      </c>
      <c r="H787" s="1424">
        <v>7.25</v>
      </c>
      <c r="I787" s="1424" t="s">
        <v>2471</v>
      </c>
      <c r="J787" s="244" t="s">
        <v>1752</v>
      </c>
    </row>
    <row r="788">
      <c r="A788" s="912" t="s">
        <v>3962</v>
      </c>
      <c r="B788" s="912" t="s">
        <v>170</v>
      </c>
      <c r="C788" s="912" t="s">
        <v>234</v>
      </c>
      <c r="D788" s="912" t="s">
        <v>1065</v>
      </c>
      <c r="E788" s="914">
        <v>0.4583333333333333</v>
      </c>
      <c r="F788" s="914">
        <v>0.7604166666666666</v>
      </c>
      <c r="G788" s="912">
        <v>30.0</v>
      </c>
      <c r="H788" s="912">
        <v>6.75</v>
      </c>
      <c r="I788" s="915"/>
      <c r="J788" s="244" t="s">
        <v>1752</v>
      </c>
    </row>
    <row r="789">
      <c r="A789" s="918" t="s">
        <v>3962</v>
      </c>
      <c r="B789" s="918" t="s">
        <v>170</v>
      </c>
      <c r="C789" s="918" t="s">
        <v>234</v>
      </c>
      <c r="D789" s="918" t="s">
        <v>2100</v>
      </c>
      <c r="E789" s="919">
        <v>0.5416666666666666</v>
      </c>
      <c r="F789" s="919">
        <v>0.6666666666666666</v>
      </c>
      <c r="G789" s="918" t="s">
        <v>1063</v>
      </c>
      <c r="H789" s="918">
        <v>3.0</v>
      </c>
      <c r="I789" s="950"/>
      <c r="J789" s="244" t="s">
        <v>1752</v>
      </c>
    </row>
    <row r="790">
      <c r="A790" s="912" t="s">
        <v>3966</v>
      </c>
      <c r="B790" s="912" t="s">
        <v>5</v>
      </c>
      <c r="C790" s="912" t="s">
        <v>1064</v>
      </c>
      <c r="D790" s="912" t="s">
        <v>1065</v>
      </c>
      <c r="E790" s="914">
        <v>0.4166666666666667</v>
      </c>
      <c r="F790" s="914">
        <v>0.75</v>
      </c>
      <c r="G790" s="912">
        <v>30.0</v>
      </c>
      <c r="H790" s="912">
        <v>7.5</v>
      </c>
      <c r="I790" s="915"/>
      <c r="J790" s="244" t="s">
        <v>1752</v>
      </c>
    </row>
    <row r="791">
      <c r="A791" s="916" t="s">
        <v>3966</v>
      </c>
      <c r="B791" s="916" t="s">
        <v>5</v>
      </c>
      <c r="C791" s="916" t="s">
        <v>234</v>
      </c>
      <c r="D791" s="916" t="s">
        <v>2069</v>
      </c>
      <c r="E791" s="917">
        <v>0.4166666666666667</v>
      </c>
      <c r="F791" s="917">
        <v>0.7291666666666666</v>
      </c>
      <c r="G791" s="916">
        <v>30.0</v>
      </c>
      <c r="H791" s="916">
        <v>7.0</v>
      </c>
      <c r="I791" s="932"/>
      <c r="J791" s="244" t="s">
        <v>1752</v>
      </c>
    </row>
    <row r="792">
      <c r="A792" s="1424" t="s">
        <v>3966</v>
      </c>
      <c r="B792" s="1424" t="s">
        <v>5</v>
      </c>
      <c r="C792" s="1424" t="s">
        <v>234</v>
      </c>
      <c r="D792" s="1424" t="s">
        <v>2324</v>
      </c>
      <c r="E792" s="1425">
        <v>0.625</v>
      </c>
      <c r="F792" s="1425">
        <v>0.7986111111111112</v>
      </c>
      <c r="G792" s="1424" t="s">
        <v>1063</v>
      </c>
      <c r="H792" s="1424" t="s">
        <v>3055</v>
      </c>
      <c r="I792" s="1426"/>
      <c r="J792" s="244" t="s">
        <v>1752</v>
      </c>
    </row>
    <row r="793">
      <c r="A793" s="918" t="s">
        <v>3970</v>
      </c>
      <c r="B793" s="918" t="s">
        <v>40</v>
      </c>
      <c r="C793" s="918" t="s">
        <v>234</v>
      </c>
      <c r="D793" s="918" t="s">
        <v>2100</v>
      </c>
      <c r="E793" s="919">
        <v>0.4166666666666667</v>
      </c>
      <c r="F793" s="919">
        <v>0.7083333333333334</v>
      </c>
      <c r="G793" s="918">
        <v>30.0</v>
      </c>
      <c r="H793" s="918">
        <v>6.5</v>
      </c>
      <c r="I793" s="950"/>
      <c r="J793" s="244" t="s">
        <v>3972</v>
      </c>
    </row>
    <row r="794">
      <c r="A794" s="998" t="s">
        <v>3970</v>
      </c>
      <c r="B794" s="998" t="s">
        <v>40</v>
      </c>
      <c r="C794" s="998" t="s">
        <v>234</v>
      </c>
      <c r="D794" s="998" t="s">
        <v>2226</v>
      </c>
      <c r="E794" s="999">
        <v>0.6666666666666666</v>
      </c>
      <c r="F794" s="999">
        <v>0.8020833333333334</v>
      </c>
      <c r="G794" s="998" t="s">
        <v>1063</v>
      </c>
      <c r="H794" s="998" t="s">
        <v>3975</v>
      </c>
      <c r="I794" s="998" t="s">
        <v>2471</v>
      </c>
      <c r="J794" s="244" t="s">
        <v>1752</v>
      </c>
    </row>
    <row r="795">
      <c r="A795" s="941" t="s">
        <v>3978</v>
      </c>
      <c r="B795" s="941" t="s">
        <v>1115</v>
      </c>
      <c r="C795" s="941" t="s">
        <v>234</v>
      </c>
      <c r="D795" s="941" t="s">
        <v>2082</v>
      </c>
      <c r="E795" s="942">
        <v>0.4166666666666667</v>
      </c>
      <c r="F795" s="942">
        <v>0.7083333333333334</v>
      </c>
      <c r="G795" s="941">
        <v>30.0</v>
      </c>
      <c r="H795" s="941" t="s">
        <v>3148</v>
      </c>
      <c r="I795" s="984"/>
      <c r="J795" s="244" t="s">
        <v>1752</v>
      </c>
    </row>
    <row r="796">
      <c r="A796" s="998" t="s">
        <v>3978</v>
      </c>
      <c r="B796" s="998" t="s">
        <v>1115</v>
      </c>
      <c r="C796" s="998" t="s">
        <v>234</v>
      </c>
      <c r="D796" s="998" t="s">
        <v>2226</v>
      </c>
      <c r="E796" s="999">
        <v>0.6666666666666666</v>
      </c>
      <c r="F796" s="999">
        <v>0.7986111111111112</v>
      </c>
      <c r="G796" s="998" t="s">
        <v>1063</v>
      </c>
      <c r="H796" s="998" t="s">
        <v>2458</v>
      </c>
      <c r="I796" s="1000"/>
      <c r="J796" s="244" t="s">
        <v>1752</v>
      </c>
    </row>
    <row r="797">
      <c r="A797" s="912" t="s">
        <v>3978</v>
      </c>
      <c r="B797" s="912" t="s">
        <v>1115</v>
      </c>
      <c r="C797" s="912" t="s">
        <v>1064</v>
      </c>
      <c r="D797" s="912" t="s">
        <v>1065</v>
      </c>
      <c r="E797" s="914">
        <v>0.4166666666666667</v>
      </c>
      <c r="F797" s="914">
        <v>0.75</v>
      </c>
      <c r="G797" s="912">
        <v>30.0</v>
      </c>
      <c r="H797" s="912">
        <v>7.5</v>
      </c>
      <c r="I797" s="915"/>
      <c r="J797" s="244" t="s">
        <v>1752</v>
      </c>
    </row>
    <row r="798">
      <c r="A798" s="941" t="s">
        <v>3983</v>
      </c>
      <c r="B798" s="941" t="s">
        <v>109</v>
      </c>
      <c r="C798" s="941" t="s">
        <v>234</v>
      </c>
      <c r="D798" s="941" t="s">
        <v>2082</v>
      </c>
      <c r="E798" s="942">
        <v>0.6041666666666666</v>
      </c>
      <c r="F798" s="942">
        <v>0.875</v>
      </c>
      <c r="G798" s="941">
        <v>30.0</v>
      </c>
      <c r="H798" s="941">
        <v>6.0</v>
      </c>
      <c r="I798" s="984"/>
      <c r="J798" s="244" t="s">
        <v>1752</v>
      </c>
    </row>
    <row r="799">
      <c r="A799" s="912" t="s">
        <v>3983</v>
      </c>
      <c r="B799" s="912" t="s">
        <v>109</v>
      </c>
      <c r="C799" s="912" t="s">
        <v>1064</v>
      </c>
      <c r="D799" s="912" t="s">
        <v>1065</v>
      </c>
      <c r="E799" s="914">
        <v>0.4166666666666667</v>
      </c>
      <c r="F799" s="914">
        <v>0.7708333333333334</v>
      </c>
      <c r="G799" s="912">
        <v>30.0</v>
      </c>
      <c r="H799" s="912">
        <v>8.0</v>
      </c>
      <c r="I799" s="915"/>
      <c r="J799" s="244" t="s">
        <v>1752</v>
      </c>
    </row>
    <row r="800">
      <c r="A800" s="916" t="s">
        <v>3983</v>
      </c>
      <c r="B800" s="916" t="s">
        <v>109</v>
      </c>
      <c r="C800" s="916" t="s">
        <v>234</v>
      </c>
      <c r="D800" s="916" t="s">
        <v>2069</v>
      </c>
      <c r="E800" s="917">
        <v>0.4166666666666667</v>
      </c>
      <c r="F800" s="917">
        <v>0.75</v>
      </c>
      <c r="G800" s="916">
        <v>30.0</v>
      </c>
      <c r="H800" s="916">
        <v>7.5</v>
      </c>
      <c r="I800" s="932"/>
      <c r="J800" s="244" t="s">
        <v>1752</v>
      </c>
    </row>
    <row r="801">
      <c r="A801" s="916" t="s">
        <v>3993</v>
      </c>
      <c r="B801" s="916" t="s">
        <v>125</v>
      </c>
      <c r="C801" s="916" t="s">
        <v>234</v>
      </c>
      <c r="D801" s="916" t="s">
        <v>2069</v>
      </c>
      <c r="E801" s="917">
        <v>0.4166666666666667</v>
      </c>
      <c r="F801" s="917">
        <v>0.7708333333333334</v>
      </c>
      <c r="G801" s="916">
        <v>30.0</v>
      </c>
      <c r="H801" s="916">
        <v>8.0</v>
      </c>
      <c r="I801" s="932"/>
      <c r="J801" s="244" t="s">
        <v>1752</v>
      </c>
    </row>
    <row r="802">
      <c r="A802" s="938" t="s">
        <v>4000</v>
      </c>
      <c r="B802" s="938" t="s">
        <v>125</v>
      </c>
      <c r="C802" s="938" t="s">
        <v>234</v>
      </c>
      <c r="D802" s="938" t="s">
        <v>1066</v>
      </c>
      <c r="E802" s="939">
        <v>0.5833333333333334</v>
      </c>
      <c r="F802" s="939">
        <v>0.8784722222222222</v>
      </c>
      <c r="G802" s="938">
        <v>30.0</v>
      </c>
      <c r="H802" s="938" t="s">
        <v>2728</v>
      </c>
      <c r="I802" s="1005"/>
      <c r="J802" s="244" t="s">
        <v>1752</v>
      </c>
    </row>
    <row r="803">
      <c r="A803" s="912" t="s">
        <v>4003</v>
      </c>
      <c r="B803" s="912" t="s">
        <v>141</v>
      </c>
      <c r="C803" s="912" t="s">
        <v>234</v>
      </c>
      <c r="D803" s="912" t="s">
        <v>1065</v>
      </c>
      <c r="E803" s="914">
        <v>0.4236111111111111</v>
      </c>
      <c r="F803" s="914">
        <v>0.6319444444444444</v>
      </c>
      <c r="G803" s="912" t="s">
        <v>1063</v>
      </c>
      <c r="H803" s="912" t="s">
        <v>2283</v>
      </c>
      <c r="I803" s="912" t="s">
        <v>4005</v>
      </c>
      <c r="J803" s="244" t="s">
        <v>1752</v>
      </c>
    </row>
    <row r="804">
      <c r="A804" s="998" t="s">
        <v>4003</v>
      </c>
      <c r="B804" s="998" t="s">
        <v>141</v>
      </c>
      <c r="C804" s="998" t="s">
        <v>234</v>
      </c>
      <c r="D804" s="998" t="s">
        <v>2226</v>
      </c>
      <c r="E804" s="999">
        <v>0.5833333333333334</v>
      </c>
      <c r="F804" s="999">
        <v>0.9027777777777778</v>
      </c>
      <c r="G804" s="998" t="s">
        <v>1063</v>
      </c>
      <c r="H804" s="998" t="s">
        <v>1138</v>
      </c>
      <c r="I804" s="1000"/>
      <c r="J804" s="244" t="s">
        <v>1752</v>
      </c>
    </row>
    <row r="805">
      <c r="A805" s="918" t="s">
        <v>4003</v>
      </c>
      <c r="B805" s="918" t="s">
        <v>141</v>
      </c>
      <c r="C805" s="918" t="s">
        <v>234</v>
      </c>
      <c r="D805" s="918" t="s">
        <v>2100</v>
      </c>
      <c r="E805" s="919">
        <v>0.5</v>
      </c>
      <c r="F805" s="919">
        <v>0.8333333333333334</v>
      </c>
      <c r="G805" s="918">
        <v>30.0</v>
      </c>
      <c r="H805" s="918" t="s">
        <v>2454</v>
      </c>
      <c r="I805" s="950"/>
      <c r="J805" s="244" t="s">
        <v>1752</v>
      </c>
    </row>
    <row r="806">
      <c r="A806" s="912" t="s">
        <v>4015</v>
      </c>
      <c r="B806" s="912" t="s">
        <v>170</v>
      </c>
      <c r="C806" s="912" t="s">
        <v>234</v>
      </c>
      <c r="D806" s="912" t="s">
        <v>1065</v>
      </c>
      <c r="E806" s="914">
        <v>0.4583333333333333</v>
      </c>
      <c r="F806" s="914">
        <v>0.7569444444444444</v>
      </c>
      <c r="G806" s="912">
        <v>30.0</v>
      </c>
      <c r="H806" s="912" t="s">
        <v>2198</v>
      </c>
      <c r="I806" s="912"/>
      <c r="J806" s="244" t="s">
        <v>1752</v>
      </c>
    </row>
    <row r="807">
      <c r="A807" s="1001" t="s">
        <v>4015</v>
      </c>
      <c r="B807" s="1001" t="s">
        <v>170</v>
      </c>
      <c r="C807" s="1001" t="s">
        <v>234</v>
      </c>
      <c r="D807" s="1001" t="s">
        <v>1067</v>
      </c>
      <c r="E807" s="1002">
        <v>0.5416666666666666</v>
      </c>
      <c r="F807" s="1002">
        <v>0.6666666666666666</v>
      </c>
      <c r="G807" s="1001" t="s">
        <v>1063</v>
      </c>
      <c r="H807" s="1001">
        <v>3.0</v>
      </c>
      <c r="I807" s="1003"/>
      <c r="J807" s="244" t="s">
        <v>1752</v>
      </c>
    </row>
    <row r="808">
      <c r="A808" s="916" t="s">
        <v>4019</v>
      </c>
      <c r="B808" s="916" t="s">
        <v>5</v>
      </c>
      <c r="C808" s="916" t="s">
        <v>234</v>
      </c>
      <c r="D808" s="916" t="s">
        <v>2069</v>
      </c>
      <c r="E808" s="917">
        <v>0.4166666666666667</v>
      </c>
      <c r="F808" s="917">
        <v>0.7291666666666666</v>
      </c>
      <c r="G808" s="916">
        <v>30.0</v>
      </c>
      <c r="H808" s="916">
        <v>7.0</v>
      </c>
      <c r="I808" s="932"/>
      <c r="J808" s="244" t="s">
        <v>1150</v>
      </c>
    </row>
    <row r="809">
      <c r="A809" s="1001" t="s">
        <v>4019</v>
      </c>
      <c r="B809" s="1001" t="s">
        <v>5</v>
      </c>
      <c r="C809" s="1001" t="s">
        <v>234</v>
      </c>
      <c r="D809" s="1001" t="s">
        <v>1067</v>
      </c>
      <c r="E809" s="1002">
        <v>0.6215277777777778</v>
      </c>
      <c r="F809" s="1002">
        <v>0.7986111111111112</v>
      </c>
      <c r="G809" s="1001">
        <v>30.0</v>
      </c>
      <c r="H809" s="1001" t="s">
        <v>4022</v>
      </c>
      <c r="I809" s="1003"/>
      <c r="J809" s="244" t="s">
        <v>1150</v>
      </c>
    </row>
    <row r="810">
      <c r="A810" s="912" t="s">
        <v>4019</v>
      </c>
      <c r="B810" s="912" t="s">
        <v>5</v>
      </c>
      <c r="C810" s="912" t="s">
        <v>234</v>
      </c>
      <c r="D810" s="912" t="s">
        <v>1065</v>
      </c>
      <c r="E810" s="914">
        <v>0.4166666666666667</v>
      </c>
      <c r="F810" s="914">
        <v>0.7708333333333334</v>
      </c>
      <c r="G810" s="912">
        <v>30.0</v>
      </c>
      <c r="H810" s="912">
        <v>8.0</v>
      </c>
      <c r="I810" s="915"/>
      <c r="J810" s="244" t="s">
        <v>1150</v>
      </c>
    </row>
    <row r="811">
      <c r="A811" s="916" t="s">
        <v>4024</v>
      </c>
      <c r="B811" s="916" t="s">
        <v>40</v>
      </c>
      <c r="C811" s="916" t="s">
        <v>234</v>
      </c>
      <c r="D811" s="916" t="s">
        <v>2069</v>
      </c>
      <c r="E811" s="917">
        <v>0.4166666666666667</v>
      </c>
      <c r="F811" s="917">
        <v>0.7083333333333334</v>
      </c>
      <c r="G811" s="916">
        <v>30.0</v>
      </c>
      <c r="H811" s="916">
        <v>6.5</v>
      </c>
      <c r="I811" s="932"/>
      <c r="J811" s="244" t="s">
        <v>1150</v>
      </c>
    </row>
    <row r="812">
      <c r="A812" s="918" t="s">
        <v>4024</v>
      </c>
      <c r="B812" s="918" t="s">
        <v>40</v>
      </c>
      <c r="C812" s="918" t="s">
        <v>234</v>
      </c>
      <c r="D812" s="918" t="s">
        <v>2100</v>
      </c>
      <c r="E812" s="919">
        <v>0.6666666666666666</v>
      </c>
      <c r="F812" s="919">
        <v>0.7916666666666666</v>
      </c>
      <c r="G812" s="918" t="s">
        <v>1063</v>
      </c>
      <c r="H812" s="918">
        <v>3.0</v>
      </c>
      <c r="I812" s="950"/>
      <c r="J812" s="244" t="s">
        <v>1150</v>
      </c>
    </row>
    <row r="813">
      <c r="A813" s="918" t="s">
        <v>4030</v>
      </c>
      <c r="B813" s="918" t="s">
        <v>1115</v>
      </c>
      <c r="C813" s="918" t="s">
        <v>234</v>
      </c>
      <c r="D813" s="918" t="s">
        <v>2100</v>
      </c>
      <c r="E813" s="919">
        <v>0.4166666666666667</v>
      </c>
      <c r="F813" s="919">
        <v>0.7083333333333334</v>
      </c>
      <c r="G813" s="918" t="s">
        <v>4032</v>
      </c>
      <c r="H813" s="918" t="s">
        <v>3078</v>
      </c>
      <c r="I813" s="950"/>
      <c r="J813" s="244" t="s">
        <v>2379</v>
      </c>
    </row>
    <row r="814">
      <c r="A814" s="998" t="s">
        <v>4030</v>
      </c>
      <c r="B814" s="998" t="s">
        <v>1115</v>
      </c>
      <c r="C814" s="998" t="s">
        <v>234</v>
      </c>
      <c r="D814" s="998" t="s">
        <v>2226</v>
      </c>
      <c r="E814" s="999">
        <v>0.6666666666666666</v>
      </c>
      <c r="F814" s="999">
        <v>0.7986111111111112</v>
      </c>
      <c r="G814" s="998" t="s">
        <v>1063</v>
      </c>
      <c r="H814" s="998" t="s">
        <v>3361</v>
      </c>
      <c r="I814" s="1000"/>
      <c r="J814" s="244" t="s">
        <v>2379</v>
      </c>
    </row>
    <row r="815">
      <c r="A815" s="955" t="s">
        <v>2059</v>
      </c>
      <c r="B815" s="955" t="s">
        <v>2059</v>
      </c>
      <c r="C815" s="955" t="s">
        <v>2059</v>
      </c>
      <c r="D815" s="955" t="s">
        <v>2059</v>
      </c>
      <c r="E815" s="955" t="s">
        <v>2059</v>
      </c>
      <c r="F815" s="955" t="s">
        <v>2059</v>
      </c>
      <c r="G815" s="955" t="s">
        <v>2059</v>
      </c>
      <c r="H815" s="955" t="s">
        <v>2059</v>
      </c>
      <c r="I815" s="955" t="s">
        <v>2059</v>
      </c>
      <c r="J815" s="955" t="s">
        <v>2059</v>
      </c>
    </row>
    <row r="816">
      <c r="A816" s="918" t="s">
        <v>4037</v>
      </c>
      <c r="B816" s="918" t="s">
        <v>109</v>
      </c>
      <c r="C816" s="918" t="s">
        <v>234</v>
      </c>
      <c r="D816" s="918" t="s">
        <v>2100</v>
      </c>
      <c r="E816" s="919">
        <v>0.4166666666666667</v>
      </c>
      <c r="F816" s="919">
        <v>0.75</v>
      </c>
      <c r="G816" s="918" t="s">
        <v>1063</v>
      </c>
      <c r="H816" s="918" t="s">
        <v>2251</v>
      </c>
      <c r="I816" s="950"/>
      <c r="J816" s="244" t="s">
        <v>1150</v>
      </c>
    </row>
    <row r="817">
      <c r="A817" s="1424" t="s">
        <v>4037</v>
      </c>
      <c r="B817" s="1424" t="s">
        <v>109</v>
      </c>
      <c r="C817" s="1424" t="s">
        <v>234</v>
      </c>
      <c r="D817" s="1424" t="s">
        <v>2324</v>
      </c>
      <c r="E817" s="1425">
        <v>0.6041666666666666</v>
      </c>
      <c r="F817" s="1425">
        <v>0.8819444444444444</v>
      </c>
      <c r="G817" s="1424">
        <v>30.0</v>
      </c>
      <c r="H817" s="1424" t="s">
        <v>4041</v>
      </c>
      <c r="I817" s="1426"/>
      <c r="J817" s="244" t="s">
        <v>1150</v>
      </c>
    </row>
    <row r="818">
      <c r="A818" s="1001" t="s">
        <v>4043</v>
      </c>
      <c r="B818" s="1001" t="s">
        <v>125</v>
      </c>
      <c r="C818" s="1001" t="s">
        <v>234</v>
      </c>
      <c r="D818" s="1001" t="s">
        <v>1067</v>
      </c>
      <c r="E818" s="1002">
        <v>0.4131944444444444</v>
      </c>
      <c r="F818" s="1002">
        <v>0.7708333333333334</v>
      </c>
      <c r="G818" s="1001">
        <v>30.0</v>
      </c>
      <c r="H818" s="1001" t="s">
        <v>2176</v>
      </c>
      <c r="I818" s="1003"/>
      <c r="J818" s="244" t="s">
        <v>1150</v>
      </c>
    </row>
    <row r="819">
      <c r="A819" s="938" t="s">
        <v>4043</v>
      </c>
      <c r="B819" s="938" t="s">
        <v>125</v>
      </c>
      <c r="C819" s="938" t="s">
        <v>234</v>
      </c>
      <c r="D819" s="938" t="s">
        <v>1066</v>
      </c>
      <c r="E819" s="939">
        <v>0.5833333333333334</v>
      </c>
      <c r="F819" s="939">
        <v>0.8784722222222222</v>
      </c>
      <c r="G819" s="938">
        <v>30.0</v>
      </c>
      <c r="H819" s="938" t="s">
        <v>4044</v>
      </c>
      <c r="I819" s="1005"/>
      <c r="J819" s="244" t="s">
        <v>1150</v>
      </c>
    </row>
    <row r="820">
      <c r="A820" s="918" t="s">
        <v>4045</v>
      </c>
      <c r="B820" s="918" t="s">
        <v>141</v>
      </c>
      <c r="C820" s="918" t="s">
        <v>234</v>
      </c>
      <c r="D820" s="918" t="s">
        <v>2100</v>
      </c>
      <c r="E820" s="919">
        <v>0.4166666666666667</v>
      </c>
      <c r="F820" s="919">
        <v>0.625</v>
      </c>
      <c r="G820" s="918" t="s">
        <v>1063</v>
      </c>
      <c r="H820" s="918" t="s">
        <v>2283</v>
      </c>
      <c r="I820" s="950"/>
      <c r="J820" s="244" t="s">
        <v>1150</v>
      </c>
    </row>
    <row r="821">
      <c r="A821" s="1009" t="s">
        <v>4045</v>
      </c>
      <c r="B821" s="1009" t="s">
        <v>141</v>
      </c>
      <c r="C821" s="1009" t="s">
        <v>234</v>
      </c>
      <c r="D821" s="1009" t="s">
        <v>2195</v>
      </c>
      <c r="E821" s="1010">
        <v>0.5</v>
      </c>
      <c r="F821" s="1010">
        <v>0.8333333333333334</v>
      </c>
      <c r="G821" s="1009">
        <v>30.0</v>
      </c>
      <c r="H821" s="1009">
        <v>7.5</v>
      </c>
      <c r="I821" s="1017"/>
      <c r="J821" s="244" t="s">
        <v>1150</v>
      </c>
    </row>
    <row r="822">
      <c r="A822" s="938" t="s">
        <v>4045</v>
      </c>
      <c r="B822" s="938" t="s">
        <v>141</v>
      </c>
      <c r="C822" s="938" t="s">
        <v>234</v>
      </c>
      <c r="D822" s="938" t="s">
        <v>1066</v>
      </c>
      <c r="E822" s="939">
        <v>0.5833333333333334</v>
      </c>
      <c r="F822" s="939">
        <v>0.9027777777777778</v>
      </c>
      <c r="G822" s="938">
        <v>30.0</v>
      </c>
      <c r="H822" s="938" t="s">
        <v>1138</v>
      </c>
      <c r="I822" s="1005"/>
      <c r="J822" s="244" t="s">
        <v>1150</v>
      </c>
    </row>
    <row r="823">
      <c r="A823" s="938" t="s">
        <v>1684</v>
      </c>
      <c r="B823" s="938" t="s">
        <v>170</v>
      </c>
      <c r="C823" s="938" t="s">
        <v>234</v>
      </c>
      <c r="D823" s="938" t="s">
        <v>1066</v>
      </c>
      <c r="E823" s="939">
        <v>0.4583333333333333</v>
      </c>
      <c r="F823" s="939">
        <v>0.6666666666666666</v>
      </c>
      <c r="G823" s="938" t="s">
        <v>1063</v>
      </c>
      <c r="H823" s="938" t="s">
        <v>2254</v>
      </c>
      <c r="I823" s="1005"/>
      <c r="J823" s="244" t="s">
        <v>1150</v>
      </c>
    </row>
    <row r="824">
      <c r="A824" s="998" t="s">
        <v>1684</v>
      </c>
      <c r="B824" s="998" t="s">
        <v>170</v>
      </c>
      <c r="C824" s="998" t="s">
        <v>234</v>
      </c>
      <c r="D824" s="998" t="s">
        <v>2226</v>
      </c>
      <c r="E824" s="999">
        <v>0.5416666666666666</v>
      </c>
      <c r="F824" s="999">
        <v>0.7569444444444444</v>
      </c>
      <c r="G824" s="998" t="s">
        <v>1063</v>
      </c>
      <c r="H824" s="998" t="s">
        <v>2949</v>
      </c>
      <c r="I824" s="1000"/>
      <c r="J824" s="244" t="s">
        <v>1150</v>
      </c>
    </row>
    <row r="825">
      <c r="A825" s="916" t="s">
        <v>1690</v>
      </c>
      <c r="B825" s="916" t="s">
        <v>5</v>
      </c>
      <c r="C825" s="916" t="s">
        <v>234</v>
      </c>
      <c r="D825" s="916" t="s">
        <v>2069</v>
      </c>
      <c r="E825" s="917">
        <v>0.4166666666666667</v>
      </c>
      <c r="F825" s="917">
        <v>0.7291666666666666</v>
      </c>
      <c r="G825" s="916">
        <v>30.0</v>
      </c>
      <c r="H825" s="916">
        <v>7.0</v>
      </c>
      <c r="I825" s="932"/>
      <c r="J825" s="244" t="s">
        <v>1150</v>
      </c>
    </row>
    <row r="826">
      <c r="A826" s="998" t="s">
        <v>1690</v>
      </c>
      <c r="B826" s="998" t="s">
        <v>5</v>
      </c>
      <c r="C826" s="998" t="s">
        <v>234</v>
      </c>
      <c r="D826" s="998" t="s">
        <v>2226</v>
      </c>
      <c r="E826" s="999">
        <v>0.625</v>
      </c>
      <c r="F826" s="999">
        <v>0.7986111111111112</v>
      </c>
      <c r="G826" s="998" t="s">
        <v>1063</v>
      </c>
      <c r="H826" s="998" t="s">
        <v>3175</v>
      </c>
      <c r="I826" s="1000"/>
      <c r="J826" s="244" t="s">
        <v>1150</v>
      </c>
    </row>
    <row r="827">
      <c r="A827" s="1008">
        <v>42380.0</v>
      </c>
      <c r="B827" s="1009" t="s">
        <v>40</v>
      </c>
      <c r="C827" s="1009" t="s">
        <v>234</v>
      </c>
      <c r="D827" s="1009" t="s">
        <v>2195</v>
      </c>
      <c r="E827" s="1010">
        <v>0.4375</v>
      </c>
      <c r="F827" s="1010">
        <v>0.7083333333333334</v>
      </c>
      <c r="G827" s="1009" t="s">
        <v>1063</v>
      </c>
      <c r="H827" s="1009">
        <v>6.5</v>
      </c>
      <c r="I827" s="1009" t="s">
        <v>4062</v>
      </c>
      <c r="J827" s="244" t="s">
        <v>1150</v>
      </c>
    </row>
    <row r="828">
      <c r="A828" s="997">
        <v>42380.0</v>
      </c>
      <c r="B828" s="998" t="s">
        <v>40</v>
      </c>
      <c r="C828" s="998" t="s">
        <v>234</v>
      </c>
      <c r="D828" s="998" t="s">
        <v>2226</v>
      </c>
      <c r="E828" s="999">
        <v>0.625</v>
      </c>
      <c r="F828" s="999">
        <v>0.7986111111111112</v>
      </c>
      <c r="G828" s="998" t="s">
        <v>1063</v>
      </c>
      <c r="H828" s="998" t="s">
        <v>3175</v>
      </c>
      <c r="I828" s="1000"/>
      <c r="J828" s="244" t="s">
        <v>1150</v>
      </c>
    </row>
    <row r="829">
      <c r="A829" s="1065">
        <v>42411.0</v>
      </c>
      <c r="B829" s="1001" t="s">
        <v>1115</v>
      </c>
      <c r="C829" s="1001" t="s">
        <v>234</v>
      </c>
      <c r="D829" s="1001" t="s">
        <v>1067</v>
      </c>
      <c r="E829" s="1002">
        <v>0.4131944444444444</v>
      </c>
      <c r="F829" s="1002">
        <v>0.75</v>
      </c>
      <c r="G829" s="1001">
        <v>30.0</v>
      </c>
      <c r="H829" s="1001" t="s">
        <v>3028</v>
      </c>
      <c r="I829" s="1003"/>
      <c r="J829" s="244" t="s">
        <v>1150</v>
      </c>
    </row>
    <row r="830">
      <c r="A830" s="991">
        <v>42411.0</v>
      </c>
      <c r="B830" s="941" t="s">
        <v>1115</v>
      </c>
      <c r="C830" s="941" t="s">
        <v>234</v>
      </c>
      <c r="D830" s="941" t="s">
        <v>2082</v>
      </c>
      <c r="E830" s="942">
        <v>0.625</v>
      </c>
      <c r="F830" s="942">
        <v>0.7986111111111112</v>
      </c>
      <c r="G830" s="941" t="s">
        <v>1063</v>
      </c>
      <c r="H830" s="941" t="s">
        <v>2227</v>
      </c>
      <c r="I830" s="984"/>
      <c r="J830" s="244" t="s">
        <v>1150</v>
      </c>
    </row>
    <row r="831">
      <c r="A831" s="994">
        <v>42440.0</v>
      </c>
      <c r="B831" s="916" t="s">
        <v>109</v>
      </c>
      <c r="C831" s="916" t="s">
        <v>234</v>
      </c>
      <c r="D831" s="916" t="s">
        <v>2069</v>
      </c>
      <c r="E831" s="917">
        <v>0.4166666666666667</v>
      </c>
      <c r="F831" s="917">
        <v>0.7708333333333334</v>
      </c>
      <c r="G831" s="916">
        <v>30.0</v>
      </c>
      <c r="H831" s="916">
        <v>8.0</v>
      </c>
      <c r="I831" s="932"/>
      <c r="J831" s="244" t="s">
        <v>1150</v>
      </c>
    </row>
    <row r="832">
      <c r="A832" s="991">
        <v>42440.0</v>
      </c>
      <c r="B832" s="941" t="s">
        <v>109</v>
      </c>
      <c r="C832" s="941" t="s">
        <v>234</v>
      </c>
      <c r="D832" s="941" t="s">
        <v>2082</v>
      </c>
      <c r="E832" s="942">
        <v>0.5972222222222222</v>
      </c>
      <c r="F832" s="942">
        <v>0.875</v>
      </c>
      <c r="G832" s="941">
        <v>30.0</v>
      </c>
      <c r="H832" s="941" t="s">
        <v>4071</v>
      </c>
      <c r="I832" s="984"/>
      <c r="J832" s="244" t="s">
        <v>1150</v>
      </c>
    </row>
    <row r="833">
      <c r="A833" s="1510">
        <v>42471.0</v>
      </c>
      <c r="B833" s="1009" t="s">
        <v>125</v>
      </c>
      <c r="C833" s="1009" t="s">
        <v>234</v>
      </c>
      <c r="D833" s="1009" t="s">
        <v>2195</v>
      </c>
      <c r="E833" s="1010">
        <v>0.4166666666666667</v>
      </c>
      <c r="F833" s="1010">
        <v>0.7916666666666666</v>
      </c>
      <c r="G833" s="1009">
        <v>30.0</v>
      </c>
      <c r="H833" s="1009" t="s">
        <v>2426</v>
      </c>
      <c r="I833" s="1009" t="s">
        <v>4075</v>
      </c>
      <c r="J833" s="244" t="s">
        <v>1150</v>
      </c>
    </row>
    <row r="834">
      <c r="A834" s="1422">
        <v>42471.0</v>
      </c>
      <c r="B834" s="1424" t="s">
        <v>125</v>
      </c>
      <c r="C834" s="1424" t="s">
        <v>234</v>
      </c>
      <c r="D834" s="1424" t="s">
        <v>2324</v>
      </c>
      <c r="E834" s="1425">
        <v>0.5416666666666666</v>
      </c>
      <c r="F834" s="1425">
        <v>0.8819444444444444</v>
      </c>
      <c r="G834" s="1424">
        <v>30.0</v>
      </c>
      <c r="H834" s="1424" t="s">
        <v>4078</v>
      </c>
      <c r="I834" s="1426"/>
      <c r="J834" s="244" t="s">
        <v>1150</v>
      </c>
    </row>
    <row r="835">
      <c r="A835" s="1510">
        <v>42501.0</v>
      </c>
      <c r="B835" s="1009" t="s">
        <v>125</v>
      </c>
      <c r="C835" s="1009" t="s">
        <v>234</v>
      </c>
      <c r="D835" s="1009" t="s">
        <v>2195</v>
      </c>
      <c r="E835" s="1010">
        <v>0.4166666666666667</v>
      </c>
      <c r="F835" s="1010">
        <v>0.6666666666666666</v>
      </c>
      <c r="G835" s="1009" t="s">
        <v>1063</v>
      </c>
      <c r="H835" s="1009" t="s">
        <v>1139</v>
      </c>
      <c r="I835" s="1009"/>
      <c r="J835" s="244" t="s">
        <v>1150</v>
      </c>
    </row>
    <row r="836">
      <c r="A836" s="1147">
        <v>42501.0</v>
      </c>
      <c r="B836" s="938" t="s">
        <v>141</v>
      </c>
      <c r="C836" s="938" t="s">
        <v>234</v>
      </c>
      <c r="D836" s="938" t="s">
        <v>1066</v>
      </c>
      <c r="E836" s="939">
        <v>0.4583333333333333</v>
      </c>
      <c r="F836" s="939">
        <v>0.8125</v>
      </c>
      <c r="G836" s="938">
        <v>30.0</v>
      </c>
      <c r="H836" s="938">
        <v>8.0</v>
      </c>
      <c r="I836" s="938" t="s">
        <v>4085</v>
      </c>
      <c r="J836" s="244" t="s">
        <v>1150</v>
      </c>
    </row>
    <row r="837">
      <c r="A837" s="1422">
        <v>42501.0</v>
      </c>
      <c r="B837" s="1424" t="s">
        <v>141</v>
      </c>
      <c r="C837" s="1424" t="s">
        <v>234</v>
      </c>
      <c r="D837" s="1424" t="s">
        <v>2324</v>
      </c>
      <c r="E837" s="1425">
        <v>0.5833333333333334</v>
      </c>
      <c r="F837" s="1425">
        <v>0.90625</v>
      </c>
      <c r="G837" s="1424">
        <v>30.0</v>
      </c>
      <c r="H837" s="1424" t="s">
        <v>2716</v>
      </c>
      <c r="I837" s="1424" t="s">
        <v>4089</v>
      </c>
      <c r="J837" s="244" t="s">
        <v>1150</v>
      </c>
    </row>
    <row r="838">
      <c r="A838" s="1006">
        <v>42532.0</v>
      </c>
      <c r="B838" s="912" t="s">
        <v>170</v>
      </c>
      <c r="C838" s="912" t="s">
        <v>234</v>
      </c>
      <c r="D838" s="912" t="s">
        <v>1065</v>
      </c>
      <c r="E838" s="914">
        <v>0.4583333333333333</v>
      </c>
      <c r="F838" s="1117">
        <v>0.7604166666666666</v>
      </c>
      <c r="G838" s="912">
        <v>45.0</v>
      </c>
      <c r="H838" s="912">
        <v>6.5</v>
      </c>
      <c r="I838" s="912" t="s">
        <v>4091</v>
      </c>
      <c r="J838" s="244" t="s">
        <v>1150</v>
      </c>
    </row>
    <row r="839">
      <c r="A839" s="997">
        <v>42532.0</v>
      </c>
      <c r="B839" s="998" t="s">
        <v>170</v>
      </c>
      <c r="C839" s="998" t="s">
        <v>234</v>
      </c>
      <c r="D839" s="998" t="s">
        <v>2226</v>
      </c>
      <c r="E839" s="999">
        <v>0.5</v>
      </c>
      <c r="F839" s="999">
        <v>0.6666666666666666</v>
      </c>
      <c r="G839" s="998" t="s">
        <v>1063</v>
      </c>
      <c r="H839" s="998">
        <v>4.0</v>
      </c>
      <c r="I839" s="998" t="s">
        <v>4095</v>
      </c>
      <c r="J839" s="244" t="s">
        <v>1150</v>
      </c>
    </row>
    <row r="840">
      <c r="A840" s="994">
        <v>42562.0</v>
      </c>
      <c r="B840" s="916" t="s">
        <v>5</v>
      </c>
      <c r="C840" s="916" t="s">
        <v>234</v>
      </c>
      <c r="D840" s="916" t="s">
        <v>2069</v>
      </c>
      <c r="E840" s="917">
        <v>0.4166666666666667</v>
      </c>
      <c r="F840" s="917">
        <v>0.7083333333333334</v>
      </c>
      <c r="G840" s="916">
        <v>30.0</v>
      </c>
      <c r="H840" s="916">
        <v>6.5</v>
      </c>
      <c r="I840" s="932"/>
      <c r="J840" s="244" t="s">
        <v>1150</v>
      </c>
    </row>
    <row r="841">
      <c r="A841" s="1216">
        <v>42562.0</v>
      </c>
      <c r="B841" s="978" t="s">
        <v>5</v>
      </c>
      <c r="C841" s="978" t="s">
        <v>1064</v>
      </c>
      <c r="D841" s="978" t="s">
        <v>1065</v>
      </c>
      <c r="E841" s="979">
        <v>0.40625</v>
      </c>
      <c r="F841" s="979">
        <v>0.7708333333333334</v>
      </c>
      <c r="G841" s="978">
        <v>30.0</v>
      </c>
      <c r="H841" s="978">
        <v>8.25</v>
      </c>
      <c r="I841" s="980"/>
      <c r="J841" s="244" t="s">
        <v>1150</v>
      </c>
    </row>
    <row r="842">
      <c r="A842" s="997">
        <v>42562.0</v>
      </c>
      <c r="B842" s="998" t="s">
        <v>5</v>
      </c>
      <c r="C842" s="998" t="s">
        <v>234</v>
      </c>
      <c r="D842" s="998" t="s">
        <v>2226</v>
      </c>
      <c r="E842" s="999">
        <v>0.5833333333333334</v>
      </c>
      <c r="F842" s="999">
        <v>0.8020833333333334</v>
      </c>
      <c r="G842" s="998" t="s">
        <v>1063</v>
      </c>
      <c r="H842" s="998" t="s">
        <v>4102</v>
      </c>
      <c r="I842" s="998" t="s">
        <v>2491</v>
      </c>
      <c r="J842" s="244" t="s">
        <v>1150</v>
      </c>
    </row>
    <row r="843">
      <c r="A843" s="1008">
        <v>42593.0</v>
      </c>
      <c r="B843" s="1009" t="s">
        <v>40</v>
      </c>
      <c r="C843" s="1009" t="s">
        <v>234</v>
      </c>
      <c r="D843" s="1009" t="s">
        <v>2195</v>
      </c>
      <c r="E843" s="1010">
        <v>0.4166666666666667</v>
      </c>
      <c r="F843" s="1010">
        <v>0.7083333333333334</v>
      </c>
      <c r="G843" s="1009">
        <v>30.0</v>
      </c>
      <c r="H843" s="1009">
        <v>6.5</v>
      </c>
      <c r="I843" s="1017"/>
      <c r="J843" s="244" t="s">
        <v>1150</v>
      </c>
    </row>
    <row r="844">
      <c r="A844" s="997">
        <v>42593.0</v>
      </c>
      <c r="B844" s="998" t="s">
        <v>40</v>
      </c>
      <c r="C844" s="998" t="s">
        <v>234</v>
      </c>
      <c r="D844" s="998" t="s">
        <v>2226</v>
      </c>
      <c r="E844" s="999">
        <v>0.625</v>
      </c>
      <c r="F844" s="999">
        <v>0.7986111111111112</v>
      </c>
      <c r="G844" s="998" t="s">
        <v>1063</v>
      </c>
      <c r="H844" s="998" t="s">
        <v>2449</v>
      </c>
      <c r="I844" s="1000"/>
      <c r="J844" s="244" t="s">
        <v>1150</v>
      </c>
    </row>
    <row r="845">
      <c r="A845" s="1065">
        <v>42624.0</v>
      </c>
      <c r="B845" s="1001" t="s">
        <v>1115</v>
      </c>
      <c r="C845" s="1001" t="s">
        <v>234</v>
      </c>
      <c r="D845" s="1001" t="s">
        <v>1067</v>
      </c>
      <c r="E845" s="1002">
        <v>0.4131944444444444</v>
      </c>
      <c r="F845" s="1002">
        <v>0.75</v>
      </c>
      <c r="G845" s="1001" t="s">
        <v>1063</v>
      </c>
      <c r="H845" s="1001" t="s">
        <v>4111</v>
      </c>
      <c r="I845" s="1003"/>
      <c r="J845" s="244" t="s">
        <v>1150</v>
      </c>
    </row>
    <row r="846">
      <c r="A846" s="991">
        <v>42624.0</v>
      </c>
      <c r="B846" s="941" t="s">
        <v>1115</v>
      </c>
      <c r="C846" s="941" t="s">
        <v>234</v>
      </c>
      <c r="D846" s="941" t="s">
        <v>2082</v>
      </c>
      <c r="E846" s="942">
        <v>0.625</v>
      </c>
      <c r="F846" s="942">
        <v>0.7986111111111112</v>
      </c>
      <c r="G846" s="941" t="s">
        <v>1063</v>
      </c>
      <c r="H846" s="941" t="s">
        <v>2227</v>
      </c>
      <c r="I846" s="984"/>
      <c r="J846" s="244" t="s">
        <v>1150</v>
      </c>
    </row>
    <row r="847">
      <c r="A847" s="1216">
        <v>42624.0</v>
      </c>
      <c r="B847" s="978" t="s">
        <v>1115</v>
      </c>
      <c r="C847" s="978" t="s">
        <v>1064</v>
      </c>
      <c r="D847" s="978" t="s">
        <v>1065</v>
      </c>
      <c r="E847" s="979">
        <v>0.4166666666666667</v>
      </c>
      <c r="F847" s="979">
        <v>0.7291666666666666</v>
      </c>
      <c r="G847" s="978">
        <v>30.0</v>
      </c>
      <c r="H847" s="978">
        <v>7.0</v>
      </c>
      <c r="I847" s="980"/>
      <c r="J847" s="244" t="s">
        <v>1150</v>
      </c>
    </row>
    <row r="848" ht="13.5" customHeight="1">
      <c r="A848" s="955" t="s">
        <v>2059</v>
      </c>
      <c r="B848" s="955" t="s">
        <v>2059</v>
      </c>
      <c r="C848" s="955" t="s">
        <v>2059</v>
      </c>
      <c r="D848" s="955" t="s">
        <v>2059</v>
      </c>
      <c r="E848" s="955" t="s">
        <v>2059</v>
      </c>
      <c r="F848" s="955" t="s">
        <v>2059</v>
      </c>
      <c r="G848" s="955" t="s">
        <v>2059</v>
      </c>
      <c r="H848" s="955" t="s">
        <v>2059</v>
      </c>
      <c r="I848" s="955" t="s">
        <v>2059</v>
      </c>
    </row>
    <row r="849" ht="13.5" customHeight="1">
      <c r="A849" s="991">
        <v>42654.0</v>
      </c>
      <c r="B849" s="941" t="s">
        <v>109</v>
      </c>
      <c r="C849" s="941" t="s">
        <v>234</v>
      </c>
      <c r="D849" s="941" t="s">
        <v>2082</v>
      </c>
      <c r="E849" s="942">
        <v>0.4166666666666667</v>
      </c>
      <c r="F849" s="941">
        <v>18.3</v>
      </c>
      <c r="G849" s="941">
        <v>30.0</v>
      </c>
      <c r="H849" s="941">
        <v>8.0</v>
      </c>
      <c r="I849" s="984"/>
    </row>
    <row r="850" ht="13.5" customHeight="1">
      <c r="A850" s="1008">
        <v>42654.0</v>
      </c>
      <c r="B850" s="1009" t="s">
        <v>109</v>
      </c>
      <c r="C850" s="1009" t="s">
        <v>234</v>
      </c>
      <c r="D850" s="1009" t="s">
        <v>2195</v>
      </c>
      <c r="E850" s="1010">
        <v>0.5833333333333334</v>
      </c>
      <c r="F850" s="1010">
        <v>0.875</v>
      </c>
      <c r="G850" s="1009">
        <v>30.0</v>
      </c>
      <c r="H850" s="1009">
        <v>6.5</v>
      </c>
      <c r="I850" s="1017"/>
    </row>
    <row r="851" ht="13.5" customHeight="1">
      <c r="A851" s="1006">
        <v>42654.0</v>
      </c>
      <c r="B851" s="912" t="s">
        <v>109</v>
      </c>
      <c r="C851" s="912" t="s">
        <v>1064</v>
      </c>
      <c r="D851" s="912" t="s">
        <v>1065</v>
      </c>
      <c r="E851" s="914">
        <v>0.4166666666666667</v>
      </c>
      <c r="F851" s="914">
        <v>0.8125</v>
      </c>
      <c r="G851" s="912">
        <v>30.0</v>
      </c>
      <c r="H851" s="912">
        <v>9.0</v>
      </c>
      <c r="I851" s="915"/>
    </row>
    <row r="852" ht="13.5" customHeight="1">
      <c r="A852" s="1097">
        <v>42685.0</v>
      </c>
      <c r="B852" s="918" t="s">
        <v>125</v>
      </c>
      <c r="C852" s="918" t="s">
        <v>234</v>
      </c>
      <c r="D852" s="918" t="s">
        <v>2100</v>
      </c>
      <c r="E852" s="919">
        <v>0.4166666666666667</v>
      </c>
      <c r="F852" s="919">
        <v>0.7916666666666666</v>
      </c>
      <c r="G852" s="918" t="s">
        <v>1063</v>
      </c>
      <c r="H852" s="918">
        <v>9.0</v>
      </c>
      <c r="I852" s="950"/>
    </row>
    <row r="853" ht="13.5" customHeight="1">
      <c r="A853" s="994">
        <v>42685.0</v>
      </c>
      <c r="B853" s="916" t="s">
        <v>125</v>
      </c>
      <c r="C853" s="916" t="s">
        <v>234</v>
      </c>
      <c r="D853" s="916" t="s">
        <v>2069</v>
      </c>
      <c r="E853" s="917">
        <v>0.5416666666666666</v>
      </c>
      <c r="F853" s="917">
        <v>0.9027777777777778</v>
      </c>
      <c r="G853" s="916">
        <v>30.0</v>
      </c>
      <c r="H853" s="916" t="s">
        <v>3015</v>
      </c>
      <c r="I853" s="932"/>
    </row>
    <row r="854" ht="13.5" customHeight="1">
      <c r="A854" s="1097">
        <v>42715.0</v>
      </c>
      <c r="B854" s="918" t="s">
        <v>141</v>
      </c>
      <c r="C854" s="918" t="s">
        <v>234</v>
      </c>
      <c r="D854" s="918" t="s">
        <v>2100</v>
      </c>
      <c r="E854" s="919">
        <v>0.4166666666666667</v>
      </c>
      <c r="F854" s="919">
        <v>0.625</v>
      </c>
      <c r="G854" s="918" t="s">
        <v>1063</v>
      </c>
      <c r="H854" s="918">
        <v>5.0</v>
      </c>
      <c r="I854" s="950"/>
    </row>
    <row r="855" ht="13.5" customHeight="1">
      <c r="A855" s="1008">
        <v>42715.0</v>
      </c>
      <c r="B855" s="1009" t="s">
        <v>141</v>
      </c>
      <c r="C855" s="1009" t="s">
        <v>234</v>
      </c>
      <c r="D855" s="1009" t="s">
        <v>2195</v>
      </c>
      <c r="E855" s="1010">
        <v>0.4583333333333333</v>
      </c>
      <c r="F855" s="1010">
        <v>0.8333333333333334</v>
      </c>
      <c r="G855" s="1009">
        <v>30.0</v>
      </c>
      <c r="H855" s="1009">
        <v>8.5</v>
      </c>
      <c r="I855" s="1017"/>
    </row>
    <row r="856" ht="13.5" customHeight="1">
      <c r="A856" s="997">
        <v>42715.0</v>
      </c>
      <c r="B856" s="998" t="s">
        <v>141</v>
      </c>
      <c r="C856" s="998" t="s">
        <v>234</v>
      </c>
      <c r="D856" s="998" t="s">
        <v>2226</v>
      </c>
      <c r="E856" s="999">
        <v>0.5833333333333334</v>
      </c>
      <c r="F856" s="999">
        <v>0.9027777777777778</v>
      </c>
      <c r="G856" s="998">
        <v>30.0</v>
      </c>
      <c r="H856" s="998" t="s">
        <v>2242</v>
      </c>
      <c r="I856" s="1000"/>
    </row>
    <row r="857" ht="13.5" customHeight="1">
      <c r="A857" s="912" t="s">
        <v>4114</v>
      </c>
      <c r="B857" s="912" t="s">
        <v>170</v>
      </c>
      <c r="C857" s="912" t="s">
        <v>234</v>
      </c>
      <c r="D857" s="912" t="s">
        <v>1065</v>
      </c>
      <c r="E857" s="914">
        <v>0.4166666666666667</v>
      </c>
      <c r="F857" s="914">
        <v>0.7604166666666666</v>
      </c>
      <c r="G857" s="912">
        <v>30.0</v>
      </c>
      <c r="H857" s="912">
        <v>7.75</v>
      </c>
      <c r="I857" s="915"/>
    </row>
    <row r="858" ht="13.5" customHeight="1">
      <c r="A858" s="998" t="s">
        <v>4114</v>
      </c>
      <c r="B858" s="998" t="s">
        <v>170</v>
      </c>
      <c r="C858" s="998" t="s">
        <v>234</v>
      </c>
      <c r="D858" s="998" t="s">
        <v>2226</v>
      </c>
      <c r="E858" s="999">
        <v>0.4791666666666667</v>
      </c>
      <c r="F858" s="999">
        <v>0.22916666666666666</v>
      </c>
      <c r="G858" s="998" t="s">
        <v>1063</v>
      </c>
      <c r="H858" s="998">
        <v>6.0</v>
      </c>
      <c r="I858" s="998" t="s">
        <v>4115</v>
      </c>
    </row>
    <row r="859" ht="13.5" customHeight="1">
      <c r="A859" s="916" t="s">
        <v>4116</v>
      </c>
      <c r="B859" s="916" t="s">
        <v>5</v>
      </c>
      <c r="C859" s="916" t="s">
        <v>234</v>
      </c>
      <c r="D859" s="916" t="s">
        <v>2069</v>
      </c>
      <c r="E859" s="917">
        <v>0.4166666666666667</v>
      </c>
      <c r="F859" s="917">
        <v>0.71875</v>
      </c>
      <c r="G859" s="916">
        <v>30.0</v>
      </c>
      <c r="H859" s="916">
        <v>6.75</v>
      </c>
      <c r="I859" s="932"/>
    </row>
    <row r="860" ht="13.5" customHeight="1">
      <c r="A860" s="912" t="s">
        <v>4116</v>
      </c>
      <c r="B860" s="912" t="s">
        <v>5</v>
      </c>
      <c r="C860" s="912" t="s">
        <v>1064</v>
      </c>
      <c r="D860" s="912" t="s">
        <v>1065</v>
      </c>
      <c r="E860" s="914">
        <v>0.4166666666666667</v>
      </c>
      <c r="F860" s="914">
        <v>0.75</v>
      </c>
      <c r="G860" s="912">
        <v>30.0</v>
      </c>
      <c r="H860" s="912">
        <v>7.5</v>
      </c>
      <c r="I860" s="915"/>
    </row>
    <row r="861" ht="13.5" customHeight="1">
      <c r="A861" s="998" t="s">
        <v>4116</v>
      </c>
      <c r="B861" s="998" t="s">
        <v>5</v>
      </c>
      <c r="C861" s="998" t="s">
        <v>234</v>
      </c>
      <c r="D861" s="998" t="s">
        <v>2226</v>
      </c>
      <c r="E861" s="999">
        <v>0.5833333333333334</v>
      </c>
      <c r="F861" s="999">
        <v>0.7986111111111112</v>
      </c>
      <c r="G861" s="998" t="s">
        <v>1063</v>
      </c>
      <c r="H861" s="998" t="s">
        <v>2201</v>
      </c>
      <c r="I861" s="1000"/>
    </row>
    <row r="862" ht="13.5" customHeight="1">
      <c r="A862" s="1009" t="s">
        <v>4117</v>
      </c>
      <c r="B862" s="1009" t="s">
        <v>40</v>
      </c>
      <c r="C862" s="1009" t="s">
        <v>234</v>
      </c>
      <c r="D862" s="1009" t="s">
        <v>2195</v>
      </c>
      <c r="E862" s="1010">
        <v>0.4166666666666667</v>
      </c>
      <c r="F862" s="1010">
        <v>0.7083333333333334</v>
      </c>
      <c r="G862" s="1009" t="s">
        <v>1063</v>
      </c>
      <c r="H862" s="1009">
        <v>7.0</v>
      </c>
      <c r="I862" s="1017"/>
    </row>
    <row r="863" ht="13.5" customHeight="1">
      <c r="A863" s="918" t="s">
        <v>4117</v>
      </c>
      <c r="B863" s="918" t="s">
        <v>40</v>
      </c>
      <c r="C863" s="918" t="s">
        <v>234</v>
      </c>
      <c r="D863" s="918" t="s">
        <v>2100</v>
      </c>
      <c r="E863" s="919">
        <v>0.625</v>
      </c>
      <c r="F863" s="919">
        <v>0.7916666666666666</v>
      </c>
      <c r="G863" s="918" t="s">
        <v>1063</v>
      </c>
      <c r="H863" s="918">
        <v>4.0</v>
      </c>
      <c r="I863" s="950"/>
    </row>
    <row r="864" ht="13.5" customHeight="1">
      <c r="A864" s="998" t="s">
        <v>4122</v>
      </c>
      <c r="B864" s="998" t="s">
        <v>1115</v>
      </c>
      <c r="C864" s="998" t="s">
        <v>234</v>
      </c>
      <c r="D864" s="998" t="s">
        <v>2226</v>
      </c>
      <c r="E864" s="999">
        <v>0.4166666666666667</v>
      </c>
      <c r="F864" s="999">
        <v>0.7083333333333334</v>
      </c>
      <c r="G864" s="998">
        <v>30.0</v>
      </c>
      <c r="H864" s="998">
        <v>6.5</v>
      </c>
      <c r="I864" s="1000"/>
    </row>
    <row r="865" ht="13.5" customHeight="1">
      <c r="A865" s="941" t="s">
        <v>4122</v>
      </c>
      <c r="B865" s="941" t="s">
        <v>1115</v>
      </c>
      <c r="C865" s="941" t="s">
        <v>234</v>
      </c>
      <c r="D865" s="941" t="s">
        <v>2082</v>
      </c>
      <c r="E865" s="942">
        <v>0.625</v>
      </c>
      <c r="F865" s="942">
        <v>0.7916666666666666</v>
      </c>
      <c r="G865" s="941" t="s">
        <v>1063</v>
      </c>
      <c r="H865" s="941">
        <v>4.0</v>
      </c>
      <c r="I865" s="984"/>
    </row>
    <row r="866" ht="13.5" customHeight="1">
      <c r="A866" s="916" t="s">
        <v>4125</v>
      </c>
      <c r="B866" s="916" t="s">
        <v>109</v>
      </c>
      <c r="C866" s="916" t="s">
        <v>234</v>
      </c>
      <c r="D866" s="916" t="s">
        <v>2069</v>
      </c>
      <c r="E866" s="917">
        <v>0.4166666666666667</v>
      </c>
      <c r="F866" s="917">
        <v>0.7708333333333334</v>
      </c>
      <c r="G866" s="916">
        <v>30.0</v>
      </c>
      <c r="H866" s="916">
        <v>8.0</v>
      </c>
      <c r="I866" s="932"/>
    </row>
    <row r="867" ht="13.5" customHeight="1">
      <c r="A867" s="938" t="s">
        <v>4125</v>
      </c>
      <c r="B867" s="938" t="s">
        <v>109</v>
      </c>
      <c r="C867" s="938" t="s">
        <v>234</v>
      </c>
      <c r="D867" s="938" t="s">
        <v>1066</v>
      </c>
      <c r="E867" s="939">
        <v>0.5833333333333334</v>
      </c>
      <c r="F867" s="939">
        <v>0.8819444444444444</v>
      </c>
      <c r="G867" s="938">
        <v>30.0</v>
      </c>
      <c r="H867" s="938" t="s">
        <v>1074</v>
      </c>
      <c r="I867" s="938" t="s">
        <v>4134</v>
      </c>
    </row>
    <row r="868" ht="13.5" customHeight="1">
      <c r="A868" s="912" t="s">
        <v>4125</v>
      </c>
      <c r="B868" s="912" t="s">
        <v>109</v>
      </c>
      <c r="C868" s="912" t="s">
        <v>1083</v>
      </c>
      <c r="D868" s="912" t="s">
        <v>1065</v>
      </c>
      <c r="E868" s="914">
        <v>0.4166666666666667</v>
      </c>
      <c r="F868" s="914">
        <v>0.7291666666666666</v>
      </c>
      <c r="G868" s="912">
        <v>30.0</v>
      </c>
      <c r="H868" s="912">
        <v>7.0</v>
      </c>
      <c r="I868" s="915"/>
    </row>
    <row r="869" ht="13.5" customHeight="1">
      <c r="A869" s="916" t="s">
        <v>4136</v>
      </c>
      <c r="B869" s="916" t="s">
        <v>125</v>
      </c>
      <c r="C869" s="916" t="s">
        <v>234</v>
      </c>
      <c r="D869" s="916" t="s">
        <v>2069</v>
      </c>
      <c r="E869" s="917">
        <v>0.4166666666666667</v>
      </c>
      <c r="F869" s="917">
        <v>0.7916666666666666</v>
      </c>
      <c r="G869" s="916">
        <v>45.0</v>
      </c>
      <c r="H869" s="916">
        <v>8.5</v>
      </c>
      <c r="I869" s="916" t="s">
        <v>4138</v>
      </c>
    </row>
    <row r="870" ht="13.5" customHeight="1">
      <c r="A870" s="1362" t="s">
        <v>4136</v>
      </c>
      <c r="B870" s="1362" t="s">
        <v>125</v>
      </c>
      <c r="C870" s="1362" t="s">
        <v>234</v>
      </c>
      <c r="D870" s="1362" t="s">
        <v>2324</v>
      </c>
      <c r="E870" s="1363">
        <v>0.5416666666666666</v>
      </c>
      <c r="F870" s="1363">
        <v>0.8854166666666666</v>
      </c>
      <c r="G870" s="1362">
        <v>30.0</v>
      </c>
      <c r="H870" s="1362" t="s">
        <v>4139</v>
      </c>
      <c r="I870" s="1362" t="s">
        <v>2471</v>
      </c>
    </row>
    <row r="871" ht="13.5" customHeight="1">
      <c r="A871" s="912" t="s">
        <v>4136</v>
      </c>
      <c r="B871" s="912" t="s">
        <v>125</v>
      </c>
      <c r="C871" s="912" t="s">
        <v>234</v>
      </c>
      <c r="D871" s="912" t="s">
        <v>946</v>
      </c>
      <c r="E871" s="914">
        <v>0.5625</v>
      </c>
      <c r="F871" s="914">
        <v>0.7916666666666666</v>
      </c>
      <c r="G871" s="912" t="s">
        <v>1063</v>
      </c>
      <c r="H871" s="912">
        <v>5.5</v>
      </c>
      <c r="I871" s="912" t="s">
        <v>4142</v>
      </c>
    </row>
    <row r="872" ht="13.5" customHeight="1">
      <c r="A872" s="938" t="s">
        <v>4145</v>
      </c>
      <c r="B872" s="938" t="s">
        <v>141</v>
      </c>
      <c r="C872" s="938" t="s">
        <v>234</v>
      </c>
      <c r="D872" s="938" t="s">
        <v>1066</v>
      </c>
      <c r="E872" s="939">
        <v>0.4166666666666667</v>
      </c>
      <c r="F872" s="939">
        <v>0.6666666666666666</v>
      </c>
      <c r="G872" s="938">
        <v>30.0</v>
      </c>
      <c r="H872" s="938">
        <v>5.5</v>
      </c>
      <c r="I872" s="1005"/>
    </row>
    <row r="873" ht="13.5" customHeight="1">
      <c r="A873" s="998" t="s">
        <v>4145</v>
      </c>
      <c r="B873" s="998" t="s">
        <v>141</v>
      </c>
      <c r="C873" s="998" t="s">
        <v>234</v>
      </c>
      <c r="D873" s="998" t="s">
        <v>2226</v>
      </c>
      <c r="E873" s="999">
        <v>0.4583333333333333</v>
      </c>
      <c r="F873" s="999">
        <v>0.8333333333333334</v>
      </c>
      <c r="G873" s="998">
        <v>30.0</v>
      </c>
      <c r="H873" s="998">
        <v>8.5</v>
      </c>
      <c r="I873" s="1000"/>
    </row>
    <row r="874" ht="13.5" customHeight="1">
      <c r="A874" s="916" t="s">
        <v>4145</v>
      </c>
      <c r="B874" s="916" t="s">
        <v>141</v>
      </c>
      <c r="C874" s="916" t="s">
        <v>234</v>
      </c>
      <c r="D874" s="916" t="s">
        <v>2069</v>
      </c>
      <c r="E874" s="917">
        <v>0.5833333333333334</v>
      </c>
      <c r="F874" s="917">
        <v>0.9027777777777778</v>
      </c>
      <c r="G874" s="916">
        <v>30.0</v>
      </c>
      <c r="H874" s="916" t="s">
        <v>2212</v>
      </c>
      <c r="I874" s="932"/>
    </row>
    <row r="875" ht="13.5" customHeight="1">
      <c r="A875" s="912" t="s">
        <v>4153</v>
      </c>
      <c r="B875" s="912" t="s">
        <v>170</v>
      </c>
      <c r="C875" s="912" t="s">
        <v>234</v>
      </c>
      <c r="D875" s="912" t="s">
        <v>1065</v>
      </c>
      <c r="E875" s="914">
        <v>0.4166666666666667</v>
      </c>
      <c r="F875" s="914">
        <v>0.7083333333333334</v>
      </c>
      <c r="G875" s="912">
        <v>30.0</v>
      </c>
      <c r="H875" s="912">
        <v>6.5</v>
      </c>
      <c r="I875" s="915"/>
    </row>
    <row r="876" ht="13.5" customHeight="1">
      <c r="A876" s="1009" t="s">
        <v>4153</v>
      </c>
      <c r="B876" s="1009" t="s">
        <v>170</v>
      </c>
      <c r="C876" s="1009" t="s">
        <v>234</v>
      </c>
      <c r="D876" s="1009" t="s">
        <v>2195</v>
      </c>
      <c r="E876" s="1010">
        <v>0.5</v>
      </c>
      <c r="F876" s="1010">
        <v>0.7604166666666666</v>
      </c>
      <c r="G876" s="1009">
        <v>30.0</v>
      </c>
      <c r="H876" s="1009" t="s">
        <v>4158</v>
      </c>
      <c r="I876" s="1017"/>
    </row>
    <row r="877" ht="13.5" customHeight="1">
      <c r="A877" s="916" t="s">
        <v>4159</v>
      </c>
      <c r="B877" s="916" t="s">
        <v>5</v>
      </c>
      <c r="C877" s="916" t="s">
        <v>234</v>
      </c>
      <c r="D877" s="916" t="s">
        <v>2069</v>
      </c>
      <c r="E877" s="917">
        <v>0.4166666666666667</v>
      </c>
      <c r="F877" s="917">
        <v>0.7291666666666666</v>
      </c>
      <c r="G877" s="916">
        <v>30.0</v>
      </c>
      <c r="H877" s="916">
        <v>7.0</v>
      </c>
      <c r="I877" s="932"/>
    </row>
    <row r="878" ht="13.5" customHeight="1">
      <c r="A878" s="998" t="s">
        <v>4159</v>
      </c>
      <c r="B878" s="998" t="s">
        <v>5</v>
      </c>
      <c r="C878" s="998" t="s">
        <v>234</v>
      </c>
      <c r="D878" s="998" t="s">
        <v>2226</v>
      </c>
      <c r="E878" s="999">
        <v>0.5833333333333334</v>
      </c>
      <c r="F878" s="999">
        <v>0.7986111111111112</v>
      </c>
      <c r="G878" s="998" t="s">
        <v>1063</v>
      </c>
      <c r="H878" s="998" t="s">
        <v>2201</v>
      </c>
      <c r="I878" s="1000"/>
    </row>
    <row r="879" ht="13.5" customHeight="1">
      <c r="A879" s="912" t="s">
        <v>4159</v>
      </c>
      <c r="B879" s="912" t="s">
        <v>5</v>
      </c>
      <c r="C879" s="912" t="s">
        <v>1064</v>
      </c>
      <c r="D879" s="912" t="s">
        <v>1065</v>
      </c>
      <c r="E879" s="914">
        <v>0.4166666666666667</v>
      </c>
      <c r="F879" s="914">
        <v>0.75</v>
      </c>
      <c r="G879" s="912">
        <v>30.0</v>
      </c>
      <c r="H879" s="912">
        <v>7.5</v>
      </c>
      <c r="I879" s="915"/>
    </row>
    <row r="880" ht="13.5" customHeight="1">
      <c r="A880" s="1009" t="s">
        <v>4165</v>
      </c>
      <c r="B880" s="1009" t="s">
        <v>40</v>
      </c>
      <c r="C880" s="1009" t="s">
        <v>234</v>
      </c>
      <c r="D880" s="1009" t="s">
        <v>2195</v>
      </c>
      <c r="E880" s="1010">
        <v>0.4166666666666667</v>
      </c>
      <c r="F880" s="1010">
        <v>0.7291666666666666</v>
      </c>
      <c r="G880" s="1009">
        <v>30.0</v>
      </c>
      <c r="H880" s="1009">
        <v>7.0</v>
      </c>
      <c r="I880" s="1017"/>
    </row>
    <row r="881" ht="13.5" customHeight="1">
      <c r="A881" s="918" t="s">
        <v>4165</v>
      </c>
      <c r="B881" s="918" t="s">
        <v>40</v>
      </c>
      <c r="C881" s="918" t="s">
        <v>234</v>
      </c>
      <c r="D881" s="918" t="s">
        <v>2100</v>
      </c>
      <c r="E881" s="919">
        <v>0.625</v>
      </c>
      <c r="F881" s="919">
        <v>0.7986111111111112</v>
      </c>
      <c r="G881" s="918" t="s">
        <v>1063</v>
      </c>
      <c r="H881" s="918" t="s">
        <v>2449</v>
      </c>
      <c r="I881" s="950"/>
    </row>
    <row r="882" ht="13.5" customHeight="1">
      <c r="A882" s="1001" t="s">
        <v>4170</v>
      </c>
      <c r="B882" s="1001" t="s">
        <v>1115</v>
      </c>
      <c r="C882" s="1001" t="s">
        <v>234</v>
      </c>
      <c r="D882" s="1001" t="s">
        <v>1067</v>
      </c>
      <c r="E882" s="1002">
        <v>0.4131944444444444</v>
      </c>
      <c r="F882" s="1002">
        <v>0.7291666666666666</v>
      </c>
      <c r="G882" s="1001">
        <v>30.0</v>
      </c>
      <c r="H882" s="1001" t="s">
        <v>4171</v>
      </c>
      <c r="I882" s="1003"/>
    </row>
    <row r="883" ht="13.5" customHeight="1">
      <c r="A883" s="941" t="s">
        <v>4172</v>
      </c>
      <c r="B883" s="941" t="s">
        <v>1115</v>
      </c>
      <c r="C883" s="941" t="s">
        <v>234</v>
      </c>
      <c r="D883" s="941" t="s">
        <v>2082</v>
      </c>
      <c r="E883" s="942">
        <v>0.625</v>
      </c>
      <c r="F883" s="942">
        <v>0.7916666666666666</v>
      </c>
      <c r="G883" s="941" t="s">
        <v>1063</v>
      </c>
      <c r="H883" s="941">
        <v>4.0</v>
      </c>
      <c r="I883" s="984"/>
    </row>
    <row r="884">
      <c r="A884" s="955" t="s">
        <v>2521</v>
      </c>
      <c r="B884" s="955" t="s">
        <v>2522</v>
      </c>
      <c r="C884" s="955" t="s">
        <v>2523</v>
      </c>
      <c r="D884" s="955" t="s">
        <v>2524</v>
      </c>
      <c r="E884" s="955" t="s">
        <v>2523</v>
      </c>
      <c r="F884" s="955" t="s">
        <v>2524</v>
      </c>
      <c r="G884" s="955" t="s">
        <v>926</v>
      </c>
      <c r="H884" s="955" t="s">
        <v>2525</v>
      </c>
      <c r="I884" s="955" t="s">
        <v>2526</v>
      </c>
      <c r="J884" s="1032" t="s">
        <v>2526</v>
      </c>
      <c r="K884" s="1032" t="s">
        <v>2526</v>
      </c>
      <c r="L884" s="1032" t="s">
        <v>4176</v>
      </c>
    </row>
    <row r="885">
      <c r="A885" s="916" t="s">
        <v>2078</v>
      </c>
      <c r="B885" s="916" t="s">
        <v>109</v>
      </c>
      <c r="C885" s="916" t="s">
        <v>234</v>
      </c>
      <c r="D885" s="916" t="s">
        <v>2069</v>
      </c>
      <c r="E885" s="917">
        <v>0.4166666666666667</v>
      </c>
      <c r="F885" s="917">
        <v>0.7708333333333334</v>
      </c>
      <c r="G885" s="916">
        <v>30.0</v>
      </c>
      <c r="H885" s="916">
        <v>8.0</v>
      </c>
      <c r="I885" s="932"/>
      <c r="J885" s="244" t="s">
        <v>1150</v>
      </c>
    </row>
    <row r="886">
      <c r="A886" s="912" t="s">
        <v>2078</v>
      </c>
      <c r="B886" s="912" t="s">
        <v>109</v>
      </c>
      <c r="C886" s="912" t="s">
        <v>1064</v>
      </c>
      <c r="D886" s="912" t="s">
        <v>1065</v>
      </c>
      <c r="E886" s="914">
        <v>0.4166666666666667</v>
      </c>
      <c r="F886" s="914">
        <v>0.75</v>
      </c>
      <c r="G886" s="912">
        <v>30.0</v>
      </c>
      <c r="H886" s="912">
        <v>7.5</v>
      </c>
      <c r="I886" s="915"/>
      <c r="J886" s="244" t="s">
        <v>1150</v>
      </c>
    </row>
    <row r="887">
      <c r="A887" s="941" t="s">
        <v>2078</v>
      </c>
      <c r="B887" s="941" t="s">
        <v>109</v>
      </c>
      <c r="C887" s="941" t="s">
        <v>234</v>
      </c>
      <c r="D887" s="941" t="s">
        <v>2082</v>
      </c>
      <c r="E887" s="942">
        <v>0.5833333333333334</v>
      </c>
      <c r="F887" s="942">
        <v>0.875</v>
      </c>
      <c r="G887" s="941">
        <v>30.0</v>
      </c>
      <c r="H887" s="941">
        <v>6.5</v>
      </c>
      <c r="I887" s="984"/>
      <c r="J887" s="244" t="s">
        <v>1150</v>
      </c>
    </row>
    <row r="888">
      <c r="A888" s="916" t="s">
        <v>4181</v>
      </c>
      <c r="B888" s="916" t="s">
        <v>125</v>
      </c>
      <c r="C888" s="916" t="s">
        <v>234</v>
      </c>
      <c r="D888" s="916" t="s">
        <v>2069</v>
      </c>
      <c r="E888" s="917">
        <v>0.4166666666666667</v>
      </c>
      <c r="F888" s="917">
        <v>0.7916666666666666</v>
      </c>
      <c r="G888" s="916">
        <v>30.0</v>
      </c>
      <c r="H888" s="916">
        <v>8.5</v>
      </c>
      <c r="I888" s="932"/>
      <c r="J888" s="244" t="s">
        <v>1150</v>
      </c>
    </row>
    <row r="889">
      <c r="A889" s="918" t="s">
        <v>4181</v>
      </c>
      <c r="B889" s="918" t="s">
        <v>125</v>
      </c>
      <c r="C889" s="918" t="s">
        <v>234</v>
      </c>
      <c r="D889" s="918" t="s">
        <v>2100</v>
      </c>
      <c r="E889" s="919">
        <v>0.5833333333333334</v>
      </c>
      <c r="F889" s="919">
        <v>0.8888888888888888</v>
      </c>
      <c r="G889" s="918">
        <v>30.0</v>
      </c>
      <c r="H889" s="918" t="s">
        <v>4184</v>
      </c>
      <c r="I889" s="918" t="s">
        <v>4185</v>
      </c>
      <c r="J889" s="244" t="s">
        <v>1150</v>
      </c>
    </row>
    <row r="890">
      <c r="A890" s="918" t="s">
        <v>4186</v>
      </c>
      <c r="B890" s="918" t="s">
        <v>141</v>
      </c>
      <c r="C890" s="918" t="s">
        <v>234</v>
      </c>
      <c r="D890" s="918" t="s">
        <v>2100</v>
      </c>
      <c r="E890" s="919">
        <v>0.4166666666666667</v>
      </c>
      <c r="F890" s="919">
        <v>0.6666666666666666</v>
      </c>
      <c r="G890" s="918" t="s">
        <v>1063</v>
      </c>
      <c r="H890" s="918" t="s">
        <v>4188</v>
      </c>
      <c r="I890" s="950"/>
      <c r="J890" s="244" t="s">
        <v>1150</v>
      </c>
    </row>
    <row r="891">
      <c r="A891" s="1009" t="s">
        <v>4186</v>
      </c>
      <c r="B891" s="1009" t="s">
        <v>141</v>
      </c>
      <c r="C891" s="1009" t="s">
        <v>234</v>
      </c>
      <c r="D891" s="1009" t="s">
        <v>2195</v>
      </c>
      <c r="E891" s="1010">
        <v>0.4583333333333333</v>
      </c>
      <c r="F891" s="1010">
        <v>0.8333333333333334</v>
      </c>
      <c r="G891" s="1009">
        <v>30.0</v>
      </c>
      <c r="H891" s="1009">
        <v>8.5</v>
      </c>
      <c r="I891" s="1017"/>
      <c r="J891" s="244" t="s">
        <v>1150</v>
      </c>
    </row>
    <row r="892">
      <c r="A892" s="998" t="s">
        <v>4186</v>
      </c>
      <c r="B892" s="998" t="s">
        <v>141</v>
      </c>
      <c r="C892" s="998" t="s">
        <v>234</v>
      </c>
      <c r="D892" s="998" t="s">
        <v>2226</v>
      </c>
      <c r="E892" s="999">
        <v>0.5833333333333334</v>
      </c>
      <c r="F892" s="999">
        <v>0.90625</v>
      </c>
      <c r="G892" s="998">
        <v>30.0</v>
      </c>
      <c r="H892" s="998" t="s">
        <v>4191</v>
      </c>
      <c r="I892" s="998" t="s">
        <v>3765</v>
      </c>
      <c r="J892" s="244" t="s">
        <v>1150</v>
      </c>
    </row>
    <row r="893">
      <c r="A893" s="912" t="s">
        <v>4192</v>
      </c>
      <c r="B893" s="912" t="s">
        <v>170</v>
      </c>
      <c r="C893" s="912" t="s">
        <v>234</v>
      </c>
      <c r="D893" s="912" t="s">
        <v>1065</v>
      </c>
      <c r="E893" s="914">
        <v>0.4166666666666667</v>
      </c>
      <c r="F893" s="914">
        <v>0.7777777777777778</v>
      </c>
      <c r="G893" s="912">
        <v>30.0</v>
      </c>
      <c r="H893" s="912" t="s">
        <v>4194</v>
      </c>
      <c r="I893" s="912"/>
      <c r="J893" s="244" t="s">
        <v>1150</v>
      </c>
    </row>
    <row r="894">
      <c r="A894" s="916" t="s">
        <v>4195</v>
      </c>
      <c r="B894" s="916" t="s">
        <v>5</v>
      </c>
      <c r="C894" s="916" t="s">
        <v>234</v>
      </c>
      <c r="D894" s="916" t="s">
        <v>2069</v>
      </c>
      <c r="E894" s="917">
        <v>0.4166666666666667</v>
      </c>
      <c r="F894" s="917">
        <v>0.7083333333333334</v>
      </c>
      <c r="G894" s="916">
        <v>30.0</v>
      </c>
      <c r="H894" s="916">
        <v>6.5</v>
      </c>
      <c r="I894" s="916" t="s">
        <v>4197</v>
      </c>
      <c r="J894" s="244" t="s">
        <v>1150</v>
      </c>
    </row>
    <row r="895">
      <c r="A895" s="998" t="s">
        <v>4198</v>
      </c>
      <c r="B895" s="998" t="s">
        <v>5</v>
      </c>
      <c r="C895" s="998" t="s">
        <v>234</v>
      </c>
      <c r="D895" s="998" t="s">
        <v>2226</v>
      </c>
      <c r="E895" s="999">
        <v>0.5833333333333334</v>
      </c>
      <c r="F895" s="999">
        <v>0.7916666666666666</v>
      </c>
      <c r="G895" s="998" t="s">
        <v>1063</v>
      </c>
      <c r="H895" s="998" t="s">
        <v>2254</v>
      </c>
      <c r="I895" s="1000"/>
      <c r="J895" s="244" t="s">
        <v>1150</v>
      </c>
    </row>
    <row r="896">
      <c r="A896" s="912" t="s">
        <v>4195</v>
      </c>
      <c r="B896" s="912" t="s">
        <v>5</v>
      </c>
      <c r="C896" s="912" t="s">
        <v>1064</v>
      </c>
      <c r="D896" s="912" t="s">
        <v>1065</v>
      </c>
      <c r="E896" s="914">
        <v>0.4166666666666667</v>
      </c>
      <c r="F896" s="914">
        <v>0.75</v>
      </c>
      <c r="G896" s="912">
        <v>30.0</v>
      </c>
      <c r="H896" s="912">
        <v>7.5</v>
      </c>
      <c r="I896" s="915"/>
      <c r="J896" s="244" t="s">
        <v>1150</v>
      </c>
    </row>
    <row r="897">
      <c r="A897" s="918" t="s">
        <v>4201</v>
      </c>
      <c r="B897" s="918" t="s">
        <v>40</v>
      </c>
      <c r="C897" s="918" t="s">
        <v>234</v>
      </c>
      <c r="D897" s="918" t="s">
        <v>2100</v>
      </c>
      <c r="E897" s="919">
        <v>0.6041666666666666</v>
      </c>
      <c r="F897" s="919">
        <v>0.8055555555555556</v>
      </c>
      <c r="G897" s="918" t="s">
        <v>1063</v>
      </c>
      <c r="H897" s="918" t="s">
        <v>3785</v>
      </c>
      <c r="I897" s="918" t="s">
        <v>4203</v>
      </c>
      <c r="J897" s="244" t="s">
        <v>1150</v>
      </c>
    </row>
    <row r="898">
      <c r="A898" s="981" t="s">
        <v>4201</v>
      </c>
      <c r="B898" s="981" t="s">
        <v>40</v>
      </c>
      <c r="C898" s="981" t="s">
        <v>234</v>
      </c>
      <c r="D898" s="981" t="s">
        <v>4206</v>
      </c>
      <c r="E898" s="982">
        <v>0.4166666666666667</v>
      </c>
      <c r="F898" s="982">
        <v>0.7291666666666666</v>
      </c>
      <c r="G898" s="981">
        <v>30.0</v>
      </c>
      <c r="H898" s="981" t="s">
        <v>1123</v>
      </c>
      <c r="I898" s="1096"/>
      <c r="J898" s="244" t="s">
        <v>1150</v>
      </c>
    </row>
    <row r="899">
      <c r="A899" s="1009" t="s">
        <v>4208</v>
      </c>
      <c r="B899" s="1009" t="s">
        <v>1115</v>
      </c>
      <c r="C899" s="1009" t="s">
        <v>234</v>
      </c>
      <c r="D899" s="1009" t="s">
        <v>2195</v>
      </c>
      <c r="E899" s="1010">
        <v>0.4166666666666667</v>
      </c>
      <c r="F899" s="1010">
        <v>0.7291666666666666</v>
      </c>
      <c r="G899" s="1009">
        <v>30.0</v>
      </c>
      <c r="H899" s="1009">
        <v>7.0</v>
      </c>
      <c r="I899" s="1017"/>
      <c r="J899" s="244" t="s">
        <v>1150</v>
      </c>
    </row>
    <row r="900">
      <c r="A900" s="941" t="s">
        <v>4208</v>
      </c>
      <c r="B900" s="941" t="s">
        <v>1115</v>
      </c>
      <c r="C900" s="941" t="s">
        <v>234</v>
      </c>
      <c r="D900" s="941" t="s">
        <v>2082</v>
      </c>
      <c r="E900" s="942">
        <v>0.6041666666666666</v>
      </c>
      <c r="F900" s="942">
        <v>0.7916666666666666</v>
      </c>
      <c r="G900" s="941" t="s">
        <v>1063</v>
      </c>
      <c r="H900" s="941">
        <v>4.5</v>
      </c>
      <c r="I900" s="984"/>
      <c r="J900" s="244" t="s">
        <v>1150</v>
      </c>
    </row>
    <row r="901">
      <c r="A901" s="994">
        <v>42381.0</v>
      </c>
      <c r="B901" s="916" t="s">
        <v>109</v>
      </c>
      <c r="C901" s="916" t="s">
        <v>234</v>
      </c>
      <c r="D901" s="916" t="s">
        <v>2069</v>
      </c>
      <c r="E901" s="917">
        <v>0.4166666666666667</v>
      </c>
      <c r="F901" s="917">
        <v>0.6666666666666666</v>
      </c>
      <c r="G901" s="916">
        <v>30.0</v>
      </c>
      <c r="H901" s="916">
        <v>5.5</v>
      </c>
      <c r="I901" s="932"/>
      <c r="J901" s="244" t="s">
        <v>1150</v>
      </c>
    </row>
    <row r="902">
      <c r="A902" s="1006">
        <v>42381.0</v>
      </c>
      <c r="B902" s="912" t="s">
        <v>109</v>
      </c>
      <c r="C902" s="912" t="s">
        <v>1064</v>
      </c>
      <c r="D902" s="912" t="s">
        <v>1065</v>
      </c>
      <c r="E902" s="914">
        <v>0.4166666666666667</v>
      </c>
      <c r="F902" s="914">
        <v>0.7291666666666666</v>
      </c>
      <c r="G902" s="912">
        <v>30.0</v>
      </c>
      <c r="H902" s="912">
        <v>7.0</v>
      </c>
      <c r="I902" s="915"/>
      <c r="J902" s="244" t="s">
        <v>1150</v>
      </c>
    </row>
    <row r="903">
      <c r="A903" s="997">
        <v>42381.0</v>
      </c>
      <c r="B903" s="998" t="s">
        <v>109</v>
      </c>
      <c r="C903" s="998" t="s">
        <v>234</v>
      </c>
      <c r="D903" s="998" t="s">
        <v>2226</v>
      </c>
      <c r="E903" s="999">
        <v>0.5</v>
      </c>
      <c r="F903" s="999">
        <v>0.7916666666666666</v>
      </c>
      <c r="G903" s="998">
        <v>30.0</v>
      </c>
      <c r="H903" s="998">
        <v>6.5</v>
      </c>
      <c r="I903" s="998" t="s">
        <v>4214</v>
      </c>
      <c r="J903" s="244" t="s">
        <v>1150</v>
      </c>
    </row>
    <row r="904">
      <c r="A904" s="991">
        <v>42381.0</v>
      </c>
      <c r="B904" s="941" t="s">
        <v>109</v>
      </c>
      <c r="C904" s="941" t="s">
        <v>234</v>
      </c>
      <c r="D904" s="941" t="s">
        <v>4216</v>
      </c>
      <c r="E904" s="942">
        <v>0.6666666666666666</v>
      </c>
      <c r="F904" s="942">
        <v>0.875</v>
      </c>
      <c r="G904" s="941" t="s">
        <v>1063</v>
      </c>
      <c r="H904" s="941">
        <v>5.0</v>
      </c>
      <c r="I904" s="984"/>
      <c r="J904" s="244" t="s">
        <v>1150</v>
      </c>
    </row>
    <row r="905">
      <c r="A905" s="1147">
        <v>42412.0</v>
      </c>
      <c r="B905" s="938" t="s">
        <v>125</v>
      </c>
      <c r="C905" s="938" t="s">
        <v>234</v>
      </c>
      <c r="D905" s="938" t="s">
        <v>1066</v>
      </c>
      <c r="E905" s="939">
        <v>0.4166666666666667</v>
      </c>
      <c r="F905" s="939">
        <v>0.6666666666666666</v>
      </c>
      <c r="G905" s="938">
        <v>30.0</v>
      </c>
      <c r="H905" s="938">
        <v>5.5</v>
      </c>
      <c r="I905" s="1005"/>
      <c r="J905" s="244" t="s">
        <v>1150</v>
      </c>
    </row>
    <row r="906">
      <c r="A906" s="994">
        <v>42412.0</v>
      </c>
      <c r="B906" s="916" t="s">
        <v>125</v>
      </c>
      <c r="C906" s="916" t="s">
        <v>234</v>
      </c>
      <c r="D906" s="916" t="s">
        <v>2069</v>
      </c>
      <c r="E906" s="917">
        <v>0.5</v>
      </c>
      <c r="F906" s="917">
        <v>0.875</v>
      </c>
      <c r="G906" s="916">
        <v>30.0</v>
      </c>
      <c r="H906" s="916">
        <v>8.5</v>
      </c>
      <c r="I906" s="932"/>
      <c r="J906" s="244" t="s">
        <v>1150</v>
      </c>
    </row>
    <row r="907">
      <c r="A907" s="997">
        <v>42412.0</v>
      </c>
      <c r="B907" s="998" t="s">
        <v>125</v>
      </c>
      <c r="C907" s="998" t="s">
        <v>234</v>
      </c>
      <c r="D907" s="998" t="s">
        <v>2226</v>
      </c>
      <c r="E907" s="999">
        <v>0.6666666666666666</v>
      </c>
      <c r="F907" s="999">
        <v>0.8333333333333334</v>
      </c>
      <c r="G907" s="998" t="s">
        <v>1063</v>
      </c>
      <c r="H907" s="998">
        <v>4.0</v>
      </c>
      <c r="I907" s="1000"/>
      <c r="J907" s="244" t="s">
        <v>1150</v>
      </c>
      <c r="L907" s="244" t="s">
        <v>4223</v>
      </c>
    </row>
    <row r="908">
      <c r="A908" s="1065">
        <v>42441.0</v>
      </c>
      <c r="B908" s="1001" t="s">
        <v>141</v>
      </c>
      <c r="C908" s="1001" t="s">
        <v>234</v>
      </c>
      <c r="D908" s="1001" t="s">
        <v>1067</v>
      </c>
      <c r="E908" s="1002">
        <v>0.375</v>
      </c>
      <c r="F908" s="1002">
        <v>0.20833333333333334</v>
      </c>
      <c r="G908" s="1001">
        <v>30.0</v>
      </c>
      <c r="H908" s="1001">
        <v>7.5</v>
      </c>
      <c r="I908" s="1003"/>
      <c r="J908" s="244" t="s">
        <v>1150</v>
      </c>
    </row>
    <row r="909">
      <c r="A909" s="1226">
        <v>42441.0</v>
      </c>
      <c r="B909" s="911" t="s">
        <v>141</v>
      </c>
      <c r="C909" s="911" t="s">
        <v>234</v>
      </c>
      <c r="D909" s="911" t="s">
        <v>4227</v>
      </c>
      <c r="E909" s="1148">
        <v>0.5</v>
      </c>
      <c r="F909" s="1148">
        <v>0.375</v>
      </c>
      <c r="G909" s="911">
        <v>30.0</v>
      </c>
      <c r="H909" s="911">
        <v>8.5</v>
      </c>
      <c r="I909" s="910"/>
      <c r="J909" s="244" t="s">
        <v>1150</v>
      </c>
    </row>
    <row r="910">
      <c r="A910" s="997">
        <v>42441.0</v>
      </c>
      <c r="B910" s="998" t="s">
        <v>141</v>
      </c>
      <c r="C910" s="998" t="s">
        <v>234</v>
      </c>
      <c r="D910" s="998" t="s">
        <v>2226</v>
      </c>
      <c r="E910" s="999">
        <v>0.0625</v>
      </c>
      <c r="F910" s="999">
        <v>0.3958333333333333</v>
      </c>
      <c r="G910" s="998">
        <v>30.0</v>
      </c>
      <c r="H910" s="998">
        <v>7.5</v>
      </c>
      <c r="I910" s="1000"/>
      <c r="J910" s="244" t="s">
        <v>1150</v>
      </c>
    </row>
    <row r="911">
      <c r="A911" s="1006">
        <v>42441.0</v>
      </c>
      <c r="B911" s="912" t="s">
        <v>141</v>
      </c>
      <c r="C911" s="912" t="s">
        <v>234</v>
      </c>
      <c r="D911" s="912" t="s">
        <v>1065</v>
      </c>
      <c r="E911" s="914">
        <v>0.4166666666666667</v>
      </c>
      <c r="F911" s="914">
        <v>0.7604166666666666</v>
      </c>
      <c r="G911" s="912">
        <v>30.0</v>
      </c>
      <c r="H911" s="912">
        <v>7.75</v>
      </c>
      <c r="I911" s="915"/>
      <c r="J911" s="244" t="s">
        <v>1150</v>
      </c>
    </row>
    <row r="912">
      <c r="A912" s="1006">
        <v>42472.0</v>
      </c>
      <c r="B912" s="912" t="s">
        <v>170</v>
      </c>
      <c r="C912" s="912" t="s">
        <v>234</v>
      </c>
      <c r="D912" s="912" t="s">
        <v>1065</v>
      </c>
      <c r="E912" s="914">
        <v>0.4166666666666667</v>
      </c>
      <c r="F912" s="914">
        <v>0.75</v>
      </c>
      <c r="G912" s="912">
        <v>30.0</v>
      </c>
      <c r="H912" s="912">
        <v>7.5</v>
      </c>
      <c r="I912" s="915"/>
      <c r="J912" s="244" t="s">
        <v>1150</v>
      </c>
    </row>
    <row r="913">
      <c r="A913" s="1065">
        <v>42472.0</v>
      </c>
      <c r="B913" s="1001" t="s">
        <v>170</v>
      </c>
      <c r="C913" s="1001" t="s">
        <v>234</v>
      </c>
      <c r="D913" s="1001" t="s">
        <v>1067</v>
      </c>
      <c r="E913" s="1002">
        <v>0.4583333333333333</v>
      </c>
      <c r="F913" s="1002">
        <v>0.8020833333333334</v>
      </c>
      <c r="G913" s="1001">
        <v>30.0</v>
      </c>
      <c r="H913" s="1001">
        <v>7.75</v>
      </c>
      <c r="I913" s="1001" t="s">
        <v>4239</v>
      </c>
      <c r="J913" s="244" t="s">
        <v>1150</v>
      </c>
    </row>
    <row r="914">
      <c r="A914" s="1226">
        <v>42472.0</v>
      </c>
      <c r="B914" s="911" t="s">
        <v>170</v>
      </c>
      <c r="C914" s="911" t="s">
        <v>234</v>
      </c>
      <c r="D914" s="911" t="s">
        <v>4243</v>
      </c>
      <c r="E914" s="1148">
        <v>0.5</v>
      </c>
      <c r="F914" s="1148">
        <v>0.75</v>
      </c>
      <c r="G914" s="911">
        <v>30.0</v>
      </c>
      <c r="H914" s="911">
        <v>5.5</v>
      </c>
      <c r="I914" s="910"/>
      <c r="J914" s="244" t="s">
        <v>1150</v>
      </c>
    </row>
    <row r="915">
      <c r="A915" s="994">
        <v>42502.0</v>
      </c>
      <c r="B915" s="916" t="s">
        <v>5</v>
      </c>
      <c r="C915" s="916" t="s">
        <v>234</v>
      </c>
      <c r="D915" s="916" t="s">
        <v>2069</v>
      </c>
      <c r="E915" s="917">
        <v>0.4166666666666667</v>
      </c>
      <c r="F915" s="917">
        <v>0.6875</v>
      </c>
      <c r="G915" s="916">
        <v>30.0</v>
      </c>
      <c r="H915" s="916">
        <v>6.0</v>
      </c>
      <c r="I915" s="932"/>
      <c r="J915" s="244" t="s">
        <v>1150</v>
      </c>
    </row>
    <row r="916">
      <c r="A916" s="1006">
        <v>42502.0</v>
      </c>
      <c r="B916" s="912" t="s">
        <v>5</v>
      </c>
      <c r="C916" s="912" t="s">
        <v>2215</v>
      </c>
      <c r="D916" s="912" t="s">
        <v>1065</v>
      </c>
      <c r="E916" s="914">
        <v>0.4166666666666667</v>
      </c>
      <c r="F916" s="914">
        <v>0.75</v>
      </c>
      <c r="G916" s="912">
        <v>30.0</v>
      </c>
      <c r="H916" s="912">
        <v>7.5</v>
      </c>
      <c r="I916" s="912"/>
      <c r="J916" s="244" t="s">
        <v>1150</v>
      </c>
    </row>
    <row r="917">
      <c r="A917" s="997">
        <v>42502.0</v>
      </c>
      <c r="B917" s="998" t="s">
        <v>5</v>
      </c>
      <c r="C917" s="998" t="s">
        <v>234</v>
      </c>
      <c r="D917" s="998" t="s">
        <v>2226</v>
      </c>
      <c r="E917" s="999">
        <v>0.4618055555555556</v>
      </c>
      <c r="F917" s="999">
        <v>0.7708333333333334</v>
      </c>
      <c r="G917" s="998">
        <v>30.0</v>
      </c>
      <c r="H917" s="998" t="s">
        <v>4247</v>
      </c>
      <c r="I917" s="998" t="s">
        <v>4248</v>
      </c>
      <c r="J917" s="244" t="s">
        <v>1150</v>
      </c>
    </row>
    <row r="918">
      <c r="A918" s="1065">
        <v>42502.0</v>
      </c>
      <c r="B918" s="1001" t="s">
        <v>5</v>
      </c>
      <c r="C918" s="1001" t="s">
        <v>234</v>
      </c>
      <c r="D918" s="1001" t="s">
        <v>1067</v>
      </c>
      <c r="E918" s="1002">
        <v>0.6666666666666666</v>
      </c>
      <c r="F918" s="1002">
        <v>0.8333333333333334</v>
      </c>
      <c r="G918" s="1001">
        <v>30.0</v>
      </c>
      <c r="H918" s="1001" t="s">
        <v>1109</v>
      </c>
      <c r="I918" s="1001"/>
      <c r="J918" s="244" t="s">
        <v>1150</v>
      </c>
    </row>
    <row r="919">
      <c r="A919" s="1008">
        <v>42533.0</v>
      </c>
      <c r="B919" s="1009" t="s">
        <v>40</v>
      </c>
      <c r="C919" s="1009" t="s">
        <v>234</v>
      </c>
      <c r="D919" s="1009" t="s">
        <v>2195</v>
      </c>
      <c r="E919" s="1010">
        <v>0.4166666666666667</v>
      </c>
      <c r="F919" s="1010">
        <v>0.6666666666666666</v>
      </c>
      <c r="G919" s="1009" t="s">
        <v>1063</v>
      </c>
      <c r="H919" s="1009">
        <v>6.0</v>
      </c>
      <c r="I919" s="1017"/>
      <c r="J919" s="244" t="s">
        <v>1150</v>
      </c>
    </row>
    <row r="920">
      <c r="A920" s="1065">
        <v>42533.0</v>
      </c>
      <c r="B920" s="1001" t="s">
        <v>40</v>
      </c>
      <c r="C920" s="1001" t="s">
        <v>234</v>
      </c>
      <c r="D920" s="1001" t="s">
        <v>1067</v>
      </c>
      <c r="E920" s="1002">
        <v>0.4548611111111111</v>
      </c>
      <c r="F920" s="1002">
        <v>0.75</v>
      </c>
      <c r="G920" s="1001">
        <v>30.0</v>
      </c>
      <c r="H920" s="1001" t="s">
        <v>4253</v>
      </c>
      <c r="I920" s="1001"/>
      <c r="J920" s="244" t="s">
        <v>1150</v>
      </c>
    </row>
    <row r="921">
      <c r="A921" s="1531">
        <v>42533.0</v>
      </c>
      <c r="B921" s="998" t="s">
        <v>40</v>
      </c>
      <c r="C921" s="998" t="s">
        <v>234</v>
      </c>
      <c r="D921" s="998" t="s">
        <v>2226</v>
      </c>
      <c r="E921" s="999">
        <v>0.6666666666666666</v>
      </c>
      <c r="F921" s="999">
        <v>0.8472222222222222</v>
      </c>
      <c r="G921" s="998" t="s">
        <v>1063</v>
      </c>
      <c r="H921" s="998" t="s">
        <v>4256</v>
      </c>
      <c r="I921" s="998" t="s">
        <v>2471</v>
      </c>
      <c r="J921" s="244" t="s">
        <v>1150</v>
      </c>
    </row>
    <row r="922">
      <c r="A922" s="994">
        <v>42563.0</v>
      </c>
      <c r="B922" s="916" t="s">
        <v>1115</v>
      </c>
      <c r="C922" s="916" t="s">
        <v>234</v>
      </c>
      <c r="D922" s="916" t="s">
        <v>2069</v>
      </c>
      <c r="E922" s="917">
        <v>0.4166666666666667</v>
      </c>
      <c r="F922" s="917">
        <v>0.6666666666666666</v>
      </c>
      <c r="G922" s="916">
        <v>30.0</v>
      </c>
      <c r="H922" s="916">
        <v>5.5</v>
      </c>
      <c r="I922" s="932"/>
      <c r="J922" s="244" t="s">
        <v>1150</v>
      </c>
    </row>
    <row r="923">
      <c r="A923" s="1008">
        <v>42563.0</v>
      </c>
      <c r="B923" s="1009" t="s">
        <v>1115</v>
      </c>
      <c r="C923" s="1009" t="s">
        <v>234</v>
      </c>
      <c r="D923" s="1009" t="s">
        <v>2195</v>
      </c>
      <c r="E923" s="1010">
        <v>0.4791666666666667</v>
      </c>
      <c r="F923" s="1010">
        <v>0.75</v>
      </c>
      <c r="G923" s="1009">
        <v>30.0</v>
      </c>
      <c r="H923" s="1009">
        <v>6.0</v>
      </c>
      <c r="I923" s="1017"/>
      <c r="J923" s="244" t="s">
        <v>1150</v>
      </c>
    </row>
    <row r="924">
      <c r="A924" s="991">
        <v>42563.0</v>
      </c>
      <c r="B924" s="941" t="s">
        <v>1115</v>
      </c>
      <c r="C924" s="941" t="s">
        <v>234</v>
      </c>
      <c r="D924" s="941" t="s">
        <v>2082</v>
      </c>
      <c r="E924" s="942">
        <v>0.6666666666666666</v>
      </c>
      <c r="F924" s="942">
        <v>0.8333333333333334</v>
      </c>
      <c r="G924" s="941" t="s">
        <v>1063</v>
      </c>
      <c r="H924" s="941">
        <v>4.0</v>
      </c>
      <c r="I924" s="984"/>
      <c r="J924" s="244" t="s">
        <v>1150</v>
      </c>
    </row>
    <row r="925">
      <c r="A925" s="1006">
        <v>42563.0</v>
      </c>
      <c r="B925" s="912" t="s">
        <v>1115</v>
      </c>
      <c r="C925" s="912" t="s">
        <v>1064</v>
      </c>
      <c r="D925" s="912" t="s">
        <v>1065</v>
      </c>
      <c r="E925" s="914">
        <v>0.3125</v>
      </c>
      <c r="F925" s="914">
        <v>0.75</v>
      </c>
      <c r="G925" s="912">
        <v>30.0</v>
      </c>
      <c r="H925" s="912">
        <v>10.0</v>
      </c>
      <c r="I925" s="915"/>
      <c r="J925" s="244" t="s">
        <v>1150</v>
      </c>
    </row>
    <row r="926">
      <c r="A926" s="955" t="s">
        <v>2521</v>
      </c>
      <c r="B926" s="955" t="s">
        <v>2522</v>
      </c>
      <c r="C926" s="955" t="s">
        <v>2523</v>
      </c>
      <c r="D926" s="955" t="s">
        <v>2524</v>
      </c>
      <c r="E926" s="955" t="s">
        <v>2523</v>
      </c>
      <c r="F926" s="955" t="s">
        <v>2524</v>
      </c>
      <c r="G926" s="955" t="s">
        <v>926</v>
      </c>
      <c r="H926" s="955" t="s">
        <v>2525</v>
      </c>
      <c r="I926" s="955" t="s">
        <v>2526</v>
      </c>
      <c r="J926" s="1032" t="s">
        <v>2526</v>
      </c>
      <c r="K926" s="1032" t="s">
        <v>2526</v>
      </c>
      <c r="L926" s="1032" t="s">
        <v>4176</v>
      </c>
    </row>
    <row r="927">
      <c r="A927" s="1006">
        <v>42594.0</v>
      </c>
      <c r="B927" s="912" t="s">
        <v>109</v>
      </c>
      <c r="C927" s="912" t="s">
        <v>1064</v>
      </c>
      <c r="D927" s="912" t="s">
        <v>1065</v>
      </c>
      <c r="E927" s="914">
        <v>0.3333333333333333</v>
      </c>
      <c r="F927" s="914">
        <v>0.75</v>
      </c>
      <c r="G927" s="912">
        <v>30.0</v>
      </c>
      <c r="H927" s="912">
        <v>9.5</v>
      </c>
      <c r="I927" s="915"/>
      <c r="J927" s="244" t="s">
        <v>1150</v>
      </c>
    </row>
    <row r="928">
      <c r="A928" s="994">
        <v>42594.0</v>
      </c>
      <c r="B928" s="916" t="s">
        <v>109</v>
      </c>
      <c r="C928" s="916" t="s">
        <v>1064</v>
      </c>
      <c r="D928" s="916" t="s">
        <v>2069</v>
      </c>
      <c r="E928" s="917">
        <v>0.4166666666666667</v>
      </c>
      <c r="F928" s="917">
        <v>0.7083333333333334</v>
      </c>
      <c r="G928" s="916">
        <v>30.0</v>
      </c>
      <c r="H928" s="916">
        <v>6.5</v>
      </c>
      <c r="I928" s="932"/>
      <c r="J928" s="244" t="s">
        <v>1150</v>
      </c>
    </row>
    <row r="929">
      <c r="A929" s="997">
        <v>42594.0</v>
      </c>
      <c r="B929" s="998" t="s">
        <v>109</v>
      </c>
      <c r="C929" s="998" t="s">
        <v>234</v>
      </c>
      <c r="D929" s="998" t="s">
        <v>2226</v>
      </c>
      <c r="E929" s="999">
        <v>0.5</v>
      </c>
      <c r="F929" s="999">
        <v>0.8333333333333334</v>
      </c>
      <c r="G929" s="998">
        <v>30.0</v>
      </c>
      <c r="H929" s="998">
        <v>7.5</v>
      </c>
      <c r="I929" s="1000"/>
      <c r="J929" s="244" t="s">
        <v>1150</v>
      </c>
    </row>
    <row r="930">
      <c r="A930" s="991">
        <v>42594.0</v>
      </c>
      <c r="B930" s="941" t="s">
        <v>109</v>
      </c>
      <c r="C930" s="941" t="s">
        <v>234</v>
      </c>
      <c r="D930" s="941" t="s">
        <v>2082</v>
      </c>
      <c r="E930" s="942">
        <v>0.7083333333333334</v>
      </c>
      <c r="F930" s="942">
        <v>0.875</v>
      </c>
      <c r="G930" s="941" t="s">
        <v>1063</v>
      </c>
      <c r="H930" s="941">
        <v>4.0</v>
      </c>
      <c r="I930" s="984"/>
      <c r="J930" s="244" t="s">
        <v>1150</v>
      </c>
    </row>
    <row r="931">
      <c r="A931" s="1065">
        <v>42625.0</v>
      </c>
      <c r="B931" s="1001" t="s">
        <v>125</v>
      </c>
      <c r="C931" s="1001" t="s">
        <v>234</v>
      </c>
      <c r="D931" s="1001" t="s">
        <v>1067</v>
      </c>
      <c r="E931" s="1002">
        <v>0.41458333333333336</v>
      </c>
      <c r="F931" s="1002">
        <v>0.6666666666666666</v>
      </c>
      <c r="G931" s="1001">
        <v>30.0</v>
      </c>
      <c r="H931" s="1001">
        <v>5.5</v>
      </c>
      <c r="I931" s="1003"/>
      <c r="J931" s="244" t="s">
        <v>1150</v>
      </c>
    </row>
    <row r="932">
      <c r="A932" s="1004">
        <v>42625.0</v>
      </c>
      <c r="B932" s="938" t="s">
        <v>125</v>
      </c>
      <c r="C932" s="938" t="s">
        <v>234</v>
      </c>
      <c r="D932" s="938" t="s">
        <v>1066</v>
      </c>
      <c r="E932" s="939">
        <v>0.4548611111111111</v>
      </c>
      <c r="F932" s="939">
        <v>0.7916666666666666</v>
      </c>
      <c r="G932" s="938">
        <v>30.0</v>
      </c>
      <c r="H932" s="938" t="s">
        <v>4269</v>
      </c>
      <c r="I932" s="938" t="s">
        <v>4271</v>
      </c>
      <c r="J932" s="244" t="s">
        <v>1150</v>
      </c>
    </row>
    <row r="933">
      <c r="A933" s="994">
        <v>42625.0</v>
      </c>
      <c r="B933" s="916" t="s">
        <v>125</v>
      </c>
      <c r="C933" s="916" t="s">
        <v>234</v>
      </c>
      <c r="D933" s="916" t="s">
        <v>2069</v>
      </c>
      <c r="E933" s="917">
        <v>0.5833333333333334</v>
      </c>
      <c r="F933" s="917">
        <v>0.8819444444444444</v>
      </c>
      <c r="G933" s="916">
        <v>30.0</v>
      </c>
      <c r="H933" s="916">
        <v>6.5</v>
      </c>
      <c r="I933" s="932"/>
      <c r="J933" s="244" t="s">
        <v>1150</v>
      </c>
    </row>
    <row r="934">
      <c r="A934" s="1065">
        <v>42655.0</v>
      </c>
      <c r="B934" s="1001" t="s">
        <v>141</v>
      </c>
      <c r="C934" s="1001" t="s">
        <v>234</v>
      </c>
      <c r="D934" s="1001" t="s">
        <v>1067</v>
      </c>
      <c r="E934" s="1002">
        <v>0.3715277777777778</v>
      </c>
      <c r="F934" s="1002">
        <v>0.7083333333333334</v>
      </c>
      <c r="G934" s="1001">
        <v>30.0</v>
      </c>
      <c r="H934" s="1001">
        <v>7.5</v>
      </c>
      <c r="I934" s="1003"/>
      <c r="J934" s="244" t="s">
        <v>1150</v>
      </c>
    </row>
    <row r="935">
      <c r="A935" s="1534">
        <v>42655.0</v>
      </c>
      <c r="B935" s="916" t="s">
        <v>141</v>
      </c>
      <c r="C935" s="916" t="s">
        <v>234</v>
      </c>
      <c r="D935" s="916" t="s">
        <v>2069</v>
      </c>
      <c r="E935" s="917">
        <v>0.5</v>
      </c>
      <c r="F935" s="917">
        <v>0.875</v>
      </c>
      <c r="G935" s="916">
        <v>30.0</v>
      </c>
      <c r="H935" s="916">
        <v>8.5</v>
      </c>
      <c r="I935" s="932"/>
      <c r="J935" s="244" t="s">
        <v>1150</v>
      </c>
    </row>
    <row r="936">
      <c r="A936" s="1302">
        <v>42655.0</v>
      </c>
      <c r="B936" s="1183" t="s">
        <v>141</v>
      </c>
      <c r="C936" s="1183" t="s">
        <v>234</v>
      </c>
      <c r="D936" s="1183" t="s">
        <v>2324</v>
      </c>
      <c r="E936" s="1184">
        <v>0.4166666666666667</v>
      </c>
      <c r="F936" s="1184">
        <v>0.75</v>
      </c>
      <c r="G936" s="1183">
        <v>30.0</v>
      </c>
      <c r="H936" s="1183">
        <v>7.5</v>
      </c>
      <c r="I936" s="1303"/>
      <c r="J936" s="244" t="s">
        <v>1150</v>
      </c>
    </row>
    <row r="937">
      <c r="A937" s="1535">
        <v>42655.0</v>
      </c>
      <c r="B937" s="1206" t="s">
        <v>141</v>
      </c>
      <c r="C937" s="1206" t="s">
        <v>234</v>
      </c>
      <c r="D937" s="1206" t="s">
        <v>2226</v>
      </c>
      <c r="E937" s="1207">
        <v>0.5833333333333334</v>
      </c>
      <c r="F937" s="1207">
        <v>0.9097222222222222</v>
      </c>
      <c r="G937" s="1206">
        <v>30.0</v>
      </c>
      <c r="H937" s="1206" t="s">
        <v>4281</v>
      </c>
      <c r="I937" s="1206" t="s">
        <v>4282</v>
      </c>
      <c r="J937" s="244" t="s">
        <v>1150</v>
      </c>
    </row>
    <row r="938">
      <c r="A938" s="1537">
        <v>42686.0</v>
      </c>
      <c r="B938" s="1009" t="s">
        <v>170</v>
      </c>
      <c r="C938" s="1009" t="s">
        <v>234</v>
      </c>
      <c r="D938" s="1009" t="s">
        <v>3956</v>
      </c>
      <c r="E938" s="1010">
        <v>0.4131944444444444</v>
      </c>
      <c r="F938" s="1010">
        <v>0.7083333333333334</v>
      </c>
      <c r="G938" s="1009" t="s">
        <v>1063</v>
      </c>
      <c r="H938" s="1009" t="s">
        <v>1123</v>
      </c>
      <c r="I938" s="1017"/>
      <c r="J938" s="244" t="s">
        <v>1150</v>
      </c>
    </row>
    <row r="939">
      <c r="A939" s="1294">
        <v>42686.0</v>
      </c>
      <c r="B939" s="1001" t="s">
        <v>170</v>
      </c>
      <c r="C939" s="1001" t="s">
        <v>234</v>
      </c>
      <c r="D939" s="1001" t="s">
        <v>1067</v>
      </c>
      <c r="E939" s="1002">
        <v>0.4444444444444444</v>
      </c>
      <c r="F939" s="1002">
        <v>0.8020833333333334</v>
      </c>
      <c r="G939" s="1001">
        <v>30.0</v>
      </c>
      <c r="H939" s="1001">
        <v>7.5</v>
      </c>
      <c r="I939" s="1003"/>
      <c r="J939" s="244" t="s">
        <v>1150</v>
      </c>
    </row>
    <row r="940">
      <c r="A940" s="1147">
        <v>42686.0</v>
      </c>
      <c r="B940" s="938" t="s">
        <v>170</v>
      </c>
      <c r="C940" s="938" t="s">
        <v>234</v>
      </c>
      <c r="D940" s="938" t="s">
        <v>1066</v>
      </c>
      <c r="E940" s="939">
        <v>0.4791666666666667</v>
      </c>
      <c r="F940" s="939">
        <v>0.7708333333333334</v>
      </c>
      <c r="G940" s="938">
        <v>30.0</v>
      </c>
      <c r="H940" s="938">
        <v>5.5</v>
      </c>
      <c r="I940" s="1005"/>
      <c r="J940" s="244" t="s">
        <v>1150</v>
      </c>
    </row>
    <row r="941">
      <c r="A941" s="1011">
        <v>42716.0</v>
      </c>
      <c r="B941" s="916" t="s">
        <v>5</v>
      </c>
      <c r="C941" s="916" t="s">
        <v>234</v>
      </c>
      <c r="D941" s="916" t="s">
        <v>4290</v>
      </c>
      <c r="E941" s="917">
        <v>0.375</v>
      </c>
      <c r="F941" s="917">
        <v>0.6875</v>
      </c>
      <c r="G941" s="916">
        <v>30.0</v>
      </c>
      <c r="H941" s="916">
        <v>7.0</v>
      </c>
      <c r="I941" s="932"/>
      <c r="J941" s="244" t="s">
        <v>1150</v>
      </c>
    </row>
    <row r="942">
      <c r="A942" s="1545">
        <v>42716.0</v>
      </c>
      <c r="B942" s="1480" t="s">
        <v>5</v>
      </c>
      <c r="C942" s="1480" t="s">
        <v>234</v>
      </c>
      <c r="D942" s="1480" t="s">
        <v>2100</v>
      </c>
      <c r="E942" s="1481">
        <v>0.4166666666666667</v>
      </c>
      <c r="F942" s="1481">
        <v>0.6319444444444444</v>
      </c>
      <c r="G942" s="1480" t="s">
        <v>1063</v>
      </c>
      <c r="H942" s="1480" t="s">
        <v>2949</v>
      </c>
      <c r="I942" s="1480" t="s">
        <v>4291</v>
      </c>
      <c r="J942" s="244" t="s">
        <v>1150</v>
      </c>
    </row>
    <row r="943">
      <c r="A943" s="1547">
        <v>42716.0</v>
      </c>
      <c r="B943" s="1549" t="s">
        <v>5</v>
      </c>
      <c r="C943" s="1549" t="s">
        <v>234</v>
      </c>
      <c r="D943" s="1549" t="s">
        <v>2226</v>
      </c>
      <c r="E943" s="1550">
        <v>0.625</v>
      </c>
      <c r="F943" s="1550">
        <v>0.8333333333333334</v>
      </c>
      <c r="G943" s="1549" t="s">
        <v>1063</v>
      </c>
      <c r="H943" s="1549" t="s">
        <v>2254</v>
      </c>
      <c r="I943" s="1551"/>
      <c r="J943" s="244" t="s">
        <v>1150</v>
      </c>
    </row>
    <row r="944">
      <c r="A944" s="1065">
        <v>42716.0</v>
      </c>
      <c r="B944" s="1001" t="s">
        <v>5</v>
      </c>
      <c r="C944" s="1001" t="s">
        <v>234</v>
      </c>
      <c r="D944" s="1001" t="s">
        <v>1067</v>
      </c>
      <c r="E944" s="1002">
        <v>0.5833333333333334</v>
      </c>
      <c r="F944" s="1002">
        <v>0.875</v>
      </c>
      <c r="G944" s="1003"/>
      <c r="H944" s="1003"/>
      <c r="I944" s="1003"/>
      <c r="J944" s="244" t="s">
        <v>1150</v>
      </c>
    </row>
    <row r="945">
      <c r="A945" s="1006">
        <v>42716.0</v>
      </c>
      <c r="B945" s="912" t="s">
        <v>5</v>
      </c>
      <c r="C945" s="912" t="s">
        <v>1064</v>
      </c>
      <c r="D945" s="912" t="s">
        <v>1065</v>
      </c>
      <c r="E945" s="914">
        <v>0.3333333333333333</v>
      </c>
      <c r="F945" s="914">
        <v>0.75</v>
      </c>
      <c r="G945" s="912">
        <v>30.0</v>
      </c>
      <c r="H945" s="912">
        <v>9.5</v>
      </c>
      <c r="I945" s="915"/>
      <c r="J945" s="244" t="s">
        <v>1150</v>
      </c>
    </row>
    <row r="946">
      <c r="A946" s="1009" t="s">
        <v>2124</v>
      </c>
      <c r="B946" s="1009" t="s">
        <v>40</v>
      </c>
      <c r="C946" s="1009" t="s">
        <v>234</v>
      </c>
      <c r="D946" s="1009" t="s">
        <v>2195</v>
      </c>
      <c r="E946" s="1010">
        <v>0.375</v>
      </c>
      <c r="F946" s="1010">
        <v>0.7083333333333334</v>
      </c>
      <c r="G946" s="1009">
        <v>30.0</v>
      </c>
      <c r="H946" s="1009">
        <v>7.5</v>
      </c>
      <c r="I946" s="1017"/>
      <c r="J946" s="244" t="s">
        <v>1150</v>
      </c>
    </row>
    <row r="947">
      <c r="A947" s="998" t="s">
        <v>2124</v>
      </c>
      <c r="B947" s="998" t="s">
        <v>40</v>
      </c>
      <c r="C947" s="998" t="s">
        <v>234</v>
      </c>
      <c r="D947" s="998" t="s">
        <v>2226</v>
      </c>
      <c r="E947" s="999">
        <v>0.5416666666666666</v>
      </c>
      <c r="F947" s="999">
        <v>0.8888888888888888</v>
      </c>
      <c r="G947" s="998">
        <v>30.0</v>
      </c>
      <c r="H947" s="998" t="s">
        <v>4298</v>
      </c>
      <c r="I947" s="998" t="s">
        <v>2491</v>
      </c>
      <c r="J947" s="244" t="s">
        <v>1150</v>
      </c>
    </row>
    <row r="948">
      <c r="A948" s="1009" t="s">
        <v>4300</v>
      </c>
      <c r="B948" s="1009" t="s">
        <v>1115</v>
      </c>
      <c r="C948" s="1009" t="s">
        <v>234</v>
      </c>
      <c r="D948" s="1009" t="s">
        <v>2195</v>
      </c>
      <c r="E948" s="1010">
        <v>0.375</v>
      </c>
      <c r="F948" s="1010">
        <v>0.7083333333333334</v>
      </c>
      <c r="G948" s="1009">
        <v>30.0</v>
      </c>
      <c r="H948" s="1009">
        <v>7.5</v>
      </c>
      <c r="I948" s="1017"/>
      <c r="J948" s="244" t="s">
        <v>1150</v>
      </c>
    </row>
    <row r="949">
      <c r="A949" s="941" t="s">
        <v>4300</v>
      </c>
      <c r="B949" s="941" t="s">
        <v>1115</v>
      </c>
      <c r="C949" s="941" t="s">
        <v>234</v>
      </c>
      <c r="D949" s="941" t="s">
        <v>2082</v>
      </c>
      <c r="E949" s="942">
        <v>0.5416666666666666</v>
      </c>
      <c r="F949" s="942">
        <v>0.875</v>
      </c>
      <c r="G949" s="941">
        <v>30.0</v>
      </c>
      <c r="H949" s="941">
        <v>7.5</v>
      </c>
      <c r="I949" s="984"/>
      <c r="J949" s="244" t="s">
        <v>1150</v>
      </c>
    </row>
    <row r="950">
      <c r="A950" s="964" t="s">
        <v>4300</v>
      </c>
      <c r="B950" s="964" t="s">
        <v>1115</v>
      </c>
      <c r="C950" s="964" t="s">
        <v>234</v>
      </c>
      <c r="D950" s="964" t="s">
        <v>4302</v>
      </c>
      <c r="E950" s="966">
        <v>0.4166666666666667</v>
      </c>
      <c r="F950" s="966">
        <v>0.6666666666666666</v>
      </c>
      <c r="G950" s="964">
        <v>30.0</v>
      </c>
      <c r="H950" s="964">
        <v>5.5</v>
      </c>
      <c r="I950" s="976"/>
      <c r="J950" s="244" t="s">
        <v>1150</v>
      </c>
    </row>
    <row r="951">
      <c r="A951" s="912" t="s">
        <v>4300</v>
      </c>
      <c r="B951" s="912" t="s">
        <v>1115</v>
      </c>
      <c r="C951" s="912" t="s">
        <v>1064</v>
      </c>
      <c r="D951" s="912" t="s">
        <v>1065</v>
      </c>
      <c r="E951" s="914">
        <v>0.3333333333333333</v>
      </c>
      <c r="F951" s="914">
        <v>0.6041666666666666</v>
      </c>
      <c r="G951" s="912" t="s">
        <v>1063</v>
      </c>
      <c r="H951" s="912">
        <v>6.5</v>
      </c>
      <c r="I951" s="912" t="s">
        <v>4304</v>
      </c>
      <c r="J951" s="244" t="s">
        <v>1150</v>
      </c>
    </row>
    <row r="952">
      <c r="A952" s="912" t="s">
        <v>4300</v>
      </c>
      <c r="B952" s="912" t="s">
        <v>1115</v>
      </c>
      <c r="C952" s="912" t="s">
        <v>234</v>
      </c>
      <c r="D952" s="912" t="s">
        <v>1065</v>
      </c>
      <c r="E952" s="914">
        <v>0.6666666666666666</v>
      </c>
      <c r="F952" s="914">
        <v>0.8333333333333334</v>
      </c>
      <c r="G952" s="912" t="s">
        <v>1063</v>
      </c>
      <c r="H952" s="912">
        <v>4.0</v>
      </c>
      <c r="I952" s="915"/>
      <c r="J952" s="244" t="s">
        <v>1150</v>
      </c>
    </row>
    <row r="953">
      <c r="A953" s="912" t="s">
        <v>4308</v>
      </c>
      <c r="B953" s="912" t="s">
        <v>109</v>
      </c>
      <c r="C953" s="912" t="s">
        <v>1064</v>
      </c>
      <c r="D953" s="912" t="s">
        <v>2271</v>
      </c>
      <c r="E953" s="914">
        <v>0.3333333333333333</v>
      </c>
      <c r="F953" s="914">
        <v>0.09375</v>
      </c>
      <c r="G953" s="912" t="s">
        <v>1063</v>
      </c>
      <c r="H953" s="912">
        <v>6.25</v>
      </c>
      <c r="I953" s="915"/>
      <c r="J953" s="244" t="s">
        <v>1150</v>
      </c>
    </row>
    <row r="954">
      <c r="A954" s="941" t="s">
        <v>4308</v>
      </c>
      <c r="B954" s="941" t="s">
        <v>109</v>
      </c>
      <c r="C954" s="941" t="s">
        <v>234</v>
      </c>
      <c r="D954" s="941" t="s">
        <v>2082</v>
      </c>
      <c r="E954" s="942">
        <v>0.375</v>
      </c>
      <c r="F954" s="942">
        <v>0.6875</v>
      </c>
      <c r="G954" s="941">
        <v>30.0</v>
      </c>
      <c r="H954" s="941">
        <v>7.0</v>
      </c>
      <c r="I954" s="984"/>
      <c r="J954" s="244" t="s">
        <v>1150</v>
      </c>
    </row>
    <row r="955">
      <c r="A955" s="1001" t="s">
        <v>4308</v>
      </c>
      <c r="B955" s="1001" t="s">
        <v>109</v>
      </c>
      <c r="C955" s="1001" t="s">
        <v>234</v>
      </c>
      <c r="D955" s="1001" t="s">
        <v>1067</v>
      </c>
      <c r="E955" s="1002">
        <v>0.4131944444444444</v>
      </c>
      <c r="F955" s="1001" t="s">
        <v>4312</v>
      </c>
      <c r="G955" s="1001">
        <v>30.0</v>
      </c>
      <c r="H955" s="1001">
        <v>7.5</v>
      </c>
      <c r="I955" s="1003"/>
      <c r="J955" s="244" t="s">
        <v>1150</v>
      </c>
    </row>
    <row r="956">
      <c r="A956" s="916" t="s">
        <v>4308</v>
      </c>
      <c r="B956" s="916" t="s">
        <v>109</v>
      </c>
      <c r="C956" s="916" t="s">
        <v>234</v>
      </c>
      <c r="D956" s="916" t="s">
        <v>2069</v>
      </c>
      <c r="E956" s="917">
        <v>0.5416666666666666</v>
      </c>
      <c r="F956" s="917">
        <v>0.8819444444444444</v>
      </c>
      <c r="G956" s="916">
        <v>30.0</v>
      </c>
      <c r="H956" s="916" t="s">
        <v>4315</v>
      </c>
      <c r="I956" s="932"/>
      <c r="J956" s="244" t="s">
        <v>1150</v>
      </c>
    </row>
    <row r="957">
      <c r="A957" s="998" t="s">
        <v>4308</v>
      </c>
      <c r="B957" s="998" t="s">
        <v>109</v>
      </c>
      <c r="C957" s="998" t="s">
        <v>234</v>
      </c>
      <c r="D957" s="998" t="s">
        <v>2226</v>
      </c>
      <c r="E957" s="999">
        <v>0.6666666666666666</v>
      </c>
      <c r="F957" s="999">
        <v>0.8819444444444444</v>
      </c>
      <c r="G957" s="998" t="s">
        <v>1063</v>
      </c>
      <c r="H957" s="998" t="s">
        <v>2949</v>
      </c>
      <c r="I957" s="1000"/>
      <c r="J957" s="244" t="s">
        <v>1150</v>
      </c>
    </row>
    <row r="958">
      <c r="A958" s="1009" t="s">
        <v>4317</v>
      </c>
      <c r="B958" s="1009" t="s">
        <v>125</v>
      </c>
      <c r="C958" s="1009" t="s">
        <v>234</v>
      </c>
      <c r="D958" s="1009" t="s">
        <v>2195</v>
      </c>
      <c r="E958" s="1010">
        <v>0.375</v>
      </c>
      <c r="F958" s="1010">
        <v>0.7083333333333334</v>
      </c>
      <c r="G958" s="1009">
        <v>30.0</v>
      </c>
      <c r="H958" s="1009">
        <v>7.5</v>
      </c>
      <c r="I958" s="1017"/>
      <c r="J958" s="244" t="s">
        <v>1150</v>
      </c>
    </row>
    <row r="959">
      <c r="A959" s="938" t="s">
        <v>4321</v>
      </c>
      <c r="B959" s="938" t="s">
        <v>125</v>
      </c>
      <c r="C959" s="938" t="s">
        <v>234</v>
      </c>
      <c r="D959" s="938" t="s">
        <v>1066</v>
      </c>
      <c r="E959" s="939">
        <v>0.4166666666666667</v>
      </c>
      <c r="F959" s="939">
        <v>0.6666666666666666</v>
      </c>
      <c r="G959" s="938">
        <v>30.0</v>
      </c>
      <c r="H959" s="938">
        <v>5.5</v>
      </c>
      <c r="I959" s="1005"/>
      <c r="J959" s="244" t="s">
        <v>1150</v>
      </c>
    </row>
    <row r="960">
      <c r="A960" s="918" t="s">
        <v>4321</v>
      </c>
      <c r="B960" s="918" t="s">
        <v>125</v>
      </c>
      <c r="C960" s="918" t="s">
        <v>234</v>
      </c>
      <c r="D960" s="918" t="s">
        <v>2100</v>
      </c>
      <c r="E960" s="919">
        <v>0.6666666666666666</v>
      </c>
      <c r="F960" s="919">
        <v>0.8611111111111112</v>
      </c>
      <c r="G960" s="918" t="s">
        <v>1063</v>
      </c>
      <c r="H960" s="918" t="s">
        <v>4324</v>
      </c>
      <c r="I960" s="918" t="s">
        <v>4325</v>
      </c>
      <c r="J960" s="244" t="s">
        <v>1150</v>
      </c>
    </row>
    <row r="961">
      <c r="A961" s="916" t="s">
        <v>4317</v>
      </c>
      <c r="B961" s="916" t="s">
        <v>125</v>
      </c>
      <c r="C961" s="916" t="s">
        <v>234</v>
      </c>
      <c r="D961" s="916" t="s">
        <v>2069</v>
      </c>
      <c r="E961" s="917">
        <v>0.5416666666666666</v>
      </c>
      <c r="F961" s="917">
        <v>0.875</v>
      </c>
      <c r="G961" s="916">
        <v>30.0</v>
      </c>
      <c r="H961" s="916">
        <v>7.5</v>
      </c>
      <c r="I961" s="932"/>
      <c r="J961" s="244" t="s">
        <v>1150</v>
      </c>
    </row>
    <row r="962">
      <c r="A962" s="916" t="s">
        <v>4327</v>
      </c>
      <c r="B962" s="916" t="s">
        <v>141</v>
      </c>
      <c r="C962" s="916" t="s">
        <v>234</v>
      </c>
      <c r="D962" s="916" t="s">
        <v>2069</v>
      </c>
      <c r="E962" s="917">
        <v>0.3333333333333333</v>
      </c>
      <c r="F962" s="917">
        <v>0.6666666666666666</v>
      </c>
      <c r="G962" s="916">
        <v>30.0</v>
      </c>
      <c r="H962" s="916">
        <v>7.5</v>
      </c>
      <c r="I962" s="932"/>
      <c r="J962" s="244" t="s">
        <v>1150</v>
      </c>
    </row>
    <row r="963">
      <c r="A963" s="918" t="s">
        <v>4327</v>
      </c>
      <c r="B963" s="918" t="s">
        <v>141</v>
      </c>
      <c r="C963" s="918" t="s">
        <v>234</v>
      </c>
      <c r="D963" s="918" t="s">
        <v>2100</v>
      </c>
      <c r="E963" s="919">
        <v>0.375</v>
      </c>
      <c r="F963" s="919">
        <v>0.75</v>
      </c>
      <c r="G963" s="918">
        <v>30.0</v>
      </c>
      <c r="H963" s="918">
        <v>8.5</v>
      </c>
      <c r="I963" s="950"/>
      <c r="J963" s="244" t="s">
        <v>1150</v>
      </c>
    </row>
    <row r="964">
      <c r="A964" s="1009" t="s">
        <v>4327</v>
      </c>
      <c r="B964" s="1009" t="s">
        <v>141</v>
      </c>
      <c r="C964" s="1009" t="s">
        <v>234</v>
      </c>
      <c r="D964" s="1009" t="s">
        <v>2195</v>
      </c>
      <c r="E964" s="1010">
        <v>0.4375</v>
      </c>
      <c r="F964" s="1010">
        <v>0.7916666666666666</v>
      </c>
      <c r="G964" s="1009">
        <v>30.0</v>
      </c>
      <c r="H964" s="1009">
        <v>9.0</v>
      </c>
      <c r="I964" s="1017"/>
      <c r="J964" s="244" t="s">
        <v>1150</v>
      </c>
    </row>
    <row r="965">
      <c r="A965" s="938" t="s">
        <v>4327</v>
      </c>
      <c r="B965" s="938" t="s">
        <v>141</v>
      </c>
      <c r="C965" s="938" t="s">
        <v>234</v>
      </c>
      <c r="D965" s="938" t="s">
        <v>1066</v>
      </c>
      <c r="E965" s="939">
        <v>0.5416666666666666</v>
      </c>
      <c r="F965" s="939">
        <v>0.9236111111111112</v>
      </c>
      <c r="G965" s="938">
        <v>30.0</v>
      </c>
      <c r="H965" s="938" t="s">
        <v>4332</v>
      </c>
      <c r="I965" s="938" t="s">
        <v>4333</v>
      </c>
      <c r="J965" s="244" t="s">
        <v>1150</v>
      </c>
    </row>
    <row r="966">
      <c r="A966" s="998" t="s">
        <v>4327</v>
      </c>
      <c r="B966" s="998" t="s">
        <v>141</v>
      </c>
      <c r="C966" s="998" t="s">
        <v>234</v>
      </c>
      <c r="D966" s="998" t="s">
        <v>2226</v>
      </c>
      <c r="E966" s="999">
        <v>0.6666666666666666</v>
      </c>
      <c r="F966" s="999">
        <v>0.9236111111111112</v>
      </c>
      <c r="G966" s="998">
        <v>30.0</v>
      </c>
      <c r="H966" s="998" t="s">
        <v>1106</v>
      </c>
      <c r="I966" s="1000"/>
      <c r="J966" s="244" t="s">
        <v>1150</v>
      </c>
    </row>
    <row r="967">
      <c r="A967" s="938" t="s">
        <v>4335</v>
      </c>
      <c r="B967" s="938" t="s">
        <v>170</v>
      </c>
      <c r="C967" s="938" t="s">
        <v>234</v>
      </c>
      <c r="D967" s="938" t="s">
        <v>1066</v>
      </c>
      <c r="E967" s="939">
        <v>0.375</v>
      </c>
      <c r="F967" s="939">
        <v>0.7152777777777778</v>
      </c>
      <c r="G967" s="938">
        <v>30.0</v>
      </c>
      <c r="H967" s="938" t="s">
        <v>2793</v>
      </c>
      <c r="I967" s="938" t="s">
        <v>4337</v>
      </c>
      <c r="J967" s="244" t="s">
        <v>1150</v>
      </c>
    </row>
    <row r="968">
      <c r="A968" s="912" t="s">
        <v>4335</v>
      </c>
      <c r="B968" s="912" t="s">
        <v>170</v>
      </c>
      <c r="C968" s="912" t="s">
        <v>234</v>
      </c>
      <c r="D968" s="912" t="s">
        <v>4338</v>
      </c>
      <c r="E968" s="914">
        <v>0.5416666666666666</v>
      </c>
      <c r="F968" s="914">
        <v>0.8020833333333334</v>
      </c>
      <c r="G968" s="912">
        <v>30.0</v>
      </c>
      <c r="H968" s="912">
        <v>5.75</v>
      </c>
      <c r="I968" s="915"/>
      <c r="J968" s="244" t="s">
        <v>1150</v>
      </c>
    </row>
    <row r="969">
      <c r="A969" s="1001" t="s">
        <v>4335</v>
      </c>
      <c r="B969" s="1001" t="s">
        <v>170</v>
      </c>
      <c r="C969" s="1001" t="s">
        <v>234</v>
      </c>
      <c r="D969" s="1001" t="s">
        <v>1067</v>
      </c>
      <c r="E969" s="1002">
        <v>0.5</v>
      </c>
      <c r="F969" s="1002">
        <v>0.8020833333333334</v>
      </c>
      <c r="G969" s="1001">
        <v>30.0</v>
      </c>
      <c r="H969" s="1001">
        <v>6.75</v>
      </c>
      <c r="I969" s="1003"/>
      <c r="J969" s="244" t="s">
        <v>1150</v>
      </c>
    </row>
    <row r="970">
      <c r="A970" s="916" t="s">
        <v>4340</v>
      </c>
      <c r="B970" s="916" t="s">
        <v>5</v>
      </c>
      <c r="C970" s="916" t="s">
        <v>234</v>
      </c>
      <c r="D970" s="916" t="s">
        <v>4342</v>
      </c>
      <c r="E970" s="917">
        <v>0.3333333333333333</v>
      </c>
      <c r="F970" s="917">
        <v>0.6875</v>
      </c>
      <c r="G970" s="916">
        <v>30.0</v>
      </c>
      <c r="H970" s="916">
        <v>8.0</v>
      </c>
      <c r="I970" s="932"/>
      <c r="J970" s="244" t="s">
        <v>1150</v>
      </c>
    </row>
    <row r="971">
      <c r="A971" s="964" t="s">
        <v>4343</v>
      </c>
      <c r="B971" s="964" t="s">
        <v>5</v>
      </c>
      <c r="C971" s="964" t="s">
        <v>234</v>
      </c>
      <c r="D971" s="964" t="s">
        <v>4345</v>
      </c>
      <c r="E971" s="966">
        <v>0.375</v>
      </c>
      <c r="F971" s="1066">
        <v>0.75</v>
      </c>
      <c r="G971" s="964">
        <v>30.0</v>
      </c>
      <c r="H971" s="964">
        <v>8.5</v>
      </c>
      <c r="I971" s="976"/>
      <c r="J971" s="244" t="s">
        <v>1150</v>
      </c>
    </row>
    <row r="972">
      <c r="A972" s="998" t="s">
        <v>4347</v>
      </c>
      <c r="B972" s="998" t="s">
        <v>5</v>
      </c>
      <c r="C972" s="998" t="s">
        <v>234</v>
      </c>
      <c r="D972" s="998" t="s">
        <v>2226</v>
      </c>
      <c r="E972" s="999">
        <v>0.4583333333333333</v>
      </c>
      <c r="F972" s="999">
        <v>0.8819444444444444</v>
      </c>
      <c r="G972" s="998" t="s">
        <v>4349</v>
      </c>
      <c r="H972" s="998" t="s">
        <v>4350</v>
      </c>
      <c r="I972" s="1000"/>
      <c r="J972" s="244" t="s">
        <v>1150</v>
      </c>
    </row>
    <row r="973">
      <c r="A973" s="1001" t="s">
        <v>4347</v>
      </c>
      <c r="B973" s="1001" t="s">
        <v>5</v>
      </c>
      <c r="C973" s="1001" t="s">
        <v>234</v>
      </c>
      <c r="D973" s="1001" t="s">
        <v>1067</v>
      </c>
      <c r="E973" s="1002">
        <v>0.5</v>
      </c>
      <c r="F973" s="1002">
        <v>0.8854166666666666</v>
      </c>
      <c r="G973" s="1001">
        <v>30.0</v>
      </c>
      <c r="H973" s="1001">
        <v>8.75</v>
      </c>
      <c r="I973" s="1003"/>
      <c r="J973" s="244" t="s">
        <v>1150</v>
      </c>
    </row>
    <row r="974">
      <c r="A974" s="912" t="s">
        <v>4340</v>
      </c>
      <c r="B974" s="912" t="s">
        <v>5</v>
      </c>
      <c r="C974" s="912" t="s">
        <v>1064</v>
      </c>
      <c r="D974" s="912" t="s">
        <v>1065</v>
      </c>
      <c r="E974" s="914">
        <v>0.3125</v>
      </c>
      <c r="F974" s="914">
        <v>0.8125</v>
      </c>
      <c r="G974" s="912">
        <v>30.0</v>
      </c>
      <c r="H974" s="912">
        <v>11.5</v>
      </c>
      <c r="I974" s="915"/>
      <c r="J974" s="244" t="s">
        <v>1150</v>
      </c>
    </row>
    <row r="975">
      <c r="A975" s="1009" t="s">
        <v>2133</v>
      </c>
      <c r="B975" s="1009" t="s">
        <v>40</v>
      </c>
      <c r="C975" s="1009" t="s">
        <v>234</v>
      </c>
      <c r="D975" s="1009" t="s">
        <v>2195</v>
      </c>
      <c r="E975" s="1010">
        <v>0.3333333333333333</v>
      </c>
      <c r="F975" s="1010">
        <v>0.6875</v>
      </c>
      <c r="G975" s="1009">
        <v>30.0</v>
      </c>
      <c r="H975" s="1009">
        <v>8.0</v>
      </c>
      <c r="I975" s="1017"/>
      <c r="J975" s="244" t="s">
        <v>1150</v>
      </c>
    </row>
    <row r="976">
      <c r="A976" s="912" t="s">
        <v>2145</v>
      </c>
      <c r="B976" s="912" t="s">
        <v>40</v>
      </c>
      <c r="C976" s="912" t="s">
        <v>234</v>
      </c>
      <c r="D976" s="912" t="s">
        <v>1065</v>
      </c>
      <c r="E976" s="914">
        <v>0.4583333333333333</v>
      </c>
      <c r="F976" s="914">
        <v>0.8888888888888888</v>
      </c>
      <c r="G976" s="912">
        <v>30.0</v>
      </c>
      <c r="H976" s="912">
        <v>9.75</v>
      </c>
      <c r="I976" s="915"/>
      <c r="J976" s="244" t="s">
        <v>1150</v>
      </c>
    </row>
    <row r="977">
      <c r="A977" s="1001" t="s">
        <v>2145</v>
      </c>
      <c r="B977" s="1001" t="s">
        <v>40</v>
      </c>
      <c r="C977" s="1001" t="s">
        <v>234</v>
      </c>
      <c r="D977" s="1001" t="s">
        <v>1067</v>
      </c>
      <c r="E977" s="1002">
        <v>0.5</v>
      </c>
      <c r="F977" s="1002">
        <v>0.8888888888888888</v>
      </c>
      <c r="G977" s="1001">
        <v>30.0</v>
      </c>
      <c r="H977" s="1001">
        <v>8.75</v>
      </c>
      <c r="I977" s="1003"/>
      <c r="J977" s="244" t="s">
        <v>1150</v>
      </c>
    </row>
    <row r="978">
      <c r="A978" s="941" t="s">
        <v>2154</v>
      </c>
      <c r="B978" s="941" t="s">
        <v>1115</v>
      </c>
      <c r="C978" s="941" t="s">
        <v>234</v>
      </c>
      <c r="D978" s="941" t="s">
        <v>2082</v>
      </c>
      <c r="E978" s="942">
        <v>0.3333333333333333</v>
      </c>
      <c r="F978" s="942">
        <v>0.6875</v>
      </c>
      <c r="G978" s="941">
        <v>30.0</v>
      </c>
      <c r="H978" s="941">
        <v>8.0</v>
      </c>
      <c r="I978" s="984"/>
      <c r="J978" s="244" t="s">
        <v>1150</v>
      </c>
    </row>
    <row r="979">
      <c r="A979" s="998" t="s">
        <v>2154</v>
      </c>
      <c r="B979" s="998" t="s">
        <v>1115</v>
      </c>
      <c r="C979" s="998" t="s">
        <v>234</v>
      </c>
      <c r="D979" s="998" t="s">
        <v>2226</v>
      </c>
      <c r="E979" s="999">
        <v>0.375</v>
      </c>
      <c r="F979" s="999">
        <v>0.75</v>
      </c>
      <c r="G979" s="998">
        <v>30.0</v>
      </c>
      <c r="H979" s="998">
        <v>8.5</v>
      </c>
      <c r="I979" s="1000"/>
      <c r="J979" s="244" t="s">
        <v>1150</v>
      </c>
    </row>
    <row r="980">
      <c r="A980" s="1009" t="s">
        <v>2154</v>
      </c>
      <c r="B980" s="1009" t="s">
        <v>1115</v>
      </c>
      <c r="C980" s="1009" t="s">
        <v>234</v>
      </c>
      <c r="D980" s="1009" t="s">
        <v>2195</v>
      </c>
      <c r="E980" s="1010">
        <v>0.4583333333333333</v>
      </c>
      <c r="F980" s="1010">
        <v>0.8854166666666666</v>
      </c>
      <c r="G980" s="1009">
        <v>30.0</v>
      </c>
      <c r="H980" s="1009">
        <v>9.75</v>
      </c>
      <c r="I980" s="1017"/>
      <c r="J980" s="244" t="s">
        <v>1150</v>
      </c>
    </row>
    <row r="981">
      <c r="A981" s="916" t="s">
        <v>2154</v>
      </c>
      <c r="B981" s="916" t="s">
        <v>1115</v>
      </c>
      <c r="C981" s="916" t="s">
        <v>234</v>
      </c>
      <c r="D981" s="916" t="s">
        <v>2069</v>
      </c>
      <c r="E981" s="917">
        <v>0.5</v>
      </c>
      <c r="F981" s="917">
        <v>0.8854166666666666</v>
      </c>
      <c r="G981" s="916">
        <v>30.0</v>
      </c>
      <c r="H981" s="916">
        <v>8.75</v>
      </c>
      <c r="I981" s="932"/>
      <c r="J981" s="244" t="s">
        <v>1150</v>
      </c>
    </row>
    <row r="982">
      <c r="A982" s="955" t="s">
        <v>2059</v>
      </c>
      <c r="B982" s="955" t="s">
        <v>2059</v>
      </c>
      <c r="C982" s="955" t="s">
        <v>2059</v>
      </c>
      <c r="D982" s="955" t="s">
        <v>2059</v>
      </c>
      <c r="E982" s="955" t="s">
        <v>2059</v>
      </c>
      <c r="F982" s="955" t="s">
        <v>2059</v>
      </c>
      <c r="G982" s="955" t="s">
        <v>2059</v>
      </c>
      <c r="H982" s="955" t="s">
        <v>2059</v>
      </c>
      <c r="I982" s="955" t="s">
        <v>2059</v>
      </c>
    </row>
    <row r="983">
      <c r="A983" s="918" t="s">
        <v>2158</v>
      </c>
      <c r="B983" s="918" t="s">
        <v>109</v>
      </c>
      <c r="C983" s="918" t="s">
        <v>234</v>
      </c>
      <c r="D983" s="918" t="s">
        <v>2100</v>
      </c>
      <c r="E983" s="919">
        <v>0.3333333333333333</v>
      </c>
      <c r="F983" s="919">
        <v>0.6875</v>
      </c>
      <c r="G983" s="918">
        <v>30.0</v>
      </c>
      <c r="H983" s="918">
        <v>8.0</v>
      </c>
      <c r="I983" s="950"/>
      <c r="J983" s="244" t="s">
        <v>1150</v>
      </c>
    </row>
    <row r="984">
      <c r="A984" s="916" t="s">
        <v>2158</v>
      </c>
      <c r="B984" s="916" t="s">
        <v>109</v>
      </c>
      <c r="C984" s="916" t="s">
        <v>234</v>
      </c>
      <c r="D984" s="916" t="s">
        <v>2069</v>
      </c>
      <c r="E984" s="917">
        <v>0.375</v>
      </c>
      <c r="F984" s="917">
        <v>0.7916666666666666</v>
      </c>
      <c r="G984" s="916">
        <v>30.0</v>
      </c>
      <c r="H984" s="916">
        <v>9.5</v>
      </c>
      <c r="I984" s="932"/>
      <c r="J984" s="244" t="s">
        <v>1150</v>
      </c>
    </row>
    <row r="985">
      <c r="A985" s="912" t="s">
        <v>2158</v>
      </c>
      <c r="B985" s="912" t="s">
        <v>109</v>
      </c>
      <c r="C985" s="912" t="s">
        <v>234</v>
      </c>
      <c r="D985" s="912" t="s">
        <v>1065</v>
      </c>
      <c r="E985" s="914">
        <v>0.4166666666666667</v>
      </c>
      <c r="F985" s="914">
        <v>0.7083333333333334</v>
      </c>
      <c r="G985" s="912">
        <v>30.0</v>
      </c>
      <c r="H985" s="912">
        <v>6.5</v>
      </c>
      <c r="I985" s="915"/>
      <c r="J985" s="244" t="s">
        <v>1150</v>
      </c>
    </row>
    <row r="986">
      <c r="A986" s="941" t="s">
        <v>4386</v>
      </c>
      <c r="B986" s="941" t="s">
        <v>109</v>
      </c>
      <c r="C986" s="941" t="s">
        <v>234</v>
      </c>
      <c r="D986" s="941" t="s">
        <v>1156</v>
      </c>
      <c r="E986" s="942">
        <v>0.5833333333333334</v>
      </c>
      <c r="F986" s="942">
        <v>0.9305555555555556</v>
      </c>
      <c r="G986" s="941">
        <v>30.0</v>
      </c>
      <c r="H986" s="941" t="s">
        <v>4388</v>
      </c>
      <c r="I986" s="984"/>
      <c r="J986" s="244" t="s">
        <v>1150</v>
      </c>
    </row>
    <row r="987">
      <c r="A987" s="964" t="s">
        <v>2158</v>
      </c>
      <c r="B987" s="964" t="s">
        <v>109</v>
      </c>
      <c r="C987" s="964" t="s">
        <v>234</v>
      </c>
      <c r="D987" s="964" t="s">
        <v>4393</v>
      </c>
      <c r="E987" s="966">
        <v>0.6666666666666666</v>
      </c>
      <c r="F987" s="966">
        <v>0.9305555555555556</v>
      </c>
      <c r="G987" s="964">
        <v>30.0</v>
      </c>
      <c r="H987" s="964" t="s">
        <v>4395</v>
      </c>
      <c r="I987" s="976"/>
      <c r="J987" s="244" t="s">
        <v>1150</v>
      </c>
    </row>
    <row r="988">
      <c r="A988" s="938" t="s">
        <v>2165</v>
      </c>
      <c r="B988" s="938" t="s">
        <v>125</v>
      </c>
      <c r="C988" s="938" t="s">
        <v>234</v>
      </c>
      <c r="D988" s="938" t="s">
        <v>1066</v>
      </c>
      <c r="E988" s="939">
        <v>0.3333333333333333</v>
      </c>
      <c r="F988" s="939">
        <v>0.6875</v>
      </c>
      <c r="G988" s="938">
        <v>30.0</v>
      </c>
      <c r="H988" s="938">
        <v>8.0</v>
      </c>
      <c r="I988" s="938" t="s">
        <v>4401</v>
      </c>
      <c r="J988" s="244" t="s">
        <v>1150</v>
      </c>
    </row>
    <row r="989">
      <c r="A989" s="916" t="s">
        <v>2165</v>
      </c>
      <c r="B989" s="916" t="s">
        <v>125</v>
      </c>
      <c r="C989" s="916" t="s">
        <v>234</v>
      </c>
      <c r="D989" s="916" t="s">
        <v>2069</v>
      </c>
      <c r="E989" s="917">
        <v>0.375</v>
      </c>
      <c r="F989" s="917">
        <v>0.75</v>
      </c>
      <c r="G989" s="916">
        <v>30.0</v>
      </c>
      <c r="H989" s="916">
        <v>8.5</v>
      </c>
      <c r="I989" s="916"/>
      <c r="J989" s="244" t="s">
        <v>1150</v>
      </c>
    </row>
    <row r="990">
      <c r="A990" s="998" t="s">
        <v>2165</v>
      </c>
      <c r="B990" s="998" t="s">
        <v>125</v>
      </c>
      <c r="C990" s="998" t="s">
        <v>234</v>
      </c>
      <c r="D990" s="998" t="s">
        <v>2226</v>
      </c>
      <c r="E990" s="999">
        <v>0.5</v>
      </c>
      <c r="F990" s="999">
        <v>0.9236111111111112</v>
      </c>
      <c r="G990" s="998">
        <v>30.0</v>
      </c>
      <c r="H990" s="998" t="s">
        <v>4414</v>
      </c>
      <c r="I990" s="998" t="s">
        <v>4415</v>
      </c>
      <c r="J990" s="244" t="s">
        <v>1150</v>
      </c>
    </row>
    <row r="991">
      <c r="A991" s="1001" t="s">
        <v>2165</v>
      </c>
      <c r="B991" s="1001" t="s">
        <v>125</v>
      </c>
      <c r="C991" s="1001" t="s">
        <v>234</v>
      </c>
      <c r="D991" s="1001" t="s">
        <v>1067</v>
      </c>
      <c r="E991" s="1002">
        <v>0.6666666666666666</v>
      </c>
      <c r="F991" s="1002">
        <v>0.9236111111111112</v>
      </c>
      <c r="G991" s="1001">
        <v>30.0</v>
      </c>
      <c r="H991" s="1001" t="s">
        <v>2248</v>
      </c>
      <c r="I991" s="1003"/>
      <c r="J991" s="244" t="s">
        <v>1150</v>
      </c>
    </row>
    <row r="992">
      <c r="A992" s="1578" t="s">
        <v>1316</v>
      </c>
      <c r="B992" s="1578" t="s">
        <v>125</v>
      </c>
      <c r="C992" s="1578" t="s">
        <v>1083</v>
      </c>
      <c r="D992" s="1578" t="s">
        <v>3965</v>
      </c>
      <c r="E992" s="1579">
        <v>0.34375</v>
      </c>
      <c r="F992" s="1579">
        <v>0.8333333333333334</v>
      </c>
      <c r="G992" s="1580">
        <v>30.0</v>
      </c>
      <c r="H992" s="1580">
        <v>11.25</v>
      </c>
      <c r="I992" s="1305"/>
      <c r="J992" s="244" t="s">
        <v>1150</v>
      </c>
    </row>
    <row r="993">
      <c r="A993" s="916" t="s">
        <v>4429</v>
      </c>
      <c r="B993" s="916" t="s">
        <v>141</v>
      </c>
      <c r="C993" s="916" t="s">
        <v>234</v>
      </c>
      <c r="D993" s="916" t="s">
        <v>2069</v>
      </c>
      <c r="E993" s="917">
        <v>0.3333333333333333</v>
      </c>
      <c r="F993" s="917">
        <v>0.6875</v>
      </c>
      <c r="G993" s="916">
        <v>30.0</v>
      </c>
      <c r="H993" s="916">
        <v>8.0</v>
      </c>
      <c r="I993" s="932"/>
      <c r="J993" s="244" t="s">
        <v>1150</v>
      </c>
    </row>
    <row r="994">
      <c r="A994" s="912" t="s">
        <v>4431</v>
      </c>
      <c r="B994" s="912" t="s">
        <v>141</v>
      </c>
      <c r="C994" s="912" t="s">
        <v>234</v>
      </c>
      <c r="D994" s="912" t="s">
        <v>1065</v>
      </c>
      <c r="E994" s="914">
        <v>0.3541666666666667</v>
      </c>
      <c r="F994" s="914">
        <v>0.7604166666666666</v>
      </c>
      <c r="G994" s="912">
        <v>30.0</v>
      </c>
      <c r="H994" s="912">
        <v>9.25</v>
      </c>
      <c r="I994" s="915"/>
      <c r="J994" s="244" t="s">
        <v>1150</v>
      </c>
    </row>
    <row r="995">
      <c r="A995" s="938" t="s">
        <v>4435</v>
      </c>
      <c r="B995" s="938" t="s">
        <v>141</v>
      </c>
      <c r="C995" s="938" t="s">
        <v>234</v>
      </c>
      <c r="D995" s="938" t="s">
        <v>1066</v>
      </c>
      <c r="E995" s="939">
        <v>0.3958333333333333</v>
      </c>
      <c r="F995" s="939">
        <v>0.7986111111111112</v>
      </c>
      <c r="G995" s="938">
        <v>30.0</v>
      </c>
      <c r="H995" s="938" t="s">
        <v>2562</v>
      </c>
      <c r="I995" s="1005"/>
      <c r="J995" s="244" t="s">
        <v>1150</v>
      </c>
    </row>
    <row r="996">
      <c r="A996" s="1584" t="s">
        <v>4431</v>
      </c>
      <c r="B996" s="1584" t="s">
        <v>141</v>
      </c>
      <c r="C996" s="1585" t="s">
        <v>234</v>
      </c>
      <c r="D996" s="1585" t="s">
        <v>1067</v>
      </c>
      <c r="E996" s="1586">
        <v>0.4583333333333333</v>
      </c>
      <c r="F996" s="1586">
        <v>0.7986111111111112</v>
      </c>
      <c r="G996" s="1585">
        <v>30.0</v>
      </c>
      <c r="H996" s="1584" t="s">
        <v>2318</v>
      </c>
      <c r="I996" s="1308"/>
      <c r="J996" s="244" t="s">
        <v>1150</v>
      </c>
    </row>
    <row r="997">
      <c r="A997" s="1149" t="s">
        <v>4447</v>
      </c>
      <c r="B997" s="1149"/>
      <c r="C997" s="1149"/>
      <c r="D997" s="1149"/>
      <c r="E997" s="1150"/>
      <c r="F997" s="1150"/>
      <c r="G997" s="1149"/>
      <c r="H997" s="1149"/>
      <c r="I997" s="1149"/>
    </row>
    <row r="998">
      <c r="A998" s="1009" t="s">
        <v>2174</v>
      </c>
      <c r="B998" s="1009" t="s">
        <v>40</v>
      </c>
      <c r="C998" s="1009" t="s">
        <v>234</v>
      </c>
      <c r="D998" s="1009" t="s">
        <v>2195</v>
      </c>
      <c r="E998" s="1010">
        <v>0.4583333333333333</v>
      </c>
      <c r="F998" s="1010">
        <v>0.7708333333333334</v>
      </c>
      <c r="G998" s="1009" t="s">
        <v>4454</v>
      </c>
      <c r="H998" s="1009" t="s">
        <v>4456</v>
      </c>
      <c r="I998" s="1009" t="s">
        <v>4457</v>
      </c>
      <c r="J998" s="244" t="s">
        <v>1150</v>
      </c>
    </row>
    <row r="999">
      <c r="A999" s="918" t="s">
        <v>2174</v>
      </c>
      <c r="B999" s="918" t="s">
        <v>40</v>
      </c>
      <c r="C999" s="918" t="s">
        <v>234</v>
      </c>
      <c r="D999" s="918" t="s">
        <v>2100</v>
      </c>
      <c r="E999" s="919">
        <v>0.5</v>
      </c>
      <c r="F999" s="918" t="s">
        <v>4461</v>
      </c>
      <c r="G999" s="918" t="s">
        <v>1063</v>
      </c>
      <c r="H999" s="918" t="s">
        <v>4464</v>
      </c>
      <c r="I999" s="918" t="s">
        <v>4465</v>
      </c>
      <c r="J999" s="244" t="s">
        <v>1150</v>
      </c>
    </row>
    <row r="1000">
      <c r="A1000" s="1009" t="s">
        <v>4467</v>
      </c>
      <c r="B1000" s="1009" t="s">
        <v>1115</v>
      </c>
      <c r="C1000" s="1009" t="s">
        <v>234</v>
      </c>
      <c r="D1000" s="1009" t="s">
        <v>2195</v>
      </c>
      <c r="E1000" s="1010">
        <v>0.4166666666666667</v>
      </c>
      <c r="F1000" s="1010">
        <v>0.6666666666666666</v>
      </c>
      <c r="G1000" s="1009" t="s">
        <v>1063</v>
      </c>
      <c r="H1000" s="1009">
        <v>6.0</v>
      </c>
      <c r="I1000" s="1017"/>
      <c r="J1000" s="244" t="s">
        <v>1150</v>
      </c>
    </row>
    <row r="1001">
      <c r="A1001" s="941" t="s">
        <v>4467</v>
      </c>
      <c r="B1001" s="941" t="s">
        <v>1115</v>
      </c>
      <c r="C1001" s="941" t="s">
        <v>234</v>
      </c>
      <c r="D1001" s="941" t="s">
        <v>2082</v>
      </c>
      <c r="E1001" s="942">
        <v>0.5208333333333334</v>
      </c>
      <c r="F1001" s="942">
        <v>0.7916666666666666</v>
      </c>
      <c r="G1001" s="941">
        <v>30.0</v>
      </c>
      <c r="H1001" s="941">
        <v>6.0</v>
      </c>
      <c r="I1001" s="984"/>
      <c r="J1001" s="244" t="s">
        <v>1150</v>
      </c>
    </row>
    <row r="1002">
      <c r="A1002" s="998" t="s">
        <v>4467</v>
      </c>
      <c r="B1002" s="998" t="s">
        <v>1115</v>
      </c>
      <c r="C1002" s="998" t="s">
        <v>234</v>
      </c>
      <c r="D1002" s="998" t="s">
        <v>2226</v>
      </c>
      <c r="E1002" s="999">
        <v>0.6666666666666666</v>
      </c>
      <c r="F1002" s="999">
        <v>0.8819444444444444</v>
      </c>
      <c r="G1002" s="998" t="s">
        <v>1063</v>
      </c>
      <c r="H1002" s="998" t="s">
        <v>2201</v>
      </c>
      <c r="I1002" s="1000"/>
      <c r="J1002" s="244" t="s">
        <v>1150</v>
      </c>
    </row>
    <row r="1003">
      <c r="A1003" s="978" t="s">
        <v>4467</v>
      </c>
      <c r="B1003" s="978" t="s">
        <v>1115</v>
      </c>
      <c r="C1003" s="978" t="s">
        <v>1064</v>
      </c>
      <c r="D1003" s="978" t="s">
        <v>1065</v>
      </c>
      <c r="E1003" s="979">
        <v>0.40625</v>
      </c>
      <c r="F1003" s="979">
        <v>0.75</v>
      </c>
      <c r="G1003" s="978">
        <v>30.0</v>
      </c>
      <c r="H1003" s="978">
        <v>7.75</v>
      </c>
      <c r="I1003" s="980"/>
      <c r="J1003" s="244" t="s">
        <v>1150</v>
      </c>
    </row>
    <row r="1004">
      <c r="A1004" s="916" t="s">
        <v>2184</v>
      </c>
      <c r="B1004" s="916" t="s">
        <v>109</v>
      </c>
      <c r="C1004" s="916" t="s">
        <v>234</v>
      </c>
      <c r="D1004" s="916" t="s">
        <v>2069</v>
      </c>
      <c r="E1004" s="917">
        <v>0.4166666666666667</v>
      </c>
      <c r="F1004" s="917">
        <v>0.6666666666666666</v>
      </c>
      <c r="G1004" s="916">
        <v>30.0</v>
      </c>
      <c r="H1004" s="916">
        <v>5.5</v>
      </c>
      <c r="I1004" s="932"/>
      <c r="J1004" s="244" t="s">
        <v>1150</v>
      </c>
    </row>
    <row r="1005">
      <c r="A1005" s="918" t="s">
        <v>2184</v>
      </c>
      <c r="B1005" s="918" t="s">
        <v>109</v>
      </c>
      <c r="C1005" s="918" t="s">
        <v>234</v>
      </c>
      <c r="D1005" s="918" t="s">
        <v>2100</v>
      </c>
      <c r="E1005" s="919">
        <v>0.5208333333333334</v>
      </c>
      <c r="F1005" s="919">
        <v>0.7916666666666666</v>
      </c>
      <c r="G1005" s="918">
        <v>10.0</v>
      </c>
      <c r="H1005" s="918" t="s">
        <v>2485</v>
      </c>
      <c r="I1005" s="918" t="s">
        <v>4485</v>
      </c>
      <c r="J1005" s="244" t="s">
        <v>1150</v>
      </c>
    </row>
    <row r="1006">
      <c r="A1006" s="998" t="s">
        <v>2184</v>
      </c>
      <c r="B1006" s="998" t="s">
        <v>109</v>
      </c>
      <c r="C1006" s="998" t="s">
        <v>234</v>
      </c>
      <c r="D1006" s="998" t="s">
        <v>2226</v>
      </c>
      <c r="E1006" s="999">
        <v>0.6666666666666666</v>
      </c>
      <c r="F1006" s="999">
        <v>0.8819444444444444</v>
      </c>
      <c r="G1006" s="998" t="s">
        <v>1063</v>
      </c>
      <c r="H1006" s="998" t="s">
        <v>2201</v>
      </c>
      <c r="I1006" s="998" t="s">
        <v>4493</v>
      </c>
      <c r="J1006" s="244" t="s">
        <v>4494</v>
      </c>
    </row>
    <row r="1007">
      <c r="A1007" s="918" t="s">
        <v>4496</v>
      </c>
      <c r="B1007" s="918" t="s">
        <v>125</v>
      </c>
      <c r="C1007" s="918" t="s">
        <v>234</v>
      </c>
      <c r="D1007" s="918" t="s">
        <v>2100</v>
      </c>
      <c r="E1007" s="919">
        <v>0.4166666666666667</v>
      </c>
      <c r="F1007" s="919">
        <v>0.6736111111111112</v>
      </c>
      <c r="G1007" s="918" t="s">
        <v>1063</v>
      </c>
      <c r="H1007" s="918" t="s">
        <v>2383</v>
      </c>
      <c r="I1007" s="918" t="s">
        <v>4502</v>
      </c>
      <c r="J1007" s="244" t="s">
        <v>1150</v>
      </c>
    </row>
    <row r="1008">
      <c r="A1008" s="916" t="s">
        <v>4505</v>
      </c>
      <c r="B1008" s="916" t="s">
        <v>125</v>
      </c>
      <c r="C1008" s="916" t="s">
        <v>234</v>
      </c>
      <c r="D1008" s="916" t="s">
        <v>2069</v>
      </c>
      <c r="E1008" s="917">
        <v>0.5069444444444444</v>
      </c>
      <c r="F1008" s="917">
        <v>0.8125</v>
      </c>
      <c r="G1008" s="916">
        <v>30.0</v>
      </c>
      <c r="H1008" s="916" t="s">
        <v>2923</v>
      </c>
      <c r="I1008" s="932"/>
      <c r="J1008" s="244" t="s">
        <v>1150</v>
      </c>
    </row>
    <row r="1009">
      <c r="A1009" s="1086" t="s">
        <v>4505</v>
      </c>
      <c r="B1009" s="1086" t="s">
        <v>125</v>
      </c>
      <c r="C1009" s="1086" t="s">
        <v>234</v>
      </c>
      <c r="D1009" s="1086" t="s">
        <v>2324</v>
      </c>
      <c r="E1009" s="1088">
        <v>0.6666666666666666</v>
      </c>
      <c r="F1009" s="1088">
        <v>0.9097222222222222</v>
      </c>
      <c r="G1009" s="1086">
        <v>30.0</v>
      </c>
      <c r="H1009" s="1086" t="s">
        <v>4512</v>
      </c>
      <c r="I1009" s="1086" t="s">
        <v>4513</v>
      </c>
      <c r="J1009" s="244" t="s">
        <v>1150</v>
      </c>
    </row>
    <row r="1010">
      <c r="A1010" s="918" t="s">
        <v>2189</v>
      </c>
      <c r="B1010" s="918" t="s">
        <v>141</v>
      </c>
      <c r="C1010" s="918" t="s">
        <v>234</v>
      </c>
      <c r="D1010" s="918" t="s">
        <v>2100</v>
      </c>
      <c r="E1010" s="919">
        <v>0.375</v>
      </c>
      <c r="F1010" s="919">
        <v>0.75</v>
      </c>
      <c r="G1010" s="918">
        <v>30.0</v>
      </c>
      <c r="H1010" s="918" t="s">
        <v>4515</v>
      </c>
      <c r="I1010" s="950"/>
      <c r="J1010" s="244" t="s">
        <v>1150</v>
      </c>
    </row>
    <row r="1011">
      <c r="A1011" s="998" t="s">
        <v>2189</v>
      </c>
      <c r="B1011" s="998" t="s">
        <v>141</v>
      </c>
      <c r="C1011" s="998" t="s">
        <v>234</v>
      </c>
      <c r="D1011" s="998" t="s">
        <v>2226</v>
      </c>
      <c r="E1011" s="999">
        <v>0.4375</v>
      </c>
      <c r="F1011" s="999">
        <v>0.78125</v>
      </c>
      <c r="G1011" s="998">
        <v>30.0</v>
      </c>
      <c r="H1011" s="998" t="s">
        <v>2429</v>
      </c>
      <c r="I1011" s="1000"/>
      <c r="J1011" s="244" t="s">
        <v>1150</v>
      </c>
    </row>
    <row r="1012">
      <c r="A1012" s="1149" t="s">
        <v>4519</v>
      </c>
      <c r="B1012" s="1149"/>
      <c r="C1012" s="1149"/>
      <c r="D1012" s="1149"/>
      <c r="E1012" s="1150"/>
      <c r="F1012" s="1150"/>
      <c r="G1012" s="1149"/>
      <c r="H1012" s="1326"/>
      <c r="I1012" s="1149"/>
    </row>
    <row r="1013">
      <c r="A1013" s="1008">
        <v>42767.0</v>
      </c>
      <c r="B1013" s="1009" t="s">
        <v>5</v>
      </c>
      <c r="C1013" s="1009" t="s">
        <v>234</v>
      </c>
      <c r="D1013" s="1009" t="s">
        <v>2195</v>
      </c>
      <c r="E1013" s="1010">
        <v>0.4513888888888889</v>
      </c>
      <c r="F1013" s="1010">
        <v>0.7708333333333334</v>
      </c>
      <c r="G1013" s="1009" t="s">
        <v>1063</v>
      </c>
      <c r="H1013" s="1017"/>
      <c r="I1013" s="1009" t="s">
        <v>3082</v>
      </c>
      <c r="J1013" s="244" t="s">
        <v>1150</v>
      </c>
    </row>
    <row r="1014">
      <c r="A1014" s="1599">
        <v>42767.0</v>
      </c>
      <c r="B1014" s="1211" t="s">
        <v>5</v>
      </c>
      <c r="C1014" s="1211" t="s">
        <v>234</v>
      </c>
      <c r="D1014" s="1211" t="s">
        <v>4525</v>
      </c>
      <c r="E1014" s="1212">
        <v>0.5416666666666666</v>
      </c>
      <c r="F1014" s="1212">
        <v>0.7708333333333334</v>
      </c>
      <c r="G1014" s="1211" t="s">
        <v>1063</v>
      </c>
      <c r="H1014" s="1600"/>
      <c r="I1014" s="1211" t="s">
        <v>3082</v>
      </c>
      <c r="J1014" s="244" t="s">
        <v>1150</v>
      </c>
    </row>
    <row r="1015">
      <c r="A1015" s="1006">
        <v>42795.0</v>
      </c>
      <c r="B1015" s="912" t="s">
        <v>40</v>
      </c>
      <c r="C1015" s="912" t="s">
        <v>234</v>
      </c>
      <c r="D1015" s="912" t="s">
        <v>4528</v>
      </c>
      <c r="E1015" s="914">
        <v>0.4166666666666667</v>
      </c>
      <c r="F1015" s="914">
        <v>0.7083333333333334</v>
      </c>
      <c r="G1015" s="912">
        <v>30.0</v>
      </c>
      <c r="H1015" s="912">
        <v>6.5</v>
      </c>
      <c r="I1015" s="915"/>
      <c r="J1015" s="244" t="s">
        <v>1150</v>
      </c>
    </row>
    <row r="1016">
      <c r="A1016" s="997">
        <v>42795.0</v>
      </c>
      <c r="B1016" s="998" t="s">
        <v>40</v>
      </c>
      <c r="C1016" s="998" t="s">
        <v>234</v>
      </c>
      <c r="D1016" s="998" t="s">
        <v>2226</v>
      </c>
      <c r="E1016" s="999">
        <v>0.5416666666666666</v>
      </c>
      <c r="F1016" s="999">
        <v>0.8125</v>
      </c>
      <c r="G1016" s="998">
        <v>30.0</v>
      </c>
      <c r="H1016" s="998">
        <v>6.0</v>
      </c>
      <c r="I1016" s="998" t="s">
        <v>4531</v>
      </c>
      <c r="J1016" s="244" t="s">
        <v>1150</v>
      </c>
    </row>
    <row r="1017">
      <c r="A1017" s="994">
        <v>42826.0</v>
      </c>
      <c r="B1017" s="916" t="s">
        <v>1115</v>
      </c>
      <c r="C1017" s="916" t="s">
        <v>234</v>
      </c>
      <c r="D1017" s="916" t="s">
        <v>2069</v>
      </c>
      <c r="E1017" s="917">
        <v>0.4166666666666667</v>
      </c>
      <c r="F1017" s="917">
        <v>0.7083333333333334</v>
      </c>
      <c r="G1017" s="916">
        <v>30.0</v>
      </c>
      <c r="H1017" s="916">
        <v>6.5</v>
      </c>
      <c r="I1017" s="932"/>
      <c r="J1017" s="244" t="s">
        <v>1150</v>
      </c>
    </row>
    <row r="1018">
      <c r="A1018" s="1601">
        <v>39173.0</v>
      </c>
      <c r="B1018" s="1584" t="s">
        <v>1115</v>
      </c>
      <c r="C1018" s="1585" t="s">
        <v>234</v>
      </c>
      <c r="D1018" s="1585" t="s">
        <v>1067</v>
      </c>
      <c r="E1018" s="1586">
        <v>0.5381944444444444</v>
      </c>
      <c r="F1018" s="1586">
        <v>0.7986111111111112</v>
      </c>
      <c r="G1018" s="1585">
        <v>30.0</v>
      </c>
      <c r="H1018" s="1584" t="s">
        <v>4536</v>
      </c>
      <c r="I1018" s="1308"/>
      <c r="J1018" s="244" t="s">
        <v>1150</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2.75"/>
  <cols>
    <col customWidth="1" min="4" max="4" width="21.78"/>
    <col customWidth="1" min="9" max="9" width="22.67"/>
  </cols>
  <sheetData>
    <row r="1">
      <c r="A1" s="773" t="s">
        <v>154</v>
      </c>
      <c r="B1" s="773" t="s">
        <v>138</v>
      </c>
      <c r="C1" s="773" t="s">
        <v>1048</v>
      </c>
      <c r="D1" s="773" t="s">
        <v>1049</v>
      </c>
      <c r="E1" s="773" t="s">
        <v>1050</v>
      </c>
      <c r="F1" s="773" t="s">
        <v>1051</v>
      </c>
      <c r="G1" s="773" t="s">
        <v>1052</v>
      </c>
      <c r="H1" s="773" t="s">
        <v>1053</v>
      </c>
      <c r="I1" s="775" t="s">
        <v>419</v>
      </c>
      <c r="J1" s="908" t="s">
        <v>1722</v>
      </c>
    </row>
    <row r="2">
      <c r="A2" s="991">
        <v>42856.0</v>
      </c>
      <c r="B2" s="941" t="s">
        <v>109</v>
      </c>
      <c r="C2" s="941" t="s">
        <v>234</v>
      </c>
      <c r="D2" s="941" t="s">
        <v>2082</v>
      </c>
      <c r="E2" s="942">
        <v>0.4166666666666667</v>
      </c>
      <c r="F2" s="942">
        <v>0.75</v>
      </c>
      <c r="G2" s="941">
        <v>30.0</v>
      </c>
      <c r="H2" s="941">
        <v>7.5</v>
      </c>
      <c r="I2" s="984"/>
      <c r="J2" s="244" t="s">
        <v>1150</v>
      </c>
    </row>
    <row r="3">
      <c r="A3" s="994">
        <v>42856.0</v>
      </c>
      <c r="B3" s="916" t="s">
        <v>109</v>
      </c>
      <c r="C3" s="916" t="s">
        <v>234</v>
      </c>
      <c r="D3" s="916" t="s">
        <v>2069</v>
      </c>
      <c r="E3" s="917">
        <v>0.5416666666666666</v>
      </c>
      <c r="F3" s="917">
        <v>0.875</v>
      </c>
      <c r="G3" s="916">
        <v>30.0</v>
      </c>
      <c r="H3" s="916">
        <v>7.5</v>
      </c>
      <c r="I3" s="932"/>
      <c r="J3" s="244" t="s">
        <v>1150</v>
      </c>
    </row>
    <row r="4">
      <c r="A4" s="994">
        <v>42887.0</v>
      </c>
      <c r="B4" s="916" t="s">
        <v>125</v>
      </c>
      <c r="C4" s="916" t="s">
        <v>234</v>
      </c>
      <c r="D4" s="916" t="s">
        <v>2069</v>
      </c>
      <c r="E4" s="917">
        <v>0.4166666666666667</v>
      </c>
      <c r="F4" s="917">
        <v>0.75</v>
      </c>
      <c r="G4" s="916">
        <v>30.0</v>
      </c>
      <c r="H4" s="916">
        <v>7.5</v>
      </c>
      <c r="I4" s="932"/>
      <c r="J4" s="244" t="s">
        <v>1150</v>
      </c>
    </row>
    <row r="5">
      <c r="A5" s="997">
        <v>42887.0</v>
      </c>
      <c r="B5" s="998" t="s">
        <v>125</v>
      </c>
      <c r="C5" s="998" t="s">
        <v>234</v>
      </c>
      <c r="D5" s="998" t="s">
        <v>2226</v>
      </c>
      <c r="E5" s="999">
        <v>0.5416666666666666</v>
      </c>
      <c r="F5" s="999">
        <v>0.8819444444444444</v>
      </c>
      <c r="G5" s="998">
        <v>30.0</v>
      </c>
      <c r="H5" s="998">
        <v>7.5</v>
      </c>
      <c r="I5" s="1000"/>
      <c r="J5" s="244" t="s">
        <v>1150</v>
      </c>
    </row>
    <row r="6">
      <c r="A6" s="994">
        <v>42917.0</v>
      </c>
      <c r="B6" s="916" t="s">
        <v>141</v>
      </c>
      <c r="C6" s="916" t="s">
        <v>234</v>
      </c>
      <c r="D6" s="916" t="s">
        <v>2069</v>
      </c>
      <c r="E6" s="917">
        <v>0.4166666666666667</v>
      </c>
      <c r="F6" s="917">
        <v>0.625</v>
      </c>
      <c r="G6" s="916" t="s">
        <v>1063</v>
      </c>
      <c r="H6" s="916">
        <v>5.0</v>
      </c>
      <c r="I6" s="932"/>
      <c r="J6" s="244" t="s">
        <v>1150</v>
      </c>
    </row>
    <row r="7">
      <c r="A7" s="1004">
        <v>42917.0</v>
      </c>
      <c r="B7" s="938" t="s">
        <v>141</v>
      </c>
      <c r="C7" s="938" t="s">
        <v>234</v>
      </c>
      <c r="D7" s="938" t="s">
        <v>2232</v>
      </c>
      <c r="E7" s="939">
        <v>0.5</v>
      </c>
      <c r="F7" s="939">
        <v>0.8333333333333334</v>
      </c>
      <c r="G7" s="938">
        <v>30.0</v>
      </c>
      <c r="H7" s="938">
        <v>7.5</v>
      </c>
      <c r="I7" s="1005"/>
      <c r="J7" s="244" t="s">
        <v>1150</v>
      </c>
    </row>
    <row r="8">
      <c r="A8" s="997">
        <v>42917.0</v>
      </c>
      <c r="B8" s="998" t="s">
        <v>141</v>
      </c>
      <c r="C8" s="998" t="s">
        <v>234</v>
      </c>
      <c r="D8" s="998" t="s">
        <v>2226</v>
      </c>
      <c r="E8" s="999">
        <v>0.5833333333333334</v>
      </c>
      <c r="F8" s="999">
        <v>0.8958333333333334</v>
      </c>
      <c r="G8" s="998">
        <v>30.0</v>
      </c>
      <c r="H8" s="998">
        <v>7.0</v>
      </c>
      <c r="I8" s="1000"/>
      <c r="J8" s="244" t="s">
        <v>1150</v>
      </c>
    </row>
    <row r="9">
      <c r="A9" s="1006">
        <v>42948.0</v>
      </c>
      <c r="B9" s="912" t="s">
        <v>170</v>
      </c>
      <c r="C9" s="912" t="s">
        <v>234</v>
      </c>
      <c r="D9" s="912" t="s">
        <v>1065</v>
      </c>
      <c r="E9" s="914">
        <v>0.4583333333333333</v>
      </c>
      <c r="F9" s="914">
        <v>0.7569444444444444</v>
      </c>
      <c r="G9" s="912">
        <v>30.0</v>
      </c>
      <c r="H9" s="912" t="s">
        <v>2198</v>
      </c>
      <c r="I9" s="915"/>
      <c r="J9" s="244" t="s">
        <v>1150</v>
      </c>
    </row>
    <row r="10">
      <c r="A10" s="994">
        <v>42979.0</v>
      </c>
      <c r="B10" s="916" t="s">
        <v>5</v>
      </c>
      <c r="C10" s="916" t="s">
        <v>234</v>
      </c>
      <c r="D10" s="916" t="s">
        <v>2069</v>
      </c>
      <c r="E10" s="917">
        <v>0.4166666666666667</v>
      </c>
      <c r="F10" s="917">
        <v>0.7291666666666666</v>
      </c>
      <c r="G10" s="916">
        <v>30.0</v>
      </c>
      <c r="H10" s="916">
        <v>7.0</v>
      </c>
      <c r="I10" s="932"/>
      <c r="J10" s="244" t="s">
        <v>1150</v>
      </c>
    </row>
    <row r="11">
      <c r="A11" s="1006">
        <v>42979.0</v>
      </c>
      <c r="B11" s="912" t="s">
        <v>5</v>
      </c>
      <c r="C11" s="912" t="s">
        <v>1064</v>
      </c>
      <c r="D11" s="912" t="s">
        <v>1065</v>
      </c>
      <c r="E11" s="914">
        <v>0.375</v>
      </c>
      <c r="F11" s="914">
        <v>0.75</v>
      </c>
      <c r="G11" s="912">
        <v>30.0</v>
      </c>
      <c r="H11" s="912">
        <v>8.5</v>
      </c>
      <c r="I11" s="915"/>
      <c r="J11" s="244" t="s">
        <v>1150</v>
      </c>
    </row>
    <row r="12">
      <c r="A12" s="1008">
        <v>42979.0</v>
      </c>
      <c r="B12" s="1009" t="s">
        <v>5</v>
      </c>
      <c r="C12" s="1009" t="s">
        <v>234</v>
      </c>
      <c r="D12" s="1009" t="s">
        <v>2195</v>
      </c>
      <c r="E12" s="1010">
        <v>0.625</v>
      </c>
      <c r="F12" s="1010">
        <v>0.8125</v>
      </c>
      <c r="G12" s="1009" t="s">
        <v>1063</v>
      </c>
      <c r="H12" s="1009">
        <v>4.5</v>
      </c>
      <c r="I12" s="1009" t="s">
        <v>2240</v>
      </c>
      <c r="J12" s="244" t="s">
        <v>1150</v>
      </c>
    </row>
    <row r="13">
      <c r="A13" s="1008">
        <v>43009.0</v>
      </c>
      <c r="B13" s="1009" t="s">
        <v>40</v>
      </c>
      <c r="C13" s="1009" t="s">
        <v>234</v>
      </c>
      <c r="D13" s="1009" t="s">
        <v>2195</v>
      </c>
      <c r="E13" s="1010">
        <v>0.4097222222222222</v>
      </c>
      <c r="F13" s="1010">
        <v>0.7083333333333334</v>
      </c>
      <c r="G13" s="1009" t="s">
        <v>1063</v>
      </c>
      <c r="H13" s="1009" t="s">
        <v>2242</v>
      </c>
      <c r="I13" s="1009" t="s">
        <v>2243</v>
      </c>
      <c r="J13" s="244" t="s">
        <v>1150</v>
      </c>
    </row>
    <row r="14">
      <c r="A14" s="997">
        <v>43009.0</v>
      </c>
      <c r="B14" s="998" t="s">
        <v>40</v>
      </c>
      <c r="C14" s="998" t="s">
        <v>234</v>
      </c>
      <c r="D14" s="998" t="s">
        <v>2226</v>
      </c>
      <c r="E14" s="999">
        <v>0.625</v>
      </c>
      <c r="F14" s="999">
        <v>0.8194444444444444</v>
      </c>
      <c r="G14" s="998" t="s">
        <v>1063</v>
      </c>
      <c r="H14" s="998" t="s">
        <v>2244</v>
      </c>
      <c r="I14" s="1000"/>
      <c r="J14" s="244" t="s">
        <v>1150</v>
      </c>
    </row>
    <row r="15">
      <c r="A15" s="1006">
        <v>43040.0</v>
      </c>
      <c r="B15" s="912" t="s">
        <v>1115</v>
      </c>
      <c r="C15" s="912" t="s">
        <v>234</v>
      </c>
      <c r="D15" s="912" t="s">
        <v>2245</v>
      </c>
      <c r="E15" s="914">
        <v>0.4166666666666667</v>
      </c>
      <c r="F15" s="914">
        <v>0.7152777777777778</v>
      </c>
      <c r="G15" s="912">
        <v>30.0</v>
      </c>
      <c r="H15" s="912" t="s">
        <v>2246</v>
      </c>
      <c r="I15" s="915"/>
      <c r="J15" s="244" t="s">
        <v>1150</v>
      </c>
    </row>
    <row r="16">
      <c r="A16" s="991">
        <v>43040.0</v>
      </c>
      <c r="B16" s="941" t="s">
        <v>1115</v>
      </c>
      <c r="C16" s="941" t="s">
        <v>234</v>
      </c>
      <c r="D16" s="941" t="s">
        <v>2082</v>
      </c>
      <c r="E16" s="942">
        <v>0.625</v>
      </c>
      <c r="F16" s="942">
        <v>0.8194444444444444</v>
      </c>
      <c r="G16" s="941" t="s">
        <v>1063</v>
      </c>
      <c r="H16" s="941" t="s">
        <v>1070</v>
      </c>
      <c r="I16" s="984"/>
      <c r="J16" s="244" t="s">
        <v>1150</v>
      </c>
    </row>
    <row r="17">
      <c r="A17" s="1011">
        <v>43070.0</v>
      </c>
      <c r="B17" s="916" t="s">
        <v>109</v>
      </c>
      <c r="C17" s="916" t="s">
        <v>234</v>
      </c>
      <c r="D17" s="916" t="s">
        <v>2069</v>
      </c>
      <c r="E17" s="917">
        <v>0.4166666666666667</v>
      </c>
      <c r="F17" s="917">
        <v>0.75</v>
      </c>
      <c r="G17" s="916">
        <v>30.0</v>
      </c>
      <c r="H17" s="916">
        <v>7.5</v>
      </c>
      <c r="I17" s="932"/>
      <c r="J17" s="244" t="s">
        <v>1150</v>
      </c>
    </row>
    <row r="18">
      <c r="A18" s="1014">
        <v>43070.0</v>
      </c>
      <c r="B18" s="998" t="s">
        <v>109</v>
      </c>
      <c r="C18" s="998" t="s">
        <v>234</v>
      </c>
      <c r="D18" s="998" t="s">
        <v>2226</v>
      </c>
      <c r="E18" s="999">
        <v>0.5833333333333334</v>
      </c>
      <c r="F18" s="999">
        <v>0.8819444444444444</v>
      </c>
      <c r="G18" s="998">
        <v>30.0</v>
      </c>
      <c r="H18" s="998" t="s">
        <v>2248</v>
      </c>
      <c r="I18" s="1000"/>
      <c r="J18" s="244" t="s">
        <v>1150</v>
      </c>
    </row>
    <row r="19">
      <c r="A19" s="998" t="s">
        <v>2249</v>
      </c>
      <c r="B19" s="998" t="s">
        <v>125</v>
      </c>
      <c r="C19" s="998" t="s">
        <v>234</v>
      </c>
      <c r="D19" s="998" t="s">
        <v>2226</v>
      </c>
      <c r="E19" s="999">
        <v>0.4166666666666667</v>
      </c>
      <c r="F19" s="999">
        <v>0.7708333333333334</v>
      </c>
      <c r="G19" s="998">
        <v>30.0</v>
      </c>
      <c r="H19" s="998" t="s">
        <v>2251</v>
      </c>
      <c r="I19" s="1000"/>
      <c r="J19" s="244" t="s">
        <v>1150</v>
      </c>
    </row>
    <row r="20">
      <c r="A20" s="1009" t="s">
        <v>2249</v>
      </c>
      <c r="B20" s="1009" t="s">
        <v>125</v>
      </c>
      <c r="C20" s="1009" t="s">
        <v>234</v>
      </c>
      <c r="D20" s="1009" t="s">
        <v>2195</v>
      </c>
      <c r="E20" s="1010">
        <v>0.5833333333333334</v>
      </c>
      <c r="F20" s="1010">
        <v>0.8819444444444444</v>
      </c>
      <c r="G20" s="1009">
        <v>30.0</v>
      </c>
      <c r="H20" s="1009" t="s">
        <v>2248</v>
      </c>
      <c r="I20" s="1017"/>
      <c r="J20" s="244" t="s">
        <v>1150</v>
      </c>
    </row>
    <row r="21">
      <c r="A21" s="1009" t="s">
        <v>2253</v>
      </c>
      <c r="B21" s="1009" t="s">
        <v>141</v>
      </c>
      <c r="C21" s="1009" t="s">
        <v>234</v>
      </c>
      <c r="D21" s="1009" t="s">
        <v>2195</v>
      </c>
      <c r="E21" s="1010">
        <v>0.4166666666666667</v>
      </c>
      <c r="F21" s="1010">
        <v>0.625</v>
      </c>
      <c r="G21" s="1009" t="s">
        <v>1063</v>
      </c>
      <c r="H21" s="1009" t="s">
        <v>2254</v>
      </c>
      <c r="I21" s="1017"/>
      <c r="J21" s="244" t="s">
        <v>1150</v>
      </c>
    </row>
    <row r="22">
      <c r="A22" s="916" t="s">
        <v>2253</v>
      </c>
      <c r="B22" s="916" t="s">
        <v>141</v>
      </c>
      <c r="C22" s="916" t="s">
        <v>234</v>
      </c>
      <c r="D22" s="916" t="s">
        <v>2069</v>
      </c>
      <c r="E22" s="917">
        <v>0.5</v>
      </c>
      <c r="F22" s="917">
        <v>0.8333333333333334</v>
      </c>
      <c r="G22" s="916">
        <v>30.0</v>
      </c>
      <c r="H22" s="916">
        <v>7.5</v>
      </c>
      <c r="I22" s="932"/>
      <c r="J22" s="244" t="s">
        <v>1150</v>
      </c>
    </row>
    <row r="23">
      <c r="A23" s="998" t="s">
        <v>2253</v>
      </c>
      <c r="B23" s="998" t="s">
        <v>141</v>
      </c>
      <c r="C23" s="998" t="s">
        <v>234</v>
      </c>
      <c r="D23" s="998" t="s">
        <v>2226</v>
      </c>
      <c r="E23" s="999">
        <v>0.5833333333333334</v>
      </c>
      <c r="F23" s="999">
        <v>0.9097222222222222</v>
      </c>
      <c r="G23" s="998">
        <v>30.0</v>
      </c>
      <c r="H23" s="998" t="s">
        <v>2255</v>
      </c>
      <c r="I23" s="998" t="s">
        <v>2256</v>
      </c>
      <c r="J23" s="244" t="s">
        <v>1150</v>
      </c>
    </row>
    <row r="24">
      <c r="A24" s="912" t="s">
        <v>2258</v>
      </c>
      <c r="B24" s="912" t="s">
        <v>170</v>
      </c>
      <c r="C24" s="912" t="s">
        <v>234</v>
      </c>
      <c r="D24" s="912" t="s">
        <v>1065</v>
      </c>
      <c r="E24" s="914">
        <v>0.4583333333333333</v>
      </c>
      <c r="F24" s="914">
        <v>0.7638888888888888</v>
      </c>
      <c r="G24" s="912">
        <v>30.0</v>
      </c>
      <c r="H24" s="912">
        <v>6.75</v>
      </c>
      <c r="I24" s="915"/>
      <c r="J24" s="244" t="s">
        <v>1150</v>
      </c>
    </row>
    <row r="25">
      <c r="A25" s="912" t="s">
        <v>2260</v>
      </c>
      <c r="B25" s="912" t="s">
        <v>5</v>
      </c>
      <c r="C25" s="912" t="s">
        <v>1064</v>
      </c>
      <c r="D25" s="912" t="s">
        <v>1065</v>
      </c>
      <c r="E25" s="914">
        <v>0.375</v>
      </c>
      <c r="F25" s="914">
        <v>0.75</v>
      </c>
      <c r="G25" s="912">
        <v>30.0</v>
      </c>
      <c r="H25" s="912">
        <v>8.5</v>
      </c>
      <c r="I25" s="915"/>
      <c r="J25" s="244" t="s">
        <v>1150</v>
      </c>
    </row>
    <row r="26">
      <c r="A26" s="916" t="s">
        <v>2260</v>
      </c>
      <c r="B26" s="916" t="s">
        <v>5</v>
      </c>
      <c r="C26" s="916" t="s">
        <v>234</v>
      </c>
      <c r="D26" s="916" t="s">
        <v>2069</v>
      </c>
      <c r="E26" s="917">
        <v>0.4166666666666667</v>
      </c>
      <c r="F26" s="917">
        <v>0.7291666666666666</v>
      </c>
      <c r="G26" s="916">
        <v>30.0</v>
      </c>
      <c r="H26" s="916">
        <v>7.0</v>
      </c>
      <c r="I26" s="932"/>
      <c r="J26" s="244" t="s">
        <v>1150</v>
      </c>
    </row>
    <row r="27">
      <c r="A27" s="998" t="s">
        <v>2260</v>
      </c>
      <c r="B27" s="998" t="s">
        <v>5</v>
      </c>
      <c r="C27" s="998" t="s">
        <v>234</v>
      </c>
      <c r="D27" s="998" t="s">
        <v>2226</v>
      </c>
      <c r="E27" s="999">
        <v>0.625</v>
      </c>
      <c r="F27" s="999">
        <v>0.8194444444444444</v>
      </c>
      <c r="G27" s="998" t="s">
        <v>1063</v>
      </c>
      <c r="H27" s="998" t="s">
        <v>2261</v>
      </c>
      <c r="I27" s="1000"/>
      <c r="J27" s="244" t="s">
        <v>1150</v>
      </c>
    </row>
    <row r="28">
      <c r="A28" s="1009" t="s">
        <v>2263</v>
      </c>
      <c r="B28" s="1009" t="s">
        <v>40</v>
      </c>
      <c r="C28" s="1009" t="s">
        <v>234</v>
      </c>
      <c r="D28" s="1009" t="s">
        <v>2195</v>
      </c>
      <c r="E28" s="1010">
        <v>0.4166666666666667</v>
      </c>
      <c r="F28" s="1010">
        <v>0.7083333333333334</v>
      </c>
      <c r="G28" s="1009" t="s">
        <v>1063</v>
      </c>
      <c r="H28" s="1009">
        <v>7.0</v>
      </c>
      <c r="I28" s="1017"/>
    </row>
    <row r="29">
      <c r="A29" s="998" t="s">
        <v>2263</v>
      </c>
      <c r="B29" s="998" t="s">
        <v>40</v>
      </c>
      <c r="C29" s="998" t="s">
        <v>234</v>
      </c>
      <c r="D29" s="998" t="s">
        <v>2226</v>
      </c>
      <c r="E29" s="999">
        <v>0.625</v>
      </c>
      <c r="F29" s="999">
        <v>0.8194444444444444</v>
      </c>
      <c r="G29" s="998" t="s">
        <v>1063</v>
      </c>
      <c r="H29" s="998" t="s">
        <v>2261</v>
      </c>
      <c r="I29" s="1000"/>
    </row>
    <row r="30">
      <c r="A30" s="912" t="s">
        <v>2265</v>
      </c>
      <c r="B30" s="912" t="s">
        <v>1115</v>
      </c>
      <c r="C30" s="912" t="s">
        <v>234</v>
      </c>
      <c r="D30" s="912" t="s">
        <v>1065</v>
      </c>
      <c r="E30" s="914">
        <v>0.4166666666666667</v>
      </c>
      <c r="F30" s="914">
        <v>0.7083333333333334</v>
      </c>
      <c r="G30" s="912">
        <v>30.0</v>
      </c>
      <c r="H30" s="912">
        <v>6.5</v>
      </c>
      <c r="I30" s="915"/>
    </row>
    <row r="31">
      <c r="A31" s="941" t="s">
        <v>2265</v>
      </c>
      <c r="B31" s="941" t="s">
        <v>1115</v>
      </c>
      <c r="C31" s="941" t="s">
        <v>234</v>
      </c>
      <c r="D31" s="941" t="s">
        <v>2082</v>
      </c>
      <c r="E31" s="942">
        <v>0.625</v>
      </c>
      <c r="F31" s="942">
        <v>0.8125</v>
      </c>
      <c r="G31" s="941" t="s">
        <v>1063</v>
      </c>
      <c r="H31" s="941">
        <v>4.5</v>
      </c>
      <c r="I31" s="984"/>
      <c r="J31" s="244" t="s">
        <v>1752</v>
      </c>
    </row>
    <row r="32">
      <c r="A32" s="938" t="s">
        <v>2267</v>
      </c>
      <c r="B32" s="938" t="s">
        <v>109</v>
      </c>
      <c r="C32" s="938" t="s">
        <v>234</v>
      </c>
      <c r="D32" s="938" t="s">
        <v>1066</v>
      </c>
      <c r="E32" s="939">
        <v>0.6041666666666666</v>
      </c>
      <c r="F32" s="939">
        <v>0.8819444444444444</v>
      </c>
      <c r="G32" s="938">
        <v>30.0</v>
      </c>
      <c r="H32" s="938" t="s">
        <v>1069</v>
      </c>
      <c r="I32" s="1005"/>
    </row>
    <row r="33">
      <c r="A33" s="955" t="s">
        <v>2059</v>
      </c>
      <c r="B33" s="955" t="s">
        <v>2059</v>
      </c>
      <c r="C33" s="955" t="s">
        <v>2059</v>
      </c>
      <c r="D33" s="955" t="s">
        <v>2059</v>
      </c>
      <c r="E33" s="955" t="s">
        <v>2059</v>
      </c>
      <c r="F33" s="955" t="s">
        <v>2059</v>
      </c>
      <c r="G33" s="955" t="s">
        <v>2059</v>
      </c>
      <c r="H33" s="955" t="s">
        <v>2059</v>
      </c>
      <c r="I33" s="955" t="s">
        <v>2059</v>
      </c>
      <c r="J33" s="1032" t="s">
        <v>2059</v>
      </c>
    </row>
    <row r="34">
      <c r="A34" s="912" t="s">
        <v>2269</v>
      </c>
      <c r="B34" s="912" t="s">
        <v>109</v>
      </c>
      <c r="C34" s="912" t="s">
        <v>234</v>
      </c>
      <c r="D34" s="912" t="s">
        <v>2271</v>
      </c>
      <c r="E34" s="914">
        <v>0.4166666666666667</v>
      </c>
      <c r="F34" s="914">
        <v>0.8020833333333334</v>
      </c>
      <c r="G34" s="912">
        <v>30.0</v>
      </c>
      <c r="H34" s="912" t="s">
        <v>2274</v>
      </c>
      <c r="I34" s="915"/>
      <c r="J34" s="146" t="s">
        <v>1020</v>
      </c>
    </row>
    <row r="35">
      <c r="A35" s="938" t="s">
        <v>2269</v>
      </c>
      <c r="B35" s="938" t="s">
        <v>2275</v>
      </c>
      <c r="C35" s="938" t="s">
        <v>234</v>
      </c>
      <c r="D35" s="938" t="s">
        <v>1167</v>
      </c>
      <c r="E35" s="939">
        <v>0.6041666666666666</v>
      </c>
      <c r="F35" s="939">
        <v>0.875</v>
      </c>
      <c r="G35" s="938">
        <v>30.0</v>
      </c>
      <c r="H35" s="938" t="s">
        <v>2277</v>
      </c>
      <c r="I35" s="1005"/>
      <c r="J35" s="146" t="s">
        <v>1020</v>
      </c>
    </row>
    <row r="36">
      <c r="A36" s="1009" t="s">
        <v>2278</v>
      </c>
      <c r="B36" s="1009" t="s">
        <v>125</v>
      </c>
      <c r="C36" s="1009" t="s">
        <v>234</v>
      </c>
      <c r="D36" s="1009" t="s">
        <v>2195</v>
      </c>
      <c r="E36" s="1010">
        <v>0.4166666666666667</v>
      </c>
      <c r="F36" s="1010">
        <v>0.75</v>
      </c>
      <c r="G36" s="1009">
        <v>30.0</v>
      </c>
      <c r="H36" s="1009">
        <v>7.5</v>
      </c>
      <c r="I36" s="1017"/>
      <c r="J36" s="146" t="s">
        <v>1020</v>
      </c>
    </row>
    <row r="37">
      <c r="A37" s="998" t="s">
        <v>2278</v>
      </c>
      <c r="B37" s="998" t="s">
        <v>125</v>
      </c>
      <c r="C37" s="998" t="s">
        <v>234</v>
      </c>
      <c r="D37" s="998" t="s">
        <v>2226</v>
      </c>
      <c r="E37" s="999">
        <v>0.6041666666666666</v>
      </c>
      <c r="F37" s="999">
        <v>0.8819444444444444</v>
      </c>
      <c r="G37" s="998">
        <v>30.0</v>
      </c>
      <c r="H37" s="998" t="s">
        <v>2248</v>
      </c>
      <c r="I37" s="1000"/>
      <c r="J37" s="146" t="s">
        <v>1020</v>
      </c>
    </row>
    <row r="38">
      <c r="A38" s="918" t="s">
        <v>2280</v>
      </c>
      <c r="B38" s="918" t="s">
        <v>141</v>
      </c>
      <c r="C38" s="918" t="s">
        <v>234</v>
      </c>
      <c r="D38" s="918" t="s">
        <v>2282</v>
      </c>
      <c r="E38" s="919">
        <v>0.4166666666666667</v>
      </c>
      <c r="F38" s="919">
        <v>0.625</v>
      </c>
      <c r="G38" s="918" t="s">
        <v>1063</v>
      </c>
      <c r="H38" s="918" t="s">
        <v>2283</v>
      </c>
      <c r="I38" s="950"/>
      <c r="J38" s="146" t="s">
        <v>1020</v>
      </c>
    </row>
    <row r="39">
      <c r="A39" s="1009" t="s">
        <v>2280</v>
      </c>
      <c r="B39" s="1009" t="s">
        <v>141</v>
      </c>
      <c r="C39" s="1009" t="s">
        <v>234</v>
      </c>
      <c r="D39" s="1009" t="s">
        <v>2195</v>
      </c>
      <c r="E39" s="1010">
        <v>0.5</v>
      </c>
      <c r="F39" s="1010">
        <v>0.8333333333333334</v>
      </c>
      <c r="G39" s="1009">
        <v>30.0</v>
      </c>
      <c r="H39" s="1009">
        <v>7.5</v>
      </c>
      <c r="I39" s="1017"/>
      <c r="J39" s="146" t="s">
        <v>1020</v>
      </c>
    </row>
    <row r="40">
      <c r="A40" s="998" t="s">
        <v>2280</v>
      </c>
      <c r="B40" s="1046" t="s">
        <v>141</v>
      </c>
      <c r="C40" s="998" t="s">
        <v>234</v>
      </c>
      <c r="D40" s="998" t="s">
        <v>2226</v>
      </c>
      <c r="E40" s="999">
        <v>0.5833333333333334</v>
      </c>
      <c r="F40" s="999">
        <v>0.9027777777777778</v>
      </c>
      <c r="G40" s="998">
        <v>30.0</v>
      </c>
      <c r="H40" s="998" t="s">
        <v>2242</v>
      </c>
      <c r="I40" s="1000"/>
      <c r="J40" s="146" t="s">
        <v>1020</v>
      </c>
    </row>
    <row r="41">
      <c r="A41" s="912" t="s">
        <v>2284</v>
      </c>
      <c r="B41" s="912" t="s">
        <v>170</v>
      </c>
      <c r="C41" s="912" t="s">
        <v>234</v>
      </c>
      <c r="D41" s="912" t="s">
        <v>2271</v>
      </c>
      <c r="E41" s="914">
        <v>0.4583333333333333</v>
      </c>
      <c r="F41" s="914">
        <v>0.7569444444444444</v>
      </c>
      <c r="G41" s="912">
        <v>30.0</v>
      </c>
      <c r="H41" s="912" t="s">
        <v>1074</v>
      </c>
      <c r="I41" s="915"/>
      <c r="J41" s="146" t="s">
        <v>1020</v>
      </c>
    </row>
    <row r="42">
      <c r="A42" s="912" t="s">
        <v>2285</v>
      </c>
      <c r="B42" s="912" t="s">
        <v>5</v>
      </c>
      <c r="C42" s="912" t="s">
        <v>234</v>
      </c>
      <c r="D42" s="912" t="s">
        <v>2271</v>
      </c>
      <c r="E42" s="914">
        <v>0.375</v>
      </c>
      <c r="F42" s="914">
        <v>0.7291666666666666</v>
      </c>
      <c r="G42" s="912">
        <v>30.0</v>
      </c>
      <c r="H42" s="912">
        <v>8.0</v>
      </c>
      <c r="I42" s="915"/>
      <c r="J42" s="146" t="s">
        <v>1020</v>
      </c>
    </row>
    <row r="43">
      <c r="A43" s="1009" t="s">
        <v>2285</v>
      </c>
      <c r="B43" s="1009" t="s">
        <v>5</v>
      </c>
      <c r="C43" s="1009" t="s">
        <v>234</v>
      </c>
      <c r="D43" s="1009" t="s">
        <v>2195</v>
      </c>
      <c r="E43" s="1010">
        <v>0.4166666666666667</v>
      </c>
      <c r="F43" s="1010">
        <v>0.7083333333333334</v>
      </c>
      <c r="G43" s="1009" t="s">
        <v>1063</v>
      </c>
      <c r="H43" s="1009">
        <v>7.0</v>
      </c>
      <c r="I43" s="1017"/>
      <c r="J43" s="146" t="s">
        <v>1020</v>
      </c>
    </row>
    <row r="44">
      <c r="A44" s="998" t="s">
        <v>2285</v>
      </c>
      <c r="B44" s="998" t="s">
        <v>5</v>
      </c>
      <c r="C44" s="998" t="s">
        <v>234</v>
      </c>
      <c r="D44" s="998" t="s">
        <v>2226</v>
      </c>
      <c r="E44" s="999">
        <v>0.625</v>
      </c>
      <c r="F44" s="999">
        <v>0.8194444444444444</v>
      </c>
      <c r="G44" s="998" t="s">
        <v>1063</v>
      </c>
      <c r="H44" s="998" t="s">
        <v>2288</v>
      </c>
      <c r="I44" s="1000"/>
      <c r="J44" s="244" t="s">
        <v>1020</v>
      </c>
    </row>
    <row r="45">
      <c r="A45" s="1009" t="s">
        <v>2289</v>
      </c>
      <c r="B45" s="1009" t="s">
        <v>40</v>
      </c>
      <c r="C45" s="1009" t="s">
        <v>234</v>
      </c>
      <c r="D45" s="1009" t="s">
        <v>2195</v>
      </c>
      <c r="E45" s="1010">
        <v>0.4166666666666667</v>
      </c>
      <c r="F45" s="1010">
        <v>0.7083333333333334</v>
      </c>
      <c r="G45" s="1009" t="s">
        <v>1063</v>
      </c>
      <c r="H45" s="1009">
        <v>7.0</v>
      </c>
      <c r="I45" s="1017"/>
      <c r="J45" s="146" t="s">
        <v>1020</v>
      </c>
    </row>
    <row r="46">
      <c r="A46" s="998" t="s">
        <v>2289</v>
      </c>
      <c r="B46" s="998" t="s">
        <v>40</v>
      </c>
      <c r="C46" s="998" t="s">
        <v>234</v>
      </c>
      <c r="D46" s="998" t="s">
        <v>2226</v>
      </c>
      <c r="E46" s="999">
        <v>0.6666666666666666</v>
      </c>
      <c r="F46" s="999">
        <v>0.8194444444444444</v>
      </c>
      <c r="G46" s="998" t="s">
        <v>1063</v>
      </c>
      <c r="H46" s="998" t="s">
        <v>2293</v>
      </c>
      <c r="I46" s="998"/>
      <c r="J46" s="146" t="s">
        <v>1020</v>
      </c>
    </row>
    <row r="47">
      <c r="A47" s="912" t="s">
        <v>2297</v>
      </c>
      <c r="B47" s="912" t="s">
        <v>1115</v>
      </c>
      <c r="C47" s="912" t="s">
        <v>234</v>
      </c>
      <c r="D47" s="912" t="s">
        <v>1065</v>
      </c>
      <c r="E47" s="914">
        <v>0.4166666666666667</v>
      </c>
      <c r="F47" s="914">
        <v>0.7083333333333334</v>
      </c>
      <c r="G47" s="912" t="s">
        <v>1063</v>
      </c>
      <c r="H47" s="912">
        <v>7.0</v>
      </c>
      <c r="I47" s="912" t="s">
        <v>2300</v>
      </c>
      <c r="J47" s="146" t="s">
        <v>1020</v>
      </c>
    </row>
    <row r="48">
      <c r="A48" s="912" t="s">
        <v>2301</v>
      </c>
      <c r="B48" s="912" t="s">
        <v>109</v>
      </c>
      <c r="C48" s="912" t="s">
        <v>234</v>
      </c>
      <c r="D48" s="912" t="s">
        <v>2245</v>
      </c>
      <c r="E48" s="914">
        <v>0.4166666666666667</v>
      </c>
      <c r="F48" s="914">
        <v>0.7569444444444444</v>
      </c>
      <c r="G48" s="912">
        <v>30.0</v>
      </c>
      <c r="H48" s="912" t="s">
        <v>2304</v>
      </c>
      <c r="I48" s="912" t="s">
        <v>2305</v>
      </c>
      <c r="J48" s="146" t="s">
        <v>1020</v>
      </c>
    </row>
    <row r="49">
      <c r="A49" s="938" t="s">
        <v>2306</v>
      </c>
      <c r="B49" s="938" t="s">
        <v>125</v>
      </c>
      <c r="C49" s="938" t="s">
        <v>234</v>
      </c>
      <c r="D49" s="938" t="s">
        <v>1066</v>
      </c>
      <c r="E49" s="939">
        <v>0.4166666666666667</v>
      </c>
      <c r="F49" s="939">
        <v>0.75</v>
      </c>
      <c r="G49" s="938">
        <v>30.0</v>
      </c>
      <c r="H49" s="938">
        <v>7.5</v>
      </c>
      <c r="I49" s="1005"/>
      <c r="J49" s="146" t="s">
        <v>1020</v>
      </c>
    </row>
    <row r="50">
      <c r="A50" s="1009" t="s">
        <v>2306</v>
      </c>
      <c r="B50" s="1009" t="s">
        <v>125</v>
      </c>
      <c r="C50" s="1009" t="s">
        <v>234</v>
      </c>
      <c r="D50" s="1009" t="s">
        <v>2195</v>
      </c>
      <c r="E50" s="1010">
        <v>0.6041666666666666</v>
      </c>
      <c r="F50" s="1010">
        <v>0.8888888888888888</v>
      </c>
      <c r="G50" s="1009">
        <v>30.0</v>
      </c>
      <c r="H50" s="1009" t="s">
        <v>2309</v>
      </c>
      <c r="I50" s="1017"/>
      <c r="J50" s="146" t="s">
        <v>1020</v>
      </c>
    </row>
    <row r="51">
      <c r="A51" s="912" t="s">
        <v>2310</v>
      </c>
      <c r="B51" s="912" t="s">
        <v>141</v>
      </c>
      <c r="C51" s="912" t="s">
        <v>234</v>
      </c>
      <c r="D51" s="912" t="s">
        <v>1065</v>
      </c>
      <c r="E51" s="914">
        <v>0.4166666666666667</v>
      </c>
      <c r="F51" s="914">
        <v>0.625</v>
      </c>
      <c r="G51" s="912" t="s">
        <v>1063</v>
      </c>
      <c r="H51" s="912">
        <v>5.0</v>
      </c>
      <c r="I51" s="915"/>
      <c r="J51" s="146" t="s">
        <v>1020</v>
      </c>
    </row>
    <row r="52">
      <c r="A52" s="938" t="s">
        <v>2310</v>
      </c>
      <c r="B52" s="938" t="s">
        <v>141</v>
      </c>
      <c r="C52" s="938" t="s">
        <v>234</v>
      </c>
      <c r="D52" s="938" t="s">
        <v>1066</v>
      </c>
      <c r="E52" s="939">
        <v>0.5</v>
      </c>
      <c r="F52" s="939">
        <v>0.8333333333333334</v>
      </c>
      <c r="G52" s="938">
        <v>30.0</v>
      </c>
      <c r="H52" s="938">
        <v>7.5</v>
      </c>
      <c r="I52" s="1005"/>
      <c r="J52" s="146" t="s">
        <v>1020</v>
      </c>
    </row>
    <row r="53">
      <c r="A53" s="998" t="s">
        <v>2310</v>
      </c>
      <c r="B53" s="998" t="s">
        <v>141</v>
      </c>
      <c r="C53" s="998" t="s">
        <v>234</v>
      </c>
      <c r="D53" s="998" t="s">
        <v>2226</v>
      </c>
      <c r="E53" s="999">
        <v>0.5833333333333334</v>
      </c>
      <c r="F53" s="999">
        <v>0.9027777777777778</v>
      </c>
      <c r="G53" s="998">
        <v>30.0</v>
      </c>
      <c r="H53" s="998" t="s">
        <v>2318</v>
      </c>
      <c r="I53" s="1000"/>
      <c r="J53" s="146" t="s">
        <v>1020</v>
      </c>
    </row>
    <row r="54">
      <c r="A54" s="912" t="s">
        <v>2319</v>
      </c>
      <c r="B54" s="912" t="s">
        <v>170</v>
      </c>
      <c r="C54" s="912" t="s">
        <v>234</v>
      </c>
      <c r="D54" s="912" t="s">
        <v>1065</v>
      </c>
      <c r="E54" s="914">
        <v>0.4583333333333333</v>
      </c>
      <c r="F54" s="914">
        <v>0.7604166666666666</v>
      </c>
      <c r="G54" s="912">
        <v>30.0</v>
      </c>
      <c r="H54" s="912">
        <v>6.75</v>
      </c>
      <c r="I54" s="915"/>
      <c r="J54" s="146" t="s">
        <v>1020</v>
      </c>
    </row>
    <row r="55">
      <c r="A55" s="912" t="s">
        <v>2320</v>
      </c>
      <c r="B55" s="912" t="s">
        <v>5</v>
      </c>
      <c r="C55" s="912" t="s">
        <v>234</v>
      </c>
      <c r="D55" s="912" t="s">
        <v>1065</v>
      </c>
      <c r="E55" s="914">
        <v>0.3541666666666667</v>
      </c>
      <c r="F55" s="914">
        <v>0.75</v>
      </c>
      <c r="G55" s="912">
        <v>30.0</v>
      </c>
      <c r="H55" s="912">
        <v>9.0</v>
      </c>
      <c r="I55" s="915"/>
      <c r="J55" s="146" t="s">
        <v>1020</v>
      </c>
    </row>
    <row r="56">
      <c r="A56" s="1009" t="s">
        <v>2320</v>
      </c>
      <c r="B56" s="1009" t="s">
        <v>5</v>
      </c>
      <c r="C56" s="1009" t="s">
        <v>234</v>
      </c>
      <c r="D56" s="1009" t="s">
        <v>2195</v>
      </c>
      <c r="E56" s="1010">
        <v>0.4166666666666667</v>
      </c>
      <c r="F56" s="1010">
        <v>0.7083333333333334</v>
      </c>
      <c r="G56" s="1009" t="s">
        <v>1063</v>
      </c>
      <c r="H56" s="1009">
        <v>7.0</v>
      </c>
      <c r="I56" s="1017"/>
      <c r="J56" s="146" t="s">
        <v>1020</v>
      </c>
    </row>
    <row r="57">
      <c r="A57" s="1001" t="s">
        <v>2320</v>
      </c>
      <c r="B57" s="1001" t="s">
        <v>5</v>
      </c>
      <c r="C57" s="1001" t="s">
        <v>234</v>
      </c>
      <c r="D57" s="1001" t="s">
        <v>1067</v>
      </c>
      <c r="E57" s="1002">
        <v>0.625</v>
      </c>
      <c r="F57" s="1002">
        <v>0.8125</v>
      </c>
      <c r="G57" s="1001" t="s">
        <v>1063</v>
      </c>
      <c r="H57" s="1001">
        <v>4.5</v>
      </c>
      <c r="I57" s="1003"/>
      <c r="J57" s="146" t="s">
        <v>1020</v>
      </c>
    </row>
    <row r="58">
      <c r="A58" s="1009" t="s">
        <v>2322</v>
      </c>
      <c r="B58" s="1009" t="s">
        <v>40</v>
      </c>
      <c r="C58" s="1009" t="s">
        <v>234</v>
      </c>
      <c r="D58" s="1009" t="s">
        <v>2195</v>
      </c>
      <c r="E58" s="1010">
        <v>0.4166666666666667</v>
      </c>
      <c r="F58" s="1010">
        <v>0.7083333333333334</v>
      </c>
      <c r="G58" s="1009" t="s">
        <v>1063</v>
      </c>
      <c r="H58" s="1009">
        <v>7.0</v>
      </c>
      <c r="I58" s="1017"/>
      <c r="J58" s="146" t="s">
        <v>1752</v>
      </c>
    </row>
    <row r="59">
      <c r="A59" s="1060" t="s">
        <v>2322</v>
      </c>
      <c r="B59" s="1060" t="s">
        <v>40</v>
      </c>
      <c r="C59" s="1060" t="s">
        <v>234</v>
      </c>
      <c r="D59" s="1060" t="s">
        <v>2324</v>
      </c>
      <c r="E59" s="1061">
        <v>0.6666666666666666</v>
      </c>
      <c r="F59" s="1061">
        <v>0.8194444444444444</v>
      </c>
      <c r="G59" s="1060" t="s">
        <v>1063</v>
      </c>
      <c r="H59" s="1060" t="s">
        <v>2326</v>
      </c>
      <c r="I59" s="1063"/>
      <c r="J59" s="146" t="s">
        <v>1752</v>
      </c>
    </row>
    <row r="60">
      <c r="A60" s="1006">
        <v>42737.0</v>
      </c>
      <c r="B60" s="912" t="s">
        <v>1115</v>
      </c>
      <c r="C60" s="912" t="s">
        <v>234</v>
      </c>
      <c r="D60" s="912" t="s">
        <v>1065</v>
      </c>
      <c r="E60" s="914">
        <v>0.4166666666666667</v>
      </c>
      <c r="F60" s="914">
        <v>0.7083333333333334</v>
      </c>
      <c r="G60" s="912" t="s">
        <v>1063</v>
      </c>
      <c r="H60" s="912">
        <v>7.0</v>
      </c>
      <c r="I60" s="915"/>
      <c r="J60" s="146" t="s">
        <v>1752</v>
      </c>
    </row>
    <row r="61">
      <c r="A61" s="1065">
        <v>42737.0</v>
      </c>
      <c r="B61" s="1001" t="s">
        <v>1115</v>
      </c>
      <c r="C61" s="1001" t="s">
        <v>234</v>
      </c>
      <c r="D61" s="1001" t="s">
        <v>1067</v>
      </c>
      <c r="E61" s="1002">
        <v>0.6666666666666666</v>
      </c>
      <c r="F61" s="1002">
        <v>0.8194444444444444</v>
      </c>
      <c r="G61" s="1001" t="s">
        <v>1063</v>
      </c>
      <c r="H61" s="1001" t="s">
        <v>2331</v>
      </c>
      <c r="I61" s="1003"/>
      <c r="J61" s="244" t="s">
        <v>1752</v>
      </c>
    </row>
    <row r="62">
      <c r="A62" s="955" t="s">
        <v>2059</v>
      </c>
      <c r="B62" s="955" t="s">
        <v>2059</v>
      </c>
      <c r="C62" s="955" t="s">
        <v>2059</v>
      </c>
      <c r="D62" s="955" t="s">
        <v>2059</v>
      </c>
      <c r="E62" s="955" t="s">
        <v>2059</v>
      </c>
      <c r="F62" s="955" t="s">
        <v>2059</v>
      </c>
      <c r="G62" s="955" t="s">
        <v>2059</v>
      </c>
      <c r="H62" s="955" t="s">
        <v>2059</v>
      </c>
      <c r="I62" s="955" t="s">
        <v>2059</v>
      </c>
      <c r="J62" s="1032" t="s">
        <v>2059</v>
      </c>
    </row>
    <row r="63">
      <c r="A63" s="955" t="s">
        <v>2059</v>
      </c>
      <c r="B63" s="955" t="s">
        <v>2059</v>
      </c>
      <c r="C63" s="955" t="s">
        <v>2059</v>
      </c>
      <c r="D63" s="955" t="s">
        <v>2059</v>
      </c>
      <c r="E63" s="955" t="s">
        <v>2059</v>
      </c>
      <c r="F63" s="955" t="s">
        <v>2059</v>
      </c>
      <c r="G63" s="955" t="s">
        <v>2059</v>
      </c>
      <c r="H63" s="955" t="s">
        <v>2059</v>
      </c>
      <c r="I63" s="955" t="s">
        <v>2059</v>
      </c>
      <c r="J63" s="1032" t="s">
        <v>2059</v>
      </c>
    </row>
    <row r="64">
      <c r="A64" s="912" t="s">
        <v>2269</v>
      </c>
      <c r="B64" s="912" t="s">
        <v>109</v>
      </c>
      <c r="C64" s="912" t="s">
        <v>234</v>
      </c>
      <c r="D64" s="912" t="s">
        <v>2271</v>
      </c>
      <c r="E64" s="914">
        <v>0.4166666666666667</v>
      </c>
      <c r="F64" s="914">
        <v>0.8020833333333334</v>
      </c>
      <c r="G64" s="912">
        <v>30.0</v>
      </c>
      <c r="H64" s="912" t="s">
        <v>2274</v>
      </c>
      <c r="I64" s="915"/>
      <c r="J64" s="146" t="s">
        <v>1020</v>
      </c>
    </row>
    <row r="65">
      <c r="A65" s="938" t="s">
        <v>2269</v>
      </c>
      <c r="B65" s="938" t="s">
        <v>2275</v>
      </c>
      <c r="C65" s="938" t="s">
        <v>234</v>
      </c>
      <c r="D65" s="938" t="s">
        <v>1167</v>
      </c>
      <c r="E65" s="939">
        <v>0.6041666666666666</v>
      </c>
      <c r="F65" s="939">
        <v>0.875</v>
      </c>
      <c r="G65" s="938">
        <v>30.0</v>
      </c>
      <c r="H65" s="938" t="s">
        <v>2277</v>
      </c>
      <c r="I65" s="1005"/>
      <c r="J65" s="146" t="s">
        <v>1020</v>
      </c>
    </row>
    <row r="66">
      <c r="A66" s="1009" t="s">
        <v>2278</v>
      </c>
      <c r="B66" s="1009" t="s">
        <v>125</v>
      </c>
      <c r="C66" s="1009" t="s">
        <v>234</v>
      </c>
      <c r="D66" s="1009" t="s">
        <v>2195</v>
      </c>
      <c r="E66" s="1010">
        <v>0.4166666666666667</v>
      </c>
      <c r="F66" s="1010">
        <v>0.75</v>
      </c>
      <c r="G66" s="1009">
        <v>30.0</v>
      </c>
      <c r="H66" s="1009">
        <v>7.5</v>
      </c>
      <c r="I66" s="1017"/>
      <c r="J66" s="146" t="s">
        <v>1020</v>
      </c>
    </row>
    <row r="67">
      <c r="A67" s="998" t="s">
        <v>2278</v>
      </c>
      <c r="B67" s="998" t="s">
        <v>125</v>
      </c>
      <c r="C67" s="998" t="s">
        <v>234</v>
      </c>
      <c r="D67" s="998" t="s">
        <v>2226</v>
      </c>
      <c r="E67" s="999">
        <v>0.6041666666666666</v>
      </c>
      <c r="F67" s="999">
        <v>0.8819444444444444</v>
      </c>
      <c r="G67" s="998">
        <v>30.0</v>
      </c>
      <c r="H67" s="998" t="s">
        <v>2248</v>
      </c>
      <c r="I67" s="1000"/>
      <c r="J67" s="146" t="s">
        <v>1020</v>
      </c>
    </row>
    <row r="68">
      <c r="A68" s="918" t="s">
        <v>2280</v>
      </c>
      <c r="B68" s="918" t="s">
        <v>141</v>
      </c>
      <c r="C68" s="918" t="s">
        <v>234</v>
      </c>
      <c r="D68" s="918" t="s">
        <v>2282</v>
      </c>
      <c r="E68" s="919">
        <v>0.4166666666666667</v>
      </c>
      <c r="F68" s="919">
        <v>0.625</v>
      </c>
      <c r="G68" s="918" t="s">
        <v>1063</v>
      </c>
      <c r="H68" s="918" t="s">
        <v>2283</v>
      </c>
      <c r="I68" s="950"/>
      <c r="J68" s="146" t="s">
        <v>1020</v>
      </c>
    </row>
    <row r="69">
      <c r="A69" s="1009" t="s">
        <v>2280</v>
      </c>
      <c r="B69" s="1009" t="s">
        <v>141</v>
      </c>
      <c r="C69" s="1009" t="s">
        <v>234</v>
      </c>
      <c r="D69" s="1009" t="s">
        <v>2195</v>
      </c>
      <c r="E69" s="1010">
        <v>0.5</v>
      </c>
      <c r="F69" s="1010">
        <v>0.8333333333333334</v>
      </c>
      <c r="G69" s="1009">
        <v>30.0</v>
      </c>
      <c r="H69" s="1009">
        <v>7.5</v>
      </c>
      <c r="I69" s="1017"/>
      <c r="J69" s="146" t="s">
        <v>1020</v>
      </c>
    </row>
    <row r="70">
      <c r="A70" s="998" t="s">
        <v>2280</v>
      </c>
      <c r="B70" s="1046" t="s">
        <v>141</v>
      </c>
      <c r="C70" s="998" t="s">
        <v>234</v>
      </c>
      <c r="D70" s="998" t="s">
        <v>2226</v>
      </c>
      <c r="E70" s="999">
        <v>0.5833333333333334</v>
      </c>
      <c r="F70" s="999">
        <v>0.9027777777777778</v>
      </c>
      <c r="G70" s="998">
        <v>30.0</v>
      </c>
      <c r="H70" s="998" t="s">
        <v>2242</v>
      </c>
      <c r="I70" s="1000"/>
      <c r="J70" s="146" t="s">
        <v>1020</v>
      </c>
    </row>
    <row r="71">
      <c r="A71" s="912" t="s">
        <v>2284</v>
      </c>
      <c r="B71" s="912" t="s">
        <v>170</v>
      </c>
      <c r="C71" s="912" t="s">
        <v>234</v>
      </c>
      <c r="D71" s="912" t="s">
        <v>2271</v>
      </c>
      <c r="E71" s="914">
        <v>0.4583333333333333</v>
      </c>
      <c r="F71" s="914">
        <v>0.7569444444444444</v>
      </c>
      <c r="G71" s="912">
        <v>30.0</v>
      </c>
      <c r="H71" s="912" t="s">
        <v>1074</v>
      </c>
      <c r="I71" s="915"/>
      <c r="J71" s="146" t="s">
        <v>1020</v>
      </c>
    </row>
    <row r="72">
      <c r="A72" s="912" t="s">
        <v>2285</v>
      </c>
      <c r="B72" s="912" t="s">
        <v>5</v>
      </c>
      <c r="C72" s="912" t="s">
        <v>234</v>
      </c>
      <c r="D72" s="912" t="s">
        <v>2271</v>
      </c>
      <c r="E72" s="914">
        <v>0.375</v>
      </c>
      <c r="F72" s="914">
        <v>0.7291666666666666</v>
      </c>
      <c r="G72" s="912">
        <v>30.0</v>
      </c>
      <c r="H72" s="912">
        <v>8.0</v>
      </c>
      <c r="I72" s="915"/>
      <c r="J72" s="146" t="s">
        <v>1020</v>
      </c>
    </row>
    <row r="73">
      <c r="A73" s="1009" t="s">
        <v>2285</v>
      </c>
      <c r="B73" s="1009" t="s">
        <v>5</v>
      </c>
      <c r="C73" s="1009" t="s">
        <v>234</v>
      </c>
      <c r="D73" s="1009" t="s">
        <v>2195</v>
      </c>
      <c r="E73" s="1010">
        <v>0.4166666666666667</v>
      </c>
      <c r="F73" s="1010">
        <v>0.7083333333333334</v>
      </c>
      <c r="G73" s="1009" t="s">
        <v>1063</v>
      </c>
      <c r="H73" s="1009">
        <v>7.0</v>
      </c>
      <c r="I73" s="1017"/>
      <c r="J73" s="146" t="s">
        <v>1020</v>
      </c>
    </row>
    <row r="74">
      <c r="A74" s="998" t="s">
        <v>2285</v>
      </c>
      <c r="B74" s="998" t="s">
        <v>5</v>
      </c>
      <c r="C74" s="998" t="s">
        <v>234</v>
      </c>
      <c r="D74" s="998" t="s">
        <v>2226</v>
      </c>
      <c r="E74" s="999">
        <v>0.625</v>
      </c>
      <c r="F74" s="999">
        <v>0.8194444444444444</v>
      </c>
      <c r="G74" s="998" t="s">
        <v>1063</v>
      </c>
      <c r="H74" s="998" t="s">
        <v>2288</v>
      </c>
      <c r="I74" s="1000"/>
      <c r="J74" s="244" t="s">
        <v>1020</v>
      </c>
    </row>
    <row r="75">
      <c r="A75" s="1009" t="s">
        <v>2289</v>
      </c>
      <c r="B75" s="1009" t="s">
        <v>40</v>
      </c>
      <c r="C75" s="1009" t="s">
        <v>234</v>
      </c>
      <c r="D75" s="1009" t="s">
        <v>2195</v>
      </c>
      <c r="E75" s="1010">
        <v>0.4166666666666667</v>
      </c>
      <c r="F75" s="1010">
        <v>0.7083333333333334</v>
      </c>
      <c r="G75" s="1009" t="s">
        <v>1063</v>
      </c>
      <c r="H75" s="1009">
        <v>7.0</v>
      </c>
      <c r="I75" s="1017"/>
      <c r="J75" s="146" t="s">
        <v>1020</v>
      </c>
    </row>
    <row r="76">
      <c r="A76" s="998" t="s">
        <v>2289</v>
      </c>
      <c r="B76" s="998" t="s">
        <v>40</v>
      </c>
      <c r="C76" s="998" t="s">
        <v>234</v>
      </c>
      <c r="D76" s="998" t="s">
        <v>2226</v>
      </c>
      <c r="E76" s="999">
        <v>0.6666666666666666</v>
      </c>
      <c r="F76" s="999">
        <v>0.8194444444444444</v>
      </c>
      <c r="G76" s="998" t="s">
        <v>1063</v>
      </c>
      <c r="H76" s="998" t="s">
        <v>2293</v>
      </c>
      <c r="I76" s="998"/>
      <c r="J76" s="146" t="s">
        <v>1020</v>
      </c>
    </row>
    <row r="77">
      <c r="A77" s="912" t="s">
        <v>2297</v>
      </c>
      <c r="B77" s="912" t="s">
        <v>1115</v>
      </c>
      <c r="C77" s="912" t="s">
        <v>234</v>
      </c>
      <c r="D77" s="912" t="s">
        <v>1065</v>
      </c>
      <c r="E77" s="914">
        <v>0.4166666666666667</v>
      </c>
      <c r="F77" s="914">
        <v>0.7083333333333334</v>
      </c>
      <c r="G77" s="912" t="s">
        <v>1063</v>
      </c>
      <c r="H77" s="912">
        <v>7.0</v>
      </c>
      <c r="I77" s="912" t="s">
        <v>2300</v>
      </c>
      <c r="J77" s="146" t="s">
        <v>1020</v>
      </c>
    </row>
    <row r="78">
      <c r="A78" s="912" t="s">
        <v>2301</v>
      </c>
      <c r="B78" s="912" t="s">
        <v>109</v>
      </c>
      <c r="C78" s="912" t="s">
        <v>234</v>
      </c>
      <c r="D78" s="912" t="s">
        <v>2245</v>
      </c>
      <c r="E78" s="914">
        <v>0.4166666666666667</v>
      </c>
      <c r="F78" s="914">
        <v>0.7569444444444444</v>
      </c>
      <c r="G78" s="912">
        <v>30.0</v>
      </c>
      <c r="H78" s="912" t="s">
        <v>2304</v>
      </c>
      <c r="I78" s="912" t="s">
        <v>2305</v>
      </c>
      <c r="J78" s="146" t="s">
        <v>1020</v>
      </c>
    </row>
    <row r="79">
      <c r="A79" s="938" t="s">
        <v>2306</v>
      </c>
      <c r="B79" s="938" t="s">
        <v>125</v>
      </c>
      <c r="C79" s="938" t="s">
        <v>234</v>
      </c>
      <c r="D79" s="938" t="s">
        <v>1066</v>
      </c>
      <c r="E79" s="939">
        <v>0.4166666666666667</v>
      </c>
      <c r="F79" s="939">
        <v>0.75</v>
      </c>
      <c r="G79" s="938">
        <v>30.0</v>
      </c>
      <c r="H79" s="938">
        <v>7.5</v>
      </c>
      <c r="I79" s="1005"/>
      <c r="J79" s="146" t="s">
        <v>1020</v>
      </c>
    </row>
    <row r="80">
      <c r="A80" s="1009" t="s">
        <v>2306</v>
      </c>
      <c r="B80" s="1009" t="s">
        <v>125</v>
      </c>
      <c r="C80" s="1009" t="s">
        <v>234</v>
      </c>
      <c r="D80" s="1009" t="s">
        <v>2195</v>
      </c>
      <c r="E80" s="1010">
        <v>0.6041666666666666</v>
      </c>
      <c r="F80" s="1010">
        <v>0.8888888888888888</v>
      </c>
      <c r="G80" s="1009">
        <v>30.0</v>
      </c>
      <c r="H80" s="1009" t="s">
        <v>2309</v>
      </c>
      <c r="I80" s="1017"/>
      <c r="J80" s="146" t="s">
        <v>1020</v>
      </c>
    </row>
    <row r="81">
      <c r="A81" s="912" t="s">
        <v>2310</v>
      </c>
      <c r="B81" s="912" t="s">
        <v>141</v>
      </c>
      <c r="C81" s="912" t="s">
        <v>234</v>
      </c>
      <c r="D81" s="912" t="s">
        <v>1065</v>
      </c>
      <c r="E81" s="914">
        <v>0.4166666666666667</v>
      </c>
      <c r="F81" s="914">
        <v>0.625</v>
      </c>
      <c r="G81" s="912" t="s">
        <v>1063</v>
      </c>
      <c r="H81" s="912">
        <v>5.0</v>
      </c>
      <c r="I81" s="915"/>
      <c r="J81" s="146" t="s">
        <v>1020</v>
      </c>
    </row>
    <row r="82">
      <c r="A82" s="938" t="s">
        <v>2310</v>
      </c>
      <c r="B82" s="938" t="s">
        <v>141</v>
      </c>
      <c r="C82" s="938" t="s">
        <v>234</v>
      </c>
      <c r="D82" s="938" t="s">
        <v>1066</v>
      </c>
      <c r="E82" s="939">
        <v>0.5</v>
      </c>
      <c r="F82" s="939">
        <v>0.8333333333333334</v>
      </c>
      <c r="G82" s="938">
        <v>30.0</v>
      </c>
      <c r="H82" s="938">
        <v>7.5</v>
      </c>
      <c r="I82" s="1005"/>
      <c r="J82" s="146" t="s">
        <v>1020</v>
      </c>
    </row>
    <row r="83">
      <c r="A83" s="998" t="s">
        <v>2310</v>
      </c>
      <c r="B83" s="998" t="s">
        <v>141</v>
      </c>
      <c r="C83" s="998" t="s">
        <v>234</v>
      </c>
      <c r="D83" s="998" t="s">
        <v>2226</v>
      </c>
      <c r="E83" s="999">
        <v>0.5833333333333334</v>
      </c>
      <c r="F83" s="999">
        <v>0.9027777777777778</v>
      </c>
      <c r="G83" s="998">
        <v>30.0</v>
      </c>
      <c r="H83" s="998" t="s">
        <v>2318</v>
      </c>
      <c r="I83" s="1000"/>
      <c r="J83" s="146" t="s">
        <v>1020</v>
      </c>
    </row>
    <row r="84">
      <c r="A84" s="912" t="s">
        <v>2319</v>
      </c>
      <c r="B84" s="912" t="s">
        <v>170</v>
      </c>
      <c r="C84" s="912" t="s">
        <v>234</v>
      </c>
      <c r="D84" s="912" t="s">
        <v>1065</v>
      </c>
      <c r="E84" s="914">
        <v>0.4583333333333333</v>
      </c>
      <c r="F84" s="914">
        <v>0.7604166666666666</v>
      </c>
      <c r="G84" s="912">
        <v>30.0</v>
      </c>
      <c r="H84" s="912">
        <v>6.75</v>
      </c>
      <c r="I84" s="915"/>
      <c r="J84" s="146" t="s">
        <v>1020</v>
      </c>
    </row>
    <row r="85">
      <c r="A85" s="912" t="s">
        <v>2320</v>
      </c>
      <c r="B85" s="912" t="s">
        <v>5</v>
      </c>
      <c r="C85" s="912" t="s">
        <v>234</v>
      </c>
      <c r="D85" s="912" t="s">
        <v>1065</v>
      </c>
      <c r="E85" s="914">
        <v>0.3541666666666667</v>
      </c>
      <c r="F85" s="914">
        <v>0.75</v>
      </c>
      <c r="G85" s="912">
        <v>30.0</v>
      </c>
      <c r="H85" s="912">
        <v>9.0</v>
      </c>
      <c r="I85" s="915"/>
      <c r="J85" s="146" t="s">
        <v>1020</v>
      </c>
    </row>
    <row r="86">
      <c r="A86" s="1009" t="s">
        <v>2320</v>
      </c>
      <c r="B86" s="1009" t="s">
        <v>5</v>
      </c>
      <c r="C86" s="1009" t="s">
        <v>234</v>
      </c>
      <c r="D86" s="1009" t="s">
        <v>2195</v>
      </c>
      <c r="E86" s="1010">
        <v>0.4166666666666667</v>
      </c>
      <c r="F86" s="1010">
        <v>0.7083333333333334</v>
      </c>
      <c r="G86" s="1009" t="s">
        <v>1063</v>
      </c>
      <c r="H86" s="1009">
        <v>7.0</v>
      </c>
      <c r="I86" s="1017"/>
      <c r="J86" s="146" t="s">
        <v>1020</v>
      </c>
    </row>
    <row r="87">
      <c r="A87" s="1001" t="s">
        <v>2320</v>
      </c>
      <c r="B87" s="1001" t="s">
        <v>5</v>
      </c>
      <c r="C87" s="1001" t="s">
        <v>234</v>
      </c>
      <c r="D87" s="1001" t="s">
        <v>1067</v>
      </c>
      <c r="E87" s="1002">
        <v>0.625</v>
      </c>
      <c r="F87" s="1002">
        <v>0.8125</v>
      </c>
      <c r="G87" s="1001" t="s">
        <v>1063</v>
      </c>
      <c r="H87" s="1001">
        <v>4.5</v>
      </c>
      <c r="I87" s="1003"/>
      <c r="J87" s="146" t="s">
        <v>1020</v>
      </c>
    </row>
    <row r="88">
      <c r="A88" s="1009" t="s">
        <v>2322</v>
      </c>
      <c r="B88" s="1009" t="s">
        <v>40</v>
      </c>
      <c r="C88" s="1009" t="s">
        <v>234</v>
      </c>
      <c r="D88" s="1009" t="s">
        <v>2195</v>
      </c>
      <c r="E88" s="1010">
        <v>0.4166666666666667</v>
      </c>
      <c r="F88" s="1010">
        <v>0.7083333333333334</v>
      </c>
      <c r="G88" s="1009" t="s">
        <v>1063</v>
      </c>
      <c r="H88" s="1009">
        <v>7.0</v>
      </c>
      <c r="I88" s="1017"/>
      <c r="J88" s="146" t="s">
        <v>1752</v>
      </c>
    </row>
    <row r="89">
      <c r="A89" s="1060" t="s">
        <v>2322</v>
      </c>
      <c r="B89" s="1060" t="s">
        <v>40</v>
      </c>
      <c r="C89" s="1060" t="s">
        <v>234</v>
      </c>
      <c r="D89" s="1060" t="s">
        <v>2324</v>
      </c>
      <c r="E89" s="1061">
        <v>0.6666666666666666</v>
      </c>
      <c r="F89" s="1061">
        <v>0.8194444444444444</v>
      </c>
      <c r="G89" s="1060" t="s">
        <v>1063</v>
      </c>
      <c r="H89" s="1060" t="s">
        <v>2326</v>
      </c>
      <c r="I89" s="1063"/>
      <c r="J89" s="146" t="s">
        <v>1752</v>
      </c>
    </row>
    <row r="90">
      <c r="A90" s="1006">
        <v>42737.0</v>
      </c>
      <c r="B90" s="912" t="s">
        <v>1115</v>
      </c>
      <c r="C90" s="912" t="s">
        <v>234</v>
      </c>
      <c r="D90" s="912" t="s">
        <v>1065</v>
      </c>
      <c r="E90" s="914">
        <v>0.4166666666666667</v>
      </c>
      <c r="F90" s="914">
        <v>0.7083333333333334</v>
      </c>
      <c r="G90" s="912" t="s">
        <v>1063</v>
      </c>
      <c r="H90" s="912">
        <v>7.0</v>
      </c>
      <c r="I90" s="915"/>
      <c r="J90" s="146" t="s">
        <v>1752</v>
      </c>
    </row>
    <row r="91">
      <c r="A91" s="1065">
        <v>42737.0</v>
      </c>
      <c r="B91" s="1001" t="s">
        <v>1115</v>
      </c>
      <c r="C91" s="1001" t="s">
        <v>234</v>
      </c>
      <c r="D91" s="1001" t="s">
        <v>1067</v>
      </c>
      <c r="E91" s="1002">
        <v>0.6666666666666666</v>
      </c>
      <c r="F91" s="1002">
        <v>0.8194444444444444</v>
      </c>
      <c r="G91" s="1001" t="s">
        <v>1063</v>
      </c>
      <c r="H91" s="1001" t="s">
        <v>2331</v>
      </c>
      <c r="I91" s="1003"/>
      <c r="J91" s="244" t="s">
        <v>1752</v>
      </c>
    </row>
    <row r="92">
      <c r="A92" s="955" t="s">
        <v>2059</v>
      </c>
      <c r="B92" s="955" t="s">
        <v>2059</v>
      </c>
      <c r="C92" s="955" t="s">
        <v>2059</v>
      </c>
      <c r="D92" s="955" t="s">
        <v>2059</v>
      </c>
      <c r="E92" s="955" t="s">
        <v>2059</v>
      </c>
      <c r="F92" s="955" t="s">
        <v>2059</v>
      </c>
      <c r="G92" s="955" t="s">
        <v>2059</v>
      </c>
      <c r="H92" s="955" t="s">
        <v>2059</v>
      </c>
      <c r="I92" s="955" t="s">
        <v>2059</v>
      </c>
      <c r="J92" s="1032" t="s">
        <v>2059</v>
      </c>
    </row>
    <row r="93">
      <c r="A93" s="1006">
        <v>42768.0</v>
      </c>
      <c r="B93" s="912" t="s">
        <v>109</v>
      </c>
      <c r="C93" s="912" t="s">
        <v>234</v>
      </c>
      <c r="D93" s="912" t="s">
        <v>1065</v>
      </c>
      <c r="E93" s="914">
        <v>0.4166666666666667</v>
      </c>
      <c r="F93" s="914">
        <v>0.75</v>
      </c>
      <c r="G93" s="912">
        <v>30.0</v>
      </c>
      <c r="H93" s="912">
        <v>7.5</v>
      </c>
      <c r="I93" s="915"/>
      <c r="J93" s="146" t="s">
        <v>2379</v>
      </c>
    </row>
    <row r="94">
      <c r="A94" s="1085">
        <v>42768.0</v>
      </c>
      <c r="B94" s="1086" t="s">
        <v>109</v>
      </c>
      <c r="C94" s="1086" t="s">
        <v>234</v>
      </c>
      <c r="D94" s="1086" t="s">
        <v>2195</v>
      </c>
      <c r="E94" s="1088">
        <v>0.6041666666666666</v>
      </c>
      <c r="F94" s="1088">
        <v>0.8819444444444444</v>
      </c>
      <c r="G94" s="1086">
        <v>30.0</v>
      </c>
      <c r="H94" s="1086" t="s">
        <v>2383</v>
      </c>
      <c r="I94" s="1091"/>
      <c r="J94" s="146" t="s">
        <v>2379</v>
      </c>
    </row>
    <row r="95">
      <c r="A95" s="1065">
        <v>42796.0</v>
      </c>
      <c r="B95" s="1001" t="s">
        <v>125</v>
      </c>
      <c r="C95" s="1001" t="s">
        <v>234</v>
      </c>
      <c r="D95" s="1001" t="s">
        <v>1067</v>
      </c>
      <c r="E95" s="1002">
        <v>0.4166666666666667</v>
      </c>
      <c r="F95" s="1002">
        <v>0.75</v>
      </c>
      <c r="G95" s="1001">
        <v>30.0</v>
      </c>
      <c r="H95" s="1001">
        <v>7.5</v>
      </c>
      <c r="I95" s="1003"/>
      <c r="J95" s="146" t="s">
        <v>2379</v>
      </c>
    </row>
    <row r="96">
      <c r="A96" s="1085">
        <v>42796.0</v>
      </c>
      <c r="B96" s="1086" t="s">
        <v>125</v>
      </c>
      <c r="C96" s="1086" t="s">
        <v>234</v>
      </c>
      <c r="D96" s="1086" t="s">
        <v>2195</v>
      </c>
      <c r="E96" s="1088">
        <v>0.6041666666666666</v>
      </c>
      <c r="F96" s="1088">
        <v>0.8819444444444444</v>
      </c>
      <c r="G96" s="1086" t="s">
        <v>2387</v>
      </c>
      <c r="H96" s="1086">
        <v>6.5</v>
      </c>
      <c r="I96" s="1091"/>
      <c r="J96" s="146" t="s">
        <v>2379</v>
      </c>
    </row>
    <row r="97">
      <c r="A97" s="1006">
        <v>42827.0</v>
      </c>
      <c r="B97" s="912" t="s">
        <v>141</v>
      </c>
      <c r="C97" s="912" t="s">
        <v>234</v>
      </c>
      <c r="D97" s="912" t="s">
        <v>1065</v>
      </c>
      <c r="E97" s="914">
        <v>0.4166666666666667</v>
      </c>
      <c r="F97" s="914">
        <v>0.625</v>
      </c>
      <c r="G97" s="912" t="s">
        <v>1063</v>
      </c>
      <c r="H97" s="912">
        <v>5.0</v>
      </c>
      <c r="I97" s="915"/>
      <c r="J97" s="146" t="s">
        <v>2379</v>
      </c>
    </row>
    <row r="98">
      <c r="A98" s="1065">
        <v>42827.0</v>
      </c>
      <c r="B98" s="1001" t="s">
        <v>141</v>
      </c>
      <c r="C98" s="1001" t="s">
        <v>234</v>
      </c>
      <c r="D98" s="1001" t="s">
        <v>1067</v>
      </c>
      <c r="E98" s="1002">
        <v>0.5</v>
      </c>
      <c r="F98" s="1002">
        <v>0.8333333333333334</v>
      </c>
      <c r="G98" s="1001">
        <v>30.0</v>
      </c>
      <c r="H98" s="1001">
        <v>7.5</v>
      </c>
      <c r="I98" s="1003"/>
      <c r="J98" s="146" t="s">
        <v>2379</v>
      </c>
    </row>
    <row r="99">
      <c r="A99" s="1097">
        <v>42827.0</v>
      </c>
      <c r="B99" s="918" t="s">
        <v>141</v>
      </c>
      <c r="C99" s="918" t="s">
        <v>234</v>
      </c>
      <c r="D99" s="918" t="s">
        <v>2100</v>
      </c>
      <c r="E99" s="919">
        <v>0.625</v>
      </c>
      <c r="F99" s="919">
        <v>0.8958333333333334</v>
      </c>
      <c r="G99" s="918">
        <v>30.0</v>
      </c>
      <c r="H99" s="918">
        <v>6.0</v>
      </c>
      <c r="I99" s="918" t="s">
        <v>2394</v>
      </c>
      <c r="J99" s="244" t="s">
        <v>1150</v>
      </c>
    </row>
    <row r="100">
      <c r="A100" s="1006">
        <v>42857.0</v>
      </c>
      <c r="B100" s="912" t="s">
        <v>170</v>
      </c>
      <c r="C100" s="912" t="s">
        <v>234</v>
      </c>
      <c r="D100" s="912" t="s">
        <v>1065</v>
      </c>
      <c r="E100" s="914">
        <v>0.4583333333333333</v>
      </c>
      <c r="F100" s="914">
        <v>0.78125</v>
      </c>
      <c r="G100" s="912">
        <v>30.0</v>
      </c>
      <c r="H100" s="912" t="s">
        <v>2396</v>
      </c>
      <c r="I100" s="915"/>
      <c r="J100" s="244" t="s">
        <v>1150</v>
      </c>
    </row>
    <row r="101">
      <c r="A101" s="1006">
        <v>42888.0</v>
      </c>
      <c r="B101" s="912" t="s">
        <v>5</v>
      </c>
      <c r="C101" s="912" t="s">
        <v>2398</v>
      </c>
      <c r="D101" s="912" t="s">
        <v>1065</v>
      </c>
      <c r="E101" s="914">
        <v>0.375</v>
      </c>
      <c r="F101" s="914">
        <v>0.8229166666666666</v>
      </c>
      <c r="G101" s="912" t="s">
        <v>2401</v>
      </c>
      <c r="H101" s="912">
        <v>9.0</v>
      </c>
      <c r="I101" s="912" t="s">
        <v>2402</v>
      </c>
      <c r="J101" s="244" t="s">
        <v>2379</v>
      </c>
    </row>
    <row r="102">
      <c r="A102" s="1085">
        <v>42888.0</v>
      </c>
      <c r="B102" s="1086" t="s">
        <v>5</v>
      </c>
      <c r="C102" s="1086" t="s">
        <v>234</v>
      </c>
      <c r="D102" s="1086" t="s">
        <v>2195</v>
      </c>
      <c r="E102" s="1088">
        <v>0.4166666666666667</v>
      </c>
      <c r="F102" s="1088">
        <v>0.7083333333333334</v>
      </c>
      <c r="G102" s="1086" t="s">
        <v>1063</v>
      </c>
      <c r="H102" s="1086">
        <v>7.0</v>
      </c>
      <c r="I102" s="1091"/>
      <c r="J102" s="244" t="s">
        <v>1150</v>
      </c>
    </row>
    <row r="103">
      <c r="A103" s="1065">
        <v>42918.0</v>
      </c>
      <c r="B103" s="1001" t="s">
        <v>40</v>
      </c>
      <c r="C103" s="1001" t="s">
        <v>234</v>
      </c>
      <c r="D103" s="1001" t="s">
        <v>1067</v>
      </c>
      <c r="E103" s="1002">
        <v>0.4166666666666667</v>
      </c>
      <c r="F103" s="1002">
        <v>0.7986111111111112</v>
      </c>
      <c r="G103" s="1001">
        <v>30.0</v>
      </c>
      <c r="H103" s="1104">
        <v>8.5</v>
      </c>
      <c r="I103" s="1003"/>
      <c r="J103" s="244" t="s">
        <v>1150</v>
      </c>
    </row>
    <row r="104">
      <c r="A104" s="1006">
        <v>42949.0</v>
      </c>
      <c r="B104" s="912" t="s">
        <v>1115</v>
      </c>
      <c r="C104" s="912" t="s">
        <v>234</v>
      </c>
      <c r="D104" s="912" t="s">
        <v>1065</v>
      </c>
      <c r="E104" s="914">
        <v>0.4166666666666667</v>
      </c>
      <c r="F104" s="914">
        <v>0.8020833333333334</v>
      </c>
      <c r="G104" s="912" t="s">
        <v>1063</v>
      </c>
      <c r="H104" s="912">
        <v>9.25</v>
      </c>
      <c r="I104" s="915"/>
      <c r="J104" s="244" t="s">
        <v>1150</v>
      </c>
    </row>
    <row r="105">
      <c r="A105" s="1097">
        <v>42980.0</v>
      </c>
      <c r="B105" s="918" t="s">
        <v>109</v>
      </c>
      <c r="C105" s="918" t="s">
        <v>234</v>
      </c>
      <c r="D105" s="918" t="s">
        <v>2100</v>
      </c>
      <c r="E105" s="919">
        <v>0.4166666666666667</v>
      </c>
      <c r="F105" s="919">
        <v>0.75</v>
      </c>
      <c r="G105" s="918">
        <v>30.0</v>
      </c>
      <c r="H105" s="918">
        <v>7.5</v>
      </c>
      <c r="I105" s="950"/>
      <c r="J105" s="244" t="s">
        <v>1150</v>
      </c>
    </row>
    <row r="106">
      <c r="A106" s="1085">
        <v>43010.0</v>
      </c>
      <c r="B106" s="1086" t="s">
        <v>125</v>
      </c>
      <c r="C106" s="1086" t="s">
        <v>234</v>
      </c>
      <c r="D106" s="1086" t="s">
        <v>2195</v>
      </c>
      <c r="E106" s="1088">
        <v>0.4166666666666667</v>
      </c>
      <c r="F106" s="1088">
        <v>0.75</v>
      </c>
      <c r="G106" s="1086">
        <v>30.0</v>
      </c>
      <c r="H106" s="1086">
        <v>7.5</v>
      </c>
      <c r="I106" s="1091"/>
      <c r="J106" s="244" t="s">
        <v>1150</v>
      </c>
    </row>
    <row r="107">
      <c r="A107" s="994">
        <v>43010.0</v>
      </c>
      <c r="B107" s="916" t="s">
        <v>125</v>
      </c>
      <c r="C107" s="916" t="s">
        <v>234</v>
      </c>
      <c r="D107" s="916" t="s">
        <v>2069</v>
      </c>
      <c r="E107" s="917">
        <v>0.6041666666666666</v>
      </c>
      <c r="F107" s="917">
        <v>0.8854166666666666</v>
      </c>
      <c r="G107" s="916">
        <v>30.0</v>
      </c>
      <c r="H107" s="916">
        <v>6.25</v>
      </c>
      <c r="I107" s="932"/>
      <c r="J107" s="244" t="s">
        <v>2379</v>
      </c>
    </row>
    <row r="108">
      <c r="A108" s="1097">
        <v>43041.0</v>
      </c>
      <c r="B108" s="918" t="s">
        <v>141</v>
      </c>
      <c r="C108" s="918" t="s">
        <v>234</v>
      </c>
      <c r="D108" s="918" t="s">
        <v>2100</v>
      </c>
      <c r="E108" s="919">
        <v>0.4166666666666667</v>
      </c>
      <c r="F108" s="919">
        <v>0.6041666666666666</v>
      </c>
      <c r="G108" s="918" t="s">
        <v>1063</v>
      </c>
      <c r="H108" s="918">
        <v>4.5</v>
      </c>
      <c r="I108" s="950"/>
      <c r="J108" s="244" t="s">
        <v>1150</v>
      </c>
    </row>
    <row r="109">
      <c r="A109" s="1085">
        <v>43041.0</v>
      </c>
      <c r="B109" s="1086" t="s">
        <v>141</v>
      </c>
      <c r="C109" s="1086" t="s">
        <v>234</v>
      </c>
      <c r="D109" s="1086" t="s">
        <v>2195</v>
      </c>
      <c r="E109" s="1088">
        <v>0.5</v>
      </c>
      <c r="F109" s="1088">
        <v>0.8333333333333334</v>
      </c>
      <c r="G109" s="1086">
        <v>30.0</v>
      </c>
      <c r="H109" s="1086">
        <v>7.5</v>
      </c>
      <c r="I109" s="1091"/>
      <c r="J109" s="244" t="s">
        <v>2379</v>
      </c>
    </row>
    <row r="110">
      <c r="A110" s="994">
        <v>43041.0</v>
      </c>
      <c r="B110" s="916" t="s">
        <v>141</v>
      </c>
      <c r="C110" s="916" t="s">
        <v>234</v>
      </c>
      <c r="D110" s="916" t="s">
        <v>2069</v>
      </c>
      <c r="E110" s="917">
        <v>0.6041666666666666</v>
      </c>
      <c r="F110" s="917">
        <v>0.8819444444444444</v>
      </c>
      <c r="G110" s="916">
        <v>30.0</v>
      </c>
      <c r="H110" s="916" t="s">
        <v>2428</v>
      </c>
      <c r="I110" s="932"/>
      <c r="J110" s="244" t="s">
        <v>2379</v>
      </c>
    </row>
    <row r="111">
      <c r="A111" s="1085">
        <v>43071.0</v>
      </c>
      <c r="B111" s="1086" t="s">
        <v>170</v>
      </c>
      <c r="C111" s="1086" t="s">
        <v>234</v>
      </c>
      <c r="D111" s="1086" t="s">
        <v>2195</v>
      </c>
      <c r="E111" s="1088">
        <v>0.5416666666666666</v>
      </c>
      <c r="F111" s="1088">
        <v>0.7569444444444444</v>
      </c>
      <c r="G111" s="1086" t="s">
        <v>1063</v>
      </c>
      <c r="H111" s="1086" t="s">
        <v>2430</v>
      </c>
      <c r="I111" s="1091"/>
      <c r="J111" s="244" t="s">
        <v>2379</v>
      </c>
    </row>
    <row r="112">
      <c r="A112" s="916" t="s">
        <v>2432</v>
      </c>
      <c r="B112" s="916" t="s">
        <v>5</v>
      </c>
      <c r="C112" s="916" t="s">
        <v>234</v>
      </c>
      <c r="D112" s="916" t="s">
        <v>2069</v>
      </c>
      <c r="E112" s="917">
        <v>0.4166666666666667</v>
      </c>
      <c r="F112" s="917">
        <v>0.7083333333333334</v>
      </c>
      <c r="G112" s="916">
        <v>30.0</v>
      </c>
      <c r="H112" s="916">
        <v>6.5</v>
      </c>
      <c r="I112" s="932"/>
      <c r="J112" s="244" t="s">
        <v>1150</v>
      </c>
    </row>
    <row r="113">
      <c r="A113" s="998" t="s">
        <v>2432</v>
      </c>
      <c r="B113" s="998" t="s">
        <v>5</v>
      </c>
      <c r="C113" s="998" t="s">
        <v>234</v>
      </c>
      <c r="D113" s="998" t="s">
        <v>1061</v>
      </c>
      <c r="E113" s="999">
        <v>0.625</v>
      </c>
      <c r="F113" s="999">
        <v>0.8125</v>
      </c>
      <c r="G113" s="998" t="s">
        <v>1063</v>
      </c>
      <c r="H113" s="998">
        <v>4.5</v>
      </c>
      <c r="I113" s="1000"/>
      <c r="J113" s="244" t="s">
        <v>1150</v>
      </c>
    </row>
    <row r="114">
      <c r="A114" s="912" t="s">
        <v>2432</v>
      </c>
      <c r="B114" s="912" t="s">
        <v>5</v>
      </c>
      <c r="C114" s="912" t="s">
        <v>1064</v>
      </c>
      <c r="D114" s="912" t="s">
        <v>1065</v>
      </c>
      <c r="E114" s="914">
        <v>0.3854166666666667</v>
      </c>
      <c r="F114" s="914">
        <v>0.7604166666666666</v>
      </c>
      <c r="G114" s="912">
        <v>30.0</v>
      </c>
      <c r="H114" s="912">
        <v>8.5</v>
      </c>
      <c r="I114" s="915"/>
      <c r="J114" s="244" t="s">
        <v>1150</v>
      </c>
    </row>
    <row r="115">
      <c r="A115" s="1086" t="s">
        <v>2435</v>
      </c>
      <c r="B115" s="1086" t="s">
        <v>40</v>
      </c>
      <c r="C115" s="1086" t="s">
        <v>234</v>
      </c>
      <c r="D115" s="1086" t="s">
        <v>2195</v>
      </c>
      <c r="E115" s="1088">
        <v>0.4166666666666667</v>
      </c>
      <c r="F115" s="1088">
        <v>0.7083333333333334</v>
      </c>
      <c r="G115" s="1086" t="s">
        <v>1063</v>
      </c>
      <c r="H115" s="1086">
        <v>7.0</v>
      </c>
      <c r="I115" s="1091"/>
      <c r="J115" s="244" t="s">
        <v>1150</v>
      </c>
    </row>
    <row r="116">
      <c r="A116" s="938" t="s">
        <v>2440</v>
      </c>
      <c r="B116" s="938" t="s">
        <v>40</v>
      </c>
      <c r="C116" s="938" t="s">
        <v>234</v>
      </c>
      <c r="D116" s="938" t="s">
        <v>1066</v>
      </c>
      <c r="E116" s="939">
        <v>0.6666666666666666</v>
      </c>
      <c r="F116" s="939">
        <v>0.8159722222222222</v>
      </c>
      <c r="G116" s="938" t="s">
        <v>1063</v>
      </c>
      <c r="H116" s="938" t="s">
        <v>2442</v>
      </c>
      <c r="I116" s="1005"/>
      <c r="J116" s="244" t="s">
        <v>1150</v>
      </c>
    </row>
    <row r="117">
      <c r="A117" s="912" t="s">
        <v>2443</v>
      </c>
      <c r="B117" s="912" t="s">
        <v>1115</v>
      </c>
      <c r="C117" s="912" t="s">
        <v>2444</v>
      </c>
      <c r="D117" s="912" t="s">
        <v>1065</v>
      </c>
      <c r="E117" s="914">
        <v>0.4375</v>
      </c>
      <c r="F117" s="914">
        <v>0.7916666666666666</v>
      </c>
      <c r="G117" s="912">
        <v>30.0</v>
      </c>
      <c r="H117" s="912">
        <v>8.0</v>
      </c>
      <c r="I117" s="915"/>
      <c r="J117" s="244"/>
    </row>
    <row r="118">
      <c r="A118" s="1086" t="s">
        <v>2443</v>
      </c>
      <c r="B118" s="1086" t="s">
        <v>1115</v>
      </c>
      <c r="C118" s="1086" t="s">
        <v>234</v>
      </c>
      <c r="D118" s="1086" t="s">
        <v>2195</v>
      </c>
      <c r="E118" s="1088">
        <v>0.4166666666666667</v>
      </c>
      <c r="F118" s="1088">
        <v>0.7083333333333334</v>
      </c>
      <c r="G118" s="1086" t="s">
        <v>1063</v>
      </c>
      <c r="H118" s="1086">
        <v>7.0</v>
      </c>
      <c r="I118" s="1091"/>
      <c r="J118" s="244" t="s">
        <v>1150</v>
      </c>
    </row>
    <row r="119">
      <c r="A119" s="1001" t="s">
        <v>2443</v>
      </c>
      <c r="B119" s="1001" t="s">
        <v>1115</v>
      </c>
      <c r="C119" s="1001" t="s">
        <v>234</v>
      </c>
      <c r="D119" s="1001" t="s">
        <v>1067</v>
      </c>
      <c r="E119" s="1002">
        <v>0.6666666666666666</v>
      </c>
      <c r="F119" s="1002">
        <v>0.8194444444444444</v>
      </c>
      <c r="G119" s="1001" t="s">
        <v>1063</v>
      </c>
      <c r="H119" s="1001" t="s">
        <v>2331</v>
      </c>
      <c r="I119" s="1003"/>
      <c r="J119" s="244" t="s">
        <v>1150</v>
      </c>
    </row>
    <row r="120">
      <c r="A120" s="955" t="s">
        <v>2451</v>
      </c>
      <c r="B120" s="955" t="s">
        <v>2451</v>
      </c>
      <c r="C120" s="955" t="s">
        <v>2451</v>
      </c>
      <c r="D120" s="955" t="s">
        <v>2451</v>
      </c>
      <c r="E120" s="955" t="s">
        <v>2451</v>
      </c>
      <c r="F120" s="955" t="s">
        <v>2451</v>
      </c>
      <c r="G120" s="955" t="s">
        <v>2451</v>
      </c>
      <c r="H120" s="955" t="s">
        <v>2451</v>
      </c>
      <c r="I120" s="955" t="s">
        <v>2451</v>
      </c>
      <c r="J120" s="955" t="s">
        <v>2451</v>
      </c>
      <c r="K120" s="955" t="s">
        <v>2451</v>
      </c>
      <c r="L120" s="955" t="s">
        <v>2451</v>
      </c>
    </row>
    <row r="121">
      <c r="A121" s="1020" t="s">
        <v>2453</v>
      </c>
      <c r="B121" s="1020" t="s">
        <v>109</v>
      </c>
      <c r="C121" s="1020" t="s">
        <v>234</v>
      </c>
      <c r="D121" s="1020" t="s">
        <v>1113</v>
      </c>
      <c r="E121" s="1021">
        <v>0.4166666666666667</v>
      </c>
      <c r="F121" s="1021">
        <v>0.75</v>
      </c>
      <c r="G121" s="1020">
        <v>30.0</v>
      </c>
      <c r="H121" s="1020" t="s">
        <v>2454</v>
      </c>
      <c r="I121" s="1022"/>
      <c r="J121" s="244" t="s">
        <v>1150</v>
      </c>
    </row>
    <row r="122">
      <c r="A122" s="916" t="s">
        <v>2453</v>
      </c>
      <c r="B122" s="916" t="s">
        <v>109</v>
      </c>
      <c r="C122" s="916" t="s">
        <v>234</v>
      </c>
      <c r="D122" s="916" t="s">
        <v>2069</v>
      </c>
      <c r="E122" s="917">
        <v>0.6041666666666666</v>
      </c>
      <c r="F122" s="917">
        <v>0.875</v>
      </c>
      <c r="G122" s="916">
        <v>30.0</v>
      </c>
      <c r="H122" s="916">
        <v>6.0</v>
      </c>
      <c r="I122" s="932"/>
      <c r="J122" s="244" t="s">
        <v>1150</v>
      </c>
      <c r="K122" s="1121"/>
      <c r="L122" s="1121"/>
    </row>
    <row r="123">
      <c r="A123" s="912" t="s">
        <v>2453</v>
      </c>
      <c r="B123" s="912" t="s">
        <v>109</v>
      </c>
      <c r="C123" s="912" t="s">
        <v>2459</v>
      </c>
      <c r="D123" s="912" t="s">
        <v>1065</v>
      </c>
      <c r="E123" s="914">
        <v>0.625</v>
      </c>
      <c r="F123" s="914">
        <v>0.6979166666666666</v>
      </c>
      <c r="G123" s="912" t="s">
        <v>1063</v>
      </c>
      <c r="H123" s="912">
        <v>1.75</v>
      </c>
      <c r="I123" s="915"/>
      <c r="J123" s="244" t="s">
        <v>1150</v>
      </c>
      <c r="K123" s="1121"/>
      <c r="L123" s="1121"/>
    </row>
    <row r="124">
      <c r="A124" s="916" t="s">
        <v>2460</v>
      </c>
      <c r="B124" s="916" t="s">
        <v>125</v>
      </c>
      <c r="C124" s="916" t="s">
        <v>234</v>
      </c>
      <c r="D124" s="916" t="s">
        <v>2069</v>
      </c>
      <c r="E124" s="917">
        <v>0.4166666666666667</v>
      </c>
      <c r="F124" s="917">
        <v>0.75</v>
      </c>
      <c r="G124" s="916">
        <v>30.0</v>
      </c>
      <c r="H124" s="916">
        <v>7.5</v>
      </c>
      <c r="I124" s="932"/>
      <c r="J124" s="244" t="s">
        <v>1150</v>
      </c>
      <c r="K124" s="1121"/>
      <c r="L124" s="1121"/>
    </row>
    <row r="125">
      <c r="A125" s="998" t="s">
        <v>2460</v>
      </c>
      <c r="B125" s="998" t="s">
        <v>125</v>
      </c>
      <c r="C125" s="998" t="s">
        <v>234</v>
      </c>
      <c r="D125" s="998" t="s">
        <v>1061</v>
      </c>
      <c r="E125" s="999">
        <v>0.6041666666666666</v>
      </c>
      <c r="F125" s="999">
        <v>0.8819444444444444</v>
      </c>
      <c r="G125" s="998">
        <v>30.0</v>
      </c>
      <c r="H125" s="998" t="s">
        <v>1074</v>
      </c>
      <c r="I125" s="1000"/>
      <c r="J125" s="244" t="s">
        <v>1150</v>
      </c>
    </row>
    <row r="126">
      <c r="A126" s="1086" t="s">
        <v>2464</v>
      </c>
      <c r="B126" s="1086" t="s">
        <v>141</v>
      </c>
      <c r="C126" s="1086" t="s">
        <v>234</v>
      </c>
      <c r="D126" s="1086" t="s">
        <v>2195</v>
      </c>
      <c r="E126" s="1088">
        <v>0.4097222222222222</v>
      </c>
      <c r="F126" s="1088">
        <v>0.625</v>
      </c>
      <c r="G126" s="1086" t="s">
        <v>1063</v>
      </c>
      <c r="H126" s="1086" t="s">
        <v>2466</v>
      </c>
      <c r="I126" s="1091"/>
      <c r="J126" s="244" t="s">
        <v>1150</v>
      </c>
    </row>
    <row r="127">
      <c r="A127" s="916" t="s">
        <v>2464</v>
      </c>
      <c r="B127" s="916" t="s">
        <v>141</v>
      </c>
      <c r="C127" s="916" t="s">
        <v>234</v>
      </c>
      <c r="D127" s="916" t="s">
        <v>2069</v>
      </c>
      <c r="E127" s="917">
        <v>0.5</v>
      </c>
      <c r="F127" s="917">
        <v>0.8333333333333334</v>
      </c>
      <c r="G127" s="916">
        <v>30.0</v>
      </c>
      <c r="H127" s="916">
        <v>7.5</v>
      </c>
      <c r="I127" s="932"/>
      <c r="J127" s="244" t="s">
        <v>1150</v>
      </c>
    </row>
    <row r="128">
      <c r="A128" s="998" t="s">
        <v>2464</v>
      </c>
      <c r="B128" s="998" t="s">
        <v>141</v>
      </c>
      <c r="C128" s="998" t="s">
        <v>234</v>
      </c>
      <c r="D128" s="998" t="s">
        <v>1061</v>
      </c>
      <c r="E128" s="999">
        <v>0.625</v>
      </c>
      <c r="F128" s="999">
        <v>0.8888888888888888</v>
      </c>
      <c r="G128" s="998">
        <v>30.0</v>
      </c>
      <c r="H128" s="998" t="s">
        <v>2470</v>
      </c>
      <c r="I128" s="998" t="s">
        <v>2471</v>
      </c>
      <c r="J128" s="244" t="s">
        <v>1150</v>
      </c>
    </row>
    <row r="129">
      <c r="A129" s="912" t="s">
        <v>2472</v>
      </c>
      <c r="B129" s="912" t="s">
        <v>2473</v>
      </c>
      <c r="C129" s="912" t="s">
        <v>234</v>
      </c>
      <c r="D129" s="912" t="s">
        <v>1065</v>
      </c>
      <c r="E129" s="914">
        <v>0.4583333333333333</v>
      </c>
      <c r="F129" s="914">
        <v>0.7569444444444444</v>
      </c>
      <c r="G129" s="912">
        <v>30.0</v>
      </c>
      <c r="H129" s="912" t="s">
        <v>2246</v>
      </c>
      <c r="I129" s="915"/>
      <c r="J129" s="244" t="s">
        <v>1150</v>
      </c>
    </row>
    <row r="130">
      <c r="A130" s="1001" t="s">
        <v>2472</v>
      </c>
      <c r="B130" s="1001" t="s">
        <v>170</v>
      </c>
      <c r="C130" s="1001" t="s">
        <v>234</v>
      </c>
      <c r="D130" s="1001" t="s">
        <v>1067</v>
      </c>
      <c r="E130" s="1002">
        <v>0.5277777777777778</v>
      </c>
      <c r="F130" s="1002">
        <v>0.6666666666666666</v>
      </c>
      <c r="G130" s="1001" t="s">
        <v>1063</v>
      </c>
      <c r="H130" s="1001">
        <v>3.5</v>
      </c>
      <c r="I130" s="1001" t="s">
        <v>2477</v>
      </c>
      <c r="J130" s="244" t="s">
        <v>1150</v>
      </c>
    </row>
    <row r="131">
      <c r="A131" s="916" t="s">
        <v>2479</v>
      </c>
      <c r="B131" s="916" t="s">
        <v>5</v>
      </c>
      <c r="C131" s="916" t="s">
        <v>234</v>
      </c>
      <c r="D131" s="916" t="s">
        <v>2069</v>
      </c>
      <c r="E131" s="917">
        <v>0.4166666666666667</v>
      </c>
      <c r="F131" s="917">
        <v>0.7083333333333334</v>
      </c>
      <c r="G131" s="916">
        <v>30.0</v>
      </c>
      <c r="H131" s="916">
        <v>6.5</v>
      </c>
      <c r="I131" s="932"/>
      <c r="J131" s="244" t="s">
        <v>1150</v>
      </c>
    </row>
    <row r="132">
      <c r="A132" s="912" t="s">
        <v>2479</v>
      </c>
      <c r="B132" s="912" t="s">
        <v>5</v>
      </c>
      <c r="C132" s="912" t="s">
        <v>1064</v>
      </c>
      <c r="D132" s="912" t="s">
        <v>1065</v>
      </c>
      <c r="E132" s="914">
        <v>0.375</v>
      </c>
      <c r="F132" s="914">
        <v>0.75</v>
      </c>
      <c r="G132" s="912">
        <v>30.0</v>
      </c>
      <c r="H132" s="912">
        <v>8.5</v>
      </c>
      <c r="I132" s="915"/>
      <c r="J132" s="244" t="s">
        <v>1150</v>
      </c>
    </row>
    <row r="133">
      <c r="A133" s="1001" t="s">
        <v>2479</v>
      </c>
      <c r="B133" s="1001" t="s">
        <v>5</v>
      </c>
      <c r="C133" s="1001" t="s">
        <v>1064</v>
      </c>
      <c r="D133" s="1001" t="s">
        <v>1067</v>
      </c>
      <c r="E133" s="1002">
        <v>0.625</v>
      </c>
      <c r="F133" s="1002">
        <v>0.8125</v>
      </c>
      <c r="G133" s="1001">
        <v>30.0</v>
      </c>
      <c r="H133" s="1001">
        <v>4.5</v>
      </c>
      <c r="I133" s="1003"/>
      <c r="J133" s="244" t="s">
        <v>1150</v>
      </c>
    </row>
    <row r="134">
      <c r="A134" s="938" t="s">
        <v>2480</v>
      </c>
      <c r="B134" s="938" t="s">
        <v>40</v>
      </c>
      <c r="C134" s="938" t="s">
        <v>234</v>
      </c>
      <c r="D134" s="938" t="s">
        <v>1066</v>
      </c>
      <c r="E134" s="939">
        <v>0.4166666666666667</v>
      </c>
      <c r="F134" s="939">
        <v>0.7083333333333334</v>
      </c>
      <c r="G134" s="938">
        <v>30.0</v>
      </c>
      <c r="H134" s="938">
        <v>6.5</v>
      </c>
      <c r="I134" s="1005"/>
      <c r="J134" s="244" t="s">
        <v>1150</v>
      </c>
    </row>
    <row r="135">
      <c r="A135" s="998" t="s">
        <v>2480</v>
      </c>
      <c r="B135" s="998" t="s">
        <v>40</v>
      </c>
      <c r="C135" s="998" t="s">
        <v>234</v>
      </c>
      <c r="D135" s="998" t="s">
        <v>1061</v>
      </c>
      <c r="E135" s="999">
        <v>0.6666666666666666</v>
      </c>
      <c r="F135" s="999">
        <v>0.8194444444444444</v>
      </c>
      <c r="G135" s="998" t="s">
        <v>1063</v>
      </c>
      <c r="H135" s="998" t="s">
        <v>2482</v>
      </c>
      <c r="I135" s="998"/>
      <c r="J135" s="244" t="s">
        <v>1150</v>
      </c>
    </row>
    <row r="136">
      <c r="A136" s="938" t="s">
        <v>2483</v>
      </c>
      <c r="B136" s="938" t="s">
        <v>1115</v>
      </c>
      <c r="C136" s="938" t="s">
        <v>234</v>
      </c>
      <c r="D136" s="938" t="s">
        <v>1066</v>
      </c>
      <c r="E136" s="939">
        <v>0.4166666666666667</v>
      </c>
      <c r="F136" s="939">
        <v>0.7083333333333334</v>
      </c>
      <c r="G136" s="938">
        <v>30.0</v>
      </c>
      <c r="H136" s="938">
        <v>6.5</v>
      </c>
      <c r="I136" s="1005"/>
      <c r="J136" s="244" t="s">
        <v>1150</v>
      </c>
    </row>
    <row r="137">
      <c r="A137" s="998" t="s">
        <v>2480</v>
      </c>
      <c r="B137" s="998" t="s">
        <v>1115</v>
      </c>
      <c r="C137" s="998" t="s">
        <v>234</v>
      </c>
      <c r="D137" s="998" t="s">
        <v>1061</v>
      </c>
      <c r="E137" s="999">
        <v>0.6666666666666666</v>
      </c>
      <c r="F137" s="999">
        <v>0.8194444444444444</v>
      </c>
      <c r="G137" s="998" t="s">
        <v>1063</v>
      </c>
      <c r="H137" s="998" t="s">
        <v>2482</v>
      </c>
      <c r="I137" s="998"/>
      <c r="J137" s="244" t="s">
        <v>1150</v>
      </c>
    </row>
    <row r="138">
      <c r="A138" s="998" t="s">
        <v>2483</v>
      </c>
      <c r="B138" s="998" t="s">
        <v>109</v>
      </c>
      <c r="C138" s="998" t="s">
        <v>234</v>
      </c>
      <c r="D138" s="998" t="s">
        <v>1061</v>
      </c>
      <c r="E138" s="999">
        <v>0.4166666666666667</v>
      </c>
      <c r="F138" s="999">
        <v>0.75</v>
      </c>
      <c r="G138" s="998">
        <v>30.0</v>
      </c>
      <c r="H138" s="998">
        <v>7.5</v>
      </c>
      <c r="I138" s="998"/>
      <c r="J138" s="244" t="s">
        <v>1150</v>
      </c>
    </row>
    <row r="139">
      <c r="A139" s="916" t="s">
        <v>2484</v>
      </c>
      <c r="B139" s="916" t="s">
        <v>109</v>
      </c>
      <c r="C139" s="916" t="s">
        <v>234</v>
      </c>
      <c r="D139" s="916" t="s">
        <v>2069</v>
      </c>
      <c r="E139" s="917">
        <v>0.6041666666666666</v>
      </c>
      <c r="F139" s="917">
        <v>0.8888888888888888</v>
      </c>
      <c r="G139" s="916">
        <v>30.0</v>
      </c>
      <c r="H139" s="916" t="s">
        <v>2485</v>
      </c>
      <c r="I139" s="932"/>
      <c r="J139" s="244" t="s">
        <v>1150</v>
      </c>
    </row>
    <row r="140">
      <c r="A140" s="998" t="s">
        <v>2486</v>
      </c>
      <c r="B140" s="998" t="s">
        <v>125</v>
      </c>
      <c r="C140" s="998" t="s">
        <v>234</v>
      </c>
      <c r="D140" s="998" t="s">
        <v>1061</v>
      </c>
      <c r="E140" s="999">
        <v>0.4166666666666667</v>
      </c>
      <c r="F140" s="999">
        <v>0.75</v>
      </c>
      <c r="G140" s="998">
        <v>30.0</v>
      </c>
      <c r="H140" s="998">
        <v>7.5</v>
      </c>
      <c r="I140" s="1000"/>
      <c r="J140" s="244" t="s">
        <v>1150</v>
      </c>
    </row>
    <row r="141">
      <c r="A141" s="916" t="s">
        <v>2486</v>
      </c>
      <c r="B141" s="916" t="s">
        <v>125</v>
      </c>
      <c r="C141" s="916" t="s">
        <v>234</v>
      </c>
      <c r="D141" s="916" t="s">
        <v>2069</v>
      </c>
      <c r="E141" s="917">
        <v>0.6041666666666666</v>
      </c>
      <c r="F141" s="917">
        <v>0.8854166666666666</v>
      </c>
      <c r="G141" s="916">
        <v>30.0</v>
      </c>
      <c r="H141" s="916">
        <v>6.25</v>
      </c>
      <c r="I141" s="932"/>
      <c r="J141" s="244" t="s">
        <v>1150</v>
      </c>
    </row>
    <row r="142">
      <c r="A142" s="918" t="s">
        <v>2487</v>
      </c>
      <c r="B142" s="918" t="s">
        <v>141</v>
      </c>
      <c r="C142" s="918" t="s">
        <v>234</v>
      </c>
      <c r="D142" s="918" t="s">
        <v>2100</v>
      </c>
      <c r="E142" s="919">
        <v>0.4166666666666667</v>
      </c>
      <c r="F142" s="918" t="s">
        <v>2488</v>
      </c>
      <c r="G142" s="918" t="s">
        <v>1063</v>
      </c>
      <c r="H142" s="918" t="s">
        <v>2489</v>
      </c>
      <c r="I142" s="950"/>
      <c r="J142" s="244" t="s">
        <v>1150</v>
      </c>
    </row>
    <row r="143">
      <c r="A143" s="916" t="s">
        <v>2487</v>
      </c>
      <c r="B143" s="916" t="s">
        <v>141</v>
      </c>
      <c r="C143" s="916" t="s">
        <v>234</v>
      </c>
      <c r="D143" s="916" t="s">
        <v>2069</v>
      </c>
      <c r="E143" s="917">
        <v>0.5104166666666666</v>
      </c>
      <c r="F143" s="917">
        <v>0.8125</v>
      </c>
      <c r="G143" s="916">
        <v>30.0</v>
      </c>
      <c r="H143" s="916">
        <v>6.75</v>
      </c>
      <c r="I143" s="916" t="s">
        <v>2490</v>
      </c>
      <c r="J143" s="244" t="s">
        <v>1150</v>
      </c>
    </row>
    <row r="144">
      <c r="A144" s="998" t="s">
        <v>2487</v>
      </c>
      <c r="B144" s="998" t="s">
        <v>141</v>
      </c>
      <c r="C144" s="998" t="s">
        <v>234</v>
      </c>
      <c r="D144" s="998" t="s">
        <v>1061</v>
      </c>
      <c r="E144" s="999">
        <v>0.6041666666666666</v>
      </c>
      <c r="F144" s="999">
        <v>0.875</v>
      </c>
      <c r="G144" s="998">
        <v>30.0</v>
      </c>
      <c r="H144" s="998" t="s">
        <v>1074</v>
      </c>
      <c r="I144" s="998" t="s">
        <v>2491</v>
      </c>
      <c r="J144" s="244" t="s">
        <v>1150</v>
      </c>
    </row>
    <row r="145">
      <c r="A145" s="938" t="s">
        <v>2492</v>
      </c>
      <c r="B145" s="938" t="s">
        <v>170</v>
      </c>
      <c r="C145" s="938" t="s">
        <v>234</v>
      </c>
      <c r="D145" s="938" t="s">
        <v>1066</v>
      </c>
      <c r="E145" s="939">
        <v>0.4583333333333333</v>
      </c>
      <c r="F145" s="939">
        <v>0.7569444444444444</v>
      </c>
      <c r="G145" s="938">
        <v>30.0</v>
      </c>
      <c r="H145" s="938" t="s">
        <v>1074</v>
      </c>
      <c r="I145" s="1005"/>
      <c r="J145" s="244" t="s">
        <v>1150</v>
      </c>
    </row>
    <row r="146">
      <c r="A146" s="964" t="s">
        <v>2494</v>
      </c>
      <c r="B146" s="964" t="s">
        <v>2495</v>
      </c>
      <c r="C146" s="964" t="s">
        <v>234</v>
      </c>
      <c r="D146" s="964" t="s">
        <v>2496</v>
      </c>
      <c r="E146" s="966">
        <v>0.5208333333333334</v>
      </c>
      <c r="F146" s="966">
        <v>0.6458333333333334</v>
      </c>
      <c r="G146" s="964" t="s">
        <v>1063</v>
      </c>
      <c r="H146" s="964" t="s">
        <v>2346</v>
      </c>
      <c r="I146" s="976"/>
      <c r="J146" s="244" t="s">
        <v>1150</v>
      </c>
    </row>
    <row r="147">
      <c r="A147" s="916" t="s">
        <v>2497</v>
      </c>
      <c r="B147" s="916" t="s">
        <v>5</v>
      </c>
      <c r="C147" s="916" t="s">
        <v>234</v>
      </c>
      <c r="D147" s="916" t="s">
        <v>2069</v>
      </c>
      <c r="E147" s="917">
        <v>0.4166666666666667</v>
      </c>
      <c r="F147" s="917"/>
      <c r="G147" s="916"/>
      <c r="H147" s="916"/>
      <c r="I147" s="916"/>
      <c r="J147" s="244" t="s">
        <v>1150</v>
      </c>
    </row>
    <row r="148">
      <c r="A148" s="998" t="s">
        <v>2498</v>
      </c>
      <c r="B148" s="998" t="s">
        <v>5</v>
      </c>
      <c r="C148" s="998" t="s">
        <v>234</v>
      </c>
      <c r="D148" s="998" t="s">
        <v>1061</v>
      </c>
      <c r="E148" s="999">
        <v>0.625</v>
      </c>
      <c r="F148" s="999">
        <v>0.8194444444444444</v>
      </c>
      <c r="G148" s="998" t="s">
        <v>1063</v>
      </c>
      <c r="H148" s="998" t="s">
        <v>2261</v>
      </c>
      <c r="I148" s="998"/>
      <c r="J148" s="244" t="s">
        <v>1150</v>
      </c>
    </row>
    <row r="149">
      <c r="A149" s="1086" t="s">
        <v>2499</v>
      </c>
      <c r="B149" s="1086" t="s">
        <v>40</v>
      </c>
      <c r="C149" s="1086" t="s">
        <v>234</v>
      </c>
      <c r="D149" s="1086" t="s">
        <v>2195</v>
      </c>
      <c r="E149" s="1088">
        <v>0.4166666666666667</v>
      </c>
      <c r="F149" s="1088">
        <v>0.7083333333333334</v>
      </c>
      <c r="G149" s="1086" t="s">
        <v>1063</v>
      </c>
      <c r="H149" s="1086" t="s">
        <v>1123</v>
      </c>
      <c r="I149" s="1091"/>
      <c r="J149" s="244" t="s">
        <v>1150</v>
      </c>
    </row>
    <row r="150">
      <c r="A150" s="998" t="s">
        <v>2499</v>
      </c>
      <c r="B150" s="998" t="s">
        <v>40</v>
      </c>
      <c r="C150" s="998" t="s">
        <v>234</v>
      </c>
      <c r="D150" s="998" t="s">
        <v>1061</v>
      </c>
      <c r="E150" s="999">
        <v>0.6666666666666666</v>
      </c>
      <c r="F150" s="999">
        <v>0.7986111111111112</v>
      </c>
      <c r="G150" s="998" t="s">
        <v>1063</v>
      </c>
      <c r="H150" s="998" t="s">
        <v>2458</v>
      </c>
      <c r="I150" s="1000"/>
      <c r="J150" s="244" t="s">
        <v>1150</v>
      </c>
    </row>
    <row r="151">
      <c r="A151" s="1065">
        <v>42738.0</v>
      </c>
      <c r="B151" s="1001" t="s">
        <v>1115</v>
      </c>
      <c r="C151" s="1001" t="s">
        <v>234</v>
      </c>
      <c r="D151" s="1001" t="s">
        <v>1067</v>
      </c>
      <c r="E151" s="1002">
        <v>0.4097222222222222</v>
      </c>
      <c r="F151" s="1002">
        <v>0.7083333333333334</v>
      </c>
      <c r="G151" s="1001">
        <v>30.0</v>
      </c>
      <c r="H151" s="1001">
        <v>6.5</v>
      </c>
      <c r="I151" s="1003"/>
      <c r="J151" s="244"/>
    </row>
    <row r="152">
      <c r="A152" s="997">
        <v>42738.0</v>
      </c>
      <c r="B152" s="998" t="s">
        <v>1115</v>
      </c>
      <c r="C152" s="998" t="s">
        <v>234</v>
      </c>
      <c r="D152" s="998" t="s">
        <v>1061</v>
      </c>
      <c r="E152" s="999">
        <v>0.6701388888888888</v>
      </c>
      <c r="F152" s="999">
        <v>0.8194444444444444</v>
      </c>
      <c r="G152" s="998" t="s">
        <v>1063</v>
      </c>
      <c r="H152" s="998" t="s">
        <v>2502</v>
      </c>
      <c r="I152" s="998" t="s">
        <v>2503</v>
      </c>
    </row>
    <row r="153" ht="13.5" customHeight="1">
      <c r="A153" s="1032" t="s">
        <v>2059</v>
      </c>
      <c r="B153" s="1032" t="s">
        <v>2059</v>
      </c>
      <c r="C153" s="1032" t="s">
        <v>2059</v>
      </c>
      <c r="D153" s="1032" t="s">
        <v>2059</v>
      </c>
      <c r="E153" s="1032" t="s">
        <v>2059</v>
      </c>
      <c r="F153" s="1032" t="s">
        <v>2059</v>
      </c>
      <c r="G153" s="1032" t="s">
        <v>2059</v>
      </c>
      <c r="H153" s="1032" t="s">
        <v>2059</v>
      </c>
      <c r="I153" s="1032" t="s">
        <v>2059</v>
      </c>
      <c r="J153" s="1032" t="s">
        <v>2059</v>
      </c>
      <c r="K153" s="956"/>
      <c r="L153" s="956"/>
    </row>
    <row r="154" ht="13.5" customHeight="1">
      <c r="A154" s="1140">
        <v>42769.0</v>
      </c>
      <c r="B154" s="830" t="s">
        <v>109</v>
      </c>
      <c r="C154" s="830" t="s">
        <v>234</v>
      </c>
      <c r="D154" s="830" t="s">
        <v>2069</v>
      </c>
      <c r="E154" s="831">
        <v>0.4166666666666667</v>
      </c>
      <c r="F154" s="831">
        <v>0.75</v>
      </c>
      <c r="G154" s="830">
        <v>30.0</v>
      </c>
      <c r="H154" s="830">
        <v>7.5</v>
      </c>
      <c r="I154" s="832"/>
      <c r="J154" s="244" t="s">
        <v>1752</v>
      </c>
    </row>
    <row r="155" ht="13.5" customHeight="1">
      <c r="A155" s="1143">
        <v>42769.0</v>
      </c>
      <c r="B155" s="690" t="s">
        <v>109</v>
      </c>
      <c r="C155" s="690" t="s">
        <v>234</v>
      </c>
      <c r="D155" s="690" t="s">
        <v>1061</v>
      </c>
      <c r="E155" s="1146">
        <v>0.1111111111111111</v>
      </c>
      <c r="F155" s="1146">
        <v>0.875</v>
      </c>
      <c r="G155" s="690">
        <v>30.0</v>
      </c>
      <c r="H155" s="690" t="s">
        <v>2470</v>
      </c>
      <c r="I155" s="690" t="s">
        <v>2506</v>
      </c>
      <c r="J155" s="244" t="s">
        <v>1752</v>
      </c>
    </row>
    <row r="156" ht="13.5" customHeight="1">
      <c r="A156" s="1065">
        <v>42797.0</v>
      </c>
      <c r="B156" s="1001" t="s">
        <v>125</v>
      </c>
      <c r="C156" s="1001" t="s">
        <v>234</v>
      </c>
      <c r="D156" s="1001" t="s">
        <v>1067</v>
      </c>
      <c r="E156" s="1002">
        <v>0.4097222222222222</v>
      </c>
      <c r="F156" s="1002">
        <v>0.75</v>
      </c>
      <c r="G156" s="1001">
        <v>30.0</v>
      </c>
      <c r="H156" s="1001">
        <v>7.5</v>
      </c>
      <c r="I156" s="1003"/>
      <c r="J156" s="244" t="s">
        <v>1752</v>
      </c>
    </row>
    <row r="157" ht="13.5" customHeight="1">
      <c r="A157" s="1140">
        <v>42797.0</v>
      </c>
      <c r="B157" s="830" t="s">
        <v>125</v>
      </c>
      <c r="C157" s="830" t="s">
        <v>234</v>
      </c>
      <c r="D157" s="830" t="s">
        <v>2069</v>
      </c>
      <c r="E157" s="831">
        <v>0.6041666666666666</v>
      </c>
      <c r="F157" s="831">
        <v>0.8819444444444444</v>
      </c>
      <c r="G157" s="830">
        <v>30.0</v>
      </c>
      <c r="H157" s="830" t="s">
        <v>2428</v>
      </c>
      <c r="I157" s="832"/>
      <c r="J157" s="244" t="s">
        <v>1752</v>
      </c>
    </row>
    <row r="158" ht="13.5" customHeight="1">
      <c r="A158" s="994">
        <v>42828.0</v>
      </c>
      <c r="B158" s="916" t="s">
        <v>141</v>
      </c>
      <c r="C158" s="916" t="s">
        <v>234</v>
      </c>
      <c r="D158" s="916" t="s">
        <v>2069</v>
      </c>
      <c r="E158" s="917">
        <v>0.4166666666666667</v>
      </c>
      <c r="F158" s="917">
        <v>0.625</v>
      </c>
      <c r="G158" s="916" t="s">
        <v>1063</v>
      </c>
      <c r="H158" s="916">
        <v>5.0</v>
      </c>
      <c r="I158" s="932"/>
      <c r="J158" s="244" t="s">
        <v>1752</v>
      </c>
    </row>
    <row r="159" ht="13.5" customHeight="1">
      <c r="A159" s="1097">
        <v>42828.0</v>
      </c>
      <c r="B159" s="918" t="s">
        <v>141</v>
      </c>
      <c r="C159" s="918" t="s">
        <v>234</v>
      </c>
      <c r="D159" s="918" t="s">
        <v>2100</v>
      </c>
      <c r="E159" s="919">
        <v>0.5034722222222222</v>
      </c>
      <c r="F159" s="919">
        <v>0.8333333333333334</v>
      </c>
      <c r="G159" s="918">
        <v>30.0</v>
      </c>
      <c r="H159" s="918">
        <v>7.5</v>
      </c>
      <c r="I159" s="918" t="s">
        <v>2507</v>
      </c>
      <c r="J159" s="244" t="s">
        <v>1752</v>
      </c>
    </row>
    <row r="160" ht="13.5" customHeight="1">
      <c r="A160" s="1143">
        <v>42828.0</v>
      </c>
      <c r="B160" s="690" t="s">
        <v>141</v>
      </c>
      <c r="C160" s="690" t="s">
        <v>234</v>
      </c>
      <c r="D160" s="690" t="s">
        <v>1061</v>
      </c>
      <c r="E160" s="1146">
        <v>0.625</v>
      </c>
      <c r="F160" s="1146">
        <v>0.9027777777777778</v>
      </c>
      <c r="G160" s="690">
        <v>30.0</v>
      </c>
      <c r="H160" s="690" t="s">
        <v>2210</v>
      </c>
      <c r="I160" s="690"/>
      <c r="J160" s="244" t="s">
        <v>1752</v>
      </c>
    </row>
    <row r="161" ht="13.5" customHeight="1">
      <c r="A161" s="1085">
        <v>42858.0</v>
      </c>
      <c r="B161" s="1086" t="s">
        <v>170</v>
      </c>
      <c r="C161" s="1086" t="s">
        <v>234</v>
      </c>
      <c r="D161" s="1086" t="s">
        <v>2195</v>
      </c>
      <c r="E161" s="1088">
        <v>0.4583333333333333</v>
      </c>
      <c r="F161" s="1088">
        <v>0.7569444444444444</v>
      </c>
      <c r="G161" s="1086">
        <v>30.0</v>
      </c>
      <c r="H161" s="1086" t="s">
        <v>2508</v>
      </c>
      <c r="I161" s="1091"/>
      <c r="J161" s="244" t="s">
        <v>1752</v>
      </c>
    </row>
    <row r="162" ht="13.5" customHeight="1">
      <c r="A162" s="1143">
        <v>42858.0</v>
      </c>
      <c r="B162" s="690" t="s">
        <v>170</v>
      </c>
      <c r="C162" s="690" t="s">
        <v>234</v>
      </c>
      <c r="D162" s="690" t="s">
        <v>1061</v>
      </c>
      <c r="E162" s="1146">
        <v>0.5208333333333334</v>
      </c>
      <c r="F162" s="1146">
        <v>0.6458333333333334</v>
      </c>
      <c r="G162" s="690">
        <v>30.0</v>
      </c>
      <c r="H162" s="690" t="s">
        <v>2346</v>
      </c>
      <c r="I162" s="690"/>
      <c r="J162" s="244" t="s">
        <v>1752</v>
      </c>
    </row>
    <row r="163" ht="13.5" customHeight="1">
      <c r="A163" s="994">
        <v>42889.0</v>
      </c>
      <c r="B163" s="916" t="s">
        <v>5</v>
      </c>
      <c r="C163" s="916" t="s">
        <v>234</v>
      </c>
      <c r="D163" s="916" t="s">
        <v>2069</v>
      </c>
      <c r="E163" s="917">
        <v>0.4166666666666667</v>
      </c>
      <c r="F163" s="917">
        <v>0.7291666666666666</v>
      </c>
      <c r="G163" s="916">
        <v>30.0</v>
      </c>
      <c r="H163" s="916">
        <v>7.0</v>
      </c>
      <c r="I163" s="932"/>
      <c r="J163" s="244" t="s">
        <v>1752</v>
      </c>
    </row>
    <row r="164" ht="13.5" customHeight="1">
      <c r="A164" s="1006">
        <v>42889.0</v>
      </c>
      <c r="B164" s="912" t="s">
        <v>5</v>
      </c>
      <c r="C164" s="912" t="s">
        <v>1064</v>
      </c>
      <c r="D164" s="912" t="s">
        <v>1065</v>
      </c>
      <c r="E164" s="914">
        <v>0.3854166666666667</v>
      </c>
      <c r="F164" s="914">
        <v>0.7604166666666666</v>
      </c>
      <c r="G164" s="912">
        <v>30.0</v>
      </c>
      <c r="H164" s="912">
        <v>8.5</v>
      </c>
      <c r="I164" s="915"/>
      <c r="J164" s="244" t="s">
        <v>1752</v>
      </c>
    </row>
    <row r="165" ht="13.5" customHeight="1">
      <c r="A165" s="997">
        <v>42889.0</v>
      </c>
      <c r="B165" s="998" t="s">
        <v>5</v>
      </c>
      <c r="C165" s="998" t="s">
        <v>234</v>
      </c>
      <c r="D165" s="998" t="s">
        <v>1061</v>
      </c>
      <c r="E165" s="999">
        <v>0.625</v>
      </c>
      <c r="F165" s="999">
        <v>0.8125</v>
      </c>
      <c r="G165" s="998" t="s">
        <v>1063</v>
      </c>
      <c r="H165" s="998" t="s">
        <v>2512</v>
      </c>
      <c r="I165" s="998" t="s">
        <v>2513</v>
      </c>
      <c r="J165" s="244" t="s">
        <v>1752</v>
      </c>
    </row>
    <row r="166" ht="13.5" customHeight="1">
      <c r="A166" s="1085">
        <v>42919.0</v>
      </c>
      <c r="B166" s="1086" t="s">
        <v>40</v>
      </c>
      <c r="C166" s="1086" t="s">
        <v>234</v>
      </c>
      <c r="D166" s="1086" t="s">
        <v>2195</v>
      </c>
      <c r="E166" s="1088">
        <v>0.4097222222222222</v>
      </c>
      <c r="F166" s="1088">
        <v>0.7083333333333334</v>
      </c>
      <c r="G166" s="1086" t="s">
        <v>1063</v>
      </c>
      <c r="H166" s="1086" t="s">
        <v>2242</v>
      </c>
      <c r="I166" s="1091"/>
      <c r="J166" s="244" t="s">
        <v>1752</v>
      </c>
    </row>
    <row r="167" ht="13.5" customHeight="1">
      <c r="A167" s="997">
        <v>42919.0</v>
      </c>
      <c r="B167" s="998" t="s">
        <v>40</v>
      </c>
      <c r="C167" s="998" t="s">
        <v>234</v>
      </c>
      <c r="D167" s="998" t="s">
        <v>1061</v>
      </c>
      <c r="E167" s="999">
        <v>0.6666666666666666</v>
      </c>
      <c r="F167" s="999">
        <v>0.8263888888888888</v>
      </c>
      <c r="G167" s="998" t="s">
        <v>1063</v>
      </c>
      <c r="H167" s="998" t="s">
        <v>2514</v>
      </c>
      <c r="I167" s="1000"/>
      <c r="J167" s="244" t="s">
        <v>1752</v>
      </c>
    </row>
    <row r="168" ht="13.5" customHeight="1">
      <c r="A168" s="1006">
        <v>42950.0</v>
      </c>
      <c r="B168" s="912" t="s">
        <v>1115</v>
      </c>
      <c r="C168" s="912" t="s">
        <v>234</v>
      </c>
      <c r="D168" s="912" t="s">
        <v>1065</v>
      </c>
      <c r="E168" s="914">
        <v>0.46875</v>
      </c>
      <c r="F168" s="914">
        <v>0.7083333333333334</v>
      </c>
      <c r="G168" s="912" t="s">
        <v>1063</v>
      </c>
      <c r="H168" s="912">
        <v>5.75</v>
      </c>
      <c r="I168" s="912" t="s">
        <v>2516</v>
      </c>
      <c r="J168" s="244" t="s">
        <v>1752</v>
      </c>
    </row>
    <row r="169" ht="13.5" customHeight="1">
      <c r="A169" s="1147">
        <v>42950.0</v>
      </c>
      <c r="B169" s="938" t="s">
        <v>1115</v>
      </c>
      <c r="C169" s="938" t="s">
        <v>234</v>
      </c>
      <c r="D169" s="938" t="s">
        <v>1066</v>
      </c>
      <c r="E169" s="939">
        <v>0.6666666666666666</v>
      </c>
      <c r="F169" s="939">
        <v>0.8194444444444444</v>
      </c>
      <c r="G169" s="938" t="s">
        <v>1063</v>
      </c>
      <c r="H169" s="938" t="s">
        <v>2326</v>
      </c>
      <c r="I169" s="1005"/>
      <c r="J169" s="244" t="s">
        <v>1752</v>
      </c>
      <c r="K169" s="244"/>
    </row>
    <row r="170" ht="13.5" customHeight="1">
      <c r="A170" s="1006">
        <v>42981.0</v>
      </c>
      <c r="B170" s="912" t="s">
        <v>109</v>
      </c>
      <c r="C170" s="912" t="s">
        <v>234</v>
      </c>
      <c r="D170" s="912" t="s">
        <v>1065</v>
      </c>
      <c r="E170" s="914">
        <v>0.4166666666666667</v>
      </c>
      <c r="F170" s="914">
        <v>0.75</v>
      </c>
      <c r="G170" s="912">
        <v>30.0</v>
      </c>
      <c r="H170" s="912">
        <v>7.5</v>
      </c>
      <c r="I170" s="915"/>
      <c r="J170" s="244" t="s">
        <v>1150</v>
      </c>
    </row>
    <row r="171" ht="13.5" customHeight="1">
      <c r="A171" s="994">
        <v>42981.0</v>
      </c>
      <c r="B171" s="916" t="s">
        <v>109</v>
      </c>
      <c r="C171" s="916" t="s">
        <v>234</v>
      </c>
      <c r="D171" s="916" t="s">
        <v>2069</v>
      </c>
      <c r="E171" s="917">
        <v>0.6041666666666666</v>
      </c>
      <c r="F171" s="917">
        <v>0.8819444444444444</v>
      </c>
      <c r="G171" s="916">
        <v>30.0</v>
      </c>
      <c r="H171" s="916" t="s">
        <v>2428</v>
      </c>
      <c r="I171" s="932"/>
      <c r="J171" s="244" t="s">
        <v>1150</v>
      </c>
    </row>
    <row r="172" ht="13.5" customHeight="1">
      <c r="A172" s="1147">
        <v>43011.0</v>
      </c>
      <c r="B172" s="938" t="s">
        <v>125</v>
      </c>
      <c r="C172" s="938" t="s">
        <v>234</v>
      </c>
      <c r="D172" s="938" t="s">
        <v>1066</v>
      </c>
      <c r="E172" s="939">
        <v>0.4201388888888889</v>
      </c>
      <c r="F172" s="939">
        <v>0.75</v>
      </c>
      <c r="G172" s="938">
        <v>30.0</v>
      </c>
      <c r="H172" s="938" t="s">
        <v>2529</v>
      </c>
      <c r="I172" s="938" t="s">
        <v>2530</v>
      </c>
      <c r="J172" s="244" t="s">
        <v>1150</v>
      </c>
    </row>
    <row r="173" ht="13.5" customHeight="1">
      <c r="A173" s="994">
        <v>43011.0</v>
      </c>
      <c r="B173" s="916" t="s">
        <v>125</v>
      </c>
      <c r="C173" s="916" t="s">
        <v>234</v>
      </c>
      <c r="D173" s="916" t="s">
        <v>2069</v>
      </c>
      <c r="E173" s="917">
        <v>0.6041666666666666</v>
      </c>
      <c r="F173" s="917">
        <v>0.8854166666666666</v>
      </c>
      <c r="G173" s="916">
        <v>30.0</v>
      </c>
      <c r="H173" s="916">
        <v>6.25</v>
      </c>
      <c r="I173" s="932"/>
      <c r="J173" s="244" t="s">
        <v>1150</v>
      </c>
    </row>
    <row r="174" ht="13.5" customHeight="1">
      <c r="A174" s="1004">
        <v>43042.0</v>
      </c>
      <c r="B174" s="938" t="s">
        <v>141</v>
      </c>
      <c r="C174" s="938" t="s">
        <v>234</v>
      </c>
      <c r="D174" s="938" t="s">
        <v>1066</v>
      </c>
      <c r="E174" s="939">
        <v>0.4166666666666667</v>
      </c>
      <c r="F174" s="939">
        <v>0.625</v>
      </c>
      <c r="G174" s="938" t="s">
        <v>1063</v>
      </c>
      <c r="H174" s="938">
        <v>5.0</v>
      </c>
      <c r="I174" s="1005"/>
      <c r="J174" s="244" t="s">
        <v>1150</v>
      </c>
    </row>
    <row r="175" ht="13.5" customHeight="1">
      <c r="A175" s="994">
        <v>43042.0</v>
      </c>
      <c r="B175" s="916" t="s">
        <v>141</v>
      </c>
      <c r="C175" s="916" t="s">
        <v>234</v>
      </c>
      <c r="D175" s="916" t="s">
        <v>2069</v>
      </c>
      <c r="E175" s="917">
        <v>0.5</v>
      </c>
      <c r="F175" s="917">
        <v>0.8333333333333334</v>
      </c>
      <c r="G175" s="916">
        <v>30.0</v>
      </c>
      <c r="H175" s="916">
        <v>7.5</v>
      </c>
      <c r="I175" s="932"/>
      <c r="J175" s="244" t="s">
        <v>1150</v>
      </c>
    </row>
    <row r="176" ht="13.5" customHeight="1">
      <c r="A176" s="997">
        <v>43042.0</v>
      </c>
      <c r="B176" s="998" t="s">
        <v>141</v>
      </c>
      <c r="C176" s="998" t="s">
        <v>234</v>
      </c>
      <c r="D176" s="998" t="s">
        <v>1061</v>
      </c>
      <c r="E176" s="999">
        <v>0.625</v>
      </c>
      <c r="F176" s="999">
        <v>0.9097222222222222</v>
      </c>
      <c r="G176" s="998">
        <v>30.0</v>
      </c>
      <c r="H176" s="998" t="s">
        <v>2309</v>
      </c>
      <c r="I176" s="998" t="s">
        <v>2534</v>
      </c>
      <c r="J176" s="244" t="s">
        <v>1150</v>
      </c>
    </row>
    <row r="177" ht="13.5" customHeight="1">
      <c r="A177" s="1006">
        <v>43072.0</v>
      </c>
      <c r="B177" s="912" t="s">
        <v>170</v>
      </c>
      <c r="C177" s="912" t="s">
        <v>234</v>
      </c>
      <c r="D177" s="912" t="s">
        <v>2245</v>
      </c>
      <c r="E177" s="914">
        <v>0.4583333333333333</v>
      </c>
      <c r="F177" s="914">
        <v>0.7604166666666666</v>
      </c>
      <c r="G177" s="912">
        <v>30.0</v>
      </c>
      <c r="H177" s="912">
        <v>6.75</v>
      </c>
      <c r="I177" s="915"/>
      <c r="J177" s="244" t="s">
        <v>1150</v>
      </c>
    </row>
    <row r="178" ht="13.5" customHeight="1">
      <c r="A178" s="1085">
        <v>43072.0</v>
      </c>
      <c r="B178" s="1086" t="s">
        <v>170</v>
      </c>
      <c r="C178" s="1086" t="s">
        <v>234</v>
      </c>
      <c r="D178" s="1086" t="s">
        <v>2195</v>
      </c>
      <c r="E178" s="1088">
        <v>0.5208333333333334</v>
      </c>
      <c r="F178" s="1088">
        <v>0.6458333333333334</v>
      </c>
      <c r="G178" s="1086" t="s">
        <v>1063</v>
      </c>
      <c r="H178" s="1086">
        <v>3.0</v>
      </c>
      <c r="I178" s="1091"/>
      <c r="J178" s="244" t="s">
        <v>1150</v>
      </c>
    </row>
    <row r="179" ht="13.5" customHeight="1">
      <c r="A179" s="916" t="s">
        <v>2536</v>
      </c>
      <c r="B179" s="916" t="s">
        <v>5</v>
      </c>
      <c r="C179" s="916" t="s">
        <v>234</v>
      </c>
      <c r="D179" s="916" t="s">
        <v>2069</v>
      </c>
      <c r="E179" s="917">
        <v>0.4166666666666667</v>
      </c>
      <c r="F179" s="917">
        <v>0.19791666666666666</v>
      </c>
      <c r="G179" s="916">
        <v>30.0</v>
      </c>
      <c r="H179" s="916">
        <v>6.25</v>
      </c>
      <c r="I179" s="916" t="s">
        <v>2537</v>
      </c>
      <c r="J179" s="244" t="s">
        <v>1752</v>
      </c>
    </row>
    <row r="180" ht="13.5" customHeight="1">
      <c r="A180" s="912" t="s">
        <v>2536</v>
      </c>
      <c r="B180" s="912" t="s">
        <v>5</v>
      </c>
      <c r="C180" s="912" t="s">
        <v>1064</v>
      </c>
      <c r="D180" s="912" t="s">
        <v>1065</v>
      </c>
      <c r="E180" s="914">
        <v>0.3784722222222222</v>
      </c>
      <c r="F180" s="914">
        <v>0.7534722222222222</v>
      </c>
      <c r="G180" s="912">
        <v>30.0</v>
      </c>
      <c r="H180" s="912">
        <v>8.5</v>
      </c>
      <c r="I180" s="915"/>
      <c r="J180" s="244" t="s">
        <v>1752</v>
      </c>
    </row>
    <row r="181" ht="13.5" customHeight="1">
      <c r="A181" s="998" t="s">
        <v>2536</v>
      </c>
      <c r="B181" s="998" t="s">
        <v>5</v>
      </c>
      <c r="C181" s="998" t="s">
        <v>234</v>
      </c>
      <c r="D181" s="998" t="s">
        <v>1061</v>
      </c>
      <c r="E181" s="999">
        <v>0.625</v>
      </c>
      <c r="F181" s="999">
        <v>0.8194444444444444</v>
      </c>
      <c r="G181" s="998" t="s">
        <v>1063</v>
      </c>
      <c r="H181" s="998" t="s">
        <v>2261</v>
      </c>
      <c r="I181" s="998" t="s">
        <v>2539</v>
      </c>
      <c r="J181" s="244" t="s">
        <v>1752</v>
      </c>
    </row>
    <row r="182" ht="13.5" customHeight="1">
      <c r="A182" s="998" t="s">
        <v>2540</v>
      </c>
      <c r="B182" s="998" t="s">
        <v>40</v>
      </c>
      <c r="C182" s="998" t="s">
        <v>234</v>
      </c>
      <c r="D182" s="998" t="s">
        <v>1061</v>
      </c>
      <c r="E182" s="999">
        <v>0.4166666666666667</v>
      </c>
      <c r="F182" s="999">
        <v>0.7083333333333334</v>
      </c>
      <c r="G182" s="998">
        <v>30.0</v>
      </c>
      <c r="H182" s="998">
        <v>6.5</v>
      </c>
      <c r="I182" s="998"/>
      <c r="J182" s="244" t="s">
        <v>1752</v>
      </c>
    </row>
    <row r="183" ht="13.5" customHeight="1">
      <c r="A183" s="964" t="s">
        <v>2540</v>
      </c>
      <c r="B183" s="964" t="s">
        <v>40</v>
      </c>
      <c r="C183" s="964" t="s">
        <v>234</v>
      </c>
      <c r="D183" s="964" t="s">
        <v>2543</v>
      </c>
      <c r="E183" s="966">
        <v>0.6875</v>
      </c>
      <c r="F183" s="966">
        <v>0.8194444444444444</v>
      </c>
      <c r="G183" s="964" t="s">
        <v>1063</v>
      </c>
      <c r="H183" s="964" t="s">
        <v>2544</v>
      </c>
      <c r="I183" s="976"/>
      <c r="J183" s="244" t="s">
        <v>1752</v>
      </c>
    </row>
    <row r="184" ht="13.5" customHeight="1">
      <c r="A184" s="912" t="s">
        <v>2545</v>
      </c>
      <c r="B184" s="912" t="s">
        <v>1115</v>
      </c>
      <c r="C184" s="912" t="s">
        <v>234</v>
      </c>
      <c r="D184" s="912" t="s">
        <v>1065</v>
      </c>
      <c r="E184" s="914">
        <v>0.4166666666666667</v>
      </c>
      <c r="F184" s="914">
        <v>0.7083333333333334</v>
      </c>
      <c r="G184" s="912">
        <v>30.0</v>
      </c>
      <c r="H184" s="912">
        <v>6.5</v>
      </c>
      <c r="I184" s="915"/>
      <c r="J184" s="244" t="s">
        <v>2379</v>
      </c>
    </row>
    <row r="185" ht="13.5" customHeight="1">
      <c r="A185" s="998" t="s">
        <v>2545</v>
      </c>
      <c r="B185" s="998" t="s">
        <v>1115</v>
      </c>
      <c r="C185" s="998" t="s">
        <v>234</v>
      </c>
      <c r="D185" s="998" t="s">
        <v>1061</v>
      </c>
      <c r="E185" s="999">
        <v>0.6666666666666666</v>
      </c>
      <c r="F185" s="999">
        <v>0.8194444444444444</v>
      </c>
      <c r="G185" s="998" t="s">
        <v>1063</v>
      </c>
      <c r="H185" s="998" t="s">
        <v>2482</v>
      </c>
      <c r="I185" s="998" t="s">
        <v>2547</v>
      </c>
      <c r="J185" s="244" t="s">
        <v>2379</v>
      </c>
    </row>
    <row r="186" ht="13.5" customHeight="1">
      <c r="A186" s="1032" t="s">
        <v>2059</v>
      </c>
      <c r="B186" s="1032" t="s">
        <v>2059</v>
      </c>
      <c r="C186" s="1032" t="s">
        <v>2059</v>
      </c>
      <c r="D186" s="1032" t="s">
        <v>2059</v>
      </c>
      <c r="E186" s="1032" t="s">
        <v>2059</v>
      </c>
      <c r="F186" s="1032" t="s">
        <v>2059</v>
      </c>
      <c r="G186" s="1032" t="s">
        <v>2059</v>
      </c>
      <c r="H186" s="1032" t="s">
        <v>2059</v>
      </c>
      <c r="I186" s="1032" t="s">
        <v>2059</v>
      </c>
      <c r="J186" s="1032" t="s">
        <v>2059</v>
      </c>
      <c r="K186" s="956"/>
      <c r="L186" s="956"/>
    </row>
    <row r="187" ht="13.5" customHeight="1">
      <c r="A187" s="916" t="s">
        <v>2549</v>
      </c>
      <c r="B187" s="916" t="s">
        <v>109</v>
      </c>
      <c r="C187" s="916" t="s">
        <v>234</v>
      </c>
      <c r="D187" s="916" t="s">
        <v>2069</v>
      </c>
      <c r="E187" s="917">
        <v>0.4166666666666667</v>
      </c>
      <c r="F187" s="917">
        <v>0.75</v>
      </c>
      <c r="G187" s="916">
        <v>30.0</v>
      </c>
      <c r="H187" s="916">
        <v>7.5</v>
      </c>
      <c r="I187" s="932"/>
      <c r="J187" s="244" t="s">
        <v>1150</v>
      </c>
    </row>
    <row r="188" ht="13.5" customHeight="1">
      <c r="A188" s="938" t="s">
        <v>2552</v>
      </c>
      <c r="B188" s="938" t="s">
        <v>109</v>
      </c>
      <c r="C188" s="938" t="s">
        <v>234</v>
      </c>
      <c r="D188" s="938" t="s">
        <v>1066</v>
      </c>
      <c r="E188" s="939">
        <v>0.6041666666666666</v>
      </c>
      <c r="F188" s="939">
        <v>0.8784722222222222</v>
      </c>
      <c r="G188" s="938">
        <v>30.0</v>
      </c>
      <c r="H188" s="938" t="s">
        <v>2553</v>
      </c>
      <c r="I188" s="1005"/>
      <c r="J188" s="244" t="s">
        <v>1150</v>
      </c>
    </row>
    <row r="189" ht="13.5" customHeight="1">
      <c r="A189" s="916" t="s">
        <v>2554</v>
      </c>
      <c r="B189" s="916" t="s">
        <v>125</v>
      </c>
      <c r="C189" s="916" t="s">
        <v>234</v>
      </c>
      <c r="D189" s="916" t="s">
        <v>2069</v>
      </c>
      <c r="E189" s="917">
        <v>0.6041666666666666</v>
      </c>
      <c r="F189" s="917">
        <v>0.875</v>
      </c>
      <c r="G189" s="916">
        <v>30.0</v>
      </c>
      <c r="H189" s="916">
        <v>6.0</v>
      </c>
      <c r="I189" s="932"/>
      <c r="J189" s="244" t="s">
        <v>1150</v>
      </c>
    </row>
    <row r="190" ht="13.5" customHeight="1">
      <c r="A190" s="912" t="s">
        <v>2554</v>
      </c>
      <c r="B190" s="912" t="s">
        <v>125</v>
      </c>
      <c r="C190" s="912" t="s">
        <v>1064</v>
      </c>
      <c r="D190" s="912" t="s">
        <v>1065</v>
      </c>
      <c r="E190" s="914">
        <v>0.4618055555555556</v>
      </c>
      <c r="F190" s="914">
        <v>0.7118055555555556</v>
      </c>
      <c r="G190" s="912" t="s">
        <v>1063</v>
      </c>
      <c r="H190" s="912">
        <v>6.0</v>
      </c>
      <c r="I190" s="915"/>
      <c r="J190" s="244" t="s">
        <v>1150</v>
      </c>
    </row>
    <row r="191" ht="13.5" customHeight="1">
      <c r="A191" s="1086" t="s">
        <v>2556</v>
      </c>
      <c r="B191" s="1086" t="s">
        <v>141</v>
      </c>
      <c r="C191" s="1086" t="s">
        <v>234</v>
      </c>
      <c r="D191" s="1086" t="s">
        <v>2195</v>
      </c>
      <c r="E191" s="1088">
        <v>0.4131944444444444</v>
      </c>
      <c r="F191" s="1088">
        <v>0.625</v>
      </c>
      <c r="G191" s="1086" t="s">
        <v>1063</v>
      </c>
      <c r="H191" s="1086" t="s">
        <v>2557</v>
      </c>
      <c r="I191" s="1091"/>
      <c r="J191" s="244" t="s">
        <v>1150</v>
      </c>
    </row>
    <row r="192" ht="13.5" customHeight="1">
      <c r="A192" s="916" t="s">
        <v>2556</v>
      </c>
      <c r="B192" s="916" t="s">
        <v>141</v>
      </c>
      <c r="C192" s="916" t="s">
        <v>234</v>
      </c>
      <c r="D192" s="916" t="s">
        <v>2069</v>
      </c>
      <c r="E192" s="917">
        <v>0.5</v>
      </c>
      <c r="F192" s="917">
        <v>0.9027777777777778</v>
      </c>
      <c r="G192" s="916">
        <v>30.0</v>
      </c>
      <c r="H192" s="916" t="s">
        <v>2562</v>
      </c>
      <c r="I192" s="932"/>
      <c r="J192" s="244" t="s">
        <v>1150</v>
      </c>
    </row>
    <row r="193" ht="13.5" customHeight="1">
      <c r="A193" s="912" t="s">
        <v>2563</v>
      </c>
      <c r="B193" s="912" t="s">
        <v>170</v>
      </c>
      <c r="C193" s="912" t="s">
        <v>234</v>
      </c>
      <c r="D193" s="912" t="s">
        <v>1065</v>
      </c>
      <c r="E193" s="914">
        <v>0.4583333333333333</v>
      </c>
      <c r="F193" s="914">
        <v>0.7569444444444444</v>
      </c>
      <c r="G193" s="912">
        <v>30.0</v>
      </c>
      <c r="H193" s="912" t="s">
        <v>2198</v>
      </c>
      <c r="I193" s="915"/>
      <c r="J193" s="244" t="s">
        <v>1150</v>
      </c>
    </row>
    <row r="194" ht="13.5" customHeight="1">
      <c r="A194" s="1001" t="s">
        <v>2563</v>
      </c>
      <c r="B194" s="1001" t="s">
        <v>170</v>
      </c>
      <c r="C194" s="1001" t="s">
        <v>234</v>
      </c>
      <c r="D194" s="1001" t="s">
        <v>1067</v>
      </c>
      <c r="E194" s="1002">
        <v>0.5208333333333334</v>
      </c>
      <c r="F194" s="1002">
        <v>0.6458333333333334</v>
      </c>
      <c r="G194" s="1001" t="s">
        <v>1063</v>
      </c>
      <c r="H194" s="1001" t="s">
        <v>2346</v>
      </c>
      <c r="I194" s="1003"/>
      <c r="J194" s="244" t="s">
        <v>1150</v>
      </c>
    </row>
    <row r="195" ht="13.5" customHeight="1">
      <c r="A195" s="916" t="s">
        <v>2568</v>
      </c>
      <c r="B195" s="916" t="s">
        <v>5</v>
      </c>
      <c r="C195" s="916" t="s">
        <v>234</v>
      </c>
      <c r="D195" s="916" t="s">
        <v>2069</v>
      </c>
      <c r="E195" s="917">
        <v>0.4166666666666667</v>
      </c>
      <c r="F195" s="917">
        <v>0.75</v>
      </c>
      <c r="G195" s="916">
        <v>30.0</v>
      </c>
      <c r="H195" s="916">
        <v>7.5</v>
      </c>
      <c r="I195" s="932"/>
      <c r="J195" s="244" t="s">
        <v>1150</v>
      </c>
    </row>
    <row r="196" ht="13.5" customHeight="1">
      <c r="A196" s="912" t="s">
        <v>2568</v>
      </c>
      <c r="B196" s="912" t="s">
        <v>5</v>
      </c>
      <c r="C196" s="912" t="s">
        <v>234</v>
      </c>
      <c r="D196" s="912" t="s">
        <v>1065</v>
      </c>
      <c r="E196" s="914">
        <v>0.375</v>
      </c>
      <c r="F196" s="914">
        <v>0.75</v>
      </c>
      <c r="G196" s="912">
        <v>30.0</v>
      </c>
      <c r="H196" s="912">
        <v>8.5</v>
      </c>
      <c r="I196" s="915"/>
      <c r="J196" s="244" t="s">
        <v>1150</v>
      </c>
    </row>
    <row r="197" ht="13.5" customHeight="1">
      <c r="A197" s="1001" t="s">
        <v>2568</v>
      </c>
      <c r="B197" s="1001" t="s">
        <v>5</v>
      </c>
      <c r="C197" s="1001" t="s">
        <v>234</v>
      </c>
      <c r="D197" s="1001" t="s">
        <v>1067</v>
      </c>
      <c r="E197" s="1002">
        <v>0.625</v>
      </c>
      <c r="F197" s="1002">
        <v>0.8194444444444444</v>
      </c>
      <c r="G197" s="1001" t="s">
        <v>1063</v>
      </c>
      <c r="H197" s="1001">
        <v>4.5</v>
      </c>
      <c r="I197" s="1003"/>
      <c r="J197" s="244" t="s">
        <v>1150</v>
      </c>
    </row>
    <row r="198" ht="13.5" customHeight="1">
      <c r="A198" s="998" t="s">
        <v>2570</v>
      </c>
      <c r="B198" s="998" t="s">
        <v>40</v>
      </c>
      <c r="C198" s="998" t="s">
        <v>234</v>
      </c>
      <c r="D198" s="998" t="s">
        <v>1061</v>
      </c>
      <c r="E198" s="999">
        <v>0.4166666666666667</v>
      </c>
      <c r="F198" s="999">
        <v>0.7083333333333334</v>
      </c>
      <c r="G198" s="998">
        <v>30.0</v>
      </c>
      <c r="H198" s="998">
        <v>6.5</v>
      </c>
      <c r="I198" s="1000"/>
      <c r="J198" s="244" t="s">
        <v>1150</v>
      </c>
    </row>
    <row r="199" ht="13.5" customHeight="1">
      <c r="A199" s="1001" t="s">
        <v>2570</v>
      </c>
      <c r="B199" s="1001" t="s">
        <v>40</v>
      </c>
      <c r="C199" s="1001" t="s">
        <v>234</v>
      </c>
      <c r="D199" s="1001" t="s">
        <v>1067</v>
      </c>
      <c r="E199" s="1002">
        <v>0.6666666666666666</v>
      </c>
      <c r="F199" s="1002">
        <v>0.8194444444444444</v>
      </c>
      <c r="G199" s="1001" t="s">
        <v>1063</v>
      </c>
      <c r="H199" s="1001">
        <v>3.5</v>
      </c>
      <c r="I199" s="1003"/>
      <c r="J199" s="244" t="s">
        <v>1150</v>
      </c>
    </row>
    <row r="200" ht="13.5" customHeight="1">
      <c r="A200" s="912" t="s">
        <v>2573</v>
      </c>
      <c r="B200" s="912" t="s">
        <v>1115</v>
      </c>
      <c r="C200" s="912" t="s">
        <v>234</v>
      </c>
      <c r="D200" s="912" t="s">
        <v>1065</v>
      </c>
      <c r="E200" s="914">
        <v>0.4166666666666667</v>
      </c>
      <c r="F200" s="914">
        <v>0.7083333333333334</v>
      </c>
      <c r="G200" s="912" t="s">
        <v>1063</v>
      </c>
      <c r="H200" s="912">
        <v>7.0</v>
      </c>
      <c r="I200" s="915"/>
      <c r="J200" s="244" t="s">
        <v>1150</v>
      </c>
    </row>
    <row r="201" ht="13.5" customHeight="1">
      <c r="A201" s="938" t="s">
        <v>2573</v>
      </c>
      <c r="B201" s="938" t="s">
        <v>1115</v>
      </c>
      <c r="C201" s="938" t="s">
        <v>234</v>
      </c>
      <c r="D201" s="938" t="s">
        <v>2232</v>
      </c>
      <c r="E201" s="939">
        <v>0.6666666666666666</v>
      </c>
      <c r="F201" s="939">
        <v>0.8194444444444444</v>
      </c>
      <c r="G201" s="938" t="s">
        <v>1063</v>
      </c>
      <c r="H201" s="938" t="s">
        <v>2326</v>
      </c>
      <c r="I201" s="1005"/>
      <c r="J201" s="244" t="s">
        <v>1150</v>
      </c>
    </row>
    <row r="202" ht="13.5" customHeight="1">
      <c r="A202" s="912" t="s">
        <v>2576</v>
      </c>
      <c r="B202" s="912" t="s">
        <v>109</v>
      </c>
      <c r="C202" s="912" t="s">
        <v>234</v>
      </c>
      <c r="D202" s="912" t="s">
        <v>1065</v>
      </c>
      <c r="E202" s="914">
        <v>0.4166666666666667</v>
      </c>
      <c r="F202" s="914">
        <v>0.75</v>
      </c>
      <c r="G202" s="912">
        <v>30.0</v>
      </c>
      <c r="H202" s="912">
        <v>7.5</v>
      </c>
      <c r="I202" s="915"/>
      <c r="J202" s="244" t="s">
        <v>1150</v>
      </c>
    </row>
    <row r="203" ht="13.5" customHeight="1">
      <c r="A203" s="916" t="s">
        <v>2576</v>
      </c>
      <c r="B203" s="916" t="s">
        <v>109</v>
      </c>
      <c r="C203" s="916" t="s">
        <v>234</v>
      </c>
      <c r="D203" s="916" t="s">
        <v>2069</v>
      </c>
      <c r="E203" s="917">
        <v>0.6041666666666666</v>
      </c>
      <c r="F203" s="917">
        <v>0.8854166666666666</v>
      </c>
      <c r="G203" s="916">
        <v>30.0</v>
      </c>
      <c r="H203" s="916">
        <v>6.25</v>
      </c>
      <c r="I203" s="932"/>
      <c r="J203" s="244" t="s">
        <v>1150</v>
      </c>
    </row>
    <row r="204" ht="13.5" customHeight="1">
      <c r="A204" s="916" t="s">
        <v>2579</v>
      </c>
      <c r="B204" s="916" t="s">
        <v>125</v>
      </c>
      <c r="C204" s="916" t="s">
        <v>234</v>
      </c>
      <c r="D204" s="916" t="s">
        <v>2069</v>
      </c>
      <c r="E204" s="917">
        <v>0.4166666666666667</v>
      </c>
      <c r="F204" s="917">
        <v>0.75</v>
      </c>
      <c r="G204" s="916">
        <v>30.0</v>
      </c>
      <c r="H204" s="916">
        <v>7.5</v>
      </c>
      <c r="I204" s="932"/>
      <c r="J204" s="244" t="s">
        <v>1150</v>
      </c>
    </row>
    <row r="205" ht="13.5" customHeight="1">
      <c r="A205" s="920" t="s">
        <v>2579</v>
      </c>
      <c r="B205" s="920" t="s">
        <v>125</v>
      </c>
      <c r="C205" s="920" t="s">
        <v>234</v>
      </c>
      <c r="D205" s="920" t="s">
        <v>2580</v>
      </c>
      <c r="E205" s="921">
        <v>0.4375</v>
      </c>
      <c r="F205" s="921">
        <v>0.5208333333333334</v>
      </c>
      <c r="G205" s="920" t="s">
        <v>1063</v>
      </c>
      <c r="H205" s="920">
        <v>2.0</v>
      </c>
      <c r="I205" s="931"/>
      <c r="J205" s="244" t="s">
        <v>1150</v>
      </c>
    </row>
    <row r="206" ht="13.5" customHeight="1">
      <c r="A206" s="998" t="s">
        <v>2579</v>
      </c>
      <c r="B206" s="998" t="s">
        <v>125</v>
      </c>
      <c r="C206" s="998" t="s">
        <v>234</v>
      </c>
      <c r="D206" s="998" t="s">
        <v>1061</v>
      </c>
      <c r="E206" s="999">
        <v>0.6076388888888888</v>
      </c>
      <c r="F206" s="999">
        <v>0.8819444444444444</v>
      </c>
      <c r="G206" s="998">
        <v>30.0</v>
      </c>
      <c r="H206" s="998" t="s">
        <v>2582</v>
      </c>
      <c r="I206" s="998" t="s">
        <v>2583</v>
      </c>
      <c r="J206" s="244" t="s">
        <v>1150</v>
      </c>
    </row>
    <row r="207" ht="13.5" customHeight="1">
      <c r="A207" s="916" t="s">
        <v>2584</v>
      </c>
      <c r="B207" s="916" t="s">
        <v>141</v>
      </c>
      <c r="C207" s="916" t="s">
        <v>234</v>
      </c>
      <c r="D207" s="916" t="s">
        <v>2069</v>
      </c>
      <c r="E207" s="917">
        <v>0.4166666666666667</v>
      </c>
      <c r="F207" s="917">
        <v>0.625</v>
      </c>
      <c r="G207" s="916" t="s">
        <v>1063</v>
      </c>
      <c r="H207" s="916">
        <v>5.0</v>
      </c>
      <c r="I207" s="932"/>
      <c r="J207" s="244" t="s">
        <v>1150</v>
      </c>
    </row>
    <row r="208" ht="13.5" customHeight="1">
      <c r="A208" s="920" t="s">
        <v>2584</v>
      </c>
      <c r="B208" s="920" t="s">
        <v>141</v>
      </c>
      <c r="C208" s="920" t="s">
        <v>234</v>
      </c>
      <c r="D208" s="920" t="s">
        <v>2586</v>
      </c>
      <c r="E208" s="921">
        <v>0.4583333333333333</v>
      </c>
      <c r="F208" s="921">
        <v>0.5833333333333334</v>
      </c>
      <c r="G208" s="920" t="s">
        <v>1063</v>
      </c>
      <c r="H208" s="920">
        <v>3.0</v>
      </c>
      <c r="I208" s="931"/>
      <c r="J208" s="244" t="s">
        <v>1150</v>
      </c>
    </row>
    <row r="209" ht="13.5" customHeight="1">
      <c r="A209" s="1086" t="s">
        <v>2584</v>
      </c>
      <c r="B209" s="1086" t="s">
        <v>141</v>
      </c>
      <c r="C209" s="1086" t="s">
        <v>234</v>
      </c>
      <c r="D209" s="1086" t="s">
        <v>2195</v>
      </c>
      <c r="E209" s="1088">
        <v>0.5416666666666666</v>
      </c>
      <c r="F209" s="1088">
        <v>0.8333333333333334</v>
      </c>
      <c r="G209" s="1086">
        <v>30.0</v>
      </c>
      <c r="H209" s="1086">
        <v>6.5</v>
      </c>
      <c r="I209" s="1091"/>
      <c r="J209" s="244" t="s">
        <v>1150</v>
      </c>
    </row>
    <row r="210" ht="13.5" customHeight="1">
      <c r="A210" s="998" t="s">
        <v>2584</v>
      </c>
      <c r="B210" s="998" t="s">
        <v>141</v>
      </c>
      <c r="C210" s="998" t="s">
        <v>234</v>
      </c>
      <c r="D210" s="998" t="s">
        <v>1061</v>
      </c>
      <c r="E210" s="999">
        <v>0.625</v>
      </c>
      <c r="F210" s="999">
        <v>0.9027777777777778</v>
      </c>
      <c r="G210" s="998">
        <v>30.0</v>
      </c>
      <c r="H210" s="998">
        <v>6.5</v>
      </c>
      <c r="I210" s="1000"/>
      <c r="J210" s="244" t="s">
        <v>1150</v>
      </c>
    </row>
    <row r="211" ht="13.5" customHeight="1">
      <c r="A211" s="912" t="s">
        <v>2590</v>
      </c>
      <c r="B211" s="912" t="s">
        <v>170</v>
      </c>
      <c r="C211" s="912" t="s">
        <v>234</v>
      </c>
      <c r="D211" s="912" t="s">
        <v>2245</v>
      </c>
      <c r="E211" s="914">
        <v>0.4583333333333333</v>
      </c>
      <c r="F211" s="914">
        <v>0.7569444444444444</v>
      </c>
      <c r="G211" s="912">
        <v>30.0</v>
      </c>
      <c r="H211" s="912" t="s">
        <v>1074</v>
      </c>
      <c r="I211" s="915"/>
      <c r="J211" s="146" t="s">
        <v>1150</v>
      </c>
      <c r="K211" s="138"/>
      <c r="L211" s="138"/>
    </row>
    <row r="212" ht="13.5" customHeight="1">
      <c r="A212" s="938" t="s">
        <v>2590</v>
      </c>
      <c r="B212" s="938" t="s">
        <v>170</v>
      </c>
      <c r="C212" s="938" t="s">
        <v>234</v>
      </c>
      <c r="D212" s="938" t="s">
        <v>1066</v>
      </c>
      <c r="E212" s="939">
        <v>0.5416666666666666</v>
      </c>
      <c r="F212" s="939">
        <v>0.6666666666666666</v>
      </c>
      <c r="G212" s="938" t="s">
        <v>1063</v>
      </c>
      <c r="H212" s="938">
        <v>3.0</v>
      </c>
      <c r="I212" s="938" t="s">
        <v>2594</v>
      </c>
      <c r="J212" s="244" t="s">
        <v>1150</v>
      </c>
    </row>
    <row r="213" ht="13.5" customHeight="1">
      <c r="A213" s="916" t="s">
        <v>2595</v>
      </c>
      <c r="B213" s="916" t="s">
        <v>5</v>
      </c>
      <c r="C213" s="916" t="s">
        <v>234</v>
      </c>
      <c r="D213" s="916" t="s">
        <v>2069</v>
      </c>
      <c r="E213" s="917">
        <v>0.4166666666666667</v>
      </c>
      <c r="F213" s="917">
        <v>0.7083333333333334</v>
      </c>
      <c r="G213" s="916">
        <v>30.0</v>
      </c>
      <c r="H213" s="916">
        <v>6.5</v>
      </c>
      <c r="I213" s="932"/>
      <c r="J213" s="244" t="s">
        <v>1150</v>
      </c>
    </row>
    <row r="214" ht="13.5" customHeight="1">
      <c r="A214" s="912" t="s">
        <v>2595</v>
      </c>
      <c r="B214" s="912" t="s">
        <v>5</v>
      </c>
      <c r="C214" s="912" t="s">
        <v>1064</v>
      </c>
      <c r="D214" s="912" t="s">
        <v>1065</v>
      </c>
      <c r="E214" s="914">
        <v>0.375</v>
      </c>
      <c r="F214" s="914">
        <v>0.75</v>
      </c>
      <c r="G214" s="912">
        <v>30.0</v>
      </c>
      <c r="H214" s="912">
        <v>8.5</v>
      </c>
      <c r="I214" s="915"/>
      <c r="J214" s="244" t="s">
        <v>1150</v>
      </c>
    </row>
    <row r="215" ht="13.5" customHeight="1">
      <c r="A215" s="998" t="s">
        <v>2595</v>
      </c>
      <c r="B215" s="998" t="s">
        <v>5</v>
      </c>
      <c r="C215" s="998" t="s">
        <v>234</v>
      </c>
      <c r="D215" s="998" t="s">
        <v>1061</v>
      </c>
      <c r="E215" s="999">
        <v>0.625</v>
      </c>
      <c r="F215" s="999">
        <v>0.8125</v>
      </c>
      <c r="G215" s="998"/>
      <c r="H215" s="998">
        <v>4.0</v>
      </c>
      <c r="I215" s="998" t="s">
        <v>2600</v>
      </c>
      <c r="J215" s="244" t="s">
        <v>1752</v>
      </c>
    </row>
    <row r="216" ht="13.5" customHeight="1">
      <c r="A216" s="1001" t="s">
        <v>2601</v>
      </c>
      <c r="B216" s="1001" t="s">
        <v>40</v>
      </c>
      <c r="C216" s="1001" t="s">
        <v>234</v>
      </c>
      <c r="D216" s="1001" t="s">
        <v>1067</v>
      </c>
      <c r="E216" s="1002">
        <v>0.4131944444444444</v>
      </c>
      <c r="F216" s="1002">
        <v>0.7083333333333334</v>
      </c>
      <c r="G216" s="1001">
        <v>30.0</v>
      </c>
      <c r="H216" s="1001">
        <v>6.5</v>
      </c>
      <c r="I216" s="1001"/>
      <c r="J216" s="244" t="s">
        <v>1752</v>
      </c>
    </row>
    <row r="217" ht="13.5" customHeight="1">
      <c r="A217" s="1086" t="s">
        <v>2601</v>
      </c>
      <c r="B217" s="1086" t="s">
        <v>40</v>
      </c>
      <c r="C217" s="1086" t="s">
        <v>234</v>
      </c>
      <c r="D217" s="1086" t="s">
        <v>2195</v>
      </c>
      <c r="E217" s="1088">
        <v>0.6666666666666666</v>
      </c>
      <c r="F217" s="1088">
        <v>0.8194444444444444</v>
      </c>
      <c r="G217" s="1086" t="s">
        <v>1063</v>
      </c>
      <c r="H217" s="1086" t="s">
        <v>2482</v>
      </c>
      <c r="I217" s="1091"/>
      <c r="J217" s="244" t="s">
        <v>1752</v>
      </c>
    </row>
    <row r="218" ht="13.5" customHeight="1">
      <c r="A218" s="912" t="s">
        <v>2605</v>
      </c>
      <c r="B218" s="912" t="s">
        <v>1115</v>
      </c>
      <c r="C218" s="912" t="s">
        <v>234</v>
      </c>
      <c r="D218" s="912" t="s">
        <v>2245</v>
      </c>
      <c r="E218" s="914">
        <v>0.4166666666666667</v>
      </c>
      <c r="F218" s="914">
        <v>0.7083333333333334</v>
      </c>
      <c r="G218" s="912">
        <v>30.0</v>
      </c>
      <c r="H218" s="912">
        <v>6.5</v>
      </c>
      <c r="I218" s="915"/>
      <c r="J218" s="244" t="s">
        <v>1752</v>
      </c>
    </row>
    <row r="219" ht="13.5" customHeight="1">
      <c r="A219" s="938" t="s">
        <v>2605</v>
      </c>
      <c r="B219" s="938" t="s">
        <v>1115</v>
      </c>
      <c r="C219" s="938" t="s">
        <v>234</v>
      </c>
      <c r="D219" s="938" t="s">
        <v>1066</v>
      </c>
      <c r="E219" s="939">
        <v>0.6666666666666666</v>
      </c>
      <c r="F219" s="939">
        <v>0.8194444444444444</v>
      </c>
      <c r="G219" s="938" t="s">
        <v>1063</v>
      </c>
      <c r="H219" s="938" t="s">
        <v>2326</v>
      </c>
      <c r="I219" s="1005"/>
      <c r="J219" s="244" t="s">
        <v>1752</v>
      </c>
    </row>
    <row r="220" ht="13.5" customHeight="1">
      <c r="A220" s="1032" t="s">
        <v>2059</v>
      </c>
      <c r="B220" s="1032" t="s">
        <v>2059</v>
      </c>
      <c r="C220" s="1032" t="s">
        <v>2059</v>
      </c>
      <c r="D220" s="1032" t="s">
        <v>2059</v>
      </c>
      <c r="E220" s="1032" t="s">
        <v>2059</v>
      </c>
      <c r="F220" s="1032" t="s">
        <v>2059</v>
      </c>
      <c r="G220" s="1032" t="s">
        <v>2059</v>
      </c>
      <c r="H220" s="1032" t="s">
        <v>2059</v>
      </c>
      <c r="I220" s="1032" t="s">
        <v>2059</v>
      </c>
      <c r="J220" s="1032" t="s">
        <v>2059</v>
      </c>
    </row>
    <row r="221" ht="13.5" customHeight="1">
      <c r="A221" s="912" t="s">
        <v>2610</v>
      </c>
      <c r="B221" s="912" t="s">
        <v>109</v>
      </c>
      <c r="C221" s="912" t="s">
        <v>234</v>
      </c>
      <c r="D221" s="912" t="s">
        <v>1065</v>
      </c>
      <c r="E221" s="914">
        <v>0.4166666666666667</v>
      </c>
      <c r="F221" s="914">
        <v>0.75</v>
      </c>
      <c r="G221" s="912">
        <v>30.0</v>
      </c>
      <c r="H221" s="912">
        <v>7.5</v>
      </c>
      <c r="I221" s="915"/>
      <c r="J221" s="244" t="s">
        <v>1752</v>
      </c>
    </row>
    <row r="222" ht="13.5" customHeight="1">
      <c r="A222" s="916" t="s">
        <v>2610</v>
      </c>
      <c r="B222" s="916" t="s">
        <v>109</v>
      </c>
      <c r="C222" s="916" t="s">
        <v>234</v>
      </c>
      <c r="D222" s="916" t="s">
        <v>2069</v>
      </c>
      <c r="E222" s="917">
        <v>0.6041666666666666</v>
      </c>
      <c r="F222" s="917">
        <v>0.875</v>
      </c>
      <c r="G222" s="916">
        <v>30.0</v>
      </c>
      <c r="H222" s="916">
        <v>6.0</v>
      </c>
      <c r="I222" s="932"/>
      <c r="J222" s="244" t="s">
        <v>1752</v>
      </c>
    </row>
    <row r="223" ht="13.5" customHeight="1">
      <c r="A223" s="916" t="s">
        <v>2617</v>
      </c>
      <c r="B223" s="916" t="s">
        <v>125</v>
      </c>
      <c r="C223" s="916" t="s">
        <v>234</v>
      </c>
      <c r="D223" s="916" t="s">
        <v>2069</v>
      </c>
      <c r="E223" s="917">
        <v>0.4166666666666667</v>
      </c>
      <c r="F223" s="917">
        <v>0.75</v>
      </c>
      <c r="G223" s="916">
        <v>30.0</v>
      </c>
      <c r="H223" s="916">
        <v>7.5</v>
      </c>
      <c r="I223" s="916"/>
      <c r="J223" s="244" t="s">
        <v>1752</v>
      </c>
    </row>
    <row r="224" ht="13.5" customHeight="1">
      <c r="A224" s="1174" t="s">
        <v>2617</v>
      </c>
      <c r="B224" s="1174" t="s">
        <v>125</v>
      </c>
      <c r="C224" s="1174" t="s">
        <v>234</v>
      </c>
      <c r="D224" s="1174" t="s">
        <v>2580</v>
      </c>
      <c r="E224" s="1176">
        <v>0.4409722222222222</v>
      </c>
      <c r="F224" s="1176">
        <v>0.5451388888888888</v>
      </c>
      <c r="G224" s="1174" t="s">
        <v>1063</v>
      </c>
      <c r="H224" s="1174">
        <v>2.5</v>
      </c>
      <c r="I224" s="1177"/>
      <c r="J224" s="244" t="s">
        <v>1752</v>
      </c>
    </row>
    <row r="225" ht="13.5" customHeight="1">
      <c r="A225" s="964" t="s">
        <v>2617</v>
      </c>
      <c r="B225" s="964" t="s">
        <v>125</v>
      </c>
      <c r="C225" s="964" t="s">
        <v>234</v>
      </c>
      <c r="D225" s="964" t="s">
        <v>1113</v>
      </c>
      <c r="E225" s="966">
        <v>0.6041666666666666</v>
      </c>
      <c r="F225" s="966">
        <v>0.9027777777777778</v>
      </c>
      <c r="G225" s="964">
        <v>30.0</v>
      </c>
      <c r="H225" s="964" t="s">
        <v>1074</v>
      </c>
      <c r="I225" s="976"/>
      <c r="J225" s="244" t="s">
        <v>1752</v>
      </c>
    </row>
    <row r="226" ht="13.5" customHeight="1">
      <c r="A226" s="997">
        <v>42739.0</v>
      </c>
      <c r="B226" s="998" t="s">
        <v>141</v>
      </c>
      <c r="C226" s="998" t="s">
        <v>234</v>
      </c>
      <c r="D226" s="998" t="s">
        <v>1061</v>
      </c>
      <c r="E226" s="999">
        <v>0.4097222222222222</v>
      </c>
      <c r="F226" s="999">
        <v>0.625</v>
      </c>
      <c r="G226" s="998" t="s">
        <v>1063</v>
      </c>
      <c r="H226" s="998">
        <v>5.0</v>
      </c>
      <c r="I226" s="1000"/>
      <c r="J226" s="244" t="s">
        <v>1752</v>
      </c>
    </row>
    <row r="227" ht="13.5" customHeight="1">
      <c r="A227" s="1178">
        <v>42739.0</v>
      </c>
      <c r="B227" s="1174" t="s">
        <v>141</v>
      </c>
      <c r="C227" s="1174" t="s">
        <v>234</v>
      </c>
      <c r="D227" s="1174" t="s">
        <v>2580</v>
      </c>
      <c r="E227" s="1176">
        <v>0.5</v>
      </c>
      <c r="F227" s="1176">
        <v>0.8333333333333334</v>
      </c>
      <c r="G227" s="1174" t="s">
        <v>1063</v>
      </c>
      <c r="H227" s="1174">
        <v>8.0</v>
      </c>
      <c r="I227" s="1177"/>
      <c r="J227" s="244" t="s">
        <v>2298</v>
      </c>
    </row>
    <row r="228" ht="13.5" customHeight="1">
      <c r="A228" s="994">
        <v>42739.0</v>
      </c>
      <c r="B228" s="916" t="s">
        <v>141</v>
      </c>
      <c r="C228" s="916" t="s">
        <v>234</v>
      </c>
      <c r="D228" s="916" t="s">
        <v>2069</v>
      </c>
      <c r="E228" s="917">
        <v>0.625</v>
      </c>
      <c r="F228" s="917">
        <v>0.8958333333333334</v>
      </c>
      <c r="G228" s="916">
        <v>30.0</v>
      </c>
      <c r="H228" s="916">
        <v>6.0</v>
      </c>
      <c r="I228" s="932"/>
      <c r="J228" s="244" t="s">
        <v>1752</v>
      </c>
    </row>
    <row r="229" ht="13.5" customHeight="1">
      <c r="A229" s="1006">
        <v>42770.0</v>
      </c>
      <c r="B229" s="912" t="s">
        <v>170</v>
      </c>
      <c r="C229" s="912" t="s">
        <v>234</v>
      </c>
      <c r="D229" s="912" t="s">
        <v>1065</v>
      </c>
      <c r="E229" s="914">
        <v>0.4583333333333333</v>
      </c>
      <c r="F229" s="914">
        <v>0.7569444444444444</v>
      </c>
      <c r="G229" s="912">
        <v>30.0</v>
      </c>
      <c r="H229" s="912" t="s">
        <v>1074</v>
      </c>
      <c r="I229" s="915"/>
      <c r="J229" s="244" t="s">
        <v>1752</v>
      </c>
    </row>
    <row r="230" ht="13.5" customHeight="1">
      <c r="A230" s="1085">
        <v>42770.0</v>
      </c>
      <c r="B230" s="1086" t="s">
        <v>170</v>
      </c>
      <c r="C230" s="1086" t="s">
        <v>234</v>
      </c>
      <c r="D230" s="1086" t="s">
        <v>2195</v>
      </c>
      <c r="E230" s="1088">
        <v>0.5208333333333334</v>
      </c>
      <c r="F230" s="1088">
        <v>0.6458333333333334</v>
      </c>
      <c r="G230" s="1086" t="s">
        <v>1063</v>
      </c>
      <c r="H230" s="1086">
        <v>3.0</v>
      </c>
      <c r="I230" s="1091"/>
      <c r="J230" s="244" t="s">
        <v>1752</v>
      </c>
    </row>
    <row r="231" ht="13.5" customHeight="1">
      <c r="A231" s="994">
        <v>42798.0</v>
      </c>
      <c r="B231" s="916" t="s">
        <v>5</v>
      </c>
      <c r="C231" s="916" t="s">
        <v>234</v>
      </c>
      <c r="D231" s="916" t="s">
        <v>2069</v>
      </c>
      <c r="E231" s="917">
        <v>0.4166666666666667</v>
      </c>
      <c r="F231" s="917">
        <v>0.7083333333333334</v>
      </c>
      <c r="G231" s="916">
        <v>30.0</v>
      </c>
      <c r="H231" s="916">
        <v>6.5</v>
      </c>
      <c r="I231" s="932"/>
      <c r="J231" s="244" t="s">
        <v>1752</v>
      </c>
    </row>
    <row r="232" ht="13.5" customHeight="1">
      <c r="A232" s="1065">
        <v>42798.0</v>
      </c>
      <c r="B232" s="1001" t="s">
        <v>5</v>
      </c>
      <c r="C232" s="1001" t="s">
        <v>234</v>
      </c>
      <c r="D232" s="1001" t="s">
        <v>1067</v>
      </c>
      <c r="E232" s="1001" t="s">
        <v>2654</v>
      </c>
      <c r="F232" s="1002">
        <v>0.8194444444444444</v>
      </c>
      <c r="G232" s="1001">
        <v>30.0</v>
      </c>
      <c r="H232" s="1001" t="s">
        <v>1749</v>
      </c>
      <c r="I232" s="1003"/>
      <c r="J232" s="244" t="s">
        <v>1752</v>
      </c>
    </row>
    <row r="233" ht="13.5" customHeight="1">
      <c r="A233" s="1006">
        <v>42798.0</v>
      </c>
      <c r="B233" s="912" t="s">
        <v>5</v>
      </c>
      <c r="C233" s="912" t="s">
        <v>1064</v>
      </c>
      <c r="D233" s="912" t="s">
        <v>1065</v>
      </c>
      <c r="E233" s="914">
        <v>0.375</v>
      </c>
      <c r="F233" s="914">
        <v>0.75</v>
      </c>
      <c r="G233" s="912">
        <v>30.0</v>
      </c>
      <c r="H233" s="912">
        <v>8.5</v>
      </c>
      <c r="I233" s="915"/>
      <c r="J233" s="244" t="s">
        <v>1752</v>
      </c>
    </row>
    <row r="234" ht="13.5" customHeight="1">
      <c r="A234" s="997">
        <v>42829.0</v>
      </c>
      <c r="B234" s="998" t="s">
        <v>40</v>
      </c>
      <c r="C234" s="998" t="s">
        <v>234</v>
      </c>
      <c r="D234" s="998" t="s">
        <v>1061</v>
      </c>
      <c r="E234" s="999">
        <v>0.4166666666666667</v>
      </c>
      <c r="F234" s="999">
        <v>0.7083333333333334</v>
      </c>
      <c r="G234" s="998">
        <v>30.0</v>
      </c>
      <c r="H234" s="998">
        <v>6.5</v>
      </c>
      <c r="I234" s="1000"/>
      <c r="J234" s="244" t="s">
        <v>1752</v>
      </c>
    </row>
    <row r="235" ht="13.5" customHeight="1">
      <c r="A235" s="1097">
        <v>42829.0</v>
      </c>
      <c r="B235" s="918" t="s">
        <v>40</v>
      </c>
      <c r="C235" s="918" t="s">
        <v>234</v>
      </c>
      <c r="D235" s="918" t="s">
        <v>2543</v>
      </c>
      <c r="E235" s="919">
        <v>0.6875</v>
      </c>
      <c r="F235" s="919">
        <v>0.8194444444444444</v>
      </c>
      <c r="G235" s="918" t="s">
        <v>1063</v>
      </c>
      <c r="H235" s="918" t="s">
        <v>2544</v>
      </c>
      <c r="I235" s="950"/>
      <c r="J235" s="244" t="s">
        <v>1752</v>
      </c>
    </row>
    <row r="236" ht="13.5" customHeight="1">
      <c r="A236" s="1006">
        <v>42859.0</v>
      </c>
      <c r="B236" s="912" t="s">
        <v>1115</v>
      </c>
      <c r="C236" s="912" t="s">
        <v>234</v>
      </c>
      <c r="D236" s="912" t="s">
        <v>1065</v>
      </c>
      <c r="E236" s="914">
        <v>0.4166666666666667</v>
      </c>
      <c r="F236" s="914">
        <v>0.6770833333333334</v>
      </c>
      <c r="G236" s="912" t="s">
        <v>1063</v>
      </c>
      <c r="H236" s="912">
        <v>6.25</v>
      </c>
      <c r="I236" s="912" t="s">
        <v>2670</v>
      </c>
      <c r="J236" s="244" t="s">
        <v>1752</v>
      </c>
    </row>
    <row r="237" ht="13.5" customHeight="1">
      <c r="A237" s="997">
        <v>42859.0</v>
      </c>
      <c r="B237" s="998" t="s">
        <v>1115</v>
      </c>
      <c r="C237" s="998" t="s">
        <v>234</v>
      </c>
      <c r="D237" s="998" t="s">
        <v>1061</v>
      </c>
      <c r="E237" s="999">
        <v>0.6666666666666666</v>
      </c>
      <c r="F237" s="999">
        <v>0.7986111111111112</v>
      </c>
      <c r="G237" s="998" t="s">
        <v>1063</v>
      </c>
      <c r="H237" s="998" t="s">
        <v>2458</v>
      </c>
      <c r="I237" s="998" t="s">
        <v>2677</v>
      </c>
      <c r="J237" s="244" t="s">
        <v>1752</v>
      </c>
    </row>
    <row r="238" ht="13.5" customHeight="1">
      <c r="A238" s="997">
        <v>42890.0</v>
      </c>
      <c r="B238" s="998" t="s">
        <v>109</v>
      </c>
      <c r="C238" s="998" t="s">
        <v>234</v>
      </c>
      <c r="D238" s="998" t="s">
        <v>1061</v>
      </c>
      <c r="E238" s="999">
        <v>0.4166666666666667</v>
      </c>
      <c r="F238" s="999">
        <v>0.75</v>
      </c>
      <c r="G238" s="998">
        <v>30.0</v>
      </c>
      <c r="H238" s="998">
        <v>7.5</v>
      </c>
      <c r="I238" s="1000"/>
      <c r="J238" s="244" t="s">
        <v>1752</v>
      </c>
    </row>
    <row r="239" ht="13.5" customHeight="1">
      <c r="A239" s="994">
        <v>42890.0</v>
      </c>
      <c r="B239" s="916" t="s">
        <v>109</v>
      </c>
      <c r="C239" s="916" t="s">
        <v>234</v>
      </c>
      <c r="D239" s="916" t="s">
        <v>2069</v>
      </c>
      <c r="E239" s="917">
        <v>0.6041666666666666</v>
      </c>
      <c r="F239" s="917">
        <v>0.875</v>
      </c>
      <c r="G239" s="916">
        <v>30.0</v>
      </c>
      <c r="H239" s="916">
        <v>6.0</v>
      </c>
      <c r="I239" s="932"/>
      <c r="J239" s="244" t="s">
        <v>1752</v>
      </c>
    </row>
    <row r="240" ht="13.5" customHeight="1">
      <c r="A240" s="1006">
        <v>42890.0</v>
      </c>
      <c r="B240" s="912" t="s">
        <v>109</v>
      </c>
      <c r="C240" s="912" t="s">
        <v>1064</v>
      </c>
      <c r="D240" s="912" t="s">
        <v>1065</v>
      </c>
      <c r="E240" s="914">
        <v>0.375</v>
      </c>
      <c r="F240" s="914">
        <v>0.75</v>
      </c>
      <c r="G240" s="912">
        <v>30.0</v>
      </c>
      <c r="H240" s="912">
        <v>8.5</v>
      </c>
      <c r="I240" s="912" t="s">
        <v>2687</v>
      </c>
      <c r="J240" s="244" t="s">
        <v>1752</v>
      </c>
    </row>
    <row r="241" ht="13.5" customHeight="1">
      <c r="A241" s="1178">
        <v>42920.0</v>
      </c>
      <c r="B241" s="1174" t="s">
        <v>125</v>
      </c>
      <c r="C241" s="1174" t="s">
        <v>234</v>
      </c>
      <c r="D241" s="1174" t="s">
        <v>2580</v>
      </c>
      <c r="E241" s="1176">
        <v>0.4166666666666667</v>
      </c>
      <c r="F241" s="1176">
        <v>0.5416666666666666</v>
      </c>
      <c r="G241" s="1174" t="s">
        <v>1063</v>
      </c>
      <c r="H241" s="1174">
        <v>3.0</v>
      </c>
      <c r="I241" s="1177"/>
      <c r="J241" s="244" t="s">
        <v>1752</v>
      </c>
    </row>
    <row r="242" ht="13.5" customHeight="1">
      <c r="A242" s="994">
        <v>42920.0</v>
      </c>
      <c r="B242" s="916" t="s">
        <v>125</v>
      </c>
      <c r="C242" s="916" t="s">
        <v>234</v>
      </c>
      <c r="D242" s="916" t="s">
        <v>2069</v>
      </c>
      <c r="E242" s="917">
        <v>0.4166666666666667</v>
      </c>
      <c r="F242" s="917">
        <v>0.75</v>
      </c>
      <c r="G242" s="916">
        <v>30.0</v>
      </c>
      <c r="H242" s="916">
        <v>7.5</v>
      </c>
      <c r="I242" s="932"/>
      <c r="J242" s="244" t="s">
        <v>1752</v>
      </c>
    </row>
    <row r="243" ht="13.5" customHeight="1">
      <c r="A243" s="1004">
        <v>42923.0</v>
      </c>
      <c r="B243" s="938" t="s">
        <v>125</v>
      </c>
      <c r="C243" s="938" t="s">
        <v>234</v>
      </c>
      <c r="D243" s="938" t="s">
        <v>1066</v>
      </c>
      <c r="E243" s="939">
        <v>0.6041666666666666</v>
      </c>
      <c r="F243" s="939">
        <v>0.8819444444444444</v>
      </c>
      <c r="G243" s="938">
        <v>30.0</v>
      </c>
      <c r="H243" s="938" t="s">
        <v>2428</v>
      </c>
      <c r="I243" s="1005"/>
      <c r="J243" s="244" t="s">
        <v>1752</v>
      </c>
    </row>
    <row r="244" ht="13.5" customHeight="1">
      <c r="A244" s="1085">
        <v>42951.0</v>
      </c>
      <c r="B244" s="1086" t="s">
        <v>141</v>
      </c>
      <c r="C244" s="1086" t="s">
        <v>234</v>
      </c>
      <c r="D244" s="1086" t="s">
        <v>2195</v>
      </c>
      <c r="E244" s="1088">
        <v>0.4097222222222222</v>
      </c>
      <c r="F244" s="1088">
        <v>0.625</v>
      </c>
      <c r="G244" s="1086" t="s">
        <v>1063</v>
      </c>
      <c r="H244" s="1086" t="s">
        <v>2703</v>
      </c>
      <c r="I244" s="1086" t="s">
        <v>2704</v>
      </c>
      <c r="J244" s="244" t="s">
        <v>1752</v>
      </c>
    </row>
    <row r="245" ht="13.5" customHeight="1">
      <c r="A245" s="997">
        <v>42951.0</v>
      </c>
      <c r="B245" s="998" t="s">
        <v>141</v>
      </c>
      <c r="C245" s="998" t="s">
        <v>234</v>
      </c>
      <c r="D245" s="998" t="s">
        <v>1061</v>
      </c>
      <c r="E245" s="999">
        <v>0.5</v>
      </c>
      <c r="F245" s="999">
        <v>0.8333333333333334</v>
      </c>
      <c r="G245" s="998">
        <v>30.0</v>
      </c>
      <c r="H245" s="998">
        <v>7.5</v>
      </c>
      <c r="I245" s="1000"/>
      <c r="J245" s="244" t="s">
        <v>1752</v>
      </c>
    </row>
    <row r="246" ht="13.5" customHeight="1">
      <c r="A246" s="994">
        <v>42951.0</v>
      </c>
      <c r="B246" s="916" t="s">
        <v>141</v>
      </c>
      <c r="C246" s="916" t="s">
        <v>234</v>
      </c>
      <c r="D246" s="830" t="s">
        <v>2069</v>
      </c>
      <c r="E246" s="917">
        <v>0.625</v>
      </c>
      <c r="F246" s="917">
        <v>0.90625</v>
      </c>
      <c r="G246" s="916">
        <v>30.0</v>
      </c>
      <c r="H246" s="916">
        <v>6.25</v>
      </c>
      <c r="I246" s="932"/>
      <c r="J246" s="244" t="s">
        <v>2711</v>
      </c>
    </row>
    <row r="247" ht="13.5" customHeight="1">
      <c r="A247" s="1006">
        <v>42982.0</v>
      </c>
      <c r="B247" s="912" t="s">
        <v>170</v>
      </c>
      <c r="C247" s="912" t="s">
        <v>234</v>
      </c>
      <c r="D247" s="912" t="s">
        <v>1065</v>
      </c>
      <c r="E247" s="914">
        <v>0.4583333333333333</v>
      </c>
      <c r="F247" s="914">
        <v>0.7569444444444444</v>
      </c>
      <c r="G247" s="912">
        <v>30.0</v>
      </c>
      <c r="H247" s="912" t="s">
        <v>2198</v>
      </c>
      <c r="I247" s="915"/>
      <c r="J247" s="244" t="s">
        <v>1752</v>
      </c>
    </row>
    <row r="248" ht="13.5" customHeight="1">
      <c r="A248" s="1065">
        <v>42982.0</v>
      </c>
      <c r="B248" s="1001" t="s">
        <v>170</v>
      </c>
      <c r="C248" s="1001" t="s">
        <v>234</v>
      </c>
      <c r="D248" s="1001" t="s">
        <v>1067</v>
      </c>
      <c r="E248" s="1002">
        <v>0.5451388888888888</v>
      </c>
      <c r="F248" s="1002">
        <v>0.6666666666666666</v>
      </c>
      <c r="G248" s="1001" t="s">
        <v>1063</v>
      </c>
      <c r="H248" s="1001" t="s">
        <v>2346</v>
      </c>
      <c r="I248" s="1001" t="s">
        <v>2718</v>
      </c>
      <c r="J248" s="244" t="s">
        <v>2720</v>
      </c>
    </row>
    <row r="249" ht="13.5" customHeight="1">
      <c r="A249" s="1140">
        <v>43012.0</v>
      </c>
      <c r="B249" s="830" t="s">
        <v>5</v>
      </c>
      <c r="C249" s="830" t="s">
        <v>234</v>
      </c>
      <c r="D249" s="830" t="s">
        <v>2069</v>
      </c>
      <c r="E249" s="831">
        <v>0.4166666666666667</v>
      </c>
      <c r="F249" s="831">
        <v>0.7083333333333334</v>
      </c>
      <c r="G249" s="830">
        <v>30.0</v>
      </c>
      <c r="H249" s="830">
        <v>6.5</v>
      </c>
      <c r="I249" s="832"/>
      <c r="J249" s="244" t="s">
        <v>1752</v>
      </c>
    </row>
    <row r="250" ht="13.5" customHeight="1">
      <c r="A250" s="1006">
        <v>43012.0</v>
      </c>
      <c r="B250" s="912" t="s">
        <v>5</v>
      </c>
      <c r="C250" s="912" t="s">
        <v>1064</v>
      </c>
      <c r="D250" s="912" t="s">
        <v>1065</v>
      </c>
      <c r="E250" s="914">
        <v>0.3854166666666667</v>
      </c>
      <c r="F250" s="914">
        <v>0.7604166666666666</v>
      </c>
      <c r="G250" s="912">
        <v>30.0</v>
      </c>
      <c r="H250" s="912">
        <v>8.5</v>
      </c>
      <c r="I250" s="915"/>
      <c r="J250" s="244" t="s">
        <v>1752</v>
      </c>
    </row>
    <row r="251" ht="13.5" customHeight="1">
      <c r="A251" s="997">
        <v>43012.0</v>
      </c>
      <c r="B251" s="998" t="s">
        <v>5</v>
      </c>
      <c r="C251" s="998" t="s">
        <v>234</v>
      </c>
      <c r="D251" s="998" t="s">
        <v>1061</v>
      </c>
      <c r="E251" s="999">
        <v>0.5833333333333334</v>
      </c>
      <c r="F251" s="999">
        <v>0.8125</v>
      </c>
      <c r="G251" s="998">
        <v>15.0</v>
      </c>
      <c r="H251" s="998" t="s">
        <v>2726</v>
      </c>
      <c r="I251" s="1000"/>
      <c r="J251" s="244" t="s">
        <v>1752</v>
      </c>
    </row>
    <row r="252" ht="13.5" customHeight="1">
      <c r="A252" s="997">
        <v>43043.0</v>
      </c>
      <c r="B252" s="998" t="s">
        <v>40</v>
      </c>
      <c r="C252" s="998" t="s">
        <v>234</v>
      </c>
      <c r="D252" s="998" t="s">
        <v>1061</v>
      </c>
      <c r="E252" s="999">
        <v>0.4166666666666667</v>
      </c>
      <c r="F252" s="999">
        <v>0.7083333333333334</v>
      </c>
      <c r="G252" s="998">
        <v>30.0</v>
      </c>
      <c r="H252" s="998">
        <v>6.5</v>
      </c>
      <c r="I252" s="1000"/>
      <c r="J252" s="244" t="s">
        <v>1752</v>
      </c>
    </row>
    <row r="253" ht="13.5" customHeight="1">
      <c r="A253" s="994">
        <v>43043.0</v>
      </c>
      <c r="B253" s="916" t="s">
        <v>40</v>
      </c>
      <c r="C253" s="916" t="s">
        <v>234</v>
      </c>
      <c r="D253" s="916" t="s">
        <v>2069</v>
      </c>
      <c r="E253" s="917">
        <v>0.5833333333333334</v>
      </c>
      <c r="F253" s="917">
        <v>0.8125</v>
      </c>
      <c r="G253" s="916">
        <v>30.0</v>
      </c>
      <c r="H253" s="916">
        <v>5.0</v>
      </c>
      <c r="I253" s="932"/>
      <c r="J253" s="244" t="s">
        <v>1752</v>
      </c>
    </row>
    <row r="254" ht="13.5" customHeight="1">
      <c r="A254" s="1006">
        <v>43073.0</v>
      </c>
      <c r="B254" s="912" t="s">
        <v>1115</v>
      </c>
      <c r="C254" s="912" t="s">
        <v>234</v>
      </c>
      <c r="D254" s="912" t="s">
        <v>1065</v>
      </c>
      <c r="E254" s="914">
        <v>0.4201388888888889</v>
      </c>
      <c r="F254" s="914">
        <v>0.7118055555555556</v>
      </c>
      <c r="G254" s="912">
        <v>30.0</v>
      </c>
      <c r="H254" s="912">
        <v>6.5</v>
      </c>
      <c r="I254" s="915"/>
      <c r="J254" s="244" t="s">
        <v>1752</v>
      </c>
    </row>
    <row r="255" ht="13.5" customHeight="1">
      <c r="A255" s="997">
        <v>43073.0</v>
      </c>
      <c r="B255" s="998" t="s">
        <v>1115</v>
      </c>
      <c r="C255" s="998" t="s">
        <v>234</v>
      </c>
      <c r="D255" s="998" t="s">
        <v>1061</v>
      </c>
      <c r="E255" s="999">
        <v>0.5833333333333334</v>
      </c>
      <c r="F255" s="1146">
        <v>0.8125</v>
      </c>
      <c r="G255" s="690">
        <v>15.0</v>
      </c>
      <c r="H255" s="690" t="s">
        <v>2726</v>
      </c>
      <c r="I255" s="998" t="s">
        <v>2737</v>
      </c>
      <c r="J255" s="244" t="s">
        <v>2738</v>
      </c>
    </row>
    <row r="256" ht="13.5" customHeight="1">
      <c r="A256" s="1032" t="s">
        <v>2059</v>
      </c>
      <c r="B256" s="1032" t="s">
        <v>2059</v>
      </c>
      <c r="C256" s="1032" t="s">
        <v>2059</v>
      </c>
      <c r="D256" s="1032" t="s">
        <v>2059</v>
      </c>
      <c r="E256" s="1032" t="s">
        <v>2059</v>
      </c>
      <c r="F256" s="1032" t="s">
        <v>2059</v>
      </c>
      <c r="G256" s="1032" t="s">
        <v>2059</v>
      </c>
      <c r="H256" s="1032" t="s">
        <v>2059</v>
      </c>
      <c r="I256" s="1032" t="s">
        <v>2059</v>
      </c>
      <c r="J256" s="1032" t="s">
        <v>2059</v>
      </c>
    </row>
    <row r="257" ht="13.5" customHeight="1">
      <c r="A257" s="690" t="s">
        <v>2741</v>
      </c>
      <c r="B257" s="690" t="s">
        <v>109</v>
      </c>
      <c r="C257" s="690" t="s">
        <v>234</v>
      </c>
      <c r="D257" s="690" t="s">
        <v>1061</v>
      </c>
      <c r="E257" s="1146">
        <v>0.4270833333333333</v>
      </c>
      <c r="F257" s="1146">
        <v>0.75</v>
      </c>
      <c r="G257" s="690">
        <v>30.0</v>
      </c>
      <c r="H257" s="690" t="s">
        <v>1059</v>
      </c>
      <c r="I257" s="690" t="s">
        <v>2747</v>
      </c>
      <c r="J257" s="244" t="s">
        <v>1150</v>
      </c>
    </row>
    <row r="258" ht="13.5" customHeight="1">
      <c r="A258" s="912" t="s">
        <v>2741</v>
      </c>
      <c r="B258" s="912" t="s">
        <v>109</v>
      </c>
      <c r="C258" s="912" t="s">
        <v>1064</v>
      </c>
      <c r="D258" s="912" t="s">
        <v>1065</v>
      </c>
      <c r="E258" s="914">
        <v>0.3854166666666667</v>
      </c>
      <c r="F258" s="912" t="s">
        <v>2750</v>
      </c>
      <c r="G258" s="912">
        <v>30.0</v>
      </c>
      <c r="H258" s="912">
        <v>8.0</v>
      </c>
      <c r="I258" s="915"/>
      <c r="J258" s="244" t="s">
        <v>1150</v>
      </c>
    </row>
    <row r="259" ht="13.5" customHeight="1">
      <c r="A259" s="916" t="s">
        <v>2753</v>
      </c>
      <c r="B259" s="916" t="s">
        <v>109</v>
      </c>
      <c r="C259" s="916" t="s">
        <v>234</v>
      </c>
      <c r="D259" s="916" t="s">
        <v>2069</v>
      </c>
      <c r="E259" s="917">
        <v>0.5416666666666666</v>
      </c>
      <c r="F259" s="917">
        <v>0.875</v>
      </c>
      <c r="G259" s="916">
        <v>30.0</v>
      </c>
      <c r="H259" s="916">
        <v>7.5</v>
      </c>
      <c r="I259" s="932"/>
      <c r="J259" s="244" t="s">
        <v>1150</v>
      </c>
    </row>
    <row r="260" ht="13.5" customHeight="1">
      <c r="A260" s="912" t="s">
        <v>2759</v>
      </c>
      <c r="B260" s="912" t="s">
        <v>125</v>
      </c>
      <c r="C260" s="912" t="s">
        <v>234</v>
      </c>
      <c r="D260" s="912" t="s">
        <v>1065</v>
      </c>
      <c r="E260" s="914">
        <v>0.4583333333333333</v>
      </c>
      <c r="F260" s="914">
        <v>0.7604166666666666</v>
      </c>
      <c r="G260" s="912" t="s">
        <v>1063</v>
      </c>
      <c r="H260" s="912">
        <v>7.25</v>
      </c>
      <c r="I260" s="912" t="s">
        <v>2762</v>
      </c>
      <c r="J260" s="244" t="s">
        <v>1150</v>
      </c>
    </row>
    <row r="261" ht="13.5" customHeight="1">
      <c r="A261" s="1086" t="s">
        <v>2763</v>
      </c>
      <c r="B261" s="1086" t="s">
        <v>141</v>
      </c>
      <c r="C261" s="1086" t="s">
        <v>234</v>
      </c>
      <c r="D261" s="1086" t="s">
        <v>2195</v>
      </c>
      <c r="E261" s="1088">
        <v>0.4097222222222222</v>
      </c>
      <c r="F261" s="1088">
        <v>0.625</v>
      </c>
      <c r="G261" s="1086" t="s">
        <v>1063</v>
      </c>
      <c r="H261" s="1086" t="s">
        <v>2201</v>
      </c>
      <c r="I261" s="1086" t="s">
        <v>1094</v>
      </c>
      <c r="J261" s="244" t="s">
        <v>1150</v>
      </c>
    </row>
    <row r="262" ht="13.5" customHeight="1">
      <c r="A262" s="938" t="s">
        <v>2763</v>
      </c>
      <c r="B262" s="938" t="s">
        <v>141</v>
      </c>
      <c r="C262" s="938" t="s">
        <v>234</v>
      </c>
      <c r="D262" s="938" t="s">
        <v>1066</v>
      </c>
      <c r="E262" s="939">
        <v>0.4791666666666667</v>
      </c>
      <c r="F262" s="939">
        <v>0.7708333333333334</v>
      </c>
      <c r="G262" s="938">
        <v>30.0</v>
      </c>
      <c r="H262" s="938">
        <v>6.5</v>
      </c>
      <c r="I262" s="938" t="s">
        <v>1094</v>
      </c>
      <c r="J262" s="244" t="s">
        <v>1150</v>
      </c>
    </row>
    <row r="263" ht="13.5" customHeight="1">
      <c r="A263" s="998" t="s">
        <v>2763</v>
      </c>
      <c r="B263" s="998" t="s">
        <v>141</v>
      </c>
      <c r="C263" s="998" t="s">
        <v>234</v>
      </c>
      <c r="D263" s="998" t="s">
        <v>1061</v>
      </c>
      <c r="E263" s="999">
        <v>0.625</v>
      </c>
      <c r="F263" s="999">
        <v>0.8229166666666666</v>
      </c>
      <c r="G263" s="998" t="s">
        <v>1063</v>
      </c>
      <c r="H263" s="998" t="s">
        <v>2776</v>
      </c>
      <c r="I263" s="998" t="s">
        <v>1094</v>
      </c>
      <c r="J263" s="244" t="s">
        <v>1150</v>
      </c>
    </row>
    <row r="264" ht="13.5" customHeight="1">
      <c r="A264" s="912" t="s">
        <v>2778</v>
      </c>
      <c r="B264" s="912" t="s">
        <v>170</v>
      </c>
      <c r="C264" s="912" t="s">
        <v>234</v>
      </c>
      <c r="D264" s="912" t="s">
        <v>1065</v>
      </c>
      <c r="E264" s="914">
        <v>0.4583333333333333</v>
      </c>
      <c r="F264" s="914">
        <v>0.7604166666666666</v>
      </c>
      <c r="G264" s="912">
        <v>30.0</v>
      </c>
      <c r="H264" s="912">
        <v>6.75</v>
      </c>
      <c r="I264" s="912" t="s">
        <v>1094</v>
      </c>
      <c r="J264" s="244" t="s">
        <v>1150</v>
      </c>
    </row>
    <row r="265" ht="13.5" customHeight="1">
      <c r="A265" s="938" t="s">
        <v>2780</v>
      </c>
      <c r="B265" s="938" t="s">
        <v>170</v>
      </c>
      <c r="C265" s="938" t="s">
        <v>234</v>
      </c>
      <c r="D265" s="938" t="s">
        <v>1066</v>
      </c>
      <c r="E265" s="939">
        <v>0.5208333333333334</v>
      </c>
      <c r="F265" s="939">
        <v>0.6458333333333334</v>
      </c>
      <c r="G265" s="938" t="s">
        <v>1063</v>
      </c>
      <c r="H265" s="938">
        <v>3.0</v>
      </c>
      <c r="I265" s="938" t="s">
        <v>1094</v>
      </c>
      <c r="J265" s="244" t="s">
        <v>1150</v>
      </c>
    </row>
    <row r="266" ht="13.5" customHeight="1">
      <c r="A266" s="912" t="s">
        <v>2784</v>
      </c>
      <c r="B266" s="912" t="s">
        <v>5</v>
      </c>
      <c r="C266" s="912" t="s">
        <v>234</v>
      </c>
      <c r="D266" s="912" t="s">
        <v>1065</v>
      </c>
      <c r="E266" s="914">
        <v>0.4583333333333333</v>
      </c>
      <c r="F266" s="914">
        <v>0.7569444444444444</v>
      </c>
      <c r="G266" s="912">
        <v>30.0</v>
      </c>
      <c r="H266" s="912" t="s">
        <v>2787</v>
      </c>
      <c r="I266" s="912" t="s">
        <v>1094</v>
      </c>
      <c r="J266" s="244" t="s">
        <v>1150</v>
      </c>
    </row>
    <row r="267" ht="13.5" customHeight="1">
      <c r="A267" s="998" t="s">
        <v>2788</v>
      </c>
      <c r="B267" s="998" t="s">
        <v>5</v>
      </c>
      <c r="C267" s="998" t="s">
        <v>234</v>
      </c>
      <c r="D267" s="998" t="s">
        <v>1061</v>
      </c>
      <c r="E267" s="999">
        <v>0.5208333333333334</v>
      </c>
      <c r="F267" s="999">
        <v>0.6875</v>
      </c>
      <c r="G267" s="998" t="s">
        <v>1063</v>
      </c>
      <c r="H267" s="998" t="s">
        <v>1109</v>
      </c>
      <c r="I267" s="998" t="s">
        <v>2790</v>
      </c>
      <c r="J267" s="244" t="s">
        <v>2791</v>
      </c>
    </row>
    <row r="268" ht="13.5" customHeight="1">
      <c r="A268" s="998" t="s">
        <v>2792</v>
      </c>
      <c r="B268" s="998" t="s">
        <v>40</v>
      </c>
      <c r="C268" s="998" t="s">
        <v>234</v>
      </c>
      <c r="D268" s="998" t="s">
        <v>1061</v>
      </c>
      <c r="E268" s="999">
        <v>0.4166666666666667</v>
      </c>
      <c r="F268" s="999">
        <v>0.7083333333333334</v>
      </c>
      <c r="G268" s="998">
        <v>30.0</v>
      </c>
      <c r="H268" s="998">
        <v>6.5</v>
      </c>
      <c r="I268" s="998"/>
      <c r="J268" s="244" t="s">
        <v>1150</v>
      </c>
    </row>
    <row r="269" ht="13.5" customHeight="1">
      <c r="A269" s="916" t="s">
        <v>2794</v>
      </c>
      <c r="B269" s="916" t="s">
        <v>40</v>
      </c>
      <c r="C269" s="916" t="s">
        <v>234</v>
      </c>
      <c r="D269" s="916" t="s">
        <v>2069</v>
      </c>
      <c r="E269" s="917">
        <v>0.59375</v>
      </c>
      <c r="F269" s="917">
        <v>0.8125</v>
      </c>
      <c r="G269" s="916">
        <v>30.0</v>
      </c>
      <c r="H269" s="916">
        <v>4.75</v>
      </c>
      <c r="I269" s="932"/>
      <c r="J269" s="244" t="s">
        <v>1150</v>
      </c>
    </row>
    <row r="270" ht="13.5" customHeight="1">
      <c r="A270" s="912" t="s">
        <v>2796</v>
      </c>
      <c r="B270" s="912" t="s">
        <v>1115</v>
      </c>
      <c r="C270" s="912" t="s">
        <v>234</v>
      </c>
      <c r="D270" s="912" t="s">
        <v>2245</v>
      </c>
      <c r="E270" s="914">
        <v>0.4166666666666667</v>
      </c>
      <c r="F270" s="914">
        <v>0.7118055555555556</v>
      </c>
      <c r="G270" s="912">
        <v>30.0</v>
      </c>
      <c r="H270" s="912">
        <v>6.5</v>
      </c>
      <c r="I270" s="912"/>
      <c r="J270" s="244" t="s">
        <v>1150</v>
      </c>
    </row>
    <row r="271" ht="13.5" customHeight="1">
      <c r="A271" s="1001" t="s">
        <v>2796</v>
      </c>
      <c r="B271" s="1001" t="s">
        <v>1115</v>
      </c>
      <c r="C271" s="1001" t="s">
        <v>234</v>
      </c>
      <c r="D271" s="1001" t="s">
        <v>1067</v>
      </c>
      <c r="E271" s="1002">
        <v>0.5861111111111111</v>
      </c>
      <c r="F271" s="1002">
        <v>0.8194444444444444</v>
      </c>
      <c r="G271" s="1001">
        <v>30.0</v>
      </c>
      <c r="H271" s="1001">
        <v>5.5</v>
      </c>
      <c r="I271" s="1001" t="s">
        <v>2800</v>
      </c>
      <c r="J271" s="244" t="s">
        <v>1150</v>
      </c>
    </row>
    <row r="272" ht="13.5" customHeight="1">
      <c r="A272" s="938" t="s">
        <v>2802</v>
      </c>
      <c r="B272" s="938" t="s">
        <v>109</v>
      </c>
      <c r="C272" s="938" t="s">
        <v>234</v>
      </c>
      <c r="D272" s="938" t="s">
        <v>1066</v>
      </c>
      <c r="E272" s="939">
        <v>0.4166666666666667</v>
      </c>
      <c r="F272" s="939">
        <v>0.75</v>
      </c>
      <c r="G272" s="938">
        <v>30.0</v>
      </c>
      <c r="H272" s="938">
        <v>7.5</v>
      </c>
      <c r="I272" s="1005"/>
      <c r="J272" s="244" t="s">
        <v>1150</v>
      </c>
    </row>
    <row r="273" ht="13.5" customHeight="1">
      <c r="A273" s="1020" t="s">
        <v>2805</v>
      </c>
      <c r="B273" s="1020" t="s">
        <v>109</v>
      </c>
      <c r="C273" s="1020" t="s">
        <v>234</v>
      </c>
      <c r="D273" s="1020" t="s">
        <v>2257</v>
      </c>
      <c r="E273" s="1021">
        <v>0.5416666666666666</v>
      </c>
      <c r="F273" s="1021">
        <v>0.7083333333333334</v>
      </c>
      <c r="G273" s="1020" t="s">
        <v>1063</v>
      </c>
      <c r="H273" s="1020" t="s">
        <v>1109</v>
      </c>
      <c r="I273" s="1020" t="s">
        <v>2806</v>
      </c>
      <c r="J273" s="244" t="s">
        <v>1150</v>
      </c>
    </row>
    <row r="274" ht="13.5" customHeight="1">
      <c r="A274" s="912" t="s">
        <v>2807</v>
      </c>
      <c r="B274" s="912" t="s">
        <v>109</v>
      </c>
      <c r="C274" s="912" t="s">
        <v>1083</v>
      </c>
      <c r="D274" s="912" t="s">
        <v>1065</v>
      </c>
      <c r="E274" s="914">
        <v>0.3784722222222222</v>
      </c>
      <c r="F274" s="914">
        <v>0.7534722222222222</v>
      </c>
      <c r="G274" s="912">
        <v>30.0</v>
      </c>
      <c r="H274" s="912">
        <v>8.5</v>
      </c>
      <c r="I274" s="915"/>
      <c r="J274" s="244" t="s">
        <v>1150</v>
      </c>
    </row>
    <row r="275" ht="13.5" customHeight="1">
      <c r="A275" s="916" t="s">
        <v>2808</v>
      </c>
      <c r="B275" s="916" t="s">
        <v>109</v>
      </c>
      <c r="C275" s="916" t="s">
        <v>234</v>
      </c>
      <c r="D275" s="916" t="s">
        <v>2069</v>
      </c>
      <c r="E275" s="917">
        <v>0.7083333333333334</v>
      </c>
      <c r="F275" s="917">
        <v>0.875</v>
      </c>
      <c r="G275" s="916" t="s">
        <v>1063</v>
      </c>
      <c r="H275" s="916">
        <v>4.0</v>
      </c>
      <c r="I275" s="916" t="s">
        <v>2809</v>
      </c>
      <c r="J275" s="244" t="s">
        <v>1150</v>
      </c>
    </row>
    <row r="276" ht="13.5" customHeight="1">
      <c r="A276" s="916" t="s">
        <v>2810</v>
      </c>
      <c r="B276" s="916" t="s">
        <v>125</v>
      </c>
      <c r="C276" s="916" t="s">
        <v>234</v>
      </c>
      <c r="D276" s="916" t="s">
        <v>2069</v>
      </c>
      <c r="E276" s="917">
        <v>0.4166666666666667</v>
      </c>
      <c r="F276" s="917">
        <v>0.75</v>
      </c>
      <c r="G276" s="916">
        <v>60.0</v>
      </c>
      <c r="H276" s="916">
        <v>7.0</v>
      </c>
      <c r="I276" s="916" t="s">
        <v>2812</v>
      </c>
      <c r="J276" s="244" t="s">
        <v>1150</v>
      </c>
    </row>
    <row r="277" ht="13.5" customHeight="1">
      <c r="A277" s="998" t="s">
        <v>2810</v>
      </c>
      <c r="B277" s="998" t="s">
        <v>125</v>
      </c>
      <c r="C277" s="998" t="s">
        <v>234</v>
      </c>
      <c r="D277" s="998" t="s">
        <v>1061</v>
      </c>
      <c r="E277" s="999">
        <v>0.5416666666666666</v>
      </c>
      <c r="F277" s="999">
        <v>0.8819444444444444</v>
      </c>
      <c r="G277" s="998">
        <v>30.0</v>
      </c>
      <c r="H277" s="998" t="s">
        <v>2318</v>
      </c>
      <c r="I277" s="1000"/>
      <c r="J277" s="244" t="s">
        <v>1150</v>
      </c>
    </row>
    <row r="278" ht="13.5" customHeight="1">
      <c r="A278" s="1086" t="s">
        <v>2813</v>
      </c>
      <c r="B278" s="1086" t="s">
        <v>141</v>
      </c>
      <c r="C278" s="1086" t="s">
        <v>234</v>
      </c>
      <c r="D278" s="1086" t="s">
        <v>2195</v>
      </c>
      <c r="E278" s="1088">
        <v>0.4097222222222222</v>
      </c>
      <c r="F278" s="1088">
        <v>0.625</v>
      </c>
      <c r="G278" s="1086" t="s">
        <v>1063</v>
      </c>
      <c r="H278" s="1086" t="s">
        <v>2214</v>
      </c>
      <c r="I278" s="1091"/>
      <c r="J278" s="244" t="s">
        <v>1150</v>
      </c>
    </row>
    <row r="279" ht="13.5" customHeight="1">
      <c r="A279" s="1206" t="s">
        <v>2813</v>
      </c>
      <c r="B279" s="1206" t="s">
        <v>141</v>
      </c>
      <c r="C279" s="1206" t="s">
        <v>234</v>
      </c>
      <c r="D279" s="1206" t="s">
        <v>1061</v>
      </c>
      <c r="E279" s="1207">
        <v>0.5</v>
      </c>
      <c r="F279" s="1207">
        <v>0.7083333333333334</v>
      </c>
      <c r="G279" s="1206" t="s">
        <v>1063</v>
      </c>
      <c r="H279" s="1206" t="s">
        <v>2254</v>
      </c>
      <c r="I279" s="1206" t="s">
        <v>2815</v>
      </c>
      <c r="J279" s="244" t="s">
        <v>1150</v>
      </c>
    </row>
    <row r="280" ht="13.5" customHeight="1">
      <c r="A280" s="916" t="s">
        <v>2813</v>
      </c>
      <c r="B280" s="916" t="s">
        <v>141</v>
      </c>
      <c r="C280" s="916" t="s">
        <v>234</v>
      </c>
      <c r="D280" s="916" t="s">
        <v>2069</v>
      </c>
      <c r="E280" s="917">
        <v>0.625</v>
      </c>
      <c r="F280" s="917">
        <v>0.90625</v>
      </c>
      <c r="G280" s="916">
        <v>30.0</v>
      </c>
      <c r="H280" s="916">
        <v>6.25</v>
      </c>
      <c r="I280" s="932"/>
      <c r="J280" s="244" t="s">
        <v>2379</v>
      </c>
    </row>
    <row r="281" ht="13.5" customHeight="1">
      <c r="A281" s="978" t="s">
        <v>2818</v>
      </c>
      <c r="B281" s="978" t="s">
        <v>170</v>
      </c>
      <c r="C281" s="978" t="s">
        <v>234</v>
      </c>
      <c r="D281" s="978" t="s">
        <v>1065</v>
      </c>
      <c r="E281" s="979">
        <v>0.4583333333333333</v>
      </c>
      <c r="F281" s="979">
        <v>0.7569444444444444</v>
      </c>
      <c r="G281" s="978">
        <v>30.0</v>
      </c>
      <c r="H281" s="978" t="s">
        <v>2821</v>
      </c>
      <c r="I281" s="980"/>
      <c r="J281" s="244" t="s">
        <v>2379</v>
      </c>
    </row>
    <row r="282" ht="13.5" customHeight="1">
      <c r="A282" s="1208" t="s">
        <v>2818</v>
      </c>
      <c r="B282" s="1208" t="s">
        <v>170</v>
      </c>
      <c r="C282" s="1208" t="s">
        <v>234</v>
      </c>
      <c r="D282" s="1208" t="s">
        <v>1067</v>
      </c>
      <c r="E282" s="1209">
        <v>0.5208333333333334</v>
      </c>
      <c r="F282" s="1209">
        <v>0.1875</v>
      </c>
      <c r="G282" s="1208" t="s">
        <v>1063</v>
      </c>
      <c r="H282" s="1208" t="s">
        <v>1109</v>
      </c>
      <c r="I282" s="1210"/>
      <c r="J282" s="244" t="s">
        <v>2379</v>
      </c>
    </row>
    <row r="283" ht="13.5" customHeight="1">
      <c r="A283" s="1208" t="s">
        <v>2824</v>
      </c>
      <c r="B283" s="1208" t="s">
        <v>5</v>
      </c>
      <c r="C283" s="1208" t="s">
        <v>234</v>
      </c>
      <c r="D283" s="1208" t="s">
        <v>1067</v>
      </c>
      <c r="E283" s="1209">
        <v>0.4166666666666667</v>
      </c>
      <c r="F283" s="1208">
        <v>5.0</v>
      </c>
      <c r="G283" s="1208">
        <v>30.0</v>
      </c>
      <c r="H283" s="1208">
        <v>6.5</v>
      </c>
      <c r="I283" s="1210"/>
      <c r="J283" s="244" t="s">
        <v>2379</v>
      </c>
    </row>
    <row r="284" ht="13.5" customHeight="1">
      <c r="A284" s="912" t="s">
        <v>2824</v>
      </c>
      <c r="B284" s="912" t="s">
        <v>5</v>
      </c>
      <c r="C284" s="912" t="s">
        <v>234</v>
      </c>
      <c r="D284" s="912" t="s">
        <v>1065</v>
      </c>
      <c r="E284" s="914">
        <v>0.375</v>
      </c>
      <c r="F284" s="914">
        <v>0.75</v>
      </c>
      <c r="G284" s="912">
        <v>30.0</v>
      </c>
      <c r="H284" s="912">
        <v>8.5</v>
      </c>
      <c r="I284" s="915"/>
      <c r="J284" s="244" t="s">
        <v>2379</v>
      </c>
    </row>
    <row r="285" ht="13.5" customHeight="1">
      <c r="A285" s="998" t="s">
        <v>2824</v>
      </c>
      <c r="B285" s="998" t="s">
        <v>5</v>
      </c>
      <c r="C285" s="998" t="s">
        <v>234</v>
      </c>
      <c r="D285" s="998" t="s">
        <v>2226</v>
      </c>
      <c r="E285" s="999">
        <v>0.5833333333333334</v>
      </c>
      <c r="F285" s="999">
        <v>0.8125</v>
      </c>
      <c r="G285" s="998">
        <v>30.0</v>
      </c>
      <c r="H285" s="998" t="s">
        <v>2254</v>
      </c>
      <c r="I285" s="1000"/>
      <c r="J285" s="244" t="s">
        <v>2379</v>
      </c>
    </row>
    <row r="286" ht="13.5" customHeight="1">
      <c r="A286" s="998" t="s">
        <v>2825</v>
      </c>
      <c r="B286" s="998" t="s">
        <v>40</v>
      </c>
      <c r="C286" s="998" t="s">
        <v>234</v>
      </c>
      <c r="D286" s="998" t="s">
        <v>2226</v>
      </c>
      <c r="E286" s="999">
        <v>0.4513888888888889</v>
      </c>
      <c r="F286" s="999">
        <v>0.7569444444444444</v>
      </c>
      <c r="G286" s="998">
        <v>30.0</v>
      </c>
      <c r="H286" s="998" t="s">
        <v>2826</v>
      </c>
      <c r="I286" s="998" t="s">
        <v>1094</v>
      </c>
      <c r="J286" s="244"/>
    </row>
    <row r="287" ht="13.5" customHeight="1">
      <c r="A287" s="1211" t="s">
        <v>2825</v>
      </c>
      <c r="B287" s="1211" t="s">
        <v>40</v>
      </c>
      <c r="C287" s="1211" t="s">
        <v>234</v>
      </c>
      <c r="D287" s="1211" t="s">
        <v>2580</v>
      </c>
      <c r="E287" s="1212">
        <v>0.5208333333333334</v>
      </c>
      <c r="F287" s="1212">
        <v>0.6458333333333334</v>
      </c>
      <c r="G287" s="1211" t="s">
        <v>1063</v>
      </c>
      <c r="H287" s="1211" t="s">
        <v>2346</v>
      </c>
      <c r="I287" s="1211" t="s">
        <v>1094</v>
      </c>
      <c r="J287" s="244" t="s">
        <v>2379</v>
      </c>
    </row>
    <row r="288" ht="13.5" customHeight="1">
      <c r="A288" s="912" t="s">
        <v>2829</v>
      </c>
      <c r="B288" s="912" t="s">
        <v>1115</v>
      </c>
      <c r="C288" s="912" t="s">
        <v>234</v>
      </c>
      <c r="D288" s="912" t="s">
        <v>1065</v>
      </c>
      <c r="E288" s="914">
        <v>0.4166666666666667</v>
      </c>
      <c r="F288" s="914">
        <v>0.7083333333333334</v>
      </c>
      <c r="G288" s="912" t="s">
        <v>1063</v>
      </c>
      <c r="H288" s="912">
        <v>7.0</v>
      </c>
      <c r="I288" s="915"/>
      <c r="J288" s="244" t="s">
        <v>2379</v>
      </c>
    </row>
    <row r="289" ht="13.5" customHeight="1">
      <c r="A289" s="1001" t="s">
        <v>2829</v>
      </c>
      <c r="B289" s="1001" t="s">
        <v>1115</v>
      </c>
      <c r="C289" s="1001" t="s">
        <v>234</v>
      </c>
      <c r="D289" s="1001" t="s">
        <v>1174</v>
      </c>
      <c r="E289" s="1002">
        <v>0.6666666666666666</v>
      </c>
      <c r="F289" s="1002">
        <v>0.8194444444444444</v>
      </c>
      <c r="G289" s="1001" t="s">
        <v>1063</v>
      </c>
      <c r="H289" s="1001">
        <v>3.5</v>
      </c>
      <c r="I289" s="1003"/>
      <c r="J289" s="244" t="s">
        <v>2379</v>
      </c>
    </row>
    <row r="290">
      <c r="A290" s="955" t="s">
        <v>2832</v>
      </c>
      <c r="B290" s="955"/>
      <c r="C290" s="955"/>
      <c r="D290" s="955" t="s">
        <v>2832</v>
      </c>
      <c r="E290" s="1125"/>
      <c r="F290" s="1125"/>
      <c r="G290" s="955"/>
      <c r="H290" s="955"/>
      <c r="I290" s="955"/>
      <c r="J290" s="244"/>
    </row>
    <row r="291">
      <c r="A291" s="1213">
        <v>27.042017</v>
      </c>
      <c r="B291" s="1213" t="s">
        <v>109</v>
      </c>
      <c r="C291" s="1213" t="s">
        <v>234</v>
      </c>
      <c r="D291" s="1213" t="s">
        <v>1058</v>
      </c>
      <c r="E291" s="1214">
        <v>0.4166666666666667</v>
      </c>
      <c r="F291" s="1214">
        <v>0.75</v>
      </c>
      <c r="G291" s="1213" t="s">
        <v>1073</v>
      </c>
      <c r="H291" s="1213">
        <v>7.5</v>
      </c>
      <c r="I291" s="1215"/>
      <c r="J291" s="244" t="s">
        <v>1150</v>
      </c>
    </row>
    <row r="292">
      <c r="A292" s="916" t="s">
        <v>2834</v>
      </c>
      <c r="B292" s="916" t="s">
        <v>109</v>
      </c>
      <c r="C292" s="916" t="s">
        <v>234</v>
      </c>
      <c r="D292" s="916" t="s">
        <v>2069</v>
      </c>
      <c r="E292" s="917">
        <v>0.6041666666666666</v>
      </c>
      <c r="F292" s="917">
        <v>0.875</v>
      </c>
      <c r="G292" s="916">
        <v>30.0</v>
      </c>
      <c r="H292" s="916">
        <v>6.0</v>
      </c>
      <c r="I292" s="932"/>
      <c r="J292" s="244" t="s">
        <v>1150</v>
      </c>
    </row>
    <row r="293">
      <c r="A293" s="998" t="s">
        <v>2836</v>
      </c>
      <c r="B293" s="998" t="s">
        <v>125</v>
      </c>
      <c r="C293" s="998" t="s">
        <v>234</v>
      </c>
      <c r="D293" s="998" t="s">
        <v>1061</v>
      </c>
      <c r="E293" s="998" t="s">
        <v>2837</v>
      </c>
      <c r="F293" s="999">
        <v>0.75</v>
      </c>
      <c r="G293" s="998">
        <v>30.0</v>
      </c>
      <c r="H293" s="998">
        <v>7.5</v>
      </c>
      <c r="I293" s="1000"/>
      <c r="J293" s="244" t="s">
        <v>1150</v>
      </c>
    </row>
    <row r="294">
      <c r="A294" s="916" t="s">
        <v>2836</v>
      </c>
      <c r="B294" s="916" t="s">
        <v>125</v>
      </c>
      <c r="C294" s="916" t="s">
        <v>234</v>
      </c>
      <c r="D294" s="916" t="s">
        <v>2069</v>
      </c>
      <c r="E294" s="917">
        <v>0.6041666666666666</v>
      </c>
      <c r="F294" s="917">
        <v>0.875</v>
      </c>
      <c r="G294" s="916">
        <v>30.0</v>
      </c>
      <c r="H294" s="916">
        <v>6.0</v>
      </c>
      <c r="I294" s="932"/>
      <c r="J294" s="244" t="s">
        <v>1150</v>
      </c>
    </row>
    <row r="295">
      <c r="A295" s="998" t="s">
        <v>2839</v>
      </c>
      <c r="B295" s="998" t="s">
        <v>141</v>
      </c>
      <c r="C295" s="998" t="s">
        <v>234</v>
      </c>
      <c r="D295" s="998" t="s">
        <v>1061</v>
      </c>
      <c r="E295" s="998" t="s">
        <v>2837</v>
      </c>
      <c r="F295" s="999">
        <v>0.625</v>
      </c>
      <c r="G295" s="998" t="s">
        <v>1063</v>
      </c>
      <c r="H295" s="998">
        <v>5.0</v>
      </c>
      <c r="I295" s="1000"/>
      <c r="J295" s="244" t="s">
        <v>1150</v>
      </c>
    </row>
    <row r="296">
      <c r="A296" s="1086" t="s">
        <v>2839</v>
      </c>
      <c r="B296" s="1086" t="s">
        <v>141</v>
      </c>
      <c r="C296" s="1086" t="s">
        <v>234</v>
      </c>
      <c r="D296" s="1086" t="s">
        <v>2195</v>
      </c>
      <c r="E296" s="1088">
        <v>0.5</v>
      </c>
      <c r="F296" s="1088">
        <v>0.8333333333333334</v>
      </c>
      <c r="G296" s="1086" t="s">
        <v>1063</v>
      </c>
      <c r="H296" s="1086">
        <v>8.0</v>
      </c>
      <c r="I296" s="1091"/>
      <c r="J296" s="244" t="s">
        <v>1150</v>
      </c>
    </row>
    <row r="297">
      <c r="A297" s="916" t="s">
        <v>2839</v>
      </c>
      <c r="B297" s="916" t="s">
        <v>141</v>
      </c>
      <c r="C297" s="916" t="s">
        <v>234</v>
      </c>
      <c r="D297" s="916" t="s">
        <v>2069</v>
      </c>
      <c r="E297" s="917">
        <v>0.625</v>
      </c>
      <c r="F297" s="917">
        <v>0.8958333333333334</v>
      </c>
      <c r="G297" s="916">
        <v>30.0</v>
      </c>
      <c r="H297" s="916">
        <v>6.0</v>
      </c>
      <c r="I297" s="932"/>
      <c r="J297" s="244" t="s">
        <v>1150</v>
      </c>
    </row>
    <row r="298">
      <c r="A298" s="912" t="s">
        <v>2840</v>
      </c>
      <c r="B298" s="912" t="s">
        <v>170</v>
      </c>
      <c r="C298" s="912" t="s">
        <v>234</v>
      </c>
      <c r="D298" s="912" t="s">
        <v>1065</v>
      </c>
      <c r="E298" s="914">
        <v>0.4583333333333333</v>
      </c>
      <c r="F298" s="914">
        <v>0.7708333333333334</v>
      </c>
      <c r="G298" s="912">
        <v>30.0</v>
      </c>
      <c r="H298" s="912">
        <v>7.0</v>
      </c>
      <c r="I298" s="912" t="s">
        <v>2841</v>
      </c>
      <c r="J298" s="244" t="s">
        <v>1150</v>
      </c>
    </row>
    <row r="299">
      <c r="A299" s="1001" t="s">
        <v>2840</v>
      </c>
      <c r="B299" s="1001" t="s">
        <v>170</v>
      </c>
      <c r="C299" s="1001" t="s">
        <v>234</v>
      </c>
      <c r="D299" s="1001" t="s">
        <v>1067</v>
      </c>
      <c r="E299" s="1002">
        <v>0.5347222222222222</v>
      </c>
      <c r="F299" s="1002">
        <v>0.16666666666666666</v>
      </c>
      <c r="G299" s="1001" t="s">
        <v>1063</v>
      </c>
      <c r="H299" s="1001">
        <v>3.0</v>
      </c>
      <c r="I299" s="1001" t="s">
        <v>2842</v>
      </c>
      <c r="J299" s="244" t="s">
        <v>1150</v>
      </c>
    </row>
    <row r="300">
      <c r="A300" s="994">
        <v>42740.0</v>
      </c>
      <c r="B300" s="916" t="s">
        <v>5</v>
      </c>
      <c r="C300" s="916" t="s">
        <v>234</v>
      </c>
      <c r="D300" s="916" t="s">
        <v>2069</v>
      </c>
      <c r="E300" s="917">
        <v>0.4166666666666667</v>
      </c>
      <c r="F300" s="917">
        <v>0.7083333333333334</v>
      </c>
      <c r="G300" s="916">
        <v>30.0</v>
      </c>
      <c r="H300" s="916">
        <v>6.5</v>
      </c>
      <c r="I300" s="932"/>
      <c r="J300" s="244" t="s">
        <v>2845</v>
      </c>
    </row>
    <row r="301">
      <c r="A301" s="1065">
        <v>42740.0</v>
      </c>
      <c r="B301" s="1001" t="s">
        <v>5</v>
      </c>
      <c r="C301" s="1001" t="s">
        <v>234</v>
      </c>
      <c r="D301" s="1001" t="s">
        <v>1067</v>
      </c>
      <c r="E301" s="1002">
        <v>0.125</v>
      </c>
      <c r="F301" s="1002">
        <v>0.8125</v>
      </c>
      <c r="G301" s="1001">
        <v>30.0</v>
      </c>
      <c r="H301" s="1001">
        <v>4.5</v>
      </c>
      <c r="I301" s="1001" t="s">
        <v>2846</v>
      </c>
      <c r="J301" s="244" t="s">
        <v>2845</v>
      </c>
    </row>
    <row r="302">
      <c r="A302" s="1006">
        <v>42740.0</v>
      </c>
      <c r="B302" s="912" t="s">
        <v>5</v>
      </c>
      <c r="C302" s="912" t="s">
        <v>1064</v>
      </c>
      <c r="D302" s="912" t="s">
        <v>1065</v>
      </c>
      <c r="E302" s="914">
        <v>0.375</v>
      </c>
      <c r="F302" s="914">
        <v>0.75</v>
      </c>
      <c r="G302" s="912">
        <v>30.0</v>
      </c>
      <c r="H302" s="912">
        <v>8.5</v>
      </c>
      <c r="I302" s="915"/>
      <c r="J302" s="244"/>
    </row>
    <row r="303">
      <c r="A303" s="1213" t="s">
        <v>2849</v>
      </c>
      <c r="B303" s="1213" t="s">
        <v>40</v>
      </c>
      <c r="C303" s="1213" t="s">
        <v>234</v>
      </c>
      <c r="D303" s="1213" t="s">
        <v>1058</v>
      </c>
      <c r="E303" s="1214">
        <v>0.4166666666666667</v>
      </c>
      <c r="F303" s="1214">
        <v>0.7083333333333334</v>
      </c>
      <c r="G303" s="1213" t="s">
        <v>1073</v>
      </c>
      <c r="H303" s="1213">
        <v>6.5</v>
      </c>
      <c r="I303" s="1215"/>
      <c r="J303" s="244" t="s">
        <v>2845</v>
      </c>
    </row>
    <row r="304">
      <c r="A304" s="1065">
        <v>42783.0</v>
      </c>
      <c r="B304" s="1001" t="s">
        <v>40</v>
      </c>
      <c r="C304" s="1001" t="s">
        <v>234</v>
      </c>
      <c r="D304" s="1001" t="s">
        <v>1067</v>
      </c>
      <c r="E304" s="1002">
        <v>0.6666666666666666</v>
      </c>
      <c r="F304" s="1002">
        <v>0.8194444444444444</v>
      </c>
      <c r="G304" s="1001" t="s">
        <v>1063</v>
      </c>
      <c r="H304" s="1001" t="s">
        <v>2326</v>
      </c>
      <c r="I304" s="1001"/>
      <c r="J304" s="244" t="s">
        <v>2845</v>
      </c>
    </row>
    <row r="305">
      <c r="A305" s="1213" t="s">
        <v>2851</v>
      </c>
      <c r="B305" s="1213" t="s">
        <v>1115</v>
      </c>
      <c r="C305" s="1213" t="s">
        <v>234</v>
      </c>
      <c r="D305" s="1213" t="s">
        <v>1058</v>
      </c>
      <c r="E305" s="1214">
        <v>0.4166666666666667</v>
      </c>
      <c r="F305" s="1214">
        <v>0.7083333333333334</v>
      </c>
      <c r="G305" s="1213" t="s">
        <v>1073</v>
      </c>
      <c r="H305" s="1213">
        <v>6.5</v>
      </c>
      <c r="I305" s="1215"/>
      <c r="J305" s="244" t="s">
        <v>2845</v>
      </c>
    </row>
    <row r="306">
      <c r="A306" s="1006">
        <v>42799.0</v>
      </c>
      <c r="B306" s="912" t="s">
        <v>1115</v>
      </c>
      <c r="C306" s="912" t="s">
        <v>234</v>
      </c>
      <c r="D306" s="912" t="s">
        <v>1065</v>
      </c>
      <c r="E306" s="914">
        <v>0.6666666666666666</v>
      </c>
      <c r="F306" s="914">
        <v>0.8333333333333334</v>
      </c>
      <c r="G306" s="912" t="s">
        <v>1063</v>
      </c>
      <c r="H306" s="912">
        <v>4.0</v>
      </c>
      <c r="I306" s="912" t="s">
        <v>2852</v>
      </c>
      <c r="J306" s="244" t="s">
        <v>2845</v>
      </c>
    </row>
    <row r="307">
      <c r="A307" s="1213" t="s">
        <v>2853</v>
      </c>
      <c r="B307" s="1213" t="s">
        <v>109</v>
      </c>
      <c r="C307" s="1213" t="s">
        <v>234</v>
      </c>
      <c r="D307" s="1213" t="s">
        <v>1058</v>
      </c>
      <c r="E307" s="1214">
        <v>0.4166666666666667</v>
      </c>
      <c r="F307" s="1214">
        <v>0.75</v>
      </c>
      <c r="G307" s="1213" t="s">
        <v>1073</v>
      </c>
      <c r="H307" s="1213">
        <v>7.5</v>
      </c>
      <c r="I307" s="1215"/>
      <c r="J307" s="244" t="s">
        <v>2845</v>
      </c>
    </row>
    <row r="308">
      <c r="A308" s="916" t="s">
        <v>2853</v>
      </c>
      <c r="B308" s="916" t="s">
        <v>109</v>
      </c>
      <c r="C308" s="916" t="s">
        <v>234</v>
      </c>
      <c r="D308" s="916" t="s">
        <v>2069</v>
      </c>
      <c r="E308" s="917">
        <v>0.6041666666666666</v>
      </c>
      <c r="F308" s="917">
        <v>0.8819444444444444</v>
      </c>
      <c r="G308" s="916">
        <v>30.0</v>
      </c>
      <c r="H308" s="916" t="s">
        <v>1069</v>
      </c>
      <c r="I308" s="932"/>
      <c r="J308" s="244" t="s">
        <v>2845</v>
      </c>
    </row>
    <row r="309">
      <c r="A309" s="1216">
        <v>42830.0</v>
      </c>
      <c r="B309" s="978" t="s">
        <v>109</v>
      </c>
      <c r="C309" s="978" t="s">
        <v>1064</v>
      </c>
      <c r="D309" s="978" t="s">
        <v>1065</v>
      </c>
      <c r="E309" s="979">
        <v>0.375</v>
      </c>
      <c r="F309" s="979">
        <v>0.7083333333333334</v>
      </c>
      <c r="G309" s="978">
        <v>30.0</v>
      </c>
      <c r="H309" s="978">
        <v>7.5</v>
      </c>
      <c r="I309" s="980"/>
      <c r="J309" s="244" t="s">
        <v>1752</v>
      </c>
      <c r="K309" s="103"/>
    </row>
    <row r="310">
      <c r="A310" s="1213" t="s">
        <v>2856</v>
      </c>
      <c r="B310" s="1213" t="s">
        <v>125</v>
      </c>
      <c r="C310" s="1213" t="s">
        <v>234</v>
      </c>
      <c r="D310" s="1213" t="s">
        <v>1058</v>
      </c>
      <c r="E310" s="1214">
        <v>0.4166666666666667</v>
      </c>
      <c r="F310" s="1214">
        <v>0.75</v>
      </c>
      <c r="G310" s="1213" t="s">
        <v>1073</v>
      </c>
      <c r="H310" s="1213">
        <v>7.5</v>
      </c>
      <c r="I310" s="1215"/>
      <c r="J310" s="244" t="s">
        <v>1752</v>
      </c>
      <c r="K310" s="103"/>
    </row>
    <row r="311">
      <c r="A311" s="994">
        <v>42860.0</v>
      </c>
      <c r="B311" s="916" t="s">
        <v>125</v>
      </c>
      <c r="C311" s="916" t="s">
        <v>234</v>
      </c>
      <c r="D311" s="916" t="s">
        <v>2069</v>
      </c>
      <c r="E311" s="917">
        <v>0.6041666666666666</v>
      </c>
      <c r="F311" s="917">
        <v>0.8888888888888888</v>
      </c>
      <c r="G311" s="916">
        <v>30.0</v>
      </c>
      <c r="H311" s="916" t="s">
        <v>2485</v>
      </c>
      <c r="I311" s="916" t="s">
        <v>2774</v>
      </c>
      <c r="J311" s="244" t="s">
        <v>1752</v>
      </c>
      <c r="K311" s="824" t="s">
        <v>2858</v>
      </c>
    </row>
    <row r="312">
      <c r="A312" s="1217">
        <v>42860.0</v>
      </c>
      <c r="B312" s="1218" t="s">
        <v>125</v>
      </c>
      <c r="C312" s="1218" t="s">
        <v>234</v>
      </c>
      <c r="D312" s="1218" t="s">
        <v>2580</v>
      </c>
      <c r="E312" s="1219">
        <v>0.75</v>
      </c>
      <c r="F312" s="1219">
        <v>0.8888888888888888</v>
      </c>
      <c r="G312" s="1218" t="s">
        <v>1063</v>
      </c>
      <c r="H312" s="1218" t="s">
        <v>2500</v>
      </c>
      <c r="I312" s="1218" t="s">
        <v>2774</v>
      </c>
      <c r="J312" s="244" t="s">
        <v>1752</v>
      </c>
      <c r="K312" s="103"/>
    </row>
    <row r="313">
      <c r="A313" s="1147">
        <v>42891.0</v>
      </c>
      <c r="B313" s="938" t="s">
        <v>141</v>
      </c>
      <c r="C313" s="938" t="s">
        <v>234</v>
      </c>
      <c r="D313" s="938" t="s">
        <v>1066</v>
      </c>
      <c r="E313" s="939">
        <v>0.4166666666666667</v>
      </c>
      <c r="F313" s="939">
        <v>0.625</v>
      </c>
      <c r="G313" s="938" t="s">
        <v>1063</v>
      </c>
      <c r="H313" s="938">
        <v>5.0</v>
      </c>
      <c r="I313" s="1005"/>
      <c r="J313" s="244" t="s">
        <v>1752</v>
      </c>
      <c r="K313" s="103"/>
    </row>
    <row r="314">
      <c r="A314" s="994">
        <v>42891.0</v>
      </c>
      <c r="B314" s="916" t="s">
        <v>141</v>
      </c>
      <c r="C314" s="916" t="s">
        <v>234</v>
      </c>
      <c r="D314" s="916" t="s">
        <v>2069</v>
      </c>
      <c r="E314" s="917">
        <v>0.5</v>
      </c>
      <c r="F314" s="917">
        <v>0.8333333333333334</v>
      </c>
      <c r="G314" s="916">
        <v>30.0</v>
      </c>
      <c r="H314" s="916">
        <v>7.5</v>
      </c>
      <c r="I314" s="932"/>
      <c r="J314" s="244" t="s">
        <v>1752</v>
      </c>
      <c r="K314" s="103"/>
    </row>
    <row r="315">
      <c r="A315" s="997">
        <v>42891.0</v>
      </c>
      <c r="B315" s="998" t="s">
        <v>141</v>
      </c>
      <c r="C315" s="998" t="s">
        <v>234</v>
      </c>
      <c r="D315" s="998" t="s">
        <v>1061</v>
      </c>
      <c r="E315" s="999">
        <v>0.625</v>
      </c>
      <c r="F315" s="999">
        <v>0.9027777777777778</v>
      </c>
      <c r="G315" s="998">
        <v>30.0</v>
      </c>
      <c r="H315" s="998" t="s">
        <v>1069</v>
      </c>
      <c r="I315" s="1000"/>
      <c r="J315" s="244" t="s">
        <v>1752</v>
      </c>
      <c r="K315" s="103"/>
    </row>
    <row r="316">
      <c r="A316" s="1006">
        <v>42921.0</v>
      </c>
      <c r="B316" s="912" t="s">
        <v>170</v>
      </c>
      <c r="C316" s="912" t="s">
        <v>234</v>
      </c>
      <c r="D316" s="912" t="s">
        <v>1065</v>
      </c>
      <c r="E316" s="914">
        <v>0.4583333333333333</v>
      </c>
      <c r="F316" s="914">
        <v>0.7569444444444444</v>
      </c>
      <c r="G316" s="912">
        <v>30.0</v>
      </c>
      <c r="H316" s="912" t="s">
        <v>2869</v>
      </c>
      <c r="I316" s="915"/>
      <c r="J316" s="244" t="s">
        <v>1752</v>
      </c>
      <c r="K316" s="103"/>
    </row>
    <row r="317">
      <c r="A317" s="1004">
        <v>42921.0</v>
      </c>
      <c r="B317" s="938" t="s">
        <v>170</v>
      </c>
      <c r="C317" s="938" t="s">
        <v>234</v>
      </c>
      <c r="D317" s="938" t="s">
        <v>1066</v>
      </c>
      <c r="E317" s="939">
        <v>0.5208333333333334</v>
      </c>
      <c r="F317" s="939">
        <v>0.6458333333333334</v>
      </c>
      <c r="G317" s="938" t="s">
        <v>1063</v>
      </c>
      <c r="H317" s="938">
        <v>3.0</v>
      </c>
      <c r="I317" s="1005"/>
      <c r="J317" s="244" t="s">
        <v>1752</v>
      </c>
      <c r="K317" s="103"/>
    </row>
    <row r="318">
      <c r="A318" s="994">
        <v>42952.0</v>
      </c>
      <c r="B318" s="916" t="s">
        <v>5</v>
      </c>
      <c r="C318" s="916" t="s">
        <v>234</v>
      </c>
      <c r="D318" s="916" t="s">
        <v>2069</v>
      </c>
      <c r="E318" s="917">
        <v>0.4166666666666667</v>
      </c>
      <c r="F318" s="917">
        <v>0.7083333333333334</v>
      </c>
      <c r="G318" s="916">
        <v>30.0</v>
      </c>
      <c r="H318" s="916">
        <v>6.5</v>
      </c>
      <c r="I318" s="932"/>
      <c r="J318" s="244" t="s">
        <v>1752</v>
      </c>
      <c r="K318" s="103"/>
    </row>
    <row r="319">
      <c r="A319" s="1006">
        <v>42952.0</v>
      </c>
      <c r="B319" s="912" t="s">
        <v>5</v>
      </c>
      <c r="C319" s="912" t="s">
        <v>1083</v>
      </c>
      <c r="D319" s="912" t="s">
        <v>1065</v>
      </c>
      <c r="E319" s="914">
        <v>0.3854166666666667</v>
      </c>
      <c r="F319" s="914">
        <v>0.7604166666666666</v>
      </c>
      <c r="G319" s="912">
        <v>30.0</v>
      </c>
      <c r="H319" s="912">
        <v>8.5</v>
      </c>
      <c r="I319" s="915"/>
      <c r="J319" s="244" t="s">
        <v>1752</v>
      </c>
      <c r="K319" s="103"/>
    </row>
    <row r="320">
      <c r="A320" s="1213" t="s">
        <v>2875</v>
      </c>
      <c r="B320" s="1213" t="s">
        <v>5</v>
      </c>
      <c r="C320" s="1213" t="s">
        <v>234</v>
      </c>
      <c r="D320" s="1213" t="s">
        <v>1058</v>
      </c>
      <c r="E320" s="1214">
        <v>0.625</v>
      </c>
      <c r="F320" s="1214">
        <v>0.8194444444444444</v>
      </c>
      <c r="G320" s="1213" t="s">
        <v>1063</v>
      </c>
      <c r="H320" s="1213" t="s">
        <v>1070</v>
      </c>
      <c r="I320" s="1215"/>
      <c r="J320" s="244" t="s">
        <v>1752</v>
      </c>
      <c r="K320" s="103"/>
    </row>
    <row r="321">
      <c r="A321" s="1213" t="s">
        <v>2878</v>
      </c>
      <c r="B321" s="1213" t="s">
        <v>40</v>
      </c>
      <c r="C321" s="1213" t="s">
        <v>234</v>
      </c>
      <c r="D321" s="1213" t="s">
        <v>1058</v>
      </c>
      <c r="E321" s="1214">
        <v>0.4166666666666667</v>
      </c>
      <c r="F321" s="1214">
        <v>0.7083333333333334</v>
      </c>
      <c r="G321" s="1213" t="s">
        <v>1073</v>
      </c>
      <c r="H321" s="1213">
        <v>6.5</v>
      </c>
      <c r="I321" s="1215"/>
      <c r="J321" s="244" t="s">
        <v>1752</v>
      </c>
      <c r="K321" s="103"/>
    </row>
    <row r="322">
      <c r="A322" s="997">
        <v>42983.0</v>
      </c>
      <c r="B322" s="998" t="s">
        <v>40</v>
      </c>
      <c r="C322" s="998" t="s">
        <v>234</v>
      </c>
      <c r="D322" s="998" t="s">
        <v>1061</v>
      </c>
      <c r="E322" s="999">
        <v>0.6666666666666666</v>
      </c>
      <c r="F322" s="999">
        <v>0.8194444444444444</v>
      </c>
      <c r="G322" s="998" t="s">
        <v>1063</v>
      </c>
      <c r="H322" s="998" t="s">
        <v>2326</v>
      </c>
      <c r="I322" s="1000"/>
      <c r="J322" s="244" t="s">
        <v>1752</v>
      </c>
      <c r="K322" s="103"/>
    </row>
    <row r="323">
      <c r="A323" s="1006">
        <v>43013.0</v>
      </c>
      <c r="B323" s="912" t="s">
        <v>1115</v>
      </c>
      <c r="C323" s="912" t="s">
        <v>234</v>
      </c>
      <c r="D323" s="912" t="s">
        <v>1065</v>
      </c>
      <c r="E323" s="914">
        <v>0.4166666666666667</v>
      </c>
      <c r="F323" s="914">
        <v>0.7083333333333334</v>
      </c>
      <c r="G323" s="912">
        <v>30.0</v>
      </c>
      <c r="H323" s="912">
        <v>6.5</v>
      </c>
      <c r="I323" s="915"/>
      <c r="J323" s="244" t="s">
        <v>1752</v>
      </c>
    </row>
    <row r="324">
      <c r="A324" s="1226">
        <v>43013.0</v>
      </c>
      <c r="B324" s="911" t="s">
        <v>1115</v>
      </c>
      <c r="C324" s="911" t="s">
        <v>234</v>
      </c>
      <c r="D324" s="911" t="s">
        <v>2580</v>
      </c>
      <c r="E324" s="1148">
        <v>0.6666666666666666</v>
      </c>
      <c r="F324" s="1148">
        <v>0.8229166666666666</v>
      </c>
      <c r="G324" s="911" t="s">
        <v>1063</v>
      </c>
      <c r="H324" s="911">
        <v>3.75</v>
      </c>
      <c r="I324" s="910"/>
    </row>
    <row r="325">
      <c r="A325" s="1032" t="s">
        <v>2059</v>
      </c>
      <c r="B325" s="1032" t="s">
        <v>2059</v>
      </c>
      <c r="C325" s="1032" t="s">
        <v>2059</v>
      </c>
      <c r="D325" s="1032" t="s">
        <v>2059</v>
      </c>
      <c r="E325" s="1032" t="s">
        <v>2059</v>
      </c>
      <c r="F325" s="1032" t="s">
        <v>2059</v>
      </c>
      <c r="G325" s="1032" t="s">
        <v>2059</v>
      </c>
      <c r="H325" s="1032" t="s">
        <v>2059</v>
      </c>
      <c r="I325" s="1032" t="s">
        <v>2059</v>
      </c>
      <c r="J325" s="1032" t="s">
        <v>2059</v>
      </c>
    </row>
    <row r="326">
      <c r="A326" s="1229" t="s">
        <v>2059</v>
      </c>
      <c r="B326" s="1229" t="s">
        <v>2059</v>
      </c>
      <c r="C326" s="1229" t="s">
        <v>2059</v>
      </c>
      <c r="D326" s="1229" t="s">
        <v>2059</v>
      </c>
      <c r="E326" s="1229" t="s">
        <v>2059</v>
      </c>
      <c r="F326" s="1229" t="s">
        <v>2059</v>
      </c>
      <c r="G326" s="1229" t="s">
        <v>2059</v>
      </c>
      <c r="H326" s="1229" t="s">
        <v>2059</v>
      </c>
      <c r="I326" s="1229" t="s">
        <v>2059</v>
      </c>
      <c r="J326" s="1229" t="s">
        <v>2059</v>
      </c>
    </row>
    <row r="327">
      <c r="A327" s="1231">
        <v>43044.0</v>
      </c>
      <c r="B327" s="1232" t="s">
        <v>109</v>
      </c>
      <c r="C327" s="1232" t="s">
        <v>234</v>
      </c>
      <c r="D327" s="1232" t="s">
        <v>1065</v>
      </c>
      <c r="E327" s="1234">
        <v>0.4166666666666667</v>
      </c>
      <c r="F327" s="1234">
        <v>0.75</v>
      </c>
      <c r="G327" s="1232">
        <v>30.0</v>
      </c>
      <c r="H327" s="1232">
        <v>7.5</v>
      </c>
      <c r="I327" s="1235"/>
      <c r="J327" s="60" t="s">
        <v>1752</v>
      </c>
    </row>
    <row r="328">
      <c r="A328" s="1237">
        <v>43044.0</v>
      </c>
      <c r="B328" s="1238" t="s">
        <v>109</v>
      </c>
      <c r="C328" s="1238" t="s">
        <v>234</v>
      </c>
      <c r="D328" s="1238" t="s">
        <v>1068</v>
      </c>
      <c r="E328" s="1239">
        <v>0.6041666666666666</v>
      </c>
      <c r="F328" s="1239">
        <v>0.8819444444444444</v>
      </c>
      <c r="G328" s="1238">
        <v>30.0</v>
      </c>
      <c r="H328" s="1238" t="s">
        <v>2428</v>
      </c>
      <c r="I328" s="1241"/>
      <c r="J328" s="60" t="s">
        <v>1752</v>
      </c>
    </row>
    <row r="329">
      <c r="A329" s="1242">
        <v>43074.0</v>
      </c>
      <c r="B329" s="1243" t="s">
        <v>125</v>
      </c>
      <c r="C329" s="1243" t="s">
        <v>234</v>
      </c>
      <c r="D329" s="1243" t="s">
        <v>1066</v>
      </c>
      <c r="E329" s="1245">
        <v>0.4166666666666667</v>
      </c>
      <c r="F329" s="1245">
        <v>0.75</v>
      </c>
      <c r="G329" s="1243">
        <v>30.0</v>
      </c>
      <c r="H329" s="1243">
        <v>7.5</v>
      </c>
      <c r="I329" s="1247"/>
      <c r="J329" s="60" t="s">
        <v>1752</v>
      </c>
    </row>
    <row r="330">
      <c r="A330" s="1237">
        <v>43074.0</v>
      </c>
      <c r="B330" s="1238" t="s">
        <v>125</v>
      </c>
      <c r="C330" s="1238" t="s">
        <v>234</v>
      </c>
      <c r="D330" s="1238" t="s">
        <v>1068</v>
      </c>
      <c r="E330" s="1239">
        <v>0.6041666666666666</v>
      </c>
      <c r="F330" s="1239">
        <v>0.8819444444444444</v>
      </c>
      <c r="G330" s="1238">
        <v>30.0</v>
      </c>
      <c r="H330" s="1238" t="s">
        <v>2428</v>
      </c>
      <c r="I330" s="1241"/>
      <c r="J330" s="60" t="s">
        <v>1752</v>
      </c>
    </row>
    <row r="331">
      <c r="A331" s="1238" t="s">
        <v>2913</v>
      </c>
      <c r="B331" s="1238" t="s">
        <v>141</v>
      </c>
      <c r="C331" s="1238" t="s">
        <v>234</v>
      </c>
      <c r="D331" s="1238" t="s">
        <v>1068</v>
      </c>
      <c r="E331" s="1239">
        <v>0.4166666666666667</v>
      </c>
      <c r="F331" s="1239">
        <v>0.625</v>
      </c>
      <c r="G331" s="1238" t="s">
        <v>1063</v>
      </c>
      <c r="H331" s="1238">
        <v>5.0</v>
      </c>
      <c r="I331" s="1241"/>
      <c r="J331" s="60" t="s">
        <v>1752</v>
      </c>
    </row>
    <row r="332">
      <c r="A332" s="1250" t="s">
        <v>2913</v>
      </c>
      <c r="B332" s="1250" t="s">
        <v>141</v>
      </c>
      <c r="C332" s="1250" t="s">
        <v>234</v>
      </c>
      <c r="D332" s="1250" t="s">
        <v>2580</v>
      </c>
      <c r="E332" s="1251">
        <v>0.5</v>
      </c>
      <c r="F332" s="1251">
        <v>0.8333333333333334</v>
      </c>
      <c r="G332" s="1250">
        <v>30.0</v>
      </c>
      <c r="H332" s="1250">
        <v>7.5</v>
      </c>
      <c r="I332" s="1252"/>
      <c r="J332" s="60" t="s">
        <v>1752</v>
      </c>
    </row>
    <row r="333">
      <c r="A333" s="1254" t="s">
        <v>2913</v>
      </c>
      <c r="B333" s="1254" t="s">
        <v>141</v>
      </c>
      <c r="C333" s="1254" t="s">
        <v>234</v>
      </c>
      <c r="D333" s="1254" t="s">
        <v>1061</v>
      </c>
      <c r="E333" s="1255">
        <v>0.625</v>
      </c>
      <c r="F333" s="1255">
        <v>0.9027777777777778</v>
      </c>
      <c r="G333" s="1254">
        <v>30.0</v>
      </c>
      <c r="H333" s="1254" t="s">
        <v>2930</v>
      </c>
      <c r="I333" s="1256"/>
      <c r="J333" s="60" t="s">
        <v>1752</v>
      </c>
    </row>
    <row r="334">
      <c r="A334" s="1232" t="s">
        <v>2935</v>
      </c>
      <c r="B334" s="1232" t="s">
        <v>170</v>
      </c>
      <c r="C334" s="1232" t="s">
        <v>234</v>
      </c>
      <c r="D334" s="1232" t="s">
        <v>1065</v>
      </c>
      <c r="E334" s="1234">
        <v>0.4583333333333333</v>
      </c>
      <c r="F334" s="1234">
        <v>0.7604166666666666</v>
      </c>
      <c r="G334" s="1232">
        <v>30.0</v>
      </c>
      <c r="H334" s="1232">
        <v>6.75</v>
      </c>
      <c r="I334" s="1235"/>
      <c r="J334" s="60" t="s">
        <v>1752</v>
      </c>
    </row>
    <row r="335">
      <c r="A335" s="1257" t="s">
        <v>2935</v>
      </c>
      <c r="B335" s="1257" t="s">
        <v>170</v>
      </c>
      <c r="C335" s="1257" t="s">
        <v>234</v>
      </c>
      <c r="D335" s="1257" t="s">
        <v>2195</v>
      </c>
      <c r="E335" s="1258">
        <v>0.5208333333333334</v>
      </c>
      <c r="F335" s="1258">
        <v>0.6458333333333334</v>
      </c>
      <c r="G335" s="1257" t="s">
        <v>1063</v>
      </c>
      <c r="H335" s="1257">
        <v>3.0</v>
      </c>
      <c r="I335" s="1260"/>
      <c r="J335" s="60" t="s">
        <v>1752</v>
      </c>
    </row>
    <row r="336">
      <c r="A336" s="1238" t="s">
        <v>2941</v>
      </c>
      <c r="B336" s="1238" t="s">
        <v>5</v>
      </c>
      <c r="C336" s="1238" t="s">
        <v>234</v>
      </c>
      <c r="D336" s="1238" t="s">
        <v>1068</v>
      </c>
      <c r="E336" s="1239">
        <v>0.4166666666666667</v>
      </c>
      <c r="F336" s="1239">
        <v>0.7083333333333334</v>
      </c>
      <c r="G336" s="1238">
        <v>30.0</v>
      </c>
      <c r="H336" s="1238">
        <v>6.5</v>
      </c>
      <c r="I336" s="1241"/>
      <c r="J336" s="60" t="s">
        <v>1752</v>
      </c>
    </row>
    <row r="337">
      <c r="A337" s="1254" t="s">
        <v>2941</v>
      </c>
      <c r="B337" s="1254" t="s">
        <v>5</v>
      </c>
      <c r="C337" s="1254" t="s">
        <v>234</v>
      </c>
      <c r="D337" s="1254" t="s">
        <v>1061</v>
      </c>
      <c r="E337" s="1255">
        <v>0.625</v>
      </c>
      <c r="F337" s="1255">
        <v>0.8194444444444444</v>
      </c>
      <c r="G337" s="1254" t="s">
        <v>1063</v>
      </c>
      <c r="H337" s="1254" t="s">
        <v>2944</v>
      </c>
      <c r="I337" s="1256"/>
      <c r="J337" s="60" t="s">
        <v>1752</v>
      </c>
    </row>
    <row r="338">
      <c r="A338" s="1232" t="s">
        <v>2941</v>
      </c>
      <c r="B338" s="1232" t="s">
        <v>5</v>
      </c>
      <c r="C338" s="1232" t="s">
        <v>234</v>
      </c>
      <c r="D338" s="1232" t="s">
        <v>1065</v>
      </c>
      <c r="E338" s="1234">
        <v>0.375</v>
      </c>
      <c r="F338" s="1234">
        <v>0.75</v>
      </c>
      <c r="G338" s="1232">
        <v>30.0</v>
      </c>
      <c r="H338" s="1232">
        <v>8.5</v>
      </c>
      <c r="I338" s="1232"/>
      <c r="J338" s="60" t="s">
        <v>1752</v>
      </c>
    </row>
    <row r="339">
      <c r="A339" s="1263" t="s">
        <v>2946</v>
      </c>
      <c r="B339" s="1263" t="s">
        <v>40</v>
      </c>
      <c r="C339" s="1263" t="s">
        <v>234</v>
      </c>
      <c r="D339" s="1263" t="s">
        <v>1067</v>
      </c>
      <c r="E339" s="1264">
        <v>0.6041666666666666</v>
      </c>
      <c r="F339" s="1264">
        <v>0.8194444444444444</v>
      </c>
      <c r="G339" s="1263">
        <v>30.0</v>
      </c>
      <c r="H339" s="1263" t="s">
        <v>2949</v>
      </c>
      <c r="I339" s="1263" t="s">
        <v>1131</v>
      </c>
      <c r="J339" s="60" t="s">
        <v>1752</v>
      </c>
    </row>
    <row r="340">
      <c r="A340" s="1232" t="s">
        <v>2950</v>
      </c>
      <c r="B340" s="1232" t="s">
        <v>1115</v>
      </c>
      <c r="C340" s="1232" t="s">
        <v>234</v>
      </c>
      <c r="D340" s="1232" t="s">
        <v>1065</v>
      </c>
      <c r="E340" s="1234">
        <v>0.4166666666666667</v>
      </c>
      <c r="F340" s="1234">
        <v>0.7083333333333334</v>
      </c>
      <c r="G340" s="1232" t="s">
        <v>1063</v>
      </c>
      <c r="H340" s="1232">
        <v>7.0</v>
      </c>
      <c r="I340" s="1235"/>
      <c r="J340" s="60" t="s">
        <v>1150</v>
      </c>
    </row>
    <row r="341">
      <c r="A341" s="1250" t="s">
        <v>2950</v>
      </c>
      <c r="B341" s="1250" t="s">
        <v>1115</v>
      </c>
      <c r="C341" s="1250" t="s">
        <v>234</v>
      </c>
      <c r="D341" s="1250" t="s">
        <v>2580</v>
      </c>
      <c r="E341" s="1251">
        <v>0.6909722222222222</v>
      </c>
      <c r="F341" s="1251">
        <v>0.8125</v>
      </c>
      <c r="G341" s="1250" t="s">
        <v>1063</v>
      </c>
      <c r="H341" s="1250" t="s">
        <v>2954</v>
      </c>
      <c r="I341" s="1252"/>
      <c r="J341" s="60" t="s">
        <v>1150</v>
      </c>
    </row>
    <row r="342">
      <c r="A342" s="1238" t="s">
        <v>2955</v>
      </c>
      <c r="B342" s="1238" t="s">
        <v>109</v>
      </c>
      <c r="C342" s="1238" t="s">
        <v>234</v>
      </c>
      <c r="D342" s="1238" t="s">
        <v>2069</v>
      </c>
      <c r="E342" s="1239">
        <v>0.4166666666666667</v>
      </c>
      <c r="F342" s="1239">
        <v>0.75</v>
      </c>
      <c r="G342" s="1238">
        <v>30.0</v>
      </c>
      <c r="H342" s="1238">
        <v>7.5</v>
      </c>
      <c r="I342" s="1241"/>
      <c r="J342" s="60" t="s">
        <v>1752</v>
      </c>
    </row>
    <row r="343">
      <c r="A343" s="1254" t="s">
        <v>2955</v>
      </c>
      <c r="B343" s="1254" t="s">
        <v>109</v>
      </c>
      <c r="C343" s="1254" t="s">
        <v>234</v>
      </c>
      <c r="D343" s="1254" t="s">
        <v>1061</v>
      </c>
      <c r="E343" s="1255">
        <v>0.6041666666666666</v>
      </c>
      <c r="F343" s="1255">
        <v>0.8819444444444444</v>
      </c>
      <c r="G343" s="1254">
        <v>30.0</v>
      </c>
      <c r="H343" s="1254" t="s">
        <v>1069</v>
      </c>
      <c r="I343" s="1256"/>
      <c r="J343" s="60" t="s">
        <v>1752</v>
      </c>
    </row>
    <row r="344">
      <c r="A344" s="1238" t="s">
        <v>2958</v>
      </c>
      <c r="B344" s="1238" t="s">
        <v>125</v>
      </c>
      <c r="C344" s="1238" t="s">
        <v>234</v>
      </c>
      <c r="D344" s="1238" t="s">
        <v>2069</v>
      </c>
      <c r="E344" s="1239">
        <v>0.4166666666666667</v>
      </c>
      <c r="F344" s="1239">
        <v>0.75</v>
      </c>
      <c r="G344" s="1238">
        <v>30.0</v>
      </c>
      <c r="H344" s="1238">
        <v>7.5</v>
      </c>
      <c r="I344" s="1241"/>
      <c r="J344" s="60" t="s">
        <v>1752</v>
      </c>
    </row>
    <row r="345">
      <c r="A345" s="1243" t="s">
        <v>2958</v>
      </c>
      <c r="B345" s="1243" t="s">
        <v>125</v>
      </c>
      <c r="C345" s="1243" t="s">
        <v>234</v>
      </c>
      <c r="D345" s="1243" t="s">
        <v>1066</v>
      </c>
      <c r="E345" s="1245">
        <v>0.6041666666666666</v>
      </c>
      <c r="F345" s="1245">
        <v>0.8819444444444444</v>
      </c>
      <c r="G345" s="1243">
        <v>30.0</v>
      </c>
      <c r="H345" s="1243" t="s">
        <v>2961</v>
      </c>
      <c r="I345" s="1247"/>
      <c r="J345" s="60" t="s">
        <v>1752</v>
      </c>
    </row>
    <row r="346">
      <c r="A346" s="1232" t="s">
        <v>2963</v>
      </c>
      <c r="B346" s="1232" t="s">
        <v>141</v>
      </c>
      <c r="C346" s="1232" t="s">
        <v>234</v>
      </c>
      <c r="D346" s="1232" t="s">
        <v>1065</v>
      </c>
      <c r="E346" s="1234">
        <v>0.4166666666666667</v>
      </c>
      <c r="F346" s="1234">
        <v>0.625</v>
      </c>
      <c r="G346" s="1232" t="s">
        <v>1063</v>
      </c>
      <c r="H346" s="1232">
        <v>5.0</v>
      </c>
      <c r="I346" s="1235"/>
      <c r="J346" s="60" t="s">
        <v>1752</v>
      </c>
    </row>
    <row r="347">
      <c r="A347" s="1268" t="s">
        <v>2963</v>
      </c>
      <c r="B347" s="1268" t="s">
        <v>141</v>
      </c>
      <c r="C347" s="1268" t="s">
        <v>234</v>
      </c>
      <c r="D347" s="1268" t="s">
        <v>2966</v>
      </c>
      <c r="E347" s="1269">
        <v>0.5</v>
      </c>
      <c r="F347" s="1269">
        <v>0.8333333333333334</v>
      </c>
      <c r="G347" s="1268">
        <v>30.0</v>
      </c>
      <c r="H347" s="1268">
        <v>7.5</v>
      </c>
      <c r="I347" s="1270"/>
      <c r="J347" s="60" t="s">
        <v>1752</v>
      </c>
    </row>
    <row r="348">
      <c r="A348" s="1257" t="s">
        <v>2963</v>
      </c>
      <c r="B348" s="1257" t="s">
        <v>141</v>
      </c>
      <c r="C348" s="1257" t="s">
        <v>234</v>
      </c>
      <c r="D348" s="1257" t="s">
        <v>2195</v>
      </c>
      <c r="E348" s="1258">
        <v>0.625</v>
      </c>
      <c r="F348" s="1258">
        <v>0.9027777777777778</v>
      </c>
      <c r="G348" s="1257" t="s">
        <v>1063</v>
      </c>
      <c r="H348" s="1257" t="s">
        <v>2248</v>
      </c>
      <c r="I348" s="1260"/>
      <c r="J348" s="60" t="s">
        <v>1752</v>
      </c>
    </row>
    <row r="349">
      <c r="A349" s="1232" t="s">
        <v>2971</v>
      </c>
      <c r="B349" s="1232" t="s">
        <v>170</v>
      </c>
      <c r="C349" s="1232" t="s">
        <v>234</v>
      </c>
      <c r="D349" s="1232" t="s">
        <v>1065</v>
      </c>
      <c r="E349" s="1234">
        <v>0.4583333333333333</v>
      </c>
      <c r="F349" s="1234">
        <v>0.7569444444444444</v>
      </c>
      <c r="G349" s="1232">
        <v>30.0</v>
      </c>
      <c r="H349" s="1232" t="s">
        <v>2246</v>
      </c>
      <c r="I349" s="1235"/>
      <c r="J349" s="60" t="s">
        <v>1752</v>
      </c>
    </row>
    <row r="350">
      <c r="A350" s="1263" t="s">
        <v>2971</v>
      </c>
      <c r="B350" s="1263" t="s">
        <v>170</v>
      </c>
      <c r="C350" s="1263" t="s">
        <v>234</v>
      </c>
      <c r="D350" s="1263" t="s">
        <v>1067</v>
      </c>
      <c r="E350" s="1264">
        <v>0.5173611111111112</v>
      </c>
      <c r="F350" s="1264">
        <v>0.14583333333333334</v>
      </c>
      <c r="G350" s="1263" t="s">
        <v>1063</v>
      </c>
      <c r="H350" s="1263" t="s">
        <v>2287</v>
      </c>
      <c r="I350" s="1271"/>
      <c r="J350" s="60" t="s">
        <v>1752</v>
      </c>
    </row>
    <row r="351">
      <c r="A351" s="1238" t="s">
        <v>2976</v>
      </c>
      <c r="B351" s="1238" t="s">
        <v>5</v>
      </c>
      <c r="C351" s="1238" t="s">
        <v>234</v>
      </c>
      <c r="D351" s="1238" t="s">
        <v>2069</v>
      </c>
      <c r="E351" s="1239">
        <v>0.4166666666666667</v>
      </c>
      <c r="F351" s="1239">
        <v>0.7083333333333334</v>
      </c>
      <c r="G351" s="1238">
        <v>30.0</v>
      </c>
      <c r="H351" s="1238">
        <v>6.5</v>
      </c>
      <c r="I351" s="1241"/>
      <c r="J351" s="60" t="s">
        <v>1752</v>
      </c>
    </row>
    <row r="352">
      <c r="A352" s="1272" t="s">
        <v>2976</v>
      </c>
      <c r="B352" s="1272" t="s">
        <v>5</v>
      </c>
      <c r="C352" s="1272" t="s">
        <v>234</v>
      </c>
      <c r="D352" s="1272" t="s">
        <v>1065</v>
      </c>
      <c r="E352" s="1273">
        <v>0.3819444444444444</v>
      </c>
      <c r="F352" s="1273">
        <v>0.7569444444444444</v>
      </c>
      <c r="G352" s="1272">
        <v>30.0</v>
      </c>
      <c r="H352" s="1272">
        <v>8.5</v>
      </c>
      <c r="I352" s="1274"/>
      <c r="J352" s="60" t="s">
        <v>1752</v>
      </c>
    </row>
    <row r="353">
      <c r="A353" s="1254" t="s">
        <v>2976</v>
      </c>
      <c r="B353" s="1254" t="s">
        <v>5</v>
      </c>
      <c r="C353" s="1254" t="s">
        <v>234</v>
      </c>
      <c r="D353" s="1254" t="s">
        <v>1061</v>
      </c>
      <c r="E353" s="1255">
        <v>0.625</v>
      </c>
      <c r="F353" s="1255">
        <v>0.8194444444444444</v>
      </c>
      <c r="G353" s="1254" t="s">
        <v>1063</v>
      </c>
      <c r="H353" s="1254" t="s">
        <v>1070</v>
      </c>
      <c r="I353" s="1256"/>
      <c r="J353" s="60" t="s">
        <v>1752</v>
      </c>
    </row>
    <row r="354">
      <c r="A354" s="1275" t="s">
        <v>2988</v>
      </c>
      <c r="B354" s="1275" t="s">
        <v>40</v>
      </c>
      <c r="C354" s="1275" t="s">
        <v>234</v>
      </c>
      <c r="D354" s="1275" t="s">
        <v>2992</v>
      </c>
      <c r="E354" s="1276">
        <v>0.4166666666666667</v>
      </c>
      <c r="F354" s="1276">
        <v>0.7083333333333334</v>
      </c>
      <c r="G354" s="1275" t="s">
        <v>1063</v>
      </c>
      <c r="H354" s="1275">
        <v>7.0</v>
      </c>
      <c r="I354" s="1275" t="s">
        <v>1131</v>
      </c>
      <c r="J354" s="60" t="s">
        <v>1752</v>
      </c>
    </row>
    <row r="355">
      <c r="A355" s="1254" t="s">
        <v>2988</v>
      </c>
      <c r="B355" s="1254" t="s">
        <v>40</v>
      </c>
      <c r="C355" s="1254" t="s">
        <v>234</v>
      </c>
      <c r="D355" s="1254" t="s">
        <v>1061</v>
      </c>
      <c r="E355" s="1255">
        <v>0.6666666666666666</v>
      </c>
      <c r="F355" s="1255">
        <v>0.8194444444444444</v>
      </c>
      <c r="G355" s="1254" t="s">
        <v>1063</v>
      </c>
      <c r="H355" s="1254" t="s">
        <v>2326</v>
      </c>
      <c r="I355" s="1256"/>
      <c r="J355" s="60" t="s">
        <v>1752</v>
      </c>
    </row>
    <row r="356">
      <c r="A356" s="1232" t="s">
        <v>2997</v>
      </c>
      <c r="B356" s="1232" t="s">
        <v>1115</v>
      </c>
      <c r="C356" s="1232" t="s">
        <v>234</v>
      </c>
      <c r="D356" s="1232" t="s">
        <v>2271</v>
      </c>
      <c r="E356" s="1234">
        <v>0.4166666666666667</v>
      </c>
      <c r="F356" s="1234">
        <v>0.7291666666666666</v>
      </c>
      <c r="G356" s="1232">
        <v>20.0</v>
      </c>
      <c r="H356" s="1232" t="s">
        <v>1081</v>
      </c>
      <c r="I356" s="1232" t="s">
        <v>2999</v>
      </c>
      <c r="J356" s="60" t="s">
        <v>1752</v>
      </c>
    </row>
    <row r="357">
      <c r="A357" s="1250" t="s">
        <v>3001</v>
      </c>
      <c r="B357" s="1250" t="s">
        <v>1115</v>
      </c>
      <c r="C357" s="1250" t="s">
        <v>234</v>
      </c>
      <c r="D357" s="1250" t="s">
        <v>2580</v>
      </c>
      <c r="E357" s="1251">
        <v>0.7152777777777778</v>
      </c>
      <c r="F357" s="1251">
        <v>0.8194444444444444</v>
      </c>
      <c r="G357" s="1250">
        <v>30.0</v>
      </c>
      <c r="H357" s="1250" t="s">
        <v>3002</v>
      </c>
      <c r="I357" s="1252"/>
      <c r="J357" s="60" t="s">
        <v>1752</v>
      </c>
    </row>
    <row r="358">
      <c r="A358" s="1229" t="s">
        <v>2059</v>
      </c>
      <c r="B358" s="1229" t="s">
        <v>2059</v>
      </c>
      <c r="C358" s="1229" t="s">
        <v>2059</v>
      </c>
      <c r="D358" s="1229" t="s">
        <v>2059</v>
      </c>
      <c r="E358" s="1229" t="s">
        <v>2059</v>
      </c>
      <c r="F358" s="1229" t="s">
        <v>2059</v>
      </c>
      <c r="G358" s="1229" t="s">
        <v>2059</v>
      </c>
      <c r="H358" s="1229" t="s">
        <v>2059</v>
      </c>
      <c r="I358" s="1229" t="s">
        <v>2059</v>
      </c>
      <c r="J358" s="1229" t="s">
        <v>2059</v>
      </c>
    </row>
    <row r="359">
      <c r="A359" s="1232" t="s">
        <v>3006</v>
      </c>
      <c r="B359" s="1232" t="s">
        <v>109</v>
      </c>
      <c r="C359" s="1232" t="s">
        <v>234</v>
      </c>
      <c r="D359" s="1232" t="s">
        <v>1065</v>
      </c>
      <c r="E359" s="1234">
        <v>0.4270833333333333</v>
      </c>
      <c r="F359" s="1234">
        <v>0.75</v>
      </c>
      <c r="G359" s="1232">
        <v>30.0</v>
      </c>
      <c r="H359" s="1232">
        <v>7.25</v>
      </c>
      <c r="I359" s="1235"/>
      <c r="J359" s="60" t="s">
        <v>1752</v>
      </c>
    </row>
    <row r="360">
      <c r="A360" s="1238" t="s">
        <v>3006</v>
      </c>
      <c r="B360" s="1238" t="s">
        <v>109</v>
      </c>
      <c r="C360" s="1238" t="s">
        <v>234</v>
      </c>
      <c r="D360" s="1238" t="s">
        <v>1068</v>
      </c>
      <c r="E360" s="1239">
        <v>0.6041666666666666</v>
      </c>
      <c r="F360" s="1239">
        <v>0.8784722222222222</v>
      </c>
      <c r="G360" s="1238">
        <v>30.0</v>
      </c>
      <c r="H360" s="1238">
        <v>6.0</v>
      </c>
      <c r="I360" s="1241"/>
      <c r="J360" s="60" t="s">
        <v>1752</v>
      </c>
    </row>
    <row r="361">
      <c r="A361" s="1243" t="s">
        <v>3009</v>
      </c>
      <c r="B361" s="1243" t="s">
        <v>125</v>
      </c>
      <c r="C361" s="1243" t="s">
        <v>234</v>
      </c>
      <c r="D361" s="1243" t="s">
        <v>1066</v>
      </c>
      <c r="E361" s="1245">
        <v>0.6041666666666666</v>
      </c>
      <c r="F361" s="1245">
        <v>0.8819444444444444</v>
      </c>
      <c r="G361" s="1243">
        <v>30.0</v>
      </c>
      <c r="H361" s="1243" t="s">
        <v>1069</v>
      </c>
      <c r="I361" s="1247"/>
      <c r="J361" s="60" t="s">
        <v>1752</v>
      </c>
    </row>
    <row r="362">
      <c r="A362" s="1238" t="s">
        <v>3009</v>
      </c>
      <c r="B362" s="1238" t="s">
        <v>125</v>
      </c>
      <c r="C362" s="1238" t="s">
        <v>234</v>
      </c>
      <c r="D362" s="1238" t="s">
        <v>1068</v>
      </c>
      <c r="E362" s="1239">
        <v>0.4166666666666667</v>
      </c>
      <c r="F362" s="1239">
        <v>0.75</v>
      </c>
      <c r="G362" s="1238">
        <v>30.0</v>
      </c>
      <c r="H362" s="1238">
        <v>7.5</v>
      </c>
      <c r="I362" s="1241"/>
      <c r="J362" s="60" t="s">
        <v>1752</v>
      </c>
    </row>
    <row r="363">
      <c r="A363" s="1238" t="s">
        <v>3012</v>
      </c>
      <c r="B363" s="1238" t="s">
        <v>141</v>
      </c>
      <c r="C363" s="1238" t="s">
        <v>234</v>
      </c>
      <c r="D363" s="1238" t="s">
        <v>1068</v>
      </c>
      <c r="E363" s="1239">
        <v>0.4166666666666667</v>
      </c>
      <c r="F363" s="1239">
        <v>0.625</v>
      </c>
      <c r="G363" s="1238" t="s">
        <v>1063</v>
      </c>
      <c r="H363" s="1238">
        <v>5.0</v>
      </c>
      <c r="I363" s="1241"/>
      <c r="J363" s="60" t="s">
        <v>1752</v>
      </c>
    </row>
    <row r="364">
      <c r="A364" s="1281" t="s">
        <v>3012</v>
      </c>
      <c r="B364" s="1281" t="s">
        <v>141</v>
      </c>
      <c r="C364" s="1281" t="s">
        <v>234</v>
      </c>
      <c r="D364" s="1281" t="s">
        <v>2580</v>
      </c>
      <c r="E364" s="1283">
        <v>0.5</v>
      </c>
      <c r="F364" s="1283">
        <v>0.8333333333333334</v>
      </c>
      <c r="G364" s="1281">
        <v>30.0</v>
      </c>
      <c r="H364" s="1281">
        <v>7.5</v>
      </c>
      <c r="I364" s="1285"/>
      <c r="J364" s="60" t="s">
        <v>1752</v>
      </c>
    </row>
    <row r="365">
      <c r="A365" s="1243" t="s">
        <v>3012</v>
      </c>
      <c r="B365" s="1243" t="s">
        <v>141</v>
      </c>
      <c r="C365" s="1243" t="s">
        <v>234</v>
      </c>
      <c r="D365" s="1243" t="s">
        <v>1066</v>
      </c>
      <c r="E365" s="1245">
        <v>0.625</v>
      </c>
      <c r="F365" s="1245">
        <v>0.9027777777777778</v>
      </c>
      <c r="G365" s="1243">
        <v>30.0</v>
      </c>
      <c r="H365" s="1243" t="s">
        <v>1069</v>
      </c>
      <c r="I365" s="1247"/>
      <c r="J365" s="60" t="s">
        <v>1752</v>
      </c>
    </row>
    <row r="366">
      <c r="A366" s="1232" t="s">
        <v>3019</v>
      </c>
      <c r="B366" s="1232" t="s">
        <v>170</v>
      </c>
      <c r="C366" s="1232" t="s">
        <v>234</v>
      </c>
      <c r="D366" s="1232" t="s">
        <v>1065</v>
      </c>
      <c r="E366" s="1234">
        <v>0.4583333333333333</v>
      </c>
      <c r="F366" s="1234">
        <v>0.7604166666666666</v>
      </c>
      <c r="G366" s="1232">
        <v>30.0</v>
      </c>
      <c r="H366" s="1232">
        <v>6.75</v>
      </c>
      <c r="I366" s="1235"/>
      <c r="J366" s="60" t="s">
        <v>1752</v>
      </c>
    </row>
    <row r="367">
      <c r="A367" s="1257" t="s">
        <v>3019</v>
      </c>
      <c r="B367" s="1257" t="s">
        <v>170</v>
      </c>
      <c r="C367" s="1257" t="s">
        <v>234</v>
      </c>
      <c r="D367" s="1257" t="s">
        <v>2195</v>
      </c>
      <c r="E367" s="1258">
        <v>0.5208333333333334</v>
      </c>
      <c r="F367" s="1258">
        <v>0.6458333333333334</v>
      </c>
      <c r="G367" s="1257" t="s">
        <v>1063</v>
      </c>
      <c r="H367" s="1257">
        <v>3.0</v>
      </c>
      <c r="I367" s="1260"/>
      <c r="J367" s="60" t="s">
        <v>1752</v>
      </c>
    </row>
    <row r="368">
      <c r="A368" s="1238" t="s">
        <v>3022</v>
      </c>
      <c r="B368" s="1238" t="s">
        <v>5</v>
      </c>
      <c r="C368" s="1238" t="s">
        <v>234</v>
      </c>
      <c r="D368" s="1238" t="s">
        <v>1068</v>
      </c>
      <c r="E368" s="1239">
        <v>0.4166666666666667</v>
      </c>
      <c r="F368" s="1239">
        <v>0.7083333333333334</v>
      </c>
      <c r="G368" s="1238">
        <v>30.0</v>
      </c>
      <c r="H368" s="1238">
        <v>6.5</v>
      </c>
      <c r="I368" s="1241"/>
      <c r="J368" s="60" t="s">
        <v>1752</v>
      </c>
    </row>
    <row r="369">
      <c r="A369" s="1232" t="s">
        <v>3022</v>
      </c>
      <c r="B369" s="1232" t="s">
        <v>5</v>
      </c>
      <c r="C369" s="1232" t="s">
        <v>1064</v>
      </c>
      <c r="D369" s="1232" t="s">
        <v>1065</v>
      </c>
      <c r="E369" s="1234">
        <v>0.3854166666666667</v>
      </c>
      <c r="F369" s="1234">
        <v>0.75</v>
      </c>
      <c r="G369" s="1232">
        <v>30.0</v>
      </c>
      <c r="H369" s="1232">
        <v>8.25</v>
      </c>
      <c r="I369" s="1235"/>
      <c r="J369" s="60" t="s">
        <v>1752</v>
      </c>
    </row>
    <row r="370">
      <c r="A370" s="1254" t="s">
        <v>3022</v>
      </c>
      <c r="B370" s="1254" t="s">
        <v>5</v>
      </c>
      <c r="C370" s="1254" t="s">
        <v>234</v>
      </c>
      <c r="D370" s="1254" t="s">
        <v>1061</v>
      </c>
      <c r="E370" s="1255">
        <v>0.625</v>
      </c>
      <c r="F370" s="1255">
        <v>0.8194444444444444</v>
      </c>
      <c r="G370" s="1254" t="s">
        <v>1063</v>
      </c>
      <c r="H370" s="1254" t="s">
        <v>1070</v>
      </c>
      <c r="I370" s="1256"/>
      <c r="J370" s="60" t="s">
        <v>1752</v>
      </c>
    </row>
    <row r="371">
      <c r="A371" s="1263" t="s">
        <v>3026</v>
      </c>
      <c r="B371" s="1263" t="s">
        <v>40</v>
      </c>
      <c r="C371" s="1263" t="s">
        <v>234</v>
      </c>
      <c r="D371" s="1263" t="s">
        <v>1067</v>
      </c>
      <c r="E371" s="1264">
        <v>0.43472222222222223</v>
      </c>
      <c r="F371" s="1264">
        <v>0.7083333333333334</v>
      </c>
      <c r="G371" s="1263" t="s">
        <v>1063</v>
      </c>
      <c r="H371" s="1263" t="s">
        <v>3028</v>
      </c>
      <c r="I371" s="1263" t="s">
        <v>3029</v>
      </c>
      <c r="J371" s="60" t="s">
        <v>1752</v>
      </c>
    </row>
    <row r="372">
      <c r="A372" s="1254" t="s">
        <v>3026</v>
      </c>
      <c r="B372" s="1254" t="s">
        <v>40</v>
      </c>
      <c r="C372" s="1254" t="s">
        <v>234</v>
      </c>
      <c r="D372" s="1254" t="s">
        <v>1061</v>
      </c>
      <c r="E372" s="1255">
        <v>0.6666666666666666</v>
      </c>
      <c r="F372" s="1255">
        <v>0.8194444444444444</v>
      </c>
      <c r="G372" s="1254" t="s">
        <v>1063</v>
      </c>
      <c r="H372" s="1254" t="s">
        <v>2326</v>
      </c>
      <c r="I372" s="1256"/>
      <c r="J372" s="60" t="s">
        <v>1752</v>
      </c>
    </row>
    <row r="373">
      <c r="A373" s="1232" t="s">
        <v>3032</v>
      </c>
      <c r="B373" s="1232" t="s">
        <v>1115</v>
      </c>
      <c r="C373" s="1232" t="s">
        <v>234</v>
      </c>
      <c r="D373" s="1232" t="s">
        <v>1065</v>
      </c>
      <c r="E373" s="1234">
        <v>0.4270833333333333</v>
      </c>
      <c r="F373" s="1234">
        <v>0.7083333333333334</v>
      </c>
      <c r="G373" s="1232">
        <v>30.0</v>
      </c>
      <c r="H373" s="1232">
        <v>6.25</v>
      </c>
      <c r="I373" s="1232" t="s">
        <v>3033</v>
      </c>
      <c r="J373" s="60" t="s">
        <v>1752</v>
      </c>
    </row>
    <row r="374">
      <c r="A374" s="1281" t="s">
        <v>3032</v>
      </c>
      <c r="B374" s="1281" t="s">
        <v>1115</v>
      </c>
      <c r="C374" s="1281" t="s">
        <v>234</v>
      </c>
      <c r="D374" s="1281" t="s">
        <v>2580</v>
      </c>
      <c r="E374" s="1283">
        <v>0.6666666666666666</v>
      </c>
      <c r="F374" s="1283">
        <v>0.8194444444444444</v>
      </c>
      <c r="G374" s="1281" t="s">
        <v>1063</v>
      </c>
      <c r="H374" s="1281" t="s">
        <v>3038</v>
      </c>
      <c r="I374" s="1285"/>
      <c r="J374" s="60" t="s">
        <v>1752</v>
      </c>
    </row>
    <row r="375">
      <c r="A375" s="1231">
        <v>42741.0</v>
      </c>
      <c r="B375" s="1232" t="s">
        <v>109</v>
      </c>
      <c r="C375" s="1232" t="s">
        <v>234</v>
      </c>
      <c r="D375" s="1232" t="s">
        <v>2271</v>
      </c>
      <c r="E375" s="1234">
        <v>0.4201388888888889</v>
      </c>
      <c r="F375" s="1234">
        <v>0.75</v>
      </c>
      <c r="G375" s="1232">
        <v>30.0</v>
      </c>
      <c r="H375" s="1232" t="s">
        <v>3041</v>
      </c>
      <c r="I375" s="1235"/>
      <c r="J375" s="60" t="s">
        <v>1752</v>
      </c>
    </row>
    <row r="376">
      <c r="A376" s="1237">
        <v>42741.0</v>
      </c>
      <c r="B376" s="1238" t="s">
        <v>109</v>
      </c>
      <c r="C376" s="1238" t="s">
        <v>234</v>
      </c>
      <c r="D376" s="1238" t="s">
        <v>1068</v>
      </c>
      <c r="E376" s="1239">
        <v>0.6041666666666666</v>
      </c>
      <c r="F376" s="1239">
        <v>0.875</v>
      </c>
      <c r="G376" s="1238">
        <v>30.0</v>
      </c>
      <c r="H376" s="1238">
        <v>6.0</v>
      </c>
      <c r="I376" s="1241"/>
      <c r="J376" s="60" t="s">
        <v>1752</v>
      </c>
    </row>
    <row r="377">
      <c r="A377" s="1237">
        <v>42772.0</v>
      </c>
      <c r="B377" s="1238" t="s">
        <v>125</v>
      </c>
      <c r="C377" s="1238" t="s">
        <v>234</v>
      </c>
      <c r="D377" s="1238" t="s">
        <v>1068</v>
      </c>
      <c r="E377" s="1239">
        <v>0.4166666666666667</v>
      </c>
      <c r="F377" s="1239">
        <v>0.75</v>
      </c>
      <c r="G377" s="1238">
        <v>30.0</v>
      </c>
      <c r="H377" s="1238">
        <v>7.5</v>
      </c>
      <c r="I377" s="1241"/>
      <c r="J377" s="60" t="s">
        <v>1752</v>
      </c>
    </row>
    <row r="378">
      <c r="A378" s="1288">
        <v>42772.0</v>
      </c>
      <c r="B378" s="1254" t="s">
        <v>125</v>
      </c>
      <c r="C378" s="1254" t="s">
        <v>234</v>
      </c>
      <c r="D378" s="1254" t="s">
        <v>1061</v>
      </c>
      <c r="E378" s="1255">
        <v>0.6041666666666666</v>
      </c>
      <c r="F378" s="1255">
        <v>0.8819444444444444</v>
      </c>
      <c r="G378" s="1254">
        <v>30.0</v>
      </c>
      <c r="H378" s="1254" t="s">
        <v>1069</v>
      </c>
      <c r="I378" s="1254" t="s">
        <v>3047</v>
      </c>
      <c r="J378" s="60" t="s">
        <v>1752</v>
      </c>
    </row>
    <row r="379">
      <c r="A379" s="1231">
        <v>42800.0</v>
      </c>
      <c r="B379" s="1232" t="s">
        <v>141</v>
      </c>
      <c r="C379" s="1232" t="s">
        <v>234</v>
      </c>
      <c r="D379" s="1232" t="s">
        <v>1065</v>
      </c>
      <c r="E379" s="1234">
        <v>0.5</v>
      </c>
      <c r="F379" s="1234">
        <v>0.6666666666666666</v>
      </c>
      <c r="G379" s="1232" t="s">
        <v>1063</v>
      </c>
      <c r="H379" s="1232">
        <v>4.0</v>
      </c>
      <c r="I379" s="1232" t="s">
        <v>3049</v>
      </c>
      <c r="J379" s="60" t="s">
        <v>1752</v>
      </c>
    </row>
    <row r="380">
      <c r="A380" s="1289">
        <v>42800.0</v>
      </c>
      <c r="B380" s="1281" t="s">
        <v>141</v>
      </c>
      <c r="C380" s="1281" t="s">
        <v>234</v>
      </c>
      <c r="D380" s="1281" t="s">
        <v>2580</v>
      </c>
      <c r="E380" s="1283">
        <v>0.4166666666666667</v>
      </c>
      <c r="F380" s="1283">
        <v>0.625</v>
      </c>
      <c r="G380" s="1285"/>
      <c r="H380" s="1281">
        <v>5.0</v>
      </c>
      <c r="I380" s="1285"/>
      <c r="J380" s="60" t="s">
        <v>1752</v>
      </c>
    </row>
    <row r="381">
      <c r="A381" s="1288">
        <v>42800.0</v>
      </c>
      <c r="B381" s="1254" t="s">
        <v>141</v>
      </c>
      <c r="C381" s="1254" t="s">
        <v>234</v>
      </c>
      <c r="D381" s="1254" t="s">
        <v>1061</v>
      </c>
      <c r="E381" s="1255">
        <v>0.6284722222222222</v>
      </c>
      <c r="F381" s="1255">
        <v>0.9027777777777778</v>
      </c>
      <c r="G381" s="1254">
        <v>30.0</v>
      </c>
      <c r="H381" s="1254" t="s">
        <v>2553</v>
      </c>
      <c r="I381" s="1254" t="s">
        <v>2583</v>
      </c>
      <c r="J381" s="60" t="s">
        <v>1752</v>
      </c>
    </row>
    <row r="382">
      <c r="A382" s="1237">
        <v>42800.0</v>
      </c>
      <c r="B382" s="1238" t="s">
        <v>141</v>
      </c>
      <c r="C382" s="1238" t="s">
        <v>234</v>
      </c>
      <c r="D382" s="1238" t="s">
        <v>1068</v>
      </c>
      <c r="E382" s="1239">
        <v>0.6666666666666666</v>
      </c>
      <c r="F382" s="1239">
        <v>0.8333333333333334</v>
      </c>
      <c r="G382" s="1238" t="s">
        <v>1063</v>
      </c>
      <c r="H382" s="1241"/>
      <c r="I382" s="1241"/>
      <c r="J382" s="60" t="s">
        <v>1752</v>
      </c>
    </row>
    <row r="383">
      <c r="A383" s="1231">
        <v>42831.0</v>
      </c>
      <c r="B383" s="1232" t="s">
        <v>170</v>
      </c>
      <c r="C383" s="1232" t="s">
        <v>234</v>
      </c>
      <c r="D383" s="1232" t="s">
        <v>1065</v>
      </c>
      <c r="E383" s="1234">
        <v>0.4583333333333333</v>
      </c>
      <c r="F383" s="1234">
        <v>0.75</v>
      </c>
      <c r="G383" s="1232">
        <v>30.0</v>
      </c>
      <c r="H383" s="1232">
        <v>6.5</v>
      </c>
      <c r="I383" s="1235"/>
      <c r="J383" s="60" t="s">
        <v>1752</v>
      </c>
    </row>
    <row r="384">
      <c r="A384" s="1290">
        <v>42831.0</v>
      </c>
      <c r="B384" s="1263" t="s">
        <v>170</v>
      </c>
      <c r="C384" s="1263" t="s">
        <v>234</v>
      </c>
      <c r="D384" s="1263" t="s">
        <v>1067</v>
      </c>
      <c r="E384" s="1264">
        <v>0.5208333333333334</v>
      </c>
      <c r="F384" s="1264">
        <v>0.6458333333333334</v>
      </c>
      <c r="G384" s="1263" t="s">
        <v>1063</v>
      </c>
      <c r="H384" s="1263">
        <v>3.0</v>
      </c>
      <c r="I384" s="1271"/>
      <c r="J384" s="60" t="s">
        <v>1752</v>
      </c>
    </row>
    <row r="385">
      <c r="A385" s="1237">
        <v>42861.0</v>
      </c>
      <c r="B385" s="1238" t="s">
        <v>5</v>
      </c>
      <c r="C385" s="1238" t="s">
        <v>234</v>
      </c>
      <c r="D385" s="1238" t="s">
        <v>1068</v>
      </c>
      <c r="E385" s="1239">
        <v>0.4166666666666667</v>
      </c>
      <c r="F385" s="1239">
        <v>0.7083333333333334</v>
      </c>
      <c r="G385" s="1238">
        <v>30.0</v>
      </c>
      <c r="H385" s="1238">
        <v>6.5</v>
      </c>
      <c r="I385" s="1241"/>
      <c r="J385" s="60" t="s">
        <v>1752</v>
      </c>
    </row>
    <row r="386">
      <c r="A386" s="1291">
        <v>42861.0</v>
      </c>
      <c r="B386" s="1257" t="s">
        <v>5</v>
      </c>
      <c r="C386" s="1257" t="s">
        <v>234</v>
      </c>
      <c r="D386" s="1257" t="s">
        <v>2195</v>
      </c>
      <c r="E386" s="1258">
        <v>0.625</v>
      </c>
      <c r="F386" s="1258">
        <v>0.8194444444444444</v>
      </c>
      <c r="G386" s="1257" t="s">
        <v>1063</v>
      </c>
      <c r="H386" s="1257" t="s">
        <v>2288</v>
      </c>
      <c r="I386" s="1260"/>
      <c r="J386" s="60" t="s">
        <v>1752</v>
      </c>
    </row>
    <row r="387">
      <c r="A387" s="1231">
        <v>42861.0</v>
      </c>
      <c r="B387" s="1232" t="s">
        <v>5</v>
      </c>
      <c r="C387" s="1232" t="s">
        <v>234</v>
      </c>
      <c r="D387" s="1232" t="s">
        <v>1065</v>
      </c>
      <c r="E387" s="1234">
        <v>0.375</v>
      </c>
      <c r="F387" s="1234">
        <v>0.75</v>
      </c>
      <c r="G387" s="1232">
        <v>30.0</v>
      </c>
      <c r="H387" s="1232">
        <v>8.5</v>
      </c>
      <c r="I387" s="1235"/>
      <c r="J387" s="60" t="s">
        <v>1752</v>
      </c>
    </row>
    <row r="388">
      <c r="A388" s="1237">
        <v>42892.0</v>
      </c>
      <c r="B388" s="1238" t="s">
        <v>40</v>
      </c>
      <c r="C388" s="1238" t="s">
        <v>234</v>
      </c>
      <c r="D388" s="1238" t="s">
        <v>1068</v>
      </c>
      <c r="E388" s="1239">
        <v>0.4166666666666667</v>
      </c>
      <c r="F388" s="1239">
        <v>0.7083333333333334</v>
      </c>
      <c r="G388" s="1238">
        <v>30.0</v>
      </c>
      <c r="H388" s="1238">
        <v>6.5</v>
      </c>
      <c r="I388" s="1241"/>
      <c r="J388" s="60" t="s">
        <v>1752</v>
      </c>
    </row>
    <row r="389">
      <c r="A389" s="1293">
        <v>42892.0</v>
      </c>
      <c r="B389" s="1295" t="s">
        <v>40</v>
      </c>
      <c r="C389" s="1295" t="s">
        <v>234</v>
      </c>
      <c r="D389" s="1295" t="s">
        <v>1452</v>
      </c>
      <c r="E389" s="1296">
        <v>0.6666666666666666</v>
      </c>
      <c r="F389" s="1296">
        <v>0.8125</v>
      </c>
      <c r="G389" s="1295" t="s">
        <v>1063</v>
      </c>
      <c r="H389" s="1295">
        <v>3.5</v>
      </c>
      <c r="I389" s="1297"/>
      <c r="J389" s="60" t="s">
        <v>1752</v>
      </c>
    </row>
    <row r="390">
      <c r="A390" s="1231">
        <v>42922.0</v>
      </c>
      <c r="B390" s="1232" t="s">
        <v>1115</v>
      </c>
      <c r="C390" s="1232" t="s">
        <v>234</v>
      </c>
      <c r="D390" s="1232" t="s">
        <v>3056</v>
      </c>
      <c r="E390" s="1234">
        <v>0.4270833333333333</v>
      </c>
      <c r="F390" s="1234">
        <v>0.6666666666666666</v>
      </c>
      <c r="G390" s="1232" t="s">
        <v>1063</v>
      </c>
      <c r="H390" s="1232">
        <v>5.75</v>
      </c>
      <c r="I390" s="1235"/>
      <c r="J390" s="60" t="s">
        <v>1752</v>
      </c>
    </row>
    <row r="391">
      <c r="A391" s="1226">
        <v>42922.0</v>
      </c>
      <c r="B391" s="911" t="s">
        <v>1115</v>
      </c>
      <c r="C391" s="911" t="s">
        <v>234</v>
      </c>
      <c r="D391" s="911" t="s">
        <v>3057</v>
      </c>
      <c r="E391" s="1148">
        <v>0.625</v>
      </c>
      <c r="F391" s="1148">
        <v>0.8125</v>
      </c>
      <c r="G391" s="911" t="s">
        <v>1063</v>
      </c>
      <c r="H391" s="911">
        <v>4.5</v>
      </c>
      <c r="I391" s="910"/>
    </row>
    <row r="392">
      <c r="A392" s="1229" t="s">
        <v>3059</v>
      </c>
      <c r="B392" s="1229" t="s">
        <v>2059</v>
      </c>
      <c r="C392" s="1229" t="s">
        <v>2059</v>
      </c>
      <c r="D392" s="1229" t="s">
        <v>2059</v>
      </c>
      <c r="E392" s="1229" t="s">
        <v>2059</v>
      </c>
      <c r="F392" s="1229" t="s">
        <v>2059</v>
      </c>
      <c r="G392" s="1229" t="s">
        <v>2059</v>
      </c>
      <c r="H392" s="1229" t="s">
        <v>2059</v>
      </c>
      <c r="I392" s="1229" t="s">
        <v>2059</v>
      </c>
      <c r="J392" s="1229" t="s">
        <v>2059</v>
      </c>
      <c r="K392" s="244" t="s">
        <v>3060</v>
      </c>
    </row>
    <row r="393">
      <c r="A393" s="994">
        <v>42953.0</v>
      </c>
      <c r="B393" s="916" t="s">
        <v>109</v>
      </c>
      <c r="C393" s="916" t="s">
        <v>234</v>
      </c>
      <c r="D393" s="916" t="s">
        <v>1068</v>
      </c>
      <c r="E393" s="917">
        <v>0.4166666666666667</v>
      </c>
      <c r="F393" s="917">
        <v>0.75</v>
      </c>
      <c r="G393" s="916">
        <v>30.0</v>
      </c>
      <c r="H393" s="916">
        <v>7.5</v>
      </c>
      <c r="I393" s="932"/>
      <c r="J393" s="244" t="s">
        <v>1150</v>
      </c>
    </row>
    <row r="394">
      <c r="A394" s="997">
        <v>42953.0</v>
      </c>
      <c r="B394" s="998" t="s">
        <v>109</v>
      </c>
      <c r="C394" s="998" t="s">
        <v>234</v>
      </c>
      <c r="D394" s="998" t="s">
        <v>1061</v>
      </c>
      <c r="E394" s="999">
        <v>0.6041666666666666</v>
      </c>
      <c r="F394" s="999">
        <v>0.8819444444444444</v>
      </c>
      <c r="G394" s="998">
        <v>30.0</v>
      </c>
      <c r="H394" s="998" t="s">
        <v>1069</v>
      </c>
      <c r="I394" s="1000"/>
      <c r="J394" s="244" t="s">
        <v>1150</v>
      </c>
    </row>
    <row r="395">
      <c r="A395" s="1006">
        <v>42953.0</v>
      </c>
      <c r="B395" s="912" t="s">
        <v>109</v>
      </c>
      <c r="C395" s="912" t="s">
        <v>1064</v>
      </c>
      <c r="D395" s="912" t="s">
        <v>1065</v>
      </c>
      <c r="E395" s="914">
        <v>0.375</v>
      </c>
      <c r="F395" s="914">
        <v>0.7083333333333334</v>
      </c>
      <c r="G395" s="912" t="s">
        <v>1063</v>
      </c>
      <c r="H395" s="824">
        <v>8.0</v>
      </c>
      <c r="I395" s="915"/>
      <c r="J395" s="244" t="s">
        <v>1752</v>
      </c>
      <c r="K395" s="244" t="s">
        <v>3061</v>
      </c>
    </row>
    <row r="396">
      <c r="A396" s="994">
        <v>42984.0</v>
      </c>
      <c r="B396" s="916" t="s">
        <v>125</v>
      </c>
      <c r="C396" s="916" t="s">
        <v>234</v>
      </c>
      <c r="D396" s="916" t="s">
        <v>1068</v>
      </c>
      <c r="E396" s="917">
        <v>0.4166666666666667</v>
      </c>
      <c r="F396" s="917">
        <v>0.75</v>
      </c>
      <c r="G396" s="916">
        <v>30.0</v>
      </c>
      <c r="H396" s="916">
        <v>7.5</v>
      </c>
      <c r="I396" s="916" t="s">
        <v>3062</v>
      </c>
      <c r="J396" s="244" t="s">
        <v>1752</v>
      </c>
      <c r="K396" s="244" t="s">
        <v>3061</v>
      </c>
    </row>
    <row r="397">
      <c r="A397" s="1226">
        <v>42984.0</v>
      </c>
      <c r="B397" s="911" t="s">
        <v>125</v>
      </c>
      <c r="C397" s="911" t="s">
        <v>234</v>
      </c>
      <c r="D397" s="911" t="s">
        <v>2096</v>
      </c>
      <c r="E397" s="1148">
        <v>0.4166666666666667</v>
      </c>
      <c r="F397" s="1148">
        <v>0.7083333333333334</v>
      </c>
      <c r="G397" s="911" t="s">
        <v>3063</v>
      </c>
      <c r="H397" s="911" t="s">
        <v>3064</v>
      </c>
      <c r="I397" s="911" t="s">
        <v>3065</v>
      </c>
      <c r="J397" s="244" t="s">
        <v>1319</v>
      </c>
    </row>
    <row r="398">
      <c r="A398" s="1299">
        <v>42984.0</v>
      </c>
      <c r="B398" s="1086" t="s">
        <v>125</v>
      </c>
      <c r="C398" s="1086" t="s">
        <v>234</v>
      </c>
      <c r="D398" s="1086" t="s">
        <v>2195</v>
      </c>
      <c r="E398" s="1088">
        <v>0.6041666666666666</v>
      </c>
      <c r="F398" s="1088">
        <v>0.8819444444444444</v>
      </c>
      <c r="G398" s="1086">
        <v>30.0</v>
      </c>
      <c r="H398" s="1086" t="s">
        <v>3066</v>
      </c>
      <c r="I398" s="1091"/>
      <c r="J398" s="244" t="s">
        <v>1752</v>
      </c>
      <c r="K398" s="244" t="s">
        <v>3061</v>
      </c>
    </row>
    <row r="399">
      <c r="A399" s="1147">
        <v>43014.0</v>
      </c>
      <c r="B399" s="938" t="s">
        <v>141</v>
      </c>
      <c r="C399" s="938" t="s">
        <v>234</v>
      </c>
      <c r="D399" s="938" t="s">
        <v>1066</v>
      </c>
      <c r="E399" s="939">
        <v>0.4201388888888889</v>
      </c>
      <c r="F399" s="939">
        <v>0.625</v>
      </c>
      <c r="G399" s="938" t="s">
        <v>1063</v>
      </c>
      <c r="H399" s="938" t="s">
        <v>3068</v>
      </c>
      <c r="I399" s="938" t="s">
        <v>3069</v>
      </c>
      <c r="J399" s="244" t="s">
        <v>1752</v>
      </c>
      <c r="K399" s="244" t="s">
        <v>3061</v>
      </c>
    </row>
    <row r="400">
      <c r="A400" s="1302">
        <v>43014.0</v>
      </c>
      <c r="B400" s="1183" t="s">
        <v>141</v>
      </c>
      <c r="C400" s="1183" t="s">
        <v>234</v>
      </c>
      <c r="D400" s="1183" t="s">
        <v>2992</v>
      </c>
      <c r="E400" s="1184">
        <v>0.5</v>
      </c>
      <c r="F400" s="1184">
        <v>0.8333333333333334</v>
      </c>
      <c r="G400" s="1183">
        <v>30.0</v>
      </c>
      <c r="H400" s="1183">
        <v>7.5</v>
      </c>
      <c r="I400" s="1303"/>
      <c r="J400" s="244" t="s">
        <v>1752</v>
      </c>
      <c r="K400" s="244" t="s">
        <v>3061</v>
      </c>
    </row>
    <row r="401">
      <c r="A401" s="1304">
        <v>43014.0</v>
      </c>
      <c r="B401" s="1086" t="s">
        <v>141</v>
      </c>
      <c r="C401" s="1086" t="s">
        <v>234</v>
      </c>
      <c r="D401" s="1086" t="s">
        <v>2195</v>
      </c>
      <c r="E401" s="1088">
        <v>0.625</v>
      </c>
      <c r="F401" s="1088">
        <v>0.9027777777777778</v>
      </c>
      <c r="G401" s="1086">
        <v>30.0</v>
      </c>
      <c r="H401" s="1086" t="s">
        <v>2383</v>
      </c>
      <c r="I401" s="1091"/>
      <c r="J401" s="244" t="s">
        <v>1752</v>
      </c>
      <c r="K401" s="244" t="s">
        <v>3061</v>
      </c>
    </row>
    <row r="402">
      <c r="A402" s="1300">
        <v>43045.0</v>
      </c>
      <c r="B402" s="912" t="s">
        <v>170</v>
      </c>
      <c r="C402" s="912" t="s">
        <v>234</v>
      </c>
      <c r="D402" s="912" t="s">
        <v>1065</v>
      </c>
      <c r="E402" s="914">
        <v>0.4583333333333333</v>
      </c>
      <c r="F402" s="914">
        <v>0.7569444444444444</v>
      </c>
      <c r="G402" s="912">
        <v>30.0</v>
      </c>
      <c r="H402" s="912" t="s">
        <v>2198</v>
      </c>
      <c r="I402" s="915"/>
      <c r="J402" s="244" t="s">
        <v>1752</v>
      </c>
      <c r="K402" s="244" t="s">
        <v>3061</v>
      </c>
    </row>
    <row r="403">
      <c r="A403" s="1004">
        <v>43045.0</v>
      </c>
      <c r="B403" s="938" t="s">
        <v>170</v>
      </c>
      <c r="C403" s="938" t="s">
        <v>234</v>
      </c>
      <c r="D403" s="938" t="s">
        <v>1066</v>
      </c>
      <c r="E403" s="939">
        <v>0.5208333333333334</v>
      </c>
      <c r="F403" s="939">
        <v>0.6458333333333334</v>
      </c>
      <c r="G403" s="938" t="s">
        <v>1063</v>
      </c>
      <c r="H403" s="938">
        <v>3.0</v>
      </c>
      <c r="I403" s="1005"/>
      <c r="J403" s="244" t="s">
        <v>1752</v>
      </c>
      <c r="K403" s="244" t="s">
        <v>3061</v>
      </c>
    </row>
    <row r="404">
      <c r="A404" s="1006">
        <v>43075.0</v>
      </c>
      <c r="B404" s="912" t="s">
        <v>5</v>
      </c>
      <c r="C404" s="912" t="s">
        <v>234</v>
      </c>
      <c r="D404" s="912" t="s">
        <v>1065</v>
      </c>
      <c r="E404" s="914">
        <v>0.4583333333333333</v>
      </c>
      <c r="F404" s="914">
        <v>0.78125</v>
      </c>
      <c r="G404" s="912">
        <v>30.0</v>
      </c>
      <c r="H404" s="912">
        <v>7.25</v>
      </c>
      <c r="I404" s="912" t="s">
        <v>3080</v>
      </c>
      <c r="J404" s="244" t="s">
        <v>1752</v>
      </c>
      <c r="K404" s="244" t="s">
        <v>3061</v>
      </c>
    </row>
    <row r="405">
      <c r="A405" s="1085">
        <v>43075.0</v>
      </c>
      <c r="B405" s="1086" t="s">
        <v>5</v>
      </c>
      <c r="C405" s="1086" t="s">
        <v>234</v>
      </c>
      <c r="D405" s="1086" t="s">
        <v>2195</v>
      </c>
      <c r="E405" s="1088">
        <v>0.5208333333333334</v>
      </c>
      <c r="F405" s="1088">
        <v>0.6458333333333334</v>
      </c>
      <c r="G405" s="1086" t="s">
        <v>1063</v>
      </c>
      <c r="H405" s="1086">
        <v>3.0</v>
      </c>
      <c r="I405" s="1086" t="s">
        <v>3082</v>
      </c>
      <c r="J405" s="244" t="s">
        <v>1752</v>
      </c>
      <c r="K405" s="244" t="s">
        <v>3061</v>
      </c>
    </row>
    <row r="406">
      <c r="A406" s="1183" t="s">
        <v>3083</v>
      </c>
      <c r="B406" s="1183" t="s">
        <v>40</v>
      </c>
      <c r="C406" s="1183" t="s">
        <v>234</v>
      </c>
      <c r="D406" s="1183" t="s">
        <v>2992</v>
      </c>
      <c r="E406" s="1184">
        <v>0.4166666666666667</v>
      </c>
      <c r="F406" s="1184">
        <v>0.7083333333333334</v>
      </c>
      <c r="G406" s="1183">
        <v>30.0</v>
      </c>
      <c r="H406" s="1183">
        <v>6.5</v>
      </c>
      <c r="I406" s="1303"/>
      <c r="J406" s="244" t="s">
        <v>1752</v>
      </c>
      <c r="K406" s="244" t="s">
        <v>3061</v>
      </c>
    </row>
    <row r="407">
      <c r="A407" s="998" t="s">
        <v>3083</v>
      </c>
      <c r="B407" s="998" t="s">
        <v>40</v>
      </c>
      <c r="C407" s="998" t="s">
        <v>234</v>
      </c>
      <c r="D407" s="998" t="s">
        <v>1061</v>
      </c>
      <c r="E407" s="999">
        <v>0.6666666666666666</v>
      </c>
      <c r="F407" s="999">
        <v>0.8194444444444444</v>
      </c>
      <c r="G407" s="998" t="s">
        <v>1063</v>
      </c>
      <c r="H407" s="998" t="s">
        <v>2326</v>
      </c>
      <c r="I407" s="1000"/>
      <c r="J407" s="244" t="s">
        <v>1752</v>
      </c>
      <c r="K407" s="244" t="s">
        <v>3061</v>
      </c>
    </row>
    <row r="408">
      <c r="A408" s="912" t="s">
        <v>3087</v>
      </c>
      <c r="B408" s="912" t="s">
        <v>1115</v>
      </c>
      <c r="C408" s="912" t="s">
        <v>234</v>
      </c>
      <c r="D408" s="912" t="s">
        <v>1065</v>
      </c>
      <c r="E408" s="914">
        <v>0.4166666666666667</v>
      </c>
      <c r="F408" s="914">
        <v>0.6666666666666666</v>
      </c>
      <c r="G408" s="912" t="s">
        <v>1063</v>
      </c>
      <c r="H408" s="912">
        <v>6.0</v>
      </c>
      <c r="I408" s="915"/>
      <c r="J408" s="244" t="s">
        <v>1752</v>
      </c>
      <c r="K408" s="244" t="s">
        <v>3061</v>
      </c>
    </row>
    <row r="409">
      <c r="A409" s="911" t="s">
        <v>3087</v>
      </c>
      <c r="B409" s="911" t="s">
        <v>1115</v>
      </c>
      <c r="C409" s="911" t="s">
        <v>234</v>
      </c>
      <c r="D409" s="911" t="s">
        <v>2580</v>
      </c>
      <c r="E409" s="1148">
        <v>0.625</v>
      </c>
      <c r="F409" s="1148">
        <v>0.8333333333333334</v>
      </c>
      <c r="G409" s="911" t="s">
        <v>1063</v>
      </c>
      <c r="H409" s="911">
        <v>5.0</v>
      </c>
      <c r="I409" s="911" t="s">
        <v>3092</v>
      </c>
      <c r="J409" s="244" t="s">
        <v>1752</v>
      </c>
      <c r="K409" s="244" t="s">
        <v>3061</v>
      </c>
    </row>
    <row r="410">
      <c r="A410" s="912" t="s">
        <v>3094</v>
      </c>
      <c r="B410" s="912" t="s">
        <v>109</v>
      </c>
      <c r="C410" s="912" t="s">
        <v>234</v>
      </c>
      <c r="D410" s="912" t="s">
        <v>1065</v>
      </c>
      <c r="E410" s="914">
        <v>0.4166666666666667</v>
      </c>
      <c r="F410" s="914">
        <v>0.75</v>
      </c>
      <c r="G410" s="912">
        <v>30.0</v>
      </c>
      <c r="H410" s="912">
        <v>7.5</v>
      </c>
      <c r="I410" s="915"/>
      <c r="J410" s="244" t="s">
        <v>1752</v>
      </c>
      <c r="K410" s="244" t="s">
        <v>3061</v>
      </c>
    </row>
    <row r="411">
      <c r="A411" s="998" t="s">
        <v>3094</v>
      </c>
      <c r="B411" s="998" t="s">
        <v>109</v>
      </c>
      <c r="C411" s="998" t="s">
        <v>234</v>
      </c>
      <c r="D411" s="998" t="s">
        <v>1061</v>
      </c>
      <c r="E411" s="999">
        <v>0.6041666666666666</v>
      </c>
      <c r="F411" s="999">
        <v>0.8819444444444444</v>
      </c>
      <c r="G411" s="998">
        <v>30.0</v>
      </c>
      <c r="H411" s="998" t="s">
        <v>1069</v>
      </c>
      <c r="I411" s="1000"/>
      <c r="J411" s="244" t="s">
        <v>1752</v>
      </c>
      <c r="K411" s="244" t="s">
        <v>3061</v>
      </c>
    </row>
    <row r="412">
      <c r="A412" s="1086" t="s">
        <v>3099</v>
      </c>
      <c r="B412" s="1086" t="s">
        <v>125</v>
      </c>
      <c r="C412" s="1086" t="s">
        <v>234</v>
      </c>
      <c r="D412" s="1086" t="s">
        <v>2195</v>
      </c>
      <c r="E412" s="1088">
        <v>0.4097222222222222</v>
      </c>
      <c r="F412" s="1088">
        <v>0.75</v>
      </c>
      <c r="G412" s="1086">
        <v>30.0</v>
      </c>
      <c r="H412" s="1086" t="s">
        <v>2793</v>
      </c>
      <c r="I412" s="1091"/>
      <c r="J412" s="244" t="s">
        <v>1752</v>
      </c>
      <c r="K412" s="244" t="s">
        <v>3061</v>
      </c>
    </row>
    <row r="413">
      <c r="A413" s="911" t="s">
        <v>3099</v>
      </c>
      <c r="B413" s="911" t="s">
        <v>125</v>
      </c>
      <c r="C413" s="911" t="s">
        <v>234</v>
      </c>
      <c r="D413" s="911" t="s">
        <v>2096</v>
      </c>
      <c r="E413" s="1148">
        <v>0.5833333333333334</v>
      </c>
      <c r="F413" s="1148">
        <v>0.8819444444444444</v>
      </c>
      <c r="G413" s="911" t="s">
        <v>1063</v>
      </c>
      <c r="H413" s="911" t="s">
        <v>3100</v>
      </c>
      <c r="I413" s="911" t="s">
        <v>3101</v>
      </c>
      <c r="J413" s="244" t="s">
        <v>3103</v>
      </c>
    </row>
    <row r="414">
      <c r="A414" s="998" t="s">
        <v>3099</v>
      </c>
      <c r="B414" s="998" t="s">
        <v>125</v>
      </c>
      <c r="C414" s="998" t="s">
        <v>234</v>
      </c>
      <c r="D414" s="998" t="s">
        <v>1061</v>
      </c>
      <c r="E414" s="999">
        <v>0.75</v>
      </c>
      <c r="F414" s="999">
        <v>0.8819444444444444</v>
      </c>
      <c r="G414" s="998" t="s">
        <v>1063</v>
      </c>
      <c r="H414" s="998" t="s">
        <v>3105</v>
      </c>
      <c r="I414" s="1000"/>
      <c r="J414" s="244" t="s">
        <v>1752</v>
      </c>
      <c r="K414" s="244" t="s">
        <v>3061</v>
      </c>
    </row>
    <row r="415">
      <c r="A415" s="1183" t="s">
        <v>3107</v>
      </c>
      <c r="B415" s="1183" t="s">
        <v>141</v>
      </c>
      <c r="C415" s="1183" t="s">
        <v>234</v>
      </c>
      <c r="D415" s="1183" t="s">
        <v>2992</v>
      </c>
      <c r="E415" s="1184">
        <v>0.4166666666666667</v>
      </c>
      <c r="F415" s="1184">
        <v>0.625</v>
      </c>
      <c r="G415" s="1183" t="s">
        <v>1063</v>
      </c>
      <c r="H415" s="1183" t="s">
        <v>3109</v>
      </c>
      <c r="I415" s="1303"/>
      <c r="J415" s="244" t="s">
        <v>1752</v>
      </c>
      <c r="K415" s="244" t="s">
        <v>3061</v>
      </c>
    </row>
    <row r="416">
      <c r="A416" s="1086" t="s">
        <v>3107</v>
      </c>
      <c r="B416" s="1086" t="s">
        <v>141</v>
      </c>
      <c r="C416" s="1086" t="s">
        <v>234</v>
      </c>
      <c r="D416" s="1086" t="s">
        <v>2195</v>
      </c>
      <c r="E416" s="1088">
        <v>0.5</v>
      </c>
      <c r="F416" s="1088">
        <v>0.8333333333333334</v>
      </c>
      <c r="G416" s="1086" t="s">
        <v>1063</v>
      </c>
      <c r="H416" s="1086">
        <v>8.0</v>
      </c>
      <c r="I416" s="1091"/>
      <c r="J416" s="244" t="s">
        <v>1752</v>
      </c>
      <c r="K416" s="244" t="s">
        <v>3061</v>
      </c>
    </row>
    <row r="417">
      <c r="A417" s="998" t="s">
        <v>3111</v>
      </c>
      <c r="B417" s="998" t="s">
        <v>141</v>
      </c>
      <c r="C417" s="998" t="s">
        <v>234</v>
      </c>
      <c r="D417" s="998" t="s">
        <v>1061</v>
      </c>
      <c r="E417" s="999">
        <v>0.625</v>
      </c>
      <c r="F417" s="999">
        <v>0.9027777777777778</v>
      </c>
      <c r="G417" s="998">
        <v>30.0</v>
      </c>
      <c r="H417" s="998" t="s">
        <v>1074</v>
      </c>
      <c r="I417" s="998"/>
      <c r="J417" s="244" t="s">
        <v>1752</v>
      </c>
      <c r="K417" s="244" t="s">
        <v>3061</v>
      </c>
    </row>
    <row r="418">
      <c r="A418" s="912" t="s">
        <v>3115</v>
      </c>
      <c r="B418" s="912" t="s">
        <v>170</v>
      </c>
      <c r="C418" s="912" t="s">
        <v>234</v>
      </c>
      <c r="D418" s="912" t="s">
        <v>1065</v>
      </c>
      <c r="E418" s="914">
        <v>0.4583333333333333</v>
      </c>
      <c r="F418" s="914">
        <v>0.7569444444444444</v>
      </c>
      <c r="G418" s="912">
        <v>30.0</v>
      </c>
      <c r="H418" s="912" t="s">
        <v>2787</v>
      </c>
      <c r="I418" s="915"/>
      <c r="J418" s="244" t="s">
        <v>1752</v>
      </c>
      <c r="K418" s="244" t="s">
        <v>3117</v>
      </c>
    </row>
    <row r="419">
      <c r="A419" s="1183" t="s">
        <v>3118</v>
      </c>
      <c r="B419" s="1183" t="s">
        <v>170</v>
      </c>
      <c r="C419" s="1183" t="s">
        <v>234</v>
      </c>
      <c r="D419" s="1183" t="s">
        <v>2992</v>
      </c>
      <c r="E419" s="1184">
        <v>0.5208333333333334</v>
      </c>
      <c r="F419" s="1184">
        <v>0.6458333333333334</v>
      </c>
      <c r="G419" s="1183" t="s">
        <v>1063</v>
      </c>
      <c r="H419" s="1183" t="s">
        <v>3121</v>
      </c>
      <c r="I419" s="1303"/>
      <c r="J419" s="244" t="s">
        <v>1752</v>
      </c>
      <c r="K419" s="244" t="s">
        <v>3061</v>
      </c>
    </row>
    <row r="420">
      <c r="A420" s="912" t="s">
        <v>3122</v>
      </c>
      <c r="B420" s="912" t="s">
        <v>5</v>
      </c>
      <c r="C420" s="912" t="s">
        <v>1064</v>
      </c>
      <c r="D420" s="912" t="s">
        <v>1065</v>
      </c>
      <c r="E420" s="914">
        <v>0.375</v>
      </c>
      <c r="F420" s="914">
        <v>0.7291666666666666</v>
      </c>
      <c r="G420" s="912">
        <v>30.0</v>
      </c>
      <c r="H420" s="912">
        <v>8.0</v>
      </c>
      <c r="I420" s="915"/>
      <c r="J420" s="244" t="s">
        <v>1752</v>
      </c>
      <c r="K420" s="244" t="s">
        <v>3061</v>
      </c>
    </row>
    <row r="421">
      <c r="A421" s="1086" t="s">
        <v>3125</v>
      </c>
      <c r="B421" s="1086" t="s">
        <v>5</v>
      </c>
      <c r="C421" s="1086" t="s">
        <v>234</v>
      </c>
      <c r="D421" s="1086" t="s">
        <v>2195</v>
      </c>
      <c r="E421" s="1088">
        <v>0.4166666666666667</v>
      </c>
      <c r="F421" s="1088">
        <v>0.7083333333333334</v>
      </c>
      <c r="G421" s="1086" t="s">
        <v>1063</v>
      </c>
      <c r="H421" s="1086">
        <v>7.0</v>
      </c>
      <c r="I421" s="1086" t="s">
        <v>3127</v>
      </c>
      <c r="J421" s="244" t="s">
        <v>1752</v>
      </c>
      <c r="K421" s="244" t="s">
        <v>3061</v>
      </c>
    </row>
    <row r="422">
      <c r="A422" s="998" t="s">
        <v>3125</v>
      </c>
      <c r="B422" s="998" t="s">
        <v>5</v>
      </c>
      <c r="C422" s="998" t="s">
        <v>234</v>
      </c>
      <c r="D422" s="998" t="s">
        <v>1061</v>
      </c>
      <c r="E422" s="999">
        <v>0.6284722222222222</v>
      </c>
      <c r="F422" s="999">
        <v>0.8194444444444444</v>
      </c>
      <c r="G422" s="998" t="s">
        <v>1063</v>
      </c>
      <c r="H422" s="998" t="s">
        <v>3130</v>
      </c>
      <c r="I422" s="998" t="s">
        <v>3131</v>
      </c>
      <c r="J422" s="244" t="s">
        <v>1752</v>
      </c>
      <c r="K422" s="244" t="s">
        <v>3061</v>
      </c>
    </row>
    <row r="423">
      <c r="A423" s="1183" t="s">
        <v>3133</v>
      </c>
      <c r="B423" s="1183" t="s">
        <v>40</v>
      </c>
      <c r="C423" s="1183" t="s">
        <v>234</v>
      </c>
      <c r="D423" s="1183" t="s">
        <v>2992</v>
      </c>
      <c r="E423" s="1184">
        <v>0.4166666666666667</v>
      </c>
      <c r="F423" s="1184">
        <v>0.7083333333333334</v>
      </c>
      <c r="G423" s="1183" t="s">
        <v>1063</v>
      </c>
      <c r="H423" s="1183">
        <v>7.0</v>
      </c>
      <c r="I423" s="1183" t="s">
        <v>1131</v>
      </c>
      <c r="J423" s="244" t="s">
        <v>1752</v>
      </c>
      <c r="K423" s="244" t="s">
        <v>3061</v>
      </c>
    </row>
    <row r="424">
      <c r="A424" s="998" t="s">
        <v>3133</v>
      </c>
      <c r="B424" s="998" t="s">
        <v>40</v>
      </c>
      <c r="C424" s="998" t="s">
        <v>234</v>
      </c>
      <c r="D424" s="998" t="s">
        <v>1061</v>
      </c>
      <c r="E424" s="999">
        <v>0.6666666666666666</v>
      </c>
      <c r="F424" s="999">
        <v>0.8194444444444444</v>
      </c>
      <c r="G424" s="998" t="s">
        <v>1063</v>
      </c>
      <c r="H424" s="998" t="s">
        <v>2326</v>
      </c>
      <c r="I424" s="998"/>
      <c r="J424" s="244" t="s">
        <v>1752</v>
      </c>
      <c r="K424" s="244" t="s">
        <v>3061</v>
      </c>
    </row>
    <row r="425">
      <c r="A425" s="912" t="s">
        <v>3138</v>
      </c>
      <c r="B425" s="912" t="s">
        <v>1115</v>
      </c>
      <c r="C425" s="912" t="s">
        <v>234</v>
      </c>
      <c r="D425" s="912" t="s">
        <v>1065</v>
      </c>
      <c r="E425" s="914">
        <v>0.4166666666666667</v>
      </c>
      <c r="F425" s="914">
        <v>0.6666666666666666</v>
      </c>
      <c r="G425" s="912" t="s">
        <v>1063</v>
      </c>
      <c r="H425" s="912">
        <v>6.0</v>
      </c>
      <c r="I425" s="915"/>
      <c r="J425" s="244" t="s">
        <v>1752</v>
      </c>
      <c r="K425" s="244" t="s">
        <v>3061</v>
      </c>
    </row>
    <row r="426">
      <c r="A426" s="911" t="s">
        <v>3138</v>
      </c>
      <c r="B426" s="911" t="s">
        <v>1115</v>
      </c>
      <c r="C426" s="911" t="s">
        <v>234</v>
      </c>
      <c r="D426" s="911" t="s">
        <v>2580</v>
      </c>
      <c r="E426" s="1148">
        <v>0.625</v>
      </c>
      <c r="F426" s="1148">
        <v>0.8125</v>
      </c>
      <c r="G426" s="911" t="s">
        <v>1063</v>
      </c>
      <c r="H426" s="911">
        <v>4.5</v>
      </c>
      <c r="I426" s="910"/>
      <c r="K426" s="244" t="s">
        <v>3061</v>
      </c>
    </row>
    <row r="427">
      <c r="A427" s="1314"/>
      <c r="B427" s="1315"/>
      <c r="C427" s="1315"/>
      <c r="D427" s="1315"/>
      <c r="E427" s="1316"/>
      <c r="F427" s="1316"/>
      <c r="G427" s="1315"/>
      <c r="H427" s="1315"/>
      <c r="I427" s="1317"/>
      <c r="J427" s="1318"/>
      <c r="K427" s="1320"/>
    </row>
    <row r="428">
      <c r="A428" s="911" t="s">
        <v>3147</v>
      </c>
      <c r="B428" s="911" t="s">
        <v>109</v>
      </c>
      <c r="C428" s="911" t="s">
        <v>234</v>
      </c>
      <c r="D428" s="911" t="s">
        <v>2096</v>
      </c>
      <c r="E428" s="1148">
        <v>0.4166666666666667</v>
      </c>
      <c r="F428" s="1322">
        <v>0.75</v>
      </c>
      <c r="G428" s="911">
        <v>30.0</v>
      </c>
      <c r="H428" s="911">
        <v>7.5</v>
      </c>
      <c r="I428" s="910"/>
      <c r="J428" s="244" t="s">
        <v>3061</v>
      </c>
      <c r="K428" s="244" t="s">
        <v>3061</v>
      </c>
    </row>
    <row r="429">
      <c r="A429" s="912" t="s">
        <v>3147</v>
      </c>
      <c r="B429" s="912" t="s">
        <v>109</v>
      </c>
      <c r="C429" s="912" t="s">
        <v>1064</v>
      </c>
      <c r="D429" s="912" t="s">
        <v>1065</v>
      </c>
      <c r="E429" s="914">
        <v>0.3819444444444444</v>
      </c>
      <c r="F429" s="914">
        <v>0.2152777777777778</v>
      </c>
      <c r="G429" s="912">
        <v>30.0</v>
      </c>
      <c r="H429" s="912">
        <v>7.5</v>
      </c>
      <c r="I429" s="915"/>
      <c r="J429" s="244" t="s">
        <v>3061</v>
      </c>
      <c r="K429" s="244" t="s">
        <v>3061</v>
      </c>
    </row>
    <row r="430">
      <c r="A430" s="1086" t="s">
        <v>3151</v>
      </c>
      <c r="B430" s="1086" t="s">
        <v>109</v>
      </c>
      <c r="C430" s="1086" t="s">
        <v>234</v>
      </c>
      <c r="D430" s="1086" t="s">
        <v>2195</v>
      </c>
      <c r="E430" s="1088">
        <v>0.6041666666666666</v>
      </c>
      <c r="F430" s="1088">
        <v>0.8819444444444444</v>
      </c>
      <c r="G430" s="1086" t="s">
        <v>1063</v>
      </c>
      <c r="H430" s="1086" t="s">
        <v>1074</v>
      </c>
      <c r="I430" s="1091"/>
      <c r="J430" s="244" t="s">
        <v>3061</v>
      </c>
      <c r="K430" s="244" t="s">
        <v>3061</v>
      </c>
    </row>
    <row r="431">
      <c r="A431" s="1086" t="s">
        <v>3155</v>
      </c>
      <c r="B431" s="1086" t="s">
        <v>125</v>
      </c>
      <c r="C431" s="1086" t="s">
        <v>234</v>
      </c>
      <c r="D431" s="1086" t="s">
        <v>2195</v>
      </c>
      <c r="E431" s="1088">
        <v>0.4166666666666667</v>
      </c>
      <c r="F431" s="1088">
        <v>0.75</v>
      </c>
      <c r="G431" s="1086" t="s">
        <v>1063</v>
      </c>
      <c r="H431" s="1086">
        <v>8.0</v>
      </c>
      <c r="I431" s="1091"/>
      <c r="J431" s="244" t="s">
        <v>3061</v>
      </c>
      <c r="K431" s="244" t="s">
        <v>3061</v>
      </c>
    </row>
    <row r="432">
      <c r="A432" s="998" t="s">
        <v>3156</v>
      </c>
      <c r="B432" s="998" t="s">
        <v>125</v>
      </c>
      <c r="C432" s="998" t="s">
        <v>234</v>
      </c>
      <c r="D432" s="998" t="s">
        <v>1061</v>
      </c>
      <c r="E432" s="999">
        <v>0.6041666666666666</v>
      </c>
      <c r="F432" s="999">
        <v>0.8888888888888888</v>
      </c>
      <c r="G432" s="998">
        <v>30.0</v>
      </c>
      <c r="H432" s="998" t="s">
        <v>2485</v>
      </c>
      <c r="I432" s="998" t="s">
        <v>2491</v>
      </c>
      <c r="J432" s="244" t="s">
        <v>3061</v>
      </c>
      <c r="K432" s="244" t="s">
        <v>3061</v>
      </c>
    </row>
    <row r="433">
      <c r="A433" s="1183" t="s">
        <v>3159</v>
      </c>
      <c r="B433" s="1183" t="s">
        <v>141</v>
      </c>
      <c r="C433" s="1183" t="s">
        <v>234</v>
      </c>
      <c r="D433" s="1183" t="s">
        <v>1452</v>
      </c>
      <c r="E433" s="1184">
        <v>0.4166666666666667</v>
      </c>
      <c r="F433" s="1184">
        <v>0.625</v>
      </c>
      <c r="G433" s="1183" t="s">
        <v>1063</v>
      </c>
      <c r="H433" s="1183">
        <v>5.0</v>
      </c>
      <c r="I433" s="1183"/>
      <c r="J433" s="244" t="s">
        <v>3061</v>
      </c>
      <c r="K433" s="244" t="s">
        <v>3061</v>
      </c>
    </row>
    <row r="434">
      <c r="A434" s="938" t="s">
        <v>3159</v>
      </c>
      <c r="B434" s="938" t="s">
        <v>141</v>
      </c>
      <c r="C434" s="938" t="s">
        <v>234</v>
      </c>
      <c r="D434" s="938" t="s">
        <v>1066</v>
      </c>
      <c r="E434" s="939">
        <v>0.5</v>
      </c>
      <c r="F434" s="939">
        <v>0.8333333333333334</v>
      </c>
      <c r="G434" s="938">
        <v>30.0</v>
      </c>
      <c r="H434" s="938" t="s">
        <v>2454</v>
      </c>
      <c r="I434" s="1005"/>
      <c r="J434" s="244" t="s">
        <v>3061</v>
      </c>
      <c r="K434" s="244" t="s">
        <v>3061</v>
      </c>
    </row>
    <row r="435">
      <c r="A435" s="1086" t="s">
        <v>3165</v>
      </c>
      <c r="B435" s="1086" t="s">
        <v>141</v>
      </c>
      <c r="C435" s="1086" t="s">
        <v>234</v>
      </c>
      <c r="D435" s="1086" t="s">
        <v>2195</v>
      </c>
      <c r="E435" s="1088">
        <v>0.625</v>
      </c>
      <c r="F435" s="1088">
        <v>0.9027777777777778</v>
      </c>
      <c r="G435" s="1086" t="s">
        <v>1063</v>
      </c>
      <c r="H435" s="1086" t="s">
        <v>1074</v>
      </c>
      <c r="I435" s="1086" t="s">
        <v>3168</v>
      </c>
      <c r="J435" s="244" t="s">
        <v>3061</v>
      </c>
      <c r="K435" s="244" t="s">
        <v>3061</v>
      </c>
    </row>
    <row r="436">
      <c r="A436" s="912" t="s">
        <v>3170</v>
      </c>
      <c r="B436" s="912" t="s">
        <v>170</v>
      </c>
      <c r="C436" s="912" t="s">
        <v>234</v>
      </c>
      <c r="D436" s="912" t="s">
        <v>1065</v>
      </c>
      <c r="E436" s="914">
        <v>0.4583333333333333</v>
      </c>
      <c r="F436" s="914">
        <v>0.7604166666666666</v>
      </c>
      <c r="G436" s="912">
        <v>30.0</v>
      </c>
      <c r="H436" s="912">
        <v>6.75</v>
      </c>
      <c r="I436" s="915"/>
      <c r="J436" s="244" t="s">
        <v>3061</v>
      </c>
      <c r="K436" s="244" t="s">
        <v>3061</v>
      </c>
    </row>
    <row r="437">
      <c r="A437" s="911" t="s">
        <v>3170</v>
      </c>
      <c r="B437" s="911" t="s">
        <v>170</v>
      </c>
      <c r="C437" s="911" t="s">
        <v>234</v>
      </c>
      <c r="D437" s="911" t="s">
        <v>1174</v>
      </c>
      <c r="E437" s="1148">
        <v>0.5208333333333334</v>
      </c>
      <c r="F437" s="1148">
        <v>0.6458333333333334</v>
      </c>
      <c r="G437" s="911" t="s">
        <v>1063</v>
      </c>
      <c r="H437" s="911">
        <v>3.0</v>
      </c>
      <c r="I437" s="910"/>
      <c r="J437" s="244" t="s">
        <v>3061</v>
      </c>
      <c r="K437" s="244" t="s">
        <v>3061</v>
      </c>
    </row>
    <row r="438">
      <c r="A438" s="1086" t="s">
        <v>3179</v>
      </c>
      <c r="B438" s="1086" t="s">
        <v>5</v>
      </c>
      <c r="C438" s="1086" t="s">
        <v>234</v>
      </c>
      <c r="D438" s="1086" t="s">
        <v>2195</v>
      </c>
      <c r="E438" s="1088">
        <v>0.4166666666666667</v>
      </c>
      <c r="F438" s="1088">
        <v>0.7083333333333334</v>
      </c>
      <c r="G438" s="1086" t="s">
        <v>1063</v>
      </c>
      <c r="H438" s="1086">
        <v>7.0</v>
      </c>
      <c r="I438" s="1091"/>
      <c r="J438" s="244" t="s">
        <v>3061</v>
      </c>
      <c r="K438" s="244" t="s">
        <v>3061</v>
      </c>
    </row>
    <row r="439">
      <c r="A439" s="912" t="s">
        <v>3179</v>
      </c>
      <c r="B439" s="912" t="s">
        <v>5</v>
      </c>
      <c r="C439" s="912" t="s">
        <v>1064</v>
      </c>
      <c r="D439" s="912" t="s">
        <v>1065</v>
      </c>
      <c r="E439" s="914">
        <v>0.3958333333333333</v>
      </c>
      <c r="F439" s="914">
        <v>0.71875</v>
      </c>
      <c r="G439" s="912">
        <v>30.0</v>
      </c>
      <c r="H439" s="912">
        <v>7.25</v>
      </c>
      <c r="I439" s="915"/>
      <c r="J439" s="244" t="s">
        <v>3061</v>
      </c>
      <c r="K439" s="244" t="s">
        <v>3061</v>
      </c>
    </row>
    <row r="440">
      <c r="A440" s="690" t="s">
        <v>3179</v>
      </c>
      <c r="B440" s="690" t="s">
        <v>5</v>
      </c>
      <c r="C440" s="690" t="s">
        <v>234</v>
      </c>
      <c r="D440" s="690" t="s">
        <v>1061</v>
      </c>
      <c r="E440" s="1324">
        <v>0.625</v>
      </c>
      <c r="F440" s="1324">
        <v>0.8194444444444444</v>
      </c>
      <c r="G440" s="690" t="s">
        <v>1063</v>
      </c>
      <c r="H440" s="690" t="s">
        <v>1070</v>
      </c>
      <c r="I440" s="1325"/>
      <c r="J440" s="244" t="s">
        <v>3061</v>
      </c>
      <c r="K440" s="244" t="s">
        <v>3061</v>
      </c>
    </row>
    <row r="441">
      <c r="A441" s="1183" t="s">
        <v>3189</v>
      </c>
      <c r="B441" s="1183" t="s">
        <v>40</v>
      </c>
      <c r="C441" s="1183" t="s">
        <v>234</v>
      </c>
      <c r="D441" s="1183" t="s">
        <v>1452</v>
      </c>
      <c r="E441" s="1184">
        <v>0.4166666666666667</v>
      </c>
      <c r="F441" s="1184">
        <v>0.7083333333333334</v>
      </c>
      <c r="G441" s="1183" t="s">
        <v>1063</v>
      </c>
      <c r="H441" s="1183" t="s">
        <v>1123</v>
      </c>
      <c r="I441" s="1183" t="s">
        <v>1131</v>
      </c>
      <c r="J441" s="244" t="s">
        <v>3061</v>
      </c>
      <c r="K441" s="244" t="s">
        <v>3061</v>
      </c>
    </row>
    <row r="442">
      <c r="A442" s="998" t="s">
        <v>3189</v>
      </c>
      <c r="B442" s="998" t="s">
        <v>40</v>
      </c>
      <c r="C442" s="998" t="s">
        <v>234</v>
      </c>
      <c r="D442" s="998" t="s">
        <v>1061</v>
      </c>
      <c r="E442" s="999">
        <v>0.6666666666666666</v>
      </c>
      <c r="F442" s="999">
        <v>0.8298611111111112</v>
      </c>
      <c r="G442" s="998" t="s">
        <v>1063</v>
      </c>
      <c r="H442" s="998"/>
      <c r="I442" s="998" t="s">
        <v>2471</v>
      </c>
      <c r="J442" s="244" t="s">
        <v>3061</v>
      </c>
      <c r="K442" s="244" t="s">
        <v>3061</v>
      </c>
    </row>
    <row r="443">
      <c r="A443" s="912" t="s">
        <v>3193</v>
      </c>
      <c r="B443" s="912" t="s">
        <v>1115</v>
      </c>
      <c r="C443" s="912" t="s">
        <v>234</v>
      </c>
      <c r="D443" s="912" t="s">
        <v>1065</v>
      </c>
      <c r="E443" s="914">
        <v>0.4166666666666667</v>
      </c>
      <c r="F443" s="914">
        <v>0.6041666666666666</v>
      </c>
      <c r="G443" s="912" t="s">
        <v>1063</v>
      </c>
      <c r="H443" s="912">
        <v>4.5</v>
      </c>
      <c r="I443" s="915"/>
      <c r="J443" s="244" t="s">
        <v>3061</v>
      </c>
      <c r="K443" s="244" t="s">
        <v>3061</v>
      </c>
    </row>
    <row r="444">
      <c r="A444" s="1149" t="s">
        <v>3193</v>
      </c>
      <c r="B444" s="1149" t="s">
        <v>1115</v>
      </c>
      <c r="C444" s="1149" t="s">
        <v>234</v>
      </c>
      <c r="D444" s="1149" t="s">
        <v>1174</v>
      </c>
      <c r="E444" s="1150">
        <v>0.6041666666666666</v>
      </c>
      <c r="F444" s="1150">
        <v>0.8125</v>
      </c>
      <c r="G444" s="1149"/>
      <c r="H444" s="1149">
        <v>5.0</v>
      </c>
      <c r="I444" s="1326"/>
      <c r="J444" s="244" t="s">
        <v>3061</v>
      </c>
      <c r="K444" s="244" t="s">
        <v>3061</v>
      </c>
    </row>
    <row r="445">
      <c r="A445" s="912" t="s">
        <v>3198</v>
      </c>
      <c r="B445" s="912" t="s">
        <v>109</v>
      </c>
      <c r="C445" s="912" t="s">
        <v>234</v>
      </c>
      <c r="D445" s="912" t="s">
        <v>1065</v>
      </c>
      <c r="E445" s="914">
        <v>0.4166666666666667</v>
      </c>
      <c r="F445" s="914">
        <v>0.7708333333333334</v>
      </c>
      <c r="G445" s="912">
        <v>30.0</v>
      </c>
      <c r="H445" s="912">
        <v>8.0</v>
      </c>
      <c r="I445" s="915"/>
      <c r="J445" s="244" t="s">
        <v>3061</v>
      </c>
      <c r="K445" s="244" t="s">
        <v>3061</v>
      </c>
    </row>
    <row r="446">
      <c r="A446" s="1086" t="s">
        <v>3198</v>
      </c>
      <c r="B446" s="1086" t="s">
        <v>109</v>
      </c>
      <c r="C446" s="1086" t="s">
        <v>234</v>
      </c>
      <c r="D446" s="1086" t="s">
        <v>2195</v>
      </c>
      <c r="E446" s="1088">
        <v>0.6041666666666666</v>
      </c>
      <c r="F446" s="1088">
        <v>0.8819444444444444</v>
      </c>
      <c r="G446" s="1086" t="s">
        <v>1063</v>
      </c>
      <c r="H446" s="1086" t="s">
        <v>2248</v>
      </c>
      <c r="I446" s="1091"/>
      <c r="J446" s="244" t="s">
        <v>3061</v>
      </c>
      <c r="K446" s="244" t="s">
        <v>3061</v>
      </c>
    </row>
    <row r="447">
      <c r="A447" s="911" t="s">
        <v>3198</v>
      </c>
      <c r="B447" s="911" t="s">
        <v>109</v>
      </c>
      <c r="C447" s="911" t="s">
        <v>234</v>
      </c>
      <c r="D447" s="911" t="s">
        <v>2096</v>
      </c>
      <c r="E447" s="1148">
        <v>0.4166666666666667</v>
      </c>
      <c r="F447" s="1148">
        <v>0.5833333333333334</v>
      </c>
      <c r="G447" s="911" t="s">
        <v>1063</v>
      </c>
      <c r="H447" s="911">
        <v>4.0</v>
      </c>
      <c r="I447" s="910"/>
      <c r="J447" s="244" t="s">
        <v>3061</v>
      </c>
      <c r="K447" s="244" t="s">
        <v>3061</v>
      </c>
    </row>
    <row r="448">
      <c r="A448" s="1086" t="s">
        <v>3205</v>
      </c>
      <c r="B448" s="1086" t="s">
        <v>125</v>
      </c>
      <c r="C448" s="1086" t="s">
        <v>234</v>
      </c>
      <c r="D448" s="1086" t="s">
        <v>2195</v>
      </c>
      <c r="E448" s="1088">
        <v>0.40625</v>
      </c>
      <c r="F448" s="1088">
        <v>0.75</v>
      </c>
      <c r="G448" s="1086" t="s">
        <v>1063</v>
      </c>
      <c r="H448" s="1086" t="s">
        <v>3207</v>
      </c>
      <c r="I448" s="1086" t="s">
        <v>3208</v>
      </c>
      <c r="J448" s="244" t="s">
        <v>3061</v>
      </c>
      <c r="K448" s="244" t="s">
        <v>3061</v>
      </c>
    </row>
    <row r="449">
      <c r="A449" s="938" t="s">
        <v>3211</v>
      </c>
      <c r="B449" s="938" t="s">
        <v>125</v>
      </c>
      <c r="C449" s="938" t="s">
        <v>234</v>
      </c>
      <c r="D449" s="938" t="s">
        <v>1066</v>
      </c>
      <c r="E449" s="939">
        <v>0.6041666666666666</v>
      </c>
      <c r="F449" s="939">
        <v>0.8819444444444444</v>
      </c>
      <c r="G449" s="938">
        <v>30.0</v>
      </c>
      <c r="H449" s="938" t="s">
        <v>1069</v>
      </c>
      <c r="I449" s="1005"/>
      <c r="J449" s="244" t="s">
        <v>3061</v>
      </c>
      <c r="K449" s="244" t="s">
        <v>3061</v>
      </c>
    </row>
    <row r="450">
      <c r="A450" s="1304">
        <v>42742.0</v>
      </c>
      <c r="B450" s="1086" t="s">
        <v>141</v>
      </c>
      <c r="C450" s="1086" t="s">
        <v>234</v>
      </c>
      <c r="D450" s="1086" t="s">
        <v>2195</v>
      </c>
      <c r="E450" s="1088">
        <v>0.4097222222222222</v>
      </c>
      <c r="F450" s="1088">
        <v>0.625</v>
      </c>
      <c r="G450" s="1086" t="s">
        <v>1063</v>
      </c>
      <c r="H450" s="1086" t="s">
        <v>2201</v>
      </c>
      <c r="I450" s="1086" t="s">
        <v>3216</v>
      </c>
      <c r="J450" s="244" t="s">
        <v>3061</v>
      </c>
      <c r="K450" s="244" t="s">
        <v>3061</v>
      </c>
    </row>
    <row r="451">
      <c r="A451" s="1328">
        <v>42742.0</v>
      </c>
      <c r="B451" s="1183" t="s">
        <v>141</v>
      </c>
      <c r="C451" s="1183" t="s">
        <v>234</v>
      </c>
      <c r="D451" s="1183" t="s">
        <v>1452</v>
      </c>
      <c r="E451" s="1184">
        <v>0.4791666666666667</v>
      </c>
      <c r="F451" s="1184">
        <v>0.8333333333333334</v>
      </c>
      <c r="G451" s="1183">
        <v>30.0</v>
      </c>
      <c r="H451" s="1183">
        <v>8.0</v>
      </c>
      <c r="I451" s="1183"/>
      <c r="J451" s="244" t="s">
        <v>3061</v>
      </c>
      <c r="K451" s="244" t="s">
        <v>3061</v>
      </c>
    </row>
    <row r="452">
      <c r="A452" s="997">
        <v>42742.0</v>
      </c>
      <c r="B452" s="998" t="s">
        <v>141</v>
      </c>
      <c r="C452" s="998" t="s">
        <v>234</v>
      </c>
      <c r="D452" s="998" t="s">
        <v>1061</v>
      </c>
      <c r="E452" s="999">
        <v>0.625</v>
      </c>
      <c r="F452" s="999">
        <v>0.9027777777777778</v>
      </c>
      <c r="G452" s="998">
        <v>30.0</v>
      </c>
      <c r="H452" s="998" t="s">
        <v>1069</v>
      </c>
      <c r="I452" s="1000"/>
      <c r="J452" s="244" t="s">
        <v>3061</v>
      </c>
      <c r="K452" s="244" t="s">
        <v>3061</v>
      </c>
    </row>
    <row r="453">
      <c r="A453" s="1330">
        <v>42773.0</v>
      </c>
      <c r="B453" s="912" t="s">
        <v>170</v>
      </c>
      <c r="C453" s="912" t="s">
        <v>234</v>
      </c>
      <c r="D453" s="912" t="s">
        <v>1065</v>
      </c>
      <c r="E453" s="914">
        <v>0.4583333333333333</v>
      </c>
      <c r="F453" s="914">
        <v>0.625</v>
      </c>
      <c r="G453" s="912" t="s">
        <v>1063</v>
      </c>
      <c r="H453" s="912">
        <v>4.0</v>
      </c>
      <c r="I453" s="912" t="s">
        <v>3221</v>
      </c>
      <c r="J453" s="244" t="s">
        <v>3061</v>
      </c>
      <c r="K453" s="244" t="s">
        <v>3061</v>
      </c>
    </row>
    <row r="454">
      <c r="A454" s="1328">
        <v>42773.0</v>
      </c>
      <c r="B454" s="1183" t="s">
        <v>170</v>
      </c>
      <c r="C454" s="1183" t="s">
        <v>234</v>
      </c>
      <c r="D454" s="1183" t="s">
        <v>1452</v>
      </c>
      <c r="E454" s="1184">
        <v>0.5</v>
      </c>
      <c r="F454" s="1184">
        <v>0.6458333333333334</v>
      </c>
      <c r="G454" s="1183" t="s">
        <v>1063</v>
      </c>
      <c r="H454" s="1183" t="s">
        <v>3223</v>
      </c>
      <c r="I454" s="1183"/>
      <c r="J454" s="244" t="s">
        <v>3061</v>
      </c>
      <c r="K454" s="244" t="s">
        <v>3061</v>
      </c>
    </row>
    <row r="455">
      <c r="A455" s="1331">
        <v>42773.0</v>
      </c>
      <c r="B455" s="911" t="s">
        <v>170</v>
      </c>
      <c r="C455" s="911" t="s">
        <v>234</v>
      </c>
      <c r="D455" s="911" t="s">
        <v>2286</v>
      </c>
      <c r="E455" s="1332">
        <v>0.6201388888888889</v>
      </c>
      <c r="F455" s="1148">
        <v>0.7569444444444444</v>
      </c>
      <c r="G455" s="911" t="s">
        <v>1063</v>
      </c>
      <c r="H455" s="911">
        <v>3.25</v>
      </c>
      <c r="I455" s="911"/>
      <c r="J455" s="244" t="s">
        <v>1752</v>
      </c>
      <c r="K455" s="244" t="s">
        <v>3061</v>
      </c>
    </row>
    <row r="456">
      <c r="A456" s="1006">
        <v>42801.0</v>
      </c>
      <c r="B456" s="912" t="s">
        <v>5</v>
      </c>
      <c r="C456" s="912" t="s">
        <v>1083</v>
      </c>
      <c r="D456" s="912" t="s">
        <v>1065</v>
      </c>
      <c r="E456" s="914">
        <v>0.3958333333333333</v>
      </c>
      <c r="F456" s="914">
        <v>0.75</v>
      </c>
      <c r="G456" s="912">
        <v>15.0</v>
      </c>
      <c r="H456" s="912">
        <v>8.25</v>
      </c>
      <c r="I456" s="915"/>
      <c r="J456" s="244" t="s">
        <v>1752</v>
      </c>
      <c r="K456" s="244" t="s">
        <v>3117</v>
      </c>
    </row>
    <row r="457">
      <c r="A457" s="1226">
        <v>42801.0</v>
      </c>
      <c r="B457" s="911" t="s">
        <v>5</v>
      </c>
      <c r="C457" s="911" t="s">
        <v>234</v>
      </c>
      <c r="D457" s="911" t="s">
        <v>2096</v>
      </c>
      <c r="E457" s="1148">
        <v>0.4166666666666667</v>
      </c>
      <c r="F457" s="1148">
        <v>0.7291666666666666</v>
      </c>
      <c r="G457" s="911">
        <v>30.0</v>
      </c>
      <c r="H457" s="911">
        <v>7.0</v>
      </c>
      <c r="I457" s="910"/>
      <c r="J457" s="244" t="s">
        <v>1752</v>
      </c>
      <c r="K457" s="244" t="s">
        <v>3061</v>
      </c>
    </row>
    <row r="458">
      <c r="A458" s="997">
        <v>42801.0</v>
      </c>
      <c r="B458" s="998" t="s">
        <v>5</v>
      </c>
      <c r="C458" s="998" t="s">
        <v>234</v>
      </c>
      <c r="D458" s="998" t="s">
        <v>1061</v>
      </c>
      <c r="E458" s="999">
        <v>0.5833333333333334</v>
      </c>
      <c r="F458" s="999">
        <v>0.8263888888888888</v>
      </c>
      <c r="G458" s="998" t="s">
        <v>3233</v>
      </c>
      <c r="H458" s="690" t="s">
        <v>2239</v>
      </c>
      <c r="I458" s="998" t="s">
        <v>3234</v>
      </c>
      <c r="J458" s="244" t="s">
        <v>1752</v>
      </c>
      <c r="K458" s="244" t="s">
        <v>3061</v>
      </c>
    </row>
    <row r="459">
      <c r="A459" s="1226">
        <v>42832.0</v>
      </c>
      <c r="B459" s="911" t="s">
        <v>40</v>
      </c>
      <c r="C459" s="911" t="s">
        <v>234</v>
      </c>
      <c r="D459" s="911" t="s">
        <v>2096</v>
      </c>
      <c r="E459" s="1148">
        <v>0.4166666666666667</v>
      </c>
      <c r="F459" s="1148">
        <v>0.7083333333333334</v>
      </c>
      <c r="G459" s="911" t="s">
        <v>1063</v>
      </c>
      <c r="H459" s="911">
        <v>7.0</v>
      </c>
      <c r="I459" s="910"/>
      <c r="J459" s="244" t="s">
        <v>1752</v>
      </c>
      <c r="K459" s="244" t="s">
        <v>3061</v>
      </c>
    </row>
    <row r="460">
      <c r="A460" s="1333">
        <v>42832.0</v>
      </c>
      <c r="B460" s="1334" t="s">
        <v>40</v>
      </c>
      <c r="C460" s="1335" t="s">
        <v>234</v>
      </c>
      <c r="D460" s="1335" t="s">
        <v>2195</v>
      </c>
      <c r="E460" s="1336">
        <v>0.5833333333333334</v>
      </c>
      <c r="F460" s="1336">
        <v>0.8194444444444444</v>
      </c>
      <c r="G460" s="1335" t="s">
        <v>1063</v>
      </c>
      <c r="H460" s="1337" t="s">
        <v>3242</v>
      </c>
      <c r="I460" s="1338"/>
      <c r="J460" s="244" t="s">
        <v>1752</v>
      </c>
      <c r="K460" s="244" t="s">
        <v>3061</v>
      </c>
    </row>
    <row r="461">
      <c r="A461" s="1006">
        <v>42862.0</v>
      </c>
      <c r="B461" s="912" t="s">
        <v>1115</v>
      </c>
      <c r="C461" s="912" t="s">
        <v>234</v>
      </c>
      <c r="D461" s="912" t="s">
        <v>1065</v>
      </c>
      <c r="E461" s="914">
        <v>0.4166666666666667</v>
      </c>
      <c r="F461" s="914">
        <v>0.7083333333333334</v>
      </c>
      <c r="G461" s="912">
        <v>30.0</v>
      </c>
      <c r="H461" s="912">
        <v>6.5</v>
      </c>
      <c r="I461" s="915"/>
      <c r="J461" s="244" t="s">
        <v>1752</v>
      </c>
      <c r="K461" s="244" t="s">
        <v>3061</v>
      </c>
    </row>
    <row r="462">
      <c r="A462" s="1085">
        <v>42862.0</v>
      </c>
      <c r="B462" s="1086" t="s">
        <v>1115</v>
      </c>
      <c r="C462" s="1086" t="s">
        <v>234</v>
      </c>
      <c r="D462" s="1086" t="s">
        <v>2195</v>
      </c>
      <c r="E462" s="1088">
        <v>0.5833333333333334</v>
      </c>
      <c r="F462" s="1088">
        <v>0.8194444444444444</v>
      </c>
      <c r="G462" s="1086" t="s">
        <v>1063</v>
      </c>
      <c r="H462" s="1086" t="s">
        <v>3248</v>
      </c>
      <c r="I462" s="1091"/>
      <c r="J462" s="244" t="s">
        <v>1752</v>
      </c>
      <c r="K462" s="244" t="s">
        <v>3061</v>
      </c>
    </row>
    <row r="463">
      <c r="A463" s="1229" t="s">
        <v>2059</v>
      </c>
      <c r="B463" s="1229" t="s">
        <v>2059</v>
      </c>
      <c r="C463" s="1229" t="s">
        <v>2059</v>
      </c>
      <c r="D463" s="1229" t="s">
        <v>2059</v>
      </c>
      <c r="E463" s="1229" t="s">
        <v>2059</v>
      </c>
      <c r="F463" s="1229" t="s">
        <v>2059</v>
      </c>
      <c r="G463" s="1229" t="s">
        <v>2059</v>
      </c>
      <c r="H463" s="1229" t="s">
        <v>2059</v>
      </c>
      <c r="I463" s="1229" t="s">
        <v>2059</v>
      </c>
      <c r="J463" s="1229" t="s">
        <v>2059</v>
      </c>
    </row>
    <row r="464">
      <c r="A464" s="1339" t="s">
        <v>2059</v>
      </c>
      <c r="B464" s="1339" t="s">
        <v>2059</v>
      </c>
      <c r="C464" s="1339" t="s">
        <v>2059</v>
      </c>
      <c r="D464" s="1339" t="s">
        <v>2059</v>
      </c>
      <c r="E464" s="1339" t="s">
        <v>2059</v>
      </c>
      <c r="F464" s="1339" t="s">
        <v>2059</v>
      </c>
      <c r="G464" s="1339" t="s">
        <v>2059</v>
      </c>
      <c r="H464" s="1339" t="s">
        <v>2059</v>
      </c>
      <c r="I464" s="1339" t="s">
        <v>2059</v>
      </c>
      <c r="J464" s="1339" t="s">
        <v>2059</v>
      </c>
      <c r="K464" s="244"/>
    </row>
    <row r="465">
      <c r="A465" s="1006">
        <v>42893.0</v>
      </c>
      <c r="B465" s="912" t="s">
        <v>109</v>
      </c>
      <c r="C465" s="912" t="s">
        <v>234</v>
      </c>
      <c r="D465" s="912" t="s">
        <v>1065</v>
      </c>
      <c r="E465" s="914">
        <v>0.4166666666666667</v>
      </c>
      <c r="F465" s="914">
        <v>0.75</v>
      </c>
      <c r="G465" s="912">
        <v>30.0</v>
      </c>
      <c r="H465" s="912">
        <v>7.5</v>
      </c>
      <c r="I465" s="915"/>
      <c r="J465" s="1342" t="s">
        <v>1752</v>
      </c>
      <c r="K465" s="1344" t="s">
        <v>1020</v>
      </c>
    </row>
    <row r="466">
      <c r="A466" s="1226">
        <v>42893.0</v>
      </c>
      <c r="B466" s="911" t="s">
        <v>109</v>
      </c>
      <c r="C466" s="911" t="s">
        <v>234</v>
      </c>
      <c r="D466" s="911" t="s">
        <v>2096</v>
      </c>
      <c r="E466" s="1148">
        <v>0.5833333333333334</v>
      </c>
      <c r="F466" s="1148">
        <v>0.8854166666666666</v>
      </c>
      <c r="G466" s="911">
        <v>30.0</v>
      </c>
      <c r="H466" s="911">
        <v>6.75</v>
      </c>
      <c r="I466" s="910"/>
      <c r="J466" s="1342" t="s">
        <v>1752</v>
      </c>
      <c r="K466" s="1344" t="s">
        <v>1020</v>
      </c>
    </row>
    <row r="467">
      <c r="A467" s="1345">
        <v>42923.0</v>
      </c>
      <c r="B467" s="1346" t="s">
        <v>125</v>
      </c>
      <c r="C467" s="1346" t="s">
        <v>234</v>
      </c>
      <c r="D467" s="1346" t="s">
        <v>1061</v>
      </c>
      <c r="E467" s="1347">
        <v>0.5833333333333334</v>
      </c>
      <c r="F467" s="1347">
        <v>0.8819444444444444</v>
      </c>
      <c r="G467" s="1346">
        <v>30.0</v>
      </c>
      <c r="H467" s="1346" t="s">
        <v>1074</v>
      </c>
      <c r="I467" s="1348"/>
      <c r="J467" s="1342" t="s">
        <v>1752</v>
      </c>
      <c r="K467" s="1344" t="s">
        <v>1020</v>
      </c>
    </row>
    <row r="468">
      <c r="A468" s="1226">
        <v>42923.0</v>
      </c>
      <c r="B468" s="911" t="s">
        <v>125</v>
      </c>
      <c r="C468" s="911" t="s">
        <v>234</v>
      </c>
      <c r="D468" s="911" t="s">
        <v>2096</v>
      </c>
      <c r="E468" s="1148">
        <v>0.4166666666666667</v>
      </c>
      <c r="F468" s="1148">
        <v>0.75</v>
      </c>
      <c r="G468" s="911">
        <v>30.0</v>
      </c>
      <c r="H468" s="911">
        <v>7.5</v>
      </c>
      <c r="I468" s="1348"/>
      <c r="J468" s="1342"/>
      <c r="K468" s="1344" t="s">
        <v>1020</v>
      </c>
    </row>
    <row r="469">
      <c r="A469" s="1345">
        <v>42954.0</v>
      </c>
      <c r="B469" s="1346" t="s">
        <v>141</v>
      </c>
      <c r="C469" s="1346" t="s">
        <v>234</v>
      </c>
      <c r="D469" s="1346" t="s">
        <v>1061</v>
      </c>
      <c r="E469" s="1347">
        <v>0.4166666666666667</v>
      </c>
      <c r="F469" s="1347">
        <v>0.625</v>
      </c>
      <c r="G469" s="1346" t="s">
        <v>1063</v>
      </c>
      <c r="H469" s="1346" t="s">
        <v>2254</v>
      </c>
      <c r="I469" s="1348"/>
      <c r="J469" s="1342" t="s">
        <v>1752</v>
      </c>
      <c r="K469" s="1344" t="s">
        <v>1020</v>
      </c>
    </row>
    <row r="470">
      <c r="A470" s="1328">
        <v>42954.0</v>
      </c>
      <c r="B470" s="1183" t="s">
        <v>141</v>
      </c>
      <c r="C470" s="1183" t="s">
        <v>234</v>
      </c>
      <c r="D470" s="1183" t="s">
        <v>1452</v>
      </c>
      <c r="E470" s="1184">
        <v>0.625</v>
      </c>
      <c r="F470" s="1184">
        <v>0.9027777777777778</v>
      </c>
      <c r="G470" s="1183">
        <v>30.0</v>
      </c>
      <c r="H470" s="1183" t="s">
        <v>3276</v>
      </c>
      <c r="I470" s="1183" t="s">
        <v>3277</v>
      </c>
      <c r="J470" s="1349" t="s">
        <v>3279</v>
      </c>
      <c r="K470" s="1344" t="s">
        <v>1020</v>
      </c>
    </row>
    <row r="471">
      <c r="A471" s="1226">
        <v>42954.0</v>
      </c>
      <c r="B471" s="911" t="s">
        <v>141</v>
      </c>
      <c r="C471" s="911" t="s">
        <v>234</v>
      </c>
      <c r="D471" s="911" t="s">
        <v>3281</v>
      </c>
      <c r="E471" s="1148">
        <v>0.4791666666666667</v>
      </c>
      <c r="F471" s="1148">
        <v>0.84375</v>
      </c>
      <c r="G471" s="911">
        <v>30.0</v>
      </c>
      <c r="H471" s="911" t="s">
        <v>3283</v>
      </c>
      <c r="I471" s="911" t="s">
        <v>3284</v>
      </c>
      <c r="J471" s="1342" t="s">
        <v>1752</v>
      </c>
      <c r="K471" s="1344" t="s">
        <v>1020</v>
      </c>
    </row>
    <row r="472">
      <c r="A472" s="1006">
        <v>42985.0</v>
      </c>
      <c r="B472" s="912" t="s">
        <v>170</v>
      </c>
      <c r="C472" s="912" t="s">
        <v>234</v>
      </c>
      <c r="D472" s="912" t="s">
        <v>1065</v>
      </c>
      <c r="E472" s="914">
        <v>0.4583333333333333</v>
      </c>
      <c r="F472" s="914">
        <v>0.7604166666666666</v>
      </c>
      <c r="G472" s="912">
        <v>30.0</v>
      </c>
      <c r="H472" s="912">
        <v>6.75</v>
      </c>
      <c r="I472" s="912"/>
      <c r="J472" s="1342" t="s">
        <v>1752</v>
      </c>
      <c r="K472" s="1344" t="s">
        <v>1020</v>
      </c>
    </row>
    <row r="473">
      <c r="A473" s="1006">
        <v>43015.0</v>
      </c>
      <c r="B473" s="912" t="s">
        <v>5</v>
      </c>
      <c r="C473" s="912" t="s">
        <v>1064</v>
      </c>
      <c r="D473" s="912" t="s">
        <v>1065</v>
      </c>
      <c r="E473" s="914">
        <v>0.3854166666666667</v>
      </c>
      <c r="F473" s="914">
        <v>0.7395833333333334</v>
      </c>
      <c r="G473" s="912">
        <v>30.0</v>
      </c>
      <c r="H473" s="912">
        <v>8.0</v>
      </c>
      <c r="I473" s="915"/>
      <c r="J473" s="1342" t="s">
        <v>1752</v>
      </c>
      <c r="K473" s="1344" t="s">
        <v>1020</v>
      </c>
    </row>
    <row r="474">
      <c r="A474" s="1350">
        <v>43015.0</v>
      </c>
      <c r="B474" s="1351" t="s">
        <v>5</v>
      </c>
      <c r="C474" s="1351" t="s">
        <v>234</v>
      </c>
      <c r="D474" s="1351" t="s">
        <v>2195</v>
      </c>
      <c r="E474" s="1352">
        <v>0.5833333333333334</v>
      </c>
      <c r="F474" s="1352">
        <v>0.8194444444444444</v>
      </c>
      <c r="G474" s="1351" t="s">
        <v>1063</v>
      </c>
      <c r="H474" s="1351" t="s">
        <v>1106</v>
      </c>
      <c r="I474" s="1351" t="s">
        <v>3293</v>
      </c>
      <c r="J474" s="1342" t="s">
        <v>1752</v>
      </c>
      <c r="K474" s="1344" t="s">
        <v>1020</v>
      </c>
    </row>
    <row r="475">
      <c r="A475" s="1353">
        <v>43015.0</v>
      </c>
      <c r="B475" s="1354" t="s">
        <v>3295</v>
      </c>
      <c r="C475" s="1354" t="s">
        <v>234</v>
      </c>
      <c r="D475" s="1354" t="s">
        <v>3281</v>
      </c>
      <c r="E475" s="1355">
        <v>0.4166666666666667</v>
      </c>
      <c r="F475" s="1355">
        <v>0.7083333333333334</v>
      </c>
      <c r="G475" s="1354">
        <v>30.0</v>
      </c>
      <c r="H475" s="1354">
        <v>6.5</v>
      </c>
      <c r="I475" s="780"/>
      <c r="J475" s="1342" t="s">
        <v>1752</v>
      </c>
      <c r="K475" s="1344" t="s">
        <v>1020</v>
      </c>
    </row>
    <row r="476">
      <c r="A476" s="1353">
        <v>43046.0</v>
      </c>
      <c r="B476" s="1354" t="s">
        <v>40</v>
      </c>
      <c r="C476" s="1354" t="s">
        <v>234</v>
      </c>
      <c r="D476" s="1354" t="s">
        <v>3281</v>
      </c>
      <c r="E476" s="1355">
        <v>0.4166666666666667</v>
      </c>
      <c r="F476" s="1355">
        <v>0.7083333333333334</v>
      </c>
      <c r="G476" s="1354">
        <v>30.0</v>
      </c>
      <c r="H476" s="1354">
        <v>6.5</v>
      </c>
      <c r="I476" s="1354"/>
      <c r="J476" s="1354" t="s">
        <v>3299</v>
      </c>
      <c r="K476" s="1344" t="s">
        <v>1020</v>
      </c>
    </row>
    <row r="477">
      <c r="A477" s="1356">
        <v>43046.0</v>
      </c>
      <c r="B477" s="1357" t="s">
        <v>40</v>
      </c>
      <c r="C477" s="1357" t="s">
        <v>234</v>
      </c>
      <c r="D477" s="1357" t="s">
        <v>1061</v>
      </c>
      <c r="E477" s="1358">
        <v>0.5833333333333334</v>
      </c>
      <c r="F477" s="1358">
        <v>0.8194444444444444</v>
      </c>
      <c r="G477" s="1357" t="s">
        <v>1063</v>
      </c>
      <c r="H477" s="1357" t="s">
        <v>1106</v>
      </c>
      <c r="I477" s="1357" t="s">
        <v>3303</v>
      </c>
      <c r="J477" s="1342" t="s">
        <v>1752</v>
      </c>
      <c r="K477" s="1344" t="s">
        <v>1020</v>
      </c>
    </row>
    <row r="478">
      <c r="A478" s="1359">
        <v>43076.0</v>
      </c>
      <c r="B478" s="971" t="s">
        <v>1115</v>
      </c>
      <c r="C478" s="971" t="s">
        <v>234</v>
      </c>
      <c r="D478" s="971" t="s">
        <v>1065</v>
      </c>
      <c r="E478" s="970">
        <v>0.4166666666666667</v>
      </c>
      <c r="F478" s="970">
        <v>0.7083333333333334</v>
      </c>
      <c r="G478" s="971">
        <v>30.0</v>
      </c>
      <c r="H478" s="971">
        <v>6.5</v>
      </c>
      <c r="I478" s="1360"/>
      <c r="J478" s="1342" t="s">
        <v>1752</v>
      </c>
      <c r="K478" s="1344" t="s">
        <v>1020</v>
      </c>
    </row>
    <row r="479">
      <c r="A479" s="1356">
        <v>43076.0</v>
      </c>
      <c r="B479" s="1357" t="s">
        <v>1115</v>
      </c>
      <c r="C479" s="1357" t="s">
        <v>234</v>
      </c>
      <c r="D479" s="1357" t="s">
        <v>1061</v>
      </c>
      <c r="E479" s="1358">
        <v>0.5833333333333334</v>
      </c>
      <c r="F479" s="1358">
        <v>0.8194444444444444</v>
      </c>
      <c r="G479" s="1357" t="s">
        <v>1063</v>
      </c>
      <c r="H479" s="1357" t="s">
        <v>1106</v>
      </c>
      <c r="I479" s="1361"/>
      <c r="J479" s="1342" t="s">
        <v>1752</v>
      </c>
      <c r="K479" s="1344" t="s">
        <v>1020</v>
      </c>
    </row>
    <row r="480">
      <c r="A480" s="1183" t="s">
        <v>3313</v>
      </c>
      <c r="B480" s="1183" t="s">
        <v>109</v>
      </c>
      <c r="C480" s="1183" t="s">
        <v>234</v>
      </c>
      <c r="D480" s="1183" t="s">
        <v>1452</v>
      </c>
      <c r="E480" s="1184">
        <v>0.4166666666666667</v>
      </c>
      <c r="F480" s="1184">
        <v>0.7222222222222222</v>
      </c>
      <c r="G480" s="1183">
        <v>30.0</v>
      </c>
      <c r="H480" s="1183" t="s">
        <v>3315</v>
      </c>
      <c r="I480" s="1183" t="s">
        <v>3316</v>
      </c>
      <c r="J480" s="1342" t="s">
        <v>1752</v>
      </c>
      <c r="K480" s="1344" t="s">
        <v>1020</v>
      </c>
    </row>
    <row r="481">
      <c r="A481" s="1356">
        <v>43076.0</v>
      </c>
      <c r="B481" s="1357" t="s">
        <v>109</v>
      </c>
      <c r="C481" s="1357" t="s">
        <v>234</v>
      </c>
      <c r="D481" s="1357" t="s">
        <v>1061</v>
      </c>
      <c r="E481" s="1358">
        <v>0.5833333333333334</v>
      </c>
      <c r="F481" s="1358">
        <v>0.8819444444444444</v>
      </c>
      <c r="G481" s="1357">
        <v>30.0</v>
      </c>
      <c r="H481" s="1357" t="s">
        <v>1074</v>
      </c>
      <c r="I481" s="1361"/>
      <c r="J481" s="1342" t="s">
        <v>1752</v>
      </c>
      <c r="K481" s="1344" t="s">
        <v>1020</v>
      </c>
    </row>
    <row r="482">
      <c r="A482" s="1183" t="s">
        <v>3318</v>
      </c>
      <c r="B482" s="1183" t="s">
        <v>125</v>
      </c>
      <c r="C482" s="1183" t="s">
        <v>234</v>
      </c>
      <c r="D482" s="1183" t="s">
        <v>1452</v>
      </c>
      <c r="E482" s="1184">
        <v>0.4166666666666667</v>
      </c>
      <c r="F482" s="1184">
        <v>0.75</v>
      </c>
      <c r="G482" s="1183">
        <v>30.0</v>
      </c>
      <c r="H482" s="1183" t="s">
        <v>2823</v>
      </c>
      <c r="I482" s="1183"/>
      <c r="J482" s="1342" t="s">
        <v>1752</v>
      </c>
      <c r="K482" s="1344" t="s">
        <v>1020</v>
      </c>
    </row>
    <row r="483">
      <c r="A483" s="1354" t="s">
        <v>3321</v>
      </c>
      <c r="B483" s="1354" t="s">
        <v>125</v>
      </c>
      <c r="C483" s="1354" t="s">
        <v>234</v>
      </c>
      <c r="D483" s="1354" t="s">
        <v>3281</v>
      </c>
      <c r="E483" s="1355">
        <v>0.6145833333333334</v>
      </c>
      <c r="F483" s="1355">
        <v>0.90625</v>
      </c>
      <c r="G483" s="1354"/>
      <c r="H483" s="1354">
        <v>7.0</v>
      </c>
      <c r="I483" s="1354" t="s">
        <v>3323</v>
      </c>
      <c r="J483" s="1342" t="s">
        <v>3324</v>
      </c>
      <c r="K483" s="1344" t="s">
        <v>1020</v>
      </c>
    </row>
    <row r="484">
      <c r="A484" s="1364" t="s">
        <v>3325</v>
      </c>
      <c r="B484" s="1364" t="s">
        <v>141</v>
      </c>
      <c r="C484" s="1364" t="s">
        <v>234</v>
      </c>
      <c r="D484" s="1364" t="s">
        <v>1066</v>
      </c>
      <c r="E484" s="1365">
        <v>0.4166666666666667</v>
      </c>
      <c r="F484" s="1365">
        <v>0.625</v>
      </c>
      <c r="G484" s="1364" t="s">
        <v>1063</v>
      </c>
      <c r="H484" s="1364">
        <v>5.0</v>
      </c>
      <c r="I484" s="780"/>
      <c r="J484" s="1342" t="s">
        <v>1752</v>
      </c>
      <c r="K484" s="1344" t="s">
        <v>1020</v>
      </c>
    </row>
    <row r="485">
      <c r="A485" s="1183" t="s">
        <v>3330</v>
      </c>
      <c r="B485" s="1183" t="s">
        <v>141</v>
      </c>
      <c r="C485" s="1183" t="s">
        <v>234</v>
      </c>
      <c r="D485" s="1183" t="s">
        <v>1452</v>
      </c>
      <c r="E485" s="1184">
        <v>0.5</v>
      </c>
      <c r="F485" s="1184">
        <v>0.7083333333333334</v>
      </c>
      <c r="G485" s="1183"/>
      <c r="H485" s="1183">
        <v>5.0</v>
      </c>
      <c r="I485" s="1183" t="s">
        <v>3333</v>
      </c>
      <c r="J485" s="1342" t="s">
        <v>3334</v>
      </c>
      <c r="K485" s="1344" t="s">
        <v>1020</v>
      </c>
    </row>
    <row r="486">
      <c r="A486" s="1354" t="s">
        <v>3330</v>
      </c>
      <c r="B486" s="1354" t="s">
        <v>141</v>
      </c>
      <c r="C486" s="1354" t="s">
        <v>234</v>
      </c>
      <c r="D486" s="1354" t="s">
        <v>3281</v>
      </c>
      <c r="E486" s="1355">
        <v>0.625</v>
      </c>
      <c r="F486" s="1355">
        <v>0.90625</v>
      </c>
      <c r="G486" s="1354"/>
      <c r="H486" s="1354">
        <v>6.75</v>
      </c>
      <c r="I486" s="1354" t="s">
        <v>1131</v>
      </c>
      <c r="J486" s="1342" t="s">
        <v>3324</v>
      </c>
      <c r="K486" s="1344" t="s">
        <v>1020</v>
      </c>
    </row>
    <row r="487">
      <c r="A487" s="971" t="s">
        <v>3338</v>
      </c>
      <c r="B487" s="971" t="s">
        <v>170</v>
      </c>
      <c r="C487" s="971" t="s">
        <v>234</v>
      </c>
      <c r="D487" s="971" t="s">
        <v>1065</v>
      </c>
      <c r="E487" s="970">
        <v>0.4583333333333333</v>
      </c>
      <c r="F487" s="970">
        <v>0.7604166666666666</v>
      </c>
      <c r="G487" s="971">
        <v>30.0</v>
      </c>
      <c r="H487" s="971">
        <v>6.75</v>
      </c>
      <c r="I487" s="1360"/>
      <c r="J487" s="1342" t="s">
        <v>1752</v>
      </c>
      <c r="K487" s="1344" t="s">
        <v>1020</v>
      </c>
    </row>
    <row r="488">
      <c r="A488" s="1354" t="s">
        <v>3338</v>
      </c>
      <c r="B488" s="1354" t="s">
        <v>170</v>
      </c>
      <c r="C488" s="1354" t="s">
        <v>3145</v>
      </c>
      <c r="D488" s="1354" t="s">
        <v>3281</v>
      </c>
      <c r="E488" s="1355">
        <v>0.5416666666666666</v>
      </c>
      <c r="F488" s="1355">
        <v>0.6666666666666666</v>
      </c>
      <c r="G488" s="780"/>
      <c r="H488" s="1354">
        <v>3.0</v>
      </c>
      <c r="I488" s="1354" t="s">
        <v>3342</v>
      </c>
      <c r="J488" s="1342" t="s">
        <v>1752</v>
      </c>
      <c r="K488" s="1344" t="s">
        <v>1020</v>
      </c>
    </row>
    <row r="489">
      <c r="A489" s="1354" t="s">
        <v>3344</v>
      </c>
      <c r="B489" s="1354" t="s">
        <v>5</v>
      </c>
      <c r="C489" s="1354" t="s">
        <v>234</v>
      </c>
      <c r="D489" s="1354" t="s">
        <v>3281</v>
      </c>
      <c r="E489" s="1355">
        <v>0.4166666666666667</v>
      </c>
      <c r="F489" s="1355">
        <v>0.7361111111111112</v>
      </c>
      <c r="G489" s="1354" t="s">
        <v>1063</v>
      </c>
      <c r="H489" s="1354">
        <v>7.75</v>
      </c>
      <c r="I489" s="1354" t="s">
        <v>3345</v>
      </c>
      <c r="J489" s="244" t="s">
        <v>3103</v>
      </c>
      <c r="K489" s="1344" t="s">
        <v>1020</v>
      </c>
    </row>
    <row r="490">
      <c r="A490" s="971" t="s">
        <v>3344</v>
      </c>
      <c r="B490" s="971" t="s">
        <v>5</v>
      </c>
      <c r="C490" s="971" t="s">
        <v>1064</v>
      </c>
      <c r="D490" s="971" t="s">
        <v>1065</v>
      </c>
      <c r="E490" s="970">
        <v>0.3819444444444444</v>
      </c>
      <c r="F490" s="970">
        <v>0.7361111111111112</v>
      </c>
      <c r="G490" s="971">
        <v>30.0</v>
      </c>
      <c r="H490" s="971">
        <v>8.0</v>
      </c>
      <c r="I490" s="971" t="s">
        <v>3348</v>
      </c>
      <c r="J490" s="1342" t="s">
        <v>1752</v>
      </c>
      <c r="K490" s="1344" t="s">
        <v>1020</v>
      </c>
    </row>
    <row r="491">
      <c r="A491" s="1357" t="s">
        <v>3344</v>
      </c>
      <c r="B491" s="1357" t="s">
        <v>5</v>
      </c>
      <c r="C491" s="1357" t="s">
        <v>234</v>
      </c>
      <c r="D491" s="1357" t="s">
        <v>1061</v>
      </c>
      <c r="E491" s="1358">
        <v>0.625</v>
      </c>
      <c r="F491" s="1358">
        <v>0.8194444444444444</v>
      </c>
      <c r="G491" s="1357" t="s">
        <v>1063</v>
      </c>
      <c r="H491" s="1357" t="s">
        <v>1070</v>
      </c>
      <c r="I491" s="1357" t="s">
        <v>3350</v>
      </c>
      <c r="J491" s="1342" t="s">
        <v>3352</v>
      </c>
      <c r="K491" s="1344" t="s">
        <v>1020</v>
      </c>
    </row>
    <row r="492">
      <c r="A492" s="1367" t="s">
        <v>3354</v>
      </c>
      <c r="B492" s="1367" t="s">
        <v>40</v>
      </c>
      <c r="C492" s="1367" t="s">
        <v>234</v>
      </c>
      <c r="D492" s="1367" t="s">
        <v>3281</v>
      </c>
      <c r="E492" s="1368">
        <v>0.41944444444444445</v>
      </c>
      <c r="F492" s="1368">
        <v>0.6979166666666666</v>
      </c>
      <c r="G492" s="1367" t="s">
        <v>1063</v>
      </c>
      <c r="H492" s="1367" t="s">
        <v>3357</v>
      </c>
      <c r="I492" s="1367" t="s">
        <v>3358</v>
      </c>
      <c r="J492" s="244" t="s">
        <v>3359</v>
      </c>
      <c r="K492" s="1344" t="s">
        <v>1020</v>
      </c>
    </row>
    <row r="493">
      <c r="A493" s="1351" t="s">
        <v>3354</v>
      </c>
      <c r="B493" s="1351" t="s">
        <v>40</v>
      </c>
      <c r="C493" s="1351" t="s">
        <v>234</v>
      </c>
      <c r="D493" s="1351" t="s">
        <v>2195</v>
      </c>
      <c r="E493" s="1352">
        <v>0.6666666666666666</v>
      </c>
      <c r="F493" s="1352">
        <v>0.8194444444444444</v>
      </c>
      <c r="G493" s="1351" t="s">
        <v>1063</v>
      </c>
      <c r="H493" s="1351" t="s">
        <v>2326</v>
      </c>
      <c r="I493" s="1351" t="s">
        <v>3363</v>
      </c>
      <c r="J493" s="1342" t="s">
        <v>1747</v>
      </c>
      <c r="K493" s="1344" t="s">
        <v>1020</v>
      </c>
    </row>
    <row r="494">
      <c r="A494" s="971" t="s">
        <v>3365</v>
      </c>
      <c r="B494" s="971" t="s">
        <v>1115</v>
      </c>
      <c r="C494" s="971" t="s">
        <v>234</v>
      </c>
      <c r="D494" s="971" t="s">
        <v>1065</v>
      </c>
      <c r="E494" s="970">
        <v>0.4270833333333333</v>
      </c>
      <c r="F494" s="970">
        <v>0.6666666666666666</v>
      </c>
      <c r="G494" s="971" t="s">
        <v>1063</v>
      </c>
      <c r="H494" s="971">
        <v>5.75</v>
      </c>
      <c r="I494" s="971" t="s">
        <v>3366</v>
      </c>
      <c r="J494" s="1342" t="s">
        <v>1747</v>
      </c>
      <c r="K494" s="1344" t="s">
        <v>1020</v>
      </c>
    </row>
    <row r="495">
      <c r="A495" s="1351" t="s">
        <v>3365</v>
      </c>
      <c r="B495" s="1351" t="s">
        <v>1115</v>
      </c>
      <c r="C495" s="1351" t="s">
        <v>234</v>
      </c>
      <c r="D495" s="1351" t="s">
        <v>2195</v>
      </c>
      <c r="E495" s="1352">
        <v>0.625</v>
      </c>
      <c r="F495" s="1352">
        <v>0.8194444444444444</v>
      </c>
      <c r="G495" s="1351" t="s">
        <v>1063</v>
      </c>
      <c r="H495" s="1351" t="s">
        <v>1070</v>
      </c>
      <c r="I495" s="1351"/>
      <c r="K495" s="1344" t="s">
        <v>1020</v>
      </c>
    </row>
    <row r="496">
      <c r="A496" s="1339" t="s">
        <v>2059</v>
      </c>
      <c r="B496" s="1339" t="s">
        <v>2059</v>
      </c>
      <c r="C496" s="1339" t="s">
        <v>2059</v>
      </c>
      <c r="D496" s="1339" t="s">
        <v>2059</v>
      </c>
      <c r="E496" s="1339" t="s">
        <v>2059</v>
      </c>
      <c r="F496" s="1339" t="s">
        <v>2059</v>
      </c>
      <c r="G496" s="1339" t="s">
        <v>2059</v>
      </c>
      <c r="H496" s="1339" t="s">
        <v>2059</v>
      </c>
      <c r="I496" s="1339" t="s">
        <v>2059</v>
      </c>
      <c r="J496" s="1339" t="s">
        <v>2059</v>
      </c>
      <c r="K496" s="1344"/>
    </row>
    <row r="497">
      <c r="A497" s="1357" t="s">
        <v>3371</v>
      </c>
      <c r="B497" s="1357" t="s">
        <v>109</v>
      </c>
      <c r="C497" s="1357" t="s">
        <v>234</v>
      </c>
      <c r="D497" s="1357" t="s">
        <v>1061</v>
      </c>
      <c r="E497" s="1358">
        <v>0.4166666666666667</v>
      </c>
      <c r="F497" s="1358">
        <v>0.75</v>
      </c>
      <c r="G497" s="1357">
        <v>30.0</v>
      </c>
      <c r="H497" s="1357" t="s">
        <v>2454</v>
      </c>
      <c r="I497" s="1361"/>
      <c r="J497" s="1349" t="s">
        <v>1752</v>
      </c>
      <c r="K497" s="1344" t="s">
        <v>3061</v>
      </c>
    </row>
    <row r="498">
      <c r="A498" s="1354" t="s">
        <v>3376</v>
      </c>
      <c r="B498" s="1354" t="s">
        <v>109</v>
      </c>
      <c r="C498" s="1354" t="s">
        <v>234</v>
      </c>
      <c r="D498" s="1354" t="s">
        <v>3281</v>
      </c>
      <c r="E498" s="1355">
        <v>0.6041666666666666</v>
      </c>
      <c r="F498" s="1355">
        <v>0.8958333333333334</v>
      </c>
      <c r="G498" s="1354">
        <v>30.0</v>
      </c>
      <c r="H498" s="1354">
        <v>7.5</v>
      </c>
      <c r="I498" s="780"/>
      <c r="J498" s="1354" t="s">
        <v>3379</v>
      </c>
      <c r="K498" s="1344" t="s">
        <v>3061</v>
      </c>
    </row>
    <row r="499">
      <c r="A499" s="1354" t="s">
        <v>3381</v>
      </c>
      <c r="B499" s="1354" t="s">
        <v>125</v>
      </c>
      <c r="C499" s="1354" t="s">
        <v>234</v>
      </c>
      <c r="D499" s="1354" t="s">
        <v>3281</v>
      </c>
      <c r="E499" s="1355">
        <v>0.4166666666666667</v>
      </c>
      <c r="F499" s="1355">
        <v>0.75</v>
      </c>
      <c r="G499" s="1354" t="s">
        <v>1319</v>
      </c>
      <c r="H499" s="1354">
        <v>7.5</v>
      </c>
      <c r="I499" s="780"/>
      <c r="J499" s="1354" t="s">
        <v>3384</v>
      </c>
      <c r="K499" s="1344" t="s">
        <v>3061</v>
      </c>
    </row>
    <row r="500">
      <c r="A500" s="1364" t="s">
        <v>3381</v>
      </c>
      <c r="B500" s="1364" t="s">
        <v>125</v>
      </c>
      <c r="C500" s="1364" t="s">
        <v>234</v>
      </c>
      <c r="D500" s="1364" t="s">
        <v>1066</v>
      </c>
      <c r="E500" s="1365">
        <v>0.6041666666666666</v>
      </c>
      <c r="F500" s="1365">
        <v>0.8819444444444444</v>
      </c>
      <c r="G500" s="1364">
        <v>30.0</v>
      </c>
      <c r="H500" s="1364" t="s">
        <v>1069</v>
      </c>
      <c r="I500" s="780"/>
      <c r="J500" s="1349" t="s">
        <v>1752</v>
      </c>
      <c r="K500" s="1344" t="s">
        <v>3061</v>
      </c>
    </row>
    <row r="501">
      <c r="A501" s="971" t="s">
        <v>3387</v>
      </c>
      <c r="B501" s="971" t="s">
        <v>141</v>
      </c>
      <c r="C501" s="971" t="s">
        <v>3145</v>
      </c>
      <c r="D501" s="971" t="s">
        <v>1065</v>
      </c>
      <c r="E501" s="970">
        <v>0.4166666666666667</v>
      </c>
      <c r="F501" s="970">
        <v>0.625</v>
      </c>
      <c r="G501" s="971" t="s">
        <v>1063</v>
      </c>
      <c r="H501" s="971">
        <v>5.0</v>
      </c>
      <c r="I501" s="1360"/>
      <c r="J501" s="1349" t="s">
        <v>1752</v>
      </c>
      <c r="K501" s="1344" t="s">
        <v>3061</v>
      </c>
    </row>
    <row r="502">
      <c r="A502" s="911" t="s">
        <v>3387</v>
      </c>
      <c r="B502" s="911" t="s">
        <v>141</v>
      </c>
      <c r="C502" s="911" t="s">
        <v>234</v>
      </c>
      <c r="D502" s="1354" t="s">
        <v>3281</v>
      </c>
      <c r="E502" s="1148">
        <v>0.5</v>
      </c>
      <c r="F502" s="1148">
        <v>0.8333333333333334</v>
      </c>
      <c r="G502" s="911">
        <v>30.0</v>
      </c>
      <c r="H502" s="911">
        <v>7.5</v>
      </c>
      <c r="I502" s="910"/>
      <c r="J502" s="1354" t="s">
        <v>3391</v>
      </c>
      <c r="K502" s="1344" t="s">
        <v>3117</v>
      </c>
    </row>
    <row r="503">
      <c r="A503" s="1357" t="s">
        <v>3387</v>
      </c>
      <c r="B503" s="1357" t="s">
        <v>141</v>
      </c>
      <c r="C503" s="1357" t="s">
        <v>234</v>
      </c>
      <c r="D503" s="1357" t="s">
        <v>1061</v>
      </c>
      <c r="E503" s="1358">
        <v>0.625</v>
      </c>
      <c r="F503" s="1358">
        <v>0.9027777777777778</v>
      </c>
      <c r="G503" s="1357">
        <v>30.0</v>
      </c>
      <c r="H503" s="1357" t="s">
        <v>1069</v>
      </c>
      <c r="I503" s="1361"/>
      <c r="J503" s="1349" t="s">
        <v>1752</v>
      </c>
      <c r="K503" s="1344" t="s">
        <v>3061</v>
      </c>
    </row>
    <row r="504">
      <c r="A504" s="971" t="s">
        <v>3396</v>
      </c>
      <c r="B504" s="971" t="s">
        <v>170</v>
      </c>
      <c r="C504" s="971" t="s">
        <v>234</v>
      </c>
      <c r="D504" s="971" t="s">
        <v>2271</v>
      </c>
      <c r="E504" s="970">
        <v>0.4583333333333333</v>
      </c>
      <c r="F504" s="970">
        <v>0.7604166666666666</v>
      </c>
      <c r="G504" s="971">
        <v>30.0</v>
      </c>
      <c r="H504" s="971">
        <v>6.75</v>
      </c>
      <c r="I504" s="1360"/>
      <c r="J504" s="1349" t="s">
        <v>1752</v>
      </c>
      <c r="K504" s="1344" t="s">
        <v>3061</v>
      </c>
    </row>
    <row r="505">
      <c r="A505" s="1354" t="s">
        <v>3396</v>
      </c>
      <c r="B505" s="1354" t="s">
        <v>170</v>
      </c>
      <c r="C505" s="1354" t="s">
        <v>234</v>
      </c>
      <c r="D505" s="1354" t="s">
        <v>3281</v>
      </c>
      <c r="E505" s="1355">
        <v>0.5208333333333334</v>
      </c>
      <c r="F505" s="1355">
        <v>0.6458333333333334</v>
      </c>
      <c r="G505" s="1354" t="s">
        <v>1063</v>
      </c>
      <c r="H505" s="1354">
        <v>3.0</v>
      </c>
      <c r="I505" s="780"/>
      <c r="J505" s="1349" t="s">
        <v>1752</v>
      </c>
      <c r="K505" s="1344" t="s">
        <v>3061</v>
      </c>
    </row>
    <row r="506">
      <c r="A506" s="971" t="s">
        <v>3399</v>
      </c>
      <c r="B506" s="971" t="s">
        <v>5</v>
      </c>
      <c r="C506" s="971" t="s">
        <v>1064</v>
      </c>
      <c r="D506" s="971" t="s">
        <v>1065</v>
      </c>
      <c r="E506" s="970">
        <v>0.3854166666666667</v>
      </c>
      <c r="F506" s="970">
        <v>0.78125</v>
      </c>
      <c r="G506" s="971">
        <v>30.0</v>
      </c>
      <c r="H506" s="971">
        <v>9.0</v>
      </c>
      <c r="I506" s="1360"/>
      <c r="J506" s="1349" t="s">
        <v>1752</v>
      </c>
      <c r="K506" s="1344" t="s">
        <v>3061</v>
      </c>
    </row>
    <row r="507">
      <c r="A507" s="879" t="s">
        <v>3399</v>
      </c>
      <c r="B507" s="879" t="s">
        <v>5</v>
      </c>
      <c r="C507" s="879" t="s">
        <v>234</v>
      </c>
      <c r="D507" s="879" t="s">
        <v>1174</v>
      </c>
      <c r="E507" s="1370">
        <v>0.12152777777777778</v>
      </c>
      <c r="F507" s="1370">
        <v>0.3194444444444444</v>
      </c>
      <c r="G507" s="879"/>
      <c r="H507" s="879" t="s">
        <v>1749</v>
      </c>
      <c r="I507" s="1372"/>
      <c r="J507" s="1349" t="s">
        <v>3017</v>
      </c>
      <c r="K507" s="1344" t="s">
        <v>3061</v>
      </c>
    </row>
    <row r="508">
      <c r="A508" s="1354" t="s">
        <v>3399</v>
      </c>
      <c r="B508" s="1354" t="s">
        <v>5</v>
      </c>
      <c r="C508" s="1354" t="s">
        <v>234</v>
      </c>
      <c r="D508" s="1354" t="s">
        <v>3281</v>
      </c>
      <c r="E508" s="1355">
        <v>0.4166666666666667</v>
      </c>
      <c r="F508" s="1355">
        <v>0.7083333333333334</v>
      </c>
      <c r="G508" s="1354">
        <v>30.0</v>
      </c>
      <c r="H508" s="1354">
        <v>6.5</v>
      </c>
      <c r="I508" s="1354" t="s">
        <v>3405</v>
      </c>
      <c r="J508" s="1357" t="s">
        <v>3406</v>
      </c>
      <c r="K508" s="1344" t="s">
        <v>3061</v>
      </c>
    </row>
    <row r="509">
      <c r="A509" s="1354" t="s">
        <v>3407</v>
      </c>
      <c r="B509" s="1354" t="s">
        <v>3408</v>
      </c>
      <c r="C509" s="1354" t="s">
        <v>234</v>
      </c>
      <c r="D509" s="1354" t="s">
        <v>3281</v>
      </c>
      <c r="E509" s="1355">
        <v>0.4166666666666667</v>
      </c>
      <c r="F509" s="1355">
        <v>0.7083333333333334</v>
      </c>
      <c r="G509" s="1354" t="s">
        <v>1063</v>
      </c>
      <c r="H509" s="1354">
        <v>7.0</v>
      </c>
      <c r="I509" s="780"/>
      <c r="J509" s="1349" t="s">
        <v>1752</v>
      </c>
      <c r="K509" s="1344" t="s">
        <v>3061</v>
      </c>
    </row>
    <row r="510">
      <c r="A510" s="1357" t="s">
        <v>3407</v>
      </c>
      <c r="B510" s="1357" t="s">
        <v>3408</v>
      </c>
      <c r="C510" s="1357" t="s">
        <v>234</v>
      </c>
      <c r="D510" s="1357" t="s">
        <v>1061</v>
      </c>
      <c r="E510" s="1358">
        <v>0.6666666666666666</v>
      </c>
      <c r="F510" s="1358">
        <v>0.8194444444444444</v>
      </c>
      <c r="G510" s="1357" t="s">
        <v>1063</v>
      </c>
      <c r="H510" s="1357" t="s">
        <v>2326</v>
      </c>
      <c r="I510" s="1361"/>
      <c r="J510" s="1349" t="s">
        <v>1752</v>
      </c>
      <c r="K510" s="1344" t="s">
        <v>3061</v>
      </c>
    </row>
    <row r="511">
      <c r="A511" s="971" t="s">
        <v>3411</v>
      </c>
      <c r="B511" s="971" t="s">
        <v>1115</v>
      </c>
      <c r="C511" s="971" t="s">
        <v>3145</v>
      </c>
      <c r="D511" s="971" t="s">
        <v>1065</v>
      </c>
      <c r="E511" s="970">
        <v>0.4166666666666667</v>
      </c>
      <c r="F511" s="970">
        <v>0.6666666666666666</v>
      </c>
      <c r="G511" s="971" t="s">
        <v>1063</v>
      </c>
      <c r="H511" s="971">
        <v>6.0</v>
      </c>
      <c r="I511" s="1360"/>
      <c r="J511" s="1360"/>
      <c r="K511" s="1344" t="s">
        <v>3061</v>
      </c>
    </row>
    <row r="512">
      <c r="A512" s="1346" t="s">
        <v>3411</v>
      </c>
      <c r="B512" s="1346" t="s">
        <v>1115</v>
      </c>
      <c r="C512" s="1346" t="s">
        <v>234</v>
      </c>
      <c r="D512" s="1346" t="s">
        <v>1061</v>
      </c>
      <c r="E512" s="1347">
        <v>0.625</v>
      </c>
      <c r="F512" s="1347">
        <v>0.8194444444444444</v>
      </c>
      <c r="G512" s="1346" t="s">
        <v>1063</v>
      </c>
      <c r="H512" s="1346" t="s">
        <v>1070</v>
      </c>
      <c r="I512" s="1348"/>
      <c r="J512" s="1361"/>
      <c r="K512" s="1344" t="s">
        <v>3061</v>
      </c>
    </row>
    <row r="513">
      <c r="A513" s="912" t="s">
        <v>3416</v>
      </c>
      <c r="B513" s="912" t="s">
        <v>109</v>
      </c>
      <c r="C513" s="912" t="s">
        <v>234</v>
      </c>
      <c r="D513" s="912" t="s">
        <v>1065</v>
      </c>
      <c r="E513" s="914">
        <v>0.4166666666666667</v>
      </c>
      <c r="F513" s="914">
        <v>0.7638888888888888</v>
      </c>
      <c r="G513" s="912">
        <v>30.0</v>
      </c>
      <c r="H513" s="912">
        <v>7.5</v>
      </c>
      <c r="I513" s="915"/>
      <c r="J513" s="1360"/>
      <c r="K513" s="1344" t="s">
        <v>3061</v>
      </c>
    </row>
    <row r="514">
      <c r="A514" s="1149" t="s">
        <v>3416</v>
      </c>
      <c r="B514" s="1149" t="s">
        <v>109</v>
      </c>
      <c r="C514" s="1149" t="s">
        <v>234</v>
      </c>
      <c r="D514" s="1149" t="s">
        <v>3281</v>
      </c>
      <c r="E514" s="1150">
        <v>0.6041666666666666</v>
      </c>
      <c r="F514" s="1150">
        <v>0.8888888888888888</v>
      </c>
      <c r="G514" s="1149">
        <v>30.0</v>
      </c>
      <c r="H514" s="1149">
        <v>6.0</v>
      </c>
      <c r="I514" s="1326"/>
      <c r="J514" s="780"/>
      <c r="K514" s="1344" t="s">
        <v>3117</v>
      </c>
    </row>
    <row r="515">
      <c r="A515" s="1149" t="s">
        <v>3424</v>
      </c>
      <c r="B515" s="1149" t="s">
        <v>125</v>
      </c>
      <c r="C515" s="1149" t="s">
        <v>3425</v>
      </c>
      <c r="D515" s="1149" t="s">
        <v>3281</v>
      </c>
      <c r="E515" s="1150">
        <v>0.4166666666666667</v>
      </c>
      <c r="F515" s="1150">
        <v>0.75</v>
      </c>
      <c r="G515" s="1149">
        <v>30.0</v>
      </c>
      <c r="H515" s="1149">
        <v>7.5</v>
      </c>
      <c r="I515" s="1326"/>
      <c r="J515" s="780"/>
      <c r="K515" s="1344" t="s">
        <v>3061</v>
      </c>
    </row>
    <row r="516">
      <c r="A516" s="1346" t="s">
        <v>3424</v>
      </c>
      <c r="B516" s="1346" t="s">
        <v>125</v>
      </c>
      <c r="C516" s="1346" t="s">
        <v>234</v>
      </c>
      <c r="D516" s="1346" t="s">
        <v>1061</v>
      </c>
      <c r="E516" s="1347">
        <v>0.6041666666666666</v>
      </c>
      <c r="F516" s="1347">
        <v>0.8819444444444444</v>
      </c>
      <c r="G516" s="1346">
        <v>30.0</v>
      </c>
      <c r="H516" s="1346" t="s">
        <v>1069</v>
      </c>
      <c r="I516" s="1348"/>
      <c r="J516" s="1361"/>
      <c r="K516" s="1344" t="s">
        <v>3061</v>
      </c>
    </row>
    <row r="517">
      <c r="A517" s="1346" t="s">
        <v>3429</v>
      </c>
      <c r="B517" s="1346" t="s">
        <v>141</v>
      </c>
      <c r="C517" s="1346" t="s">
        <v>234</v>
      </c>
      <c r="D517" s="1346" t="s">
        <v>1061</v>
      </c>
      <c r="E517" s="1347">
        <v>0.4166666666666667</v>
      </c>
      <c r="F517" s="1347">
        <v>0.625</v>
      </c>
      <c r="G517" s="1346" t="s">
        <v>1063</v>
      </c>
      <c r="H517" s="1346" t="s">
        <v>2254</v>
      </c>
      <c r="I517" s="1348"/>
      <c r="J517" s="1361"/>
      <c r="K517" s="1344" t="s">
        <v>3061</v>
      </c>
    </row>
    <row r="518">
      <c r="A518" s="1001" t="s">
        <v>3429</v>
      </c>
      <c r="B518" s="1001" t="s">
        <v>141</v>
      </c>
      <c r="C518" s="1001" t="s">
        <v>234</v>
      </c>
      <c r="D518" s="1001" t="s">
        <v>1067</v>
      </c>
      <c r="E518" s="1002">
        <v>0.5</v>
      </c>
      <c r="F518" s="1002">
        <v>0.7916666666666666</v>
      </c>
      <c r="G518" s="1001">
        <v>20.0</v>
      </c>
      <c r="H518" s="1001">
        <v>6.5</v>
      </c>
      <c r="I518" s="1003"/>
      <c r="J518" s="780"/>
      <c r="K518" s="1344" t="s">
        <v>3061</v>
      </c>
    </row>
    <row r="519">
      <c r="A519" s="911" t="s">
        <v>3429</v>
      </c>
      <c r="B519" s="911" t="s">
        <v>141</v>
      </c>
      <c r="C519" s="911" t="s">
        <v>234</v>
      </c>
      <c r="D519" s="911" t="s">
        <v>3281</v>
      </c>
      <c r="E519" s="1148">
        <v>0.625</v>
      </c>
      <c r="F519" s="1148">
        <v>0.8958333333333334</v>
      </c>
      <c r="G519" s="911">
        <v>30.0</v>
      </c>
      <c r="H519" s="910"/>
      <c r="I519" s="910"/>
      <c r="J519" s="780"/>
      <c r="K519" s="1344" t="s">
        <v>3061</v>
      </c>
    </row>
    <row r="520">
      <c r="A520" s="912" t="s">
        <v>3433</v>
      </c>
      <c r="B520" s="912" t="s">
        <v>170</v>
      </c>
      <c r="C520" s="912" t="s">
        <v>234</v>
      </c>
      <c r="D520" s="912" t="s">
        <v>1065</v>
      </c>
      <c r="E520" s="914">
        <v>0.4583333333333333</v>
      </c>
      <c r="F520" s="914">
        <v>0.7569444444444444</v>
      </c>
      <c r="G520" s="912">
        <v>30.0</v>
      </c>
      <c r="H520" s="912" t="s">
        <v>2198</v>
      </c>
      <c r="I520" s="915"/>
      <c r="J520" s="1360"/>
      <c r="K520" s="1344" t="s">
        <v>3061</v>
      </c>
    </row>
    <row r="521">
      <c r="A521" s="912" t="s">
        <v>3436</v>
      </c>
      <c r="B521" s="912" t="s">
        <v>5</v>
      </c>
      <c r="C521" s="912" t="s">
        <v>1064</v>
      </c>
      <c r="D521" s="912" t="s">
        <v>1065</v>
      </c>
      <c r="E521" s="914">
        <v>0.375</v>
      </c>
      <c r="F521" s="914">
        <v>0.7916666666666666</v>
      </c>
      <c r="G521" s="912">
        <v>30.0</v>
      </c>
      <c r="H521" s="912">
        <v>9.5</v>
      </c>
      <c r="I521" s="915"/>
      <c r="J521" s="1360"/>
      <c r="K521" s="1344" t="s">
        <v>3061</v>
      </c>
    </row>
    <row r="522">
      <c r="A522" s="1086" t="s">
        <v>3438</v>
      </c>
      <c r="B522" s="1086" t="s">
        <v>5</v>
      </c>
      <c r="C522" s="1086" t="s">
        <v>234</v>
      </c>
      <c r="D522" s="1086" t="s">
        <v>1452</v>
      </c>
      <c r="E522" s="1088">
        <v>0.625</v>
      </c>
      <c r="F522" s="1088">
        <v>0.8125</v>
      </c>
      <c r="G522" s="1086" t="s">
        <v>1063</v>
      </c>
      <c r="H522" s="1086" t="s">
        <v>3439</v>
      </c>
      <c r="I522" s="1091"/>
      <c r="J522" s="1379"/>
      <c r="K522" s="1344" t="s">
        <v>3061</v>
      </c>
    </row>
    <row r="523">
      <c r="A523" s="911" t="s">
        <v>3441</v>
      </c>
      <c r="B523" s="911" t="s">
        <v>5</v>
      </c>
      <c r="C523" s="911" t="s">
        <v>234</v>
      </c>
      <c r="D523" s="911" t="s">
        <v>3281</v>
      </c>
      <c r="E523" s="1148">
        <v>0.4166666666666667</v>
      </c>
      <c r="F523" s="1148">
        <v>0.7083333333333334</v>
      </c>
      <c r="G523" s="911" t="s">
        <v>1063</v>
      </c>
      <c r="H523" s="911">
        <v>7.0</v>
      </c>
      <c r="I523" s="910"/>
      <c r="J523" s="780"/>
      <c r="K523" s="1344" t="s">
        <v>3061</v>
      </c>
    </row>
    <row r="524">
      <c r="A524" s="1380">
        <v>42743.0</v>
      </c>
      <c r="B524" s="1346" t="s">
        <v>40</v>
      </c>
      <c r="C524" s="1346" t="s">
        <v>234</v>
      </c>
      <c r="D524" s="1346" t="s">
        <v>1061</v>
      </c>
      <c r="E524" s="1347">
        <v>0.4166666666666667</v>
      </c>
      <c r="F524" s="1347">
        <v>0.7986111111111112</v>
      </c>
      <c r="G524" s="1346">
        <v>30.0</v>
      </c>
      <c r="H524" s="1346" t="s">
        <v>3445</v>
      </c>
      <c r="I524" s="1348"/>
      <c r="J524" s="1357" t="s">
        <v>3447</v>
      </c>
      <c r="K524" s="1344"/>
    </row>
    <row r="525">
      <c r="A525" s="1006">
        <v>42774.0</v>
      </c>
      <c r="B525" s="912" t="s">
        <v>1115</v>
      </c>
      <c r="C525" s="912" t="s">
        <v>3145</v>
      </c>
      <c r="D525" s="912" t="s">
        <v>1065</v>
      </c>
      <c r="E525" s="914">
        <v>0.4166666666666667</v>
      </c>
      <c r="F525" s="914">
        <v>0.6666666666666666</v>
      </c>
      <c r="G525" s="912" t="s">
        <v>1063</v>
      </c>
      <c r="H525" s="912">
        <v>6.0</v>
      </c>
      <c r="I525" s="915"/>
      <c r="J525" s="1360"/>
      <c r="K525" s="1344"/>
    </row>
    <row r="526">
      <c r="A526" s="1065">
        <v>42774.0</v>
      </c>
      <c r="B526" s="1001" t="s">
        <v>1115</v>
      </c>
      <c r="C526" s="1001" t="s">
        <v>3145</v>
      </c>
      <c r="D526" s="1001" t="s">
        <v>1067</v>
      </c>
      <c r="E526" s="1002">
        <v>0.6194444444444445</v>
      </c>
      <c r="F526" s="1002">
        <v>0.8125</v>
      </c>
      <c r="G526" s="1001" t="s">
        <v>1063</v>
      </c>
      <c r="H526" s="1001">
        <v>4.5</v>
      </c>
      <c r="I526" s="1003"/>
      <c r="J526" s="1372"/>
      <c r="K526" s="1344"/>
    </row>
    <row r="527">
      <c r="A527" s="1339" t="s">
        <v>2059</v>
      </c>
      <c r="B527" s="1339" t="s">
        <v>2059</v>
      </c>
      <c r="C527" s="1339" t="s">
        <v>2059</v>
      </c>
      <c r="D527" s="1339" t="s">
        <v>2059</v>
      </c>
      <c r="E527" s="1339" t="s">
        <v>2059</v>
      </c>
      <c r="F527" s="1339" t="s">
        <v>2059</v>
      </c>
      <c r="G527" s="1339" t="s">
        <v>2059</v>
      </c>
      <c r="H527" s="1339" t="s">
        <v>2059</v>
      </c>
      <c r="I527" s="1339" t="s">
        <v>2059</v>
      </c>
      <c r="J527" s="1339" t="s">
        <v>2059</v>
      </c>
      <c r="K527" s="1354"/>
    </row>
    <row r="528">
      <c r="A528" s="1006">
        <v>42802.0</v>
      </c>
      <c r="B528" s="912" t="s">
        <v>109</v>
      </c>
      <c r="C528" s="912" t="s">
        <v>234</v>
      </c>
      <c r="D528" s="912" t="s">
        <v>1065</v>
      </c>
      <c r="E528" s="914">
        <v>0.4166666666666667</v>
      </c>
      <c r="F528" s="914">
        <v>0.75</v>
      </c>
      <c r="G528" s="912">
        <v>30.0</v>
      </c>
      <c r="H528" s="912">
        <v>7.5</v>
      </c>
      <c r="I528" s="915"/>
      <c r="J528" s="971" t="s">
        <v>1752</v>
      </c>
      <c r="K528" s="1344" t="s">
        <v>3061</v>
      </c>
    </row>
    <row r="529">
      <c r="A529" s="1345">
        <v>42802.0</v>
      </c>
      <c r="B529" s="1346" t="s">
        <v>109</v>
      </c>
      <c r="C529" s="1346" t="s">
        <v>234</v>
      </c>
      <c r="D529" s="1346" t="s">
        <v>1061</v>
      </c>
      <c r="E529" s="1347">
        <v>0.6041666666666666</v>
      </c>
      <c r="F529" s="1347">
        <v>0.8819444444444444</v>
      </c>
      <c r="G529" s="1346">
        <v>30.0</v>
      </c>
      <c r="H529" s="1346" t="s">
        <v>1069</v>
      </c>
      <c r="I529" s="1348"/>
      <c r="J529" s="1357" t="s">
        <v>1752</v>
      </c>
      <c r="K529" s="1344" t="s">
        <v>3061</v>
      </c>
    </row>
    <row r="530">
      <c r="A530" s="1065">
        <v>42833.0</v>
      </c>
      <c r="B530" s="1001" t="s">
        <v>125</v>
      </c>
      <c r="C530" s="1001" t="s">
        <v>234</v>
      </c>
      <c r="D530" s="1001" t="s">
        <v>1067</v>
      </c>
      <c r="E530" s="1002">
        <v>0.4097222222222222</v>
      </c>
      <c r="F530" s="1002">
        <v>0.75</v>
      </c>
      <c r="G530" s="1001">
        <v>30.0</v>
      </c>
      <c r="H530" s="1001">
        <v>7.5</v>
      </c>
      <c r="I530" s="1003"/>
      <c r="J530" s="879" t="s">
        <v>1752</v>
      </c>
      <c r="K530" s="1344" t="s">
        <v>3061</v>
      </c>
    </row>
    <row r="531">
      <c r="A531" s="1004">
        <v>42833.0</v>
      </c>
      <c r="B531" s="938" t="s">
        <v>125</v>
      </c>
      <c r="C531" s="938" t="s">
        <v>234</v>
      </c>
      <c r="D531" s="1382" t="s">
        <v>1066</v>
      </c>
      <c r="E531" s="939">
        <v>0.6041666666666666</v>
      </c>
      <c r="F531" s="939">
        <v>0.8819444444444444</v>
      </c>
      <c r="G531" s="938">
        <v>30.0</v>
      </c>
      <c r="H531" s="938" t="s">
        <v>1069</v>
      </c>
      <c r="I531" s="1005"/>
      <c r="J531" s="1364" t="s">
        <v>1752</v>
      </c>
      <c r="K531" s="1344" t="s">
        <v>3061</v>
      </c>
    </row>
    <row r="532">
      <c r="A532" s="1383">
        <v>42863.0</v>
      </c>
      <c r="B532" s="1086" t="s">
        <v>141</v>
      </c>
      <c r="C532" s="1086" t="s">
        <v>234</v>
      </c>
      <c r="D532" s="1086" t="s">
        <v>1452</v>
      </c>
      <c r="E532" s="1088">
        <v>0.4166666666666667</v>
      </c>
      <c r="F532" s="1088">
        <v>0.625</v>
      </c>
      <c r="G532" s="1086" t="s">
        <v>1063</v>
      </c>
      <c r="H532" s="1086" t="s">
        <v>3109</v>
      </c>
      <c r="I532" s="1091"/>
      <c r="J532" s="1351" t="s">
        <v>1752</v>
      </c>
      <c r="K532" s="1344" t="s">
        <v>3061</v>
      </c>
    </row>
    <row r="533">
      <c r="A533" s="1345">
        <v>42863.0</v>
      </c>
      <c r="B533" s="1346" t="s">
        <v>141</v>
      </c>
      <c r="C533" s="1346" t="s">
        <v>234</v>
      </c>
      <c r="D533" s="1346" t="s">
        <v>1061</v>
      </c>
      <c r="E533" s="1347">
        <v>0.5</v>
      </c>
      <c r="F533" s="1347">
        <v>0.8333333333333334</v>
      </c>
      <c r="G533" s="1346">
        <v>30.0</v>
      </c>
      <c r="H533" s="1346">
        <v>7.5</v>
      </c>
      <c r="I533" s="1348"/>
      <c r="J533" s="1357" t="s">
        <v>1752</v>
      </c>
      <c r="K533" s="1344" t="s">
        <v>3061</v>
      </c>
    </row>
    <row r="534">
      <c r="A534" s="1330">
        <v>42863.0</v>
      </c>
      <c r="B534" s="912" t="s">
        <v>141</v>
      </c>
      <c r="C534" s="912" t="s">
        <v>234</v>
      </c>
      <c r="D534" s="912" t="s">
        <v>1065</v>
      </c>
      <c r="E534" s="914">
        <v>0.625</v>
      </c>
      <c r="F534" s="914">
        <v>0.9027777777777778</v>
      </c>
      <c r="G534" s="912">
        <v>30.0</v>
      </c>
      <c r="H534" s="912" t="s">
        <v>3457</v>
      </c>
      <c r="I534" s="915"/>
      <c r="J534" s="971" t="s">
        <v>1752</v>
      </c>
      <c r="K534" s="1344" t="s">
        <v>3061</v>
      </c>
    </row>
    <row r="535">
      <c r="A535" s="1330">
        <v>42894.0</v>
      </c>
      <c r="B535" s="912" t="s">
        <v>170</v>
      </c>
      <c r="C535" s="912" t="s">
        <v>234</v>
      </c>
      <c r="D535" s="912" t="s">
        <v>1065</v>
      </c>
      <c r="E535" s="914">
        <v>0.4583333333333333</v>
      </c>
      <c r="F535" s="914">
        <v>0.7604166666666666</v>
      </c>
      <c r="G535" s="912">
        <v>30.0</v>
      </c>
      <c r="H535" s="912">
        <v>6.75</v>
      </c>
      <c r="I535" s="915"/>
      <c r="J535" s="971" t="s">
        <v>1752</v>
      </c>
      <c r="K535" s="1344" t="s">
        <v>3061</v>
      </c>
    </row>
    <row r="536">
      <c r="A536" s="1384">
        <v>42894.0</v>
      </c>
      <c r="B536" s="938" t="s">
        <v>170</v>
      </c>
      <c r="C536" s="938" t="s">
        <v>234</v>
      </c>
      <c r="D536" s="938" t="s">
        <v>1066</v>
      </c>
      <c r="E536" s="939">
        <v>0.5208333333333334</v>
      </c>
      <c r="F536" s="939">
        <v>0.6458333333333334</v>
      </c>
      <c r="G536" s="938" t="s">
        <v>1063</v>
      </c>
      <c r="H536" s="938">
        <v>3.0</v>
      </c>
      <c r="I536" s="1005"/>
      <c r="J536" s="1364" t="s">
        <v>1752</v>
      </c>
      <c r="K536" s="1344" t="s">
        <v>3061</v>
      </c>
    </row>
    <row r="537">
      <c r="A537" s="1330">
        <v>42924.0</v>
      </c>
      <c r="B537" s="912" t="s">
        <v>5</v>
      </c>
      <c r="C537" s="912" t="s">
        <v>1064</v>
      </c>
      <c r="D537" s="912" t="s">
        <v>1065</v>
      </c>
      <c r="E537" s="914">
        <v>0.3854166666666667</v>
      </c>
      <c r="F537" s="914">
        <v>0.75</v>
      </c>
      <c r="G537" s="912">
        <v>30.0</v>
      </c>
      <c r="H537" s="912">
        <v>8.25</v>
      </c>
      <c r="I537" s="915"/>
      <c r="J537" s="971" t="s">
        <v>1752</v>
      </c>
      <c r="K537" s="1344" t="s">
        <v>1752</v>
      </c>
    </row>
    <row r="538">
      <c r="A538" s="1384">
        <v>42924.0</v>
      </c>
      <c r="B538" s="938" t="s">
        <v>5</v>
      </c>
      <c r="C538" s="938" t="s">
        <v>234</v>
      </c>
      <c r="D538" s="938" t="s">
        <v>1066</v>
      </c>
      <c r="E538" s="939">
        <v>0.4131944444444444</v>
      </c>
      <c r="F538" s="939">
        <v>0.7083333333333334</v>
      </c>
      <c r="G538" s="938">
        <v>30.0</v>
      </c>
      <c r="H538" s="938" t="s">
        <v>2728</v>
      </c>
      <c r="I538" s="1005"/>
      <c r="J538" s="1364" t="s">
        <v>1752</v>
      </c>
      <c r="K538" s="1344" t="s">
        <v>3061</v>
      </c>
    </row>
    <row r="539">
      <c r="A539" s="1383">
        <v>42924.0</v>
      </c>
      <c r="B539" s="1086" t="s">
        <v>5</v>
      </c>
      <c r="C539" s="1086" t="s">
        <v>234</v>
      </c>
      <c r="D539" s="1086" t="s">
        <v>1452</v>
      </c>
      <c r="E539" s="1088">
        <v>0.625</v>
      </c>
      <c r="F539" s="1088">
        <v>0.8194444444444444</v>
      </c>
      <c r="G539" s="1086" t="s">
        <v>1063</v>
      </c>
      <c r="H539" s="1086" t="s">
        <v>3468</v>
      </c>
      <c r="I539" s="1091"/>
      <c r="J539" s="1351" t="s">
        <v>1752</v>
      </c>
      <c r="K539" s="1344" t="s">
        <v>3061</v>
      </c>
    </row>
    <row r="540">
      <c r="A540" s="1345">
        <v>42955.0</v>
      </c>
      <c r="B540" s="1346" t="s">
        <v>40</v>
      </c>
      <c r="C540" s="1346" t="s">
        <v>234</v>
      </c>
      <c r="D540" s="1346" t="s">
        <v>1061</v>
      </c>
      <c r="E540" s="1347">
        <v>0.4166666666666667</v>
      </c>
      <c r="F540" s="1347">
        <v>0.7986111111111112</v>
      </c>
      <c r="G540" s="1346">
        <v>30.0</v>
      </c>
      <c r="H540" s="1346" t="s">
        <v>3445</v>
      </c>
      <c r="I540" s="1348"/>
      <c r="J540" s="1357" t="s">
        <v>1752</v>
      </c>
      <c r="K540" s="1344" t="s">
        <v>3061</v>
      </c>
    </row>
    <row r="541">
      <c r="A541" s="1006">
        <v>42986.0</v>
      </c>
      <c r="B541" s="912" t="s">
        <v>1115</v>
      </c>
      <c r="C541" s="912" t="s">
        <v>234</v>
      </c>
      <c r="D541" s="912" t="s">
        <v>1065</v>
      </c>
      <c r="E541" s="914">
        <v>0.4166666666666667</v>
      </c>
      <c r="F541" s="914">
        <v>0.6770833333333334</v>
      </c>
      <c r="G541" s="912" t="s">
        <v>1063</v>
      </c>
      <c r="H541" s="912">
        <v>6.25</v>
      </c>
      <c r="I541" s="912" t="s">
        <v>3471</v>
      </c>
      <c r="J541" s="971" t="s">
        <v>1752</v>
      </c>
      <c r="K541" s="1344" t="s">
        <v>3117</v>
      </c>
    </row>
    <row r="542">
      <c r="A542" s="1065">
        <v>42986.0</v>
      </c>
      <c r="B542" s="1001" t="s">
        <v>1115</v>
      </c>
      <c r="C542" s="1001" t="s">
        <v>234</v>
      </c>
      <c r="D542" s="1001" t="s">
        <v>1067</v>
      </c>
      <c r="E542" s="1002">
        <v>0.12222222222222222</v>
      </c>
      <c r="F542" s="1002">
        <v>0.3125</v>
      </c>
      <c r="G542" s="1001" t="s">
        <v>1063</v>
      </c>
      <c r="H542" s="1001" t="s">
        <v>2489</v>
      </c>
      <c r="I542" s="1001" t="s">
        <v>3474</v>
      </c>
      <c r="J542" s="879" t="s">
        <v>1752</v>
      </c>
      <c r="K542" s="1344" t="s">
        <v>3061</v>
      </c>
    </row>
    <row r="543">
      <c r="A543" s="1362" t="s">
        <v>3475</v>
      </c>
      <c r="B543" s="1362" t="s">
        <v>109</v>
      </c>
      <c r="C543" s="1362" t="s">
        <v>234</v>
      </c>
      <c r="D543" s="1362" t="s">
        <v>3476</v>
      </c>
      <c r="E543" s="1363">
        <v>0.4166666666666667</v>
      </c>
      <c r="F543" s="1363">
        <v>0.75</v>
      </c>
      <c r="G543" s="1362">
        <v>30.0</v>
      </c>
      <c r="H543" s="1362">
        <v>7.5</v>
      </c>
      <c r="I543" s="1362" t="s">
        <v>3479</v>
      </c>
      <c r="J543" s="1385" t="s">
        <v>1752</v>
      </c>
      <c r="K543" s="1344" t="s">
        <v>3061</v>
      </c>
    </row>
    <row r="544">
      <c r="A544" s="1006">
        <v>43016.0</v>
      </c>
      <c r="B544" s="912" t="s">
        <v>109</v>
      </c>
      <c r="C544" s="912" t="s">
        <v>1064</v>
      </c>
      <c r="D544" s="912" t="s">
        <v>1065</v>
      </c>
      <c r="E544" s="914">
        <v>0.3854166666666667</v>
      </c>
      <c r="F544" s="914">
        <v>0.7291666666666666</v>
      </c>
      <c r="G544" s="912">
        <v>30.0</v>
      </c>
      <c r="H544" s="912">
        <v>7.75</v>
      </c>
      <c r="I544" s="915"/>
      <c r="J544" s="971" t="s">
        <v>1752</v>
      </c>
      <c r="K544" s="1344" t="s">
        <v>3061</v>
      </c>
    </row>
    <row r="545">
      <c r="A545" s="1345">
        <v>43016.0</v>
      </c>
      <c r="B545" s="1346" t="s">
        <v>109</v>
      </c>
      <c r="C545" s="1346" t="s">
        <v>234</v>
      </c>
      <c r="D545" s="1346" t="s">
        <v>1061</v>
      </c>
      <c r="E545" s="1347">
        <v>0.6041666666666666</v>
      </c>
      <c r="F545" s="1347">
        <v>0.8819444444444444</v>
      </c>
      <c r="G545" s="1346">
        <v>30.0</v>
      </c>
      <c r="H545" s="1346" t="s">
        <v>1069</v>
      </c>
      <c r="I545" s="1348"/>
      <c r="J545" s="1357" t="s">
        <v>1752</v>
      </c>
      <c r="K545" s="1344" t="s">
        <v>3061</v>
      </c>
    </row>
    <row r="546">
      <c r="A546" s="1383">
        <v>43047.0</v>
      </c>
      <c r="B546" s="1086" t="s">
        <v>2092</v>
      </c>
      <c r="C546" s="1086" t="s">
        <v>234</v>
      </c>
      <c r="D546" s="1086" t="s">
        <v>1452</v>
      </c>
      <c r="E546" s="1088">
        <v>0.4166666666666667</v>
      </c>
      <c r="F546" s="1088">
        <v>0.75</v>
      </c>
      <c r="G546" s="1086">
        <v>30.0</v>
      </c>
      <c r="H546" s="1086">
        <v>7.5</v>
      </c>
      <c r="I546" s="1091"/>
      <c r="J546" s="1386" t="s">
        <v>1752</v>
      </c>
      <c r="K546" s="1344" t="s">
        <v>3061</v>
      </c>
    </row>
    <row r="547">
      <c r="A547" s="1384">
        <v>43047.0</v>
      </c>
      <c r="B547" s="938" t="s">
        <v>125</v>
      </c>
      <c r="C547" s="938" t="s">
        <v>234</v>
      </c>
      <c r="D547" s="938" t="s">
        <v>1066</v>
      </c>
      <c r="E547" s="939">
        <v>0.6041666666666666</v>
      </c>
      <c r="F547" s="939">
        <v>0.8819444444444444</v>
      </c>
      <c r="G547" s="938">
        <v>30.0</v>
      </c>
      <c r="H547" s="938" t="s">
        <v>2428</v>
      </c>
      <c r="I547" s="938" t="s">
        <v>3490</v>
      </c>
      <c r="J547" s="1364" t="s">
        <v>1752</v>
      </c>
      <c r="K547" s="1344" t="s">
        <v>3061</v>
      </c>
    </row>
    <row r="548">
      <c r="A548" s="873" t="s">
        <v>3491</v>
      </c>
      <c r="B548" s="873" t="s">
        <v>141</v>
      </c>
      <c r="C548" s="873" t="s">
        <v>234</v>
      </c>
      <c r="D548" s="873" t="s">
        <v>1058</v>
      </c>
      <c r="E548" s="1387">
        <v>0.4166666666666667</v>
      </c>
      <c r="F548" s="1387">
        <v>0.625</v>
      </c>
      <c r="G548" s="873" t="s">
        <v>1063</v>
      </c>
      <c r="H548" s="873">
        <v>5.0</v>
      </c>
      <c r="I548" s="873" t="s">
        <v>3495</v>
      </c>
      <c r="J548" s="873" t="s">
        <v>1752</v>
      </c>
      <c r="K548" s="1344" t="s">
        <v>3061</v>
      </c>
    </row>
    <row r="549">
      <c r="A549" s="1383">
        <v>43077.0</v>
      </c>
      <c r="B549" s="1086" t="s">
        <v>141</v>
      </c>
      <c r="C549" s="1086" t="s">
        <v>234</v>
      </c>
      <c r="D549" s="1086" t="s">
        <v>1452</v>
      </c>
      <c r="E549" s="1388">
        <v>0.5277777777777778</v>
      </c>
      <c r="F549" s="1088">
        <v>0.8333333333333334</v>
      </c>
      <c r="G549" s="1086" t="s">
        <v>1063</v>
      </c>
      <c r="H549" s="1086" t="s">
        <v>3498</v>
      </c>
      <c r="I549" s="1086" t="s">
        <v>3499</v>
      </c>
      <c r="J549" s="1351" t="s">
        <v>1752</v>
      </c>
      <c r="K549" s="1344" t="s">
        <v>3061</v>
      </c>
    </row>
    <row r="550">
      <c r="A550" s="1346" t="s">
        <v>3491</v>
      </c>
      <c r="B550" s="1346" t="s">
        <v>141</v>
      </c>
      <c r="C550" s="1346" t="s">
        <v>234</v>
      </c>
      <c r="D550" s="1346" t="s">
        <v>1061</v>
      </c>
      <c r="E550" s="1347">
        <v>0.625</v>
      </c>
      <c r="F550" s="1347">
        <v>0.9027777777777778</v>
      </c>
      <c r="G550" s="1346">
        <v>30.0</v>
      </c>
      <c r="H550" s="1346" t="s">
        <v>1069</v>
      </c>
      <c r="I550" s="1346" t="s">
        <v>3501</v>
      </c>
      <c r="J550" s="1357" t="s">
        <v>1752</v>
      </c>
      <c r="K550" s="1344" t="s">
        <v>3061</v>
      </c>
    </row>
    <row r="551">
      <c r="A551" s="912" t="s">
        <v>3503</v>
      </c>
      <c r="B551" s="912" t="s">
        <v>170</v>
      </c>
      <c r="C551" s="912" t="s">
        <v>3145</v>
      </c>
      <c r="D551" s="912" t="s">
        <v>1065</v>
      </c>
      <c r="E551" s="914">
        <v>0.4583333333333333</v>
      </c>
      <c r="F551" s="914">
        <v>0.7604166666666666</v>
      </c>
      <c r="G551" s="912">
        <v>30.0</v>
      </c>
      <c r="H551" s="912">
        <v>6.75</v>
      </c>
      <c r="I551" s="915"/>
      <c r="J551" s="824" t="s">
        <v>1752</v>
      </c>
      <c r="K551" s="1344" t="s">
        <v>3061</v>
      </c>
    </row>
    <row r="552">
      <c r="A552" s="1346" t="s">
        <v>3503</v>
      </c>
      <c r="B552" s="1346" t="s">
        <v>170</v>
      </c>
      <c r="C552" s="1346" t="s">
        <v>234</v>
      </c>
      <c r="D552" s="1346" t="s">
        <v>1061</v>
      </c>
      <c r="E552" s="1347">
        <v>0.5208333333333334</v>
      </c>
      <c r="F552" s="1347">
        <v>0.6458333333333334</v>
      </c>
      <c r="G552" s="1346" t="s">
        <v>1063</v>
      </c>
      <c r="H552" s="1346" t="s">
        <v>2346</v>
      </c>
      <c r="I552" s="1348"/>
      <c r="J552" s="1392" t="s">
        <v>1752</v>
      </c>
      <c r="K552" s="1344" t="s">
        <v>3061</v>
      </c>
    </row>
    <row r="553">
      <c r="A553" s="912" t="s">
        <v>3510</v>
      </c>
      <c r="B553" s="912" t="s">
        <v>5</v>
      </c>
      <c r="C553" s="912" t="s">
        <v>1083</v>
      </c>
      <c r="D553" s="912" t="s">
        <v>1065</v>
      </c>
      <c r="E553" s="914">
        <v>0.3854166666666667</v>
      </c>
      <c r="F553" s="914">
        <v>0.75</v>
      </c>
      <c r="G553" s="912">
        <v>30.0</v>
      </c>
      <c r="H553" s="912">
        <v>8.25</v>
      </c>
      <c r="I553" s="915"/>
      <c r="J553" s="824" t="s">
        <v>1752</v>
      </c>
      <c r="K553" s="1344" t="s">
        <v>3061</v>
      </c>
    </row>
    <row r="554">
      <c r="A554" s="1346" t="s">
        <v>3510</v>
      </c>
      <c r="B554" s="1346" t="s">
        <v>5</v>
      </c>
      <c r="C554" s="1346" t="s">
        <v>234</v>
      </c>
      <c r="D554" s="1346" t="s">
        <v>1061</v>
      </c>
      <c r="E554" s="1347">
        <v>0.4166666666666667</v>
      </c>
      <c r="F554" s="1347">
        <v>0.75</v>
      </c>
      <c r="G554" s="1346">
        <v>30.0</v>
      </c>
      <c r="H554" s="1346" t="s">
        <v>2454</v>
      </c>
      <c r="I554" s="1348"/>
      <c r="J554" s="1392" t="s">
        <v>1752</v>
      </c>
      <c r="K554" s="1344" t="s">
        <v>3061</v>
      </c>
    </row>
    <row r="555">
      <c r="A555" s="1362" t="s">
        <v>3516</v>
      </c>
      <c r="B555" s="1362" t="s">
        <v>5</v>
      </c>
      <c r="C555" s="1362" t="s">
        <v>234</v>
      </c>
      <c r="D555" s="1362" t="s">
        <v>1096</v>
      </c>
      <c r="E555" s="1363">
        <v>0.625</v>
      </c>
      <c r="F555" s="1363">
        <v>0.8194444444444444</v>
      </c>
      <c r="G555" s="1362" t="s">
        <v>1063</v>
      </c>
      <c r="H555" s="1362" t="s">
        <v>3518</v>
      </c>
      <c r="I555" s="1393"/>
      <c r="J555" s="724" t="s">
        <v>1752</v>
      </c>
      <c r="K555" s="1344" t="s">
        <v>3061</v>
      </c>
    </row>
    <row r="556">
      <c r="A556" s="873" t="s">
        <v>3521</v>
      </c>
      <c r="B556" s="873" t="s">
        <v>40</v>
      </c>
      <c r="C556" s="873" t="s">
        <v>234</v>
      </c>
      <c r="D556" s="873" t="s">
        <v>1058</v>
      </c>
      <c r="E556" s="1387">
        <v>0.4166666666666667</v>
      </c>
      <c r="F556" s="1394">
        <v>0.7083333333333334</v>
      </c>
      <c r="G556" s="873" t="s">
        <v>1073</v>
      </c>
      <c r="H556" s="873">
        <v>6.5</v>
      </c>
      <c r="I556" s="873"/>
      <c r="J556" s="873" t="s">
        <v>1752</v>
      </c>
      <c r="K556" s="1344" t="s">
        <v>3061</v>
      </c>
    </row>
    <row r="557">
      <c r="A557" s="1346" t="s">
        <v>3526</v>
      </c>
      <c r="B557" s="1346" t="s">
        <v>40</v>
      </c>
      <c r="C557" s="1346" t="s">
        <v>234</v>
      </c>
      <c r="D557" s="1346" t="s">
        <v>1061</v>
      </c>
      <c r="E557" s="1347">
        <v>0.6666666666666666</v>
      </c>
      <c r="F557" s="1347">
        <v>0.8125</v>
      </c>
      <c r="G557" s="1346" t="s">
        <v>1063</v>
      </c>
      <c r="H557" s="1346" t="s">
        <v>2326</v>
      </c>
      <c r="I557" s="1348"/>
      <c r="J557" s="1392" t="s">
        <v>1752</v>
      </c>
      <c r="K557" s="1344" t="s">
        <v>3061</v>
      </c>
    </row>
    <row r="558">
      <c r="A558" s="912" t="s">
        <v>3527</v>
      </c>
      <c r="B558" s="912" t="s">
        <v>1115</v>
      </c>
      <c r="C558" s="912" t="s">
        <v>234</v>
      </c>
      <c r="D558" s="912" t="s">
        <v>1065</v>
      </c>
      <c r="E558" s="914">
        <v>0.4166666666666667</v>
      </c>
      <c r="F558" s="914">
        <v>0.6666666666666666</v>
      </c>
      <c r="G558" s="912" t="s">
        <v>1063</v>
      </c>
      <c r="H558" s="912">
        <v>6.0</v>
      </c>
      <c r="I558" s="915"/>
      <c r="J558" s="824" t="s">
        <v>1752</v>
      </c>
      <c r="K558" s="1344" t="s">
        <v>3061</v>
      </c>
    </row>
    <row r="559">
      <c r="A559" s="1001" t="s">
        <v>3527</v>
      </c>
      <c r="B559" s="1001" t="s">
        <v>1115</v>
      </c>
      <c r="C559" s="1001" t="s">
        <v>234</v>
      </c>
      <c r="D559" s="1001" t="s">
        <v>2286</v>
      </c>
      <c r="E559" s="1002">
        <v>0.625</v>
      </c>
      <c r="F559" s="1002">
        <v>0.8194444444444444</v>
      </c>
      <c r="G559" s="1001" t="s">
        <v>1063</v>
      </c>
      <c r="H559" s="1001" t="s">
        <v>2489</v>
      </c>
      <c r="I559" s="1003"/>
      <c r="J559" s="844"/>
      <c r="K559" s="1344" t="s">
        <v>3061</v>
      </c>
    </row>
    <row r="560">
      <c r="A560" s="1339" t="s">
        <v>2059</v>
      </c>
      <c r="B560" s="1339" t="s">
        <v>2059</v>
      </c>
      <c r="C560" s="1339" t="s">
        <v>2059</v>
      </c>
      <c r="D560" s="1339" t="s">
        <v>2059</v>
      </c>
      <c r="E560" s="1339" t="s">
        <v>2059</v>
      </c>
      <c r="F560" s="1339" t="s">
        <v>2059</v>
      </c>
      <c r="G560" s="1339" t="s">
        <v>2059</v>
      </c>
      <c r="H560" s="1339" t="s">
        <v>2059</v>
      </c>
      <c r="I560" s="1339" t="s">
        <v>2059</v>
      </c>
      <c r="J560" s="1339" t="s">
        <v>2059</v>
      </c>
      <c r="K560" s="1354"/>
    </row>
    <row r="561">
      <c r="A561" s="912" t="s">
        <v>3531</v>
      </c>
      <c r="B561" s="912" t="s">
        <v>109</v>
      </c>
      <c r="C561" s="912" t="s">
        <v>234</v>
      </c>
      <c r="D561" s="912" t="s">
        <v>1065</v>
      </c>
      <c r="E561" s="914">
        <v>0.4166666666666667</v>
      </c>
      <c r="F561" s="914">
        <v>0.75</v>
      </c>
      <c r="G561" s="912">
        <v>30.0</v>
      </c>
      <c r="H561" s="912">
        <v>7.5</v>
      </c>
      <c r="I561" s="915"/>
      <c r="J561" s="824" t="s">
        <v>1752</v>
      </c>
      <c r="K561" s="1344" t="s">
        <v>3061</v>
      </c>
    </row>
    <row r="562">
      <c r="A562" s="1346" t="s">
        <v>3531</v>
      </c>
      <c r="B562" s="1346" t="s">
        <v>109</v>
      </c>
      <c r="C562" s="1346" t="s">
        <v>234</v>
      </c>
      <c r="D562" s="1346" t="s">
        <v>1061</v>
      </c>
      <c r="E562" s="1347">
        <v>0.6041666666666666</v>
      </c>
      <c r="F562" s="1347">
        <v>0.8819444444444444</v>
      </c>
      <c r="G562" s="1346">
        <v>30.0</v>
      </c>
      <c r="H562" s="1346" t="s">
        <v>1069</v>
      </c>
      <c r="I562" s="1348"/>
      <c r="J562" s="1357" t="s">
        <v>1752</v>
      </c>
      <c r="K562" s="1344" t="s">
        <v>3061</v>
      </c>
    </row>
    <row r="563">
      <c r="A563" s="1346" t="s">
        <v>3536</v>
      </c>
      <c r="B563" s="1346" t="s">
        <v>125</v>
      </c>
      <c r="C563" s="1346" t="s">
        <v>234</v>
      </c>
      <c r="D563" s="1346" t="s">
        <v>1061</v>
      </c>
      <c r="E563" s="1347">
        <v>0.4166666666666667</v>
      </c>
      <c r="F563" s="1347">
        <v>0.7291666666666666</v>
      </c>
      <c r="G563" s="1346">
        <v>30.0</v>
      </c>
      <c r="H563" s="1346" t="s">
        <v>1123</v>
      </c>
      <c r="I563" s="1346" t="s">
        <v>3538</v>
      </c>
      <c r="J563" s="1357" t="s">
        <v>1752</v>
      </c>
      <c r="K563" s="1344" t="s">
        <v>3061</v>
      </c>
    </row>
    <row r="564">
      <c r="A564" s="1362" t="s">
        <v>3541</v>
      </c>
      <c r="B564" s="1362" t="s">
        <v>125</v>
      </c>
      <c r="C564" s="1362" t="s">
        <v>234</v>
      </c>
      <c r="D564" s="1362" t="s">
        <v>3476</v>
      </c>
      <c r="E564" s="1363">
        <v>0.6041666666666666</v>
      </c>
      <c r="F564" s="1363">
        <v>0.8819444444444444</v>
      </c>
      <c r="G564" s="1362">
        <v>30.0</v>
      </c>
      <c r="H564" s="1362" t="s">
        <v>2553</v>
      </c>
      <c r="I564" s="1362" t="s">
        <v>3545</v>
      </c>
      <c r="J564" s="1385" t="s">
        <v>1752</v>
      </c>
      <c r="K564" s="1395" t="s">
        <v>3061</v>
      </c>
    </row>
    <row r="565">
      <c r="A565" s="1346" t="s">
        <v>3548</v>
      </c>
      <c r="B565" s="1346" t="s">
        <v>141</v>
      </c>
      <c r="C565" s="1346" t="s">
        <v>234</v>
      </c>
      <c r="D565" s="1346" t="s">
        <v>1061</v>
      </c>
      <c r="E565" s="1347">
        <v>0.4166666666666667</v>
      </c>
      <c r="F565" s="1347">
        <v>0.625</v>
      </c>
      <c r="G565" s="1346" t="s">
        <v>1063</v>
      </c>
      <c r="H565" s="1346" t="s">
        <v>2254</v>
      </c>
      <c r="I565" s="1348"/>
      <c r="J565" s="1392" t="s">
        <v>1752</v>
      </c>
      <c r="K565" s="1344" t="s">
        <v>3061</v>
      </c>
    </row>
    <row r="566">
      <c r="A566" s="1001" t="s">
        <v>3548</v>
      </c>
      <c r="B566" s="1208" t="s">
        <v>141</v>
      </c>
      <c r="C566" s="1208" t="s">
        <v>234</v>
      </c>
      <c r="D566" s="1208" t="s">
        <v>1067</v>
      </c>
      <c r="E566" s="1209">
        <v>0.4986111111111111</v>
      </c>
      <c r="F566" s="1209">
        <v>0.8333333333333334</v>
      </c>
      <c r="G566" s="1208">
        <v>30.0</v>
      </c>
      <c r="H566" s="1208">
        <v>7.5</v>
      </c>
      <c r="I566" s="1210"/>
      <c r="J566" s="1396" t="s">
        <v>1752</v>
      </c>
      <c r="K566" s="1344" t="s">
        <v>3061</v>
      </c>
    </row>
    <row r="567">
      <c r="A567" s="938" t="s">
        <v>3548</v>
      </c>
      <c r="B567" s="938" t="s">
        <v>141</v>
      </c>
      <c r="C567" s="938" t="s">
        <v>234</v>
      </c>
      <c r="D567" s="938" t="s">
        <v>1066</v>
      </c>
      <c r="E567" s="939">
        <v>0.625</v>
      </c>
      <c r="F567" s="939">
        <v>0.9027777777777778</v>
      </c>
      <c r="G567" s="938">
        <v>30.0</v>
      </c>
      <c r="H567" s="938" t="s">
        <v>1069</v>
      </c>
      <c r="I567" s="1005"/>
      <c r="J567" s="862" t="s">
        <v>1752</v>
      </c>
      <c r="K567" s="1344" t="s">
        <v>3061</v>
      </c>
    </row>
    <row r="568">
      <c r="A568" s="912" t="s">
        <v>3556</v>
      </c>
      <c r="B568" s="912" t="s">
        <v>170</v>
      </c>
      <c r="C568" s="912" t="s">
        <v>234</v>
      </c>
      <c r="D568" s="912" t="s">
        <v>1065</v>
      </c>
      <c r="E568" s="914">
        <v>0.4375</v>
      </c>
      <c r="F568" s="914">
        <v>0.7604166666666666</v>
      </c>
      <c r="G568" s="912">
        <v>30.0</v>
      </c>
      <c r="H568" s="912">
        <v>7.25</v>
      </c>
      <c r="I568" s="915"/>
      <c r="J568" s="824" t="s">
        <v>1752</v>
      </c>
      <c r="K568" s="1344" t="s">
        <v>3061</v>
      </c>
    </row>
    <row r="569">
      <c r="A569" s="912" t="s">
        <v>3560</v>
      </c>
      <c r="B569" s="912" t="s">
        <v>5</v>
      </c>
      <c r="C569" s="912" t="s">
        <v>1064</v>
      </c>
      <c r="D569" s="912" t="s">
        <v>1065</v>
      </c>
      <c r="E569" s="914">
        <v>0.3819444444444444</v>
      </c>
      <c r="F569" s="914">
        <v>0.7569444444444444</v>
      </c>
      <c r="G569" s="912">
        <v>30.0</v>
      </c>
      <c r="H569" s="912">
        <v>8.5</v>
      </c>
      <c r="I569" s="915"/>
      <c r="J569" s="824" t="s">
        <v>1752</v>
      </c>
      <c r="K569" s="1344"/>
    </row>
    <row r="570">
      <c r="A570" s="1362" t="s">
        <v>3565</v>
      </c>
      <c r="B570" s="1362" t="s">
        <v>5</v>
      </c>
      <c r="C570" s="1362" t="s">
        <v>234</v>
      </c>
      <c r="D570" s="1362" t="s">
        <v>1096</v>
      </c>
      <c r="E570" s="1363">
        <v>0.4166666666666667</v>
      </c>
      <c r="F570" s="1363">
        <v>0.75</v>
      </c>
      <c r="G570" s="1362">
        <v>30.0</v>
      </c>
      <c r="H570" s="1362">
        <v>7.5</v>
      </c>
      <c r="I570" s="1393"/>
      <c r="J570" s="724" t="s">
        <v>1752</v>
      </c>
      <c r="K570" s="1344" t="s">
        <v>3061</v>
      </c>
    </row>
    <row r="571">
      <c r="A571" s="1346" t="s">
        <v>3560</v>
      </c>
      <c r="B571" s="1346" t="s">
        <v>5</v>
      </c>
      <c r="C571" s="1346" t="s">
        <v>234</v>
      </c>
      <c r="D571" s="1346" t="s">
        <v>1061</v>
      </c>
      <c r="E571" s="1347">
        <v>0.625</v>
      </c>
      <c r="F571" s="1347">
        <v>0.8125</v>
      </c>
      <c r="G571" s="1346" t="s">
        <v>1063</v>
      </c>
      <c r="H571" s="1346" t="s">
        <v>1100</v>
      </c>
      <c r="I571" s="1348"/>
      <c r="J571" s="1392" t="s">
        <v>1752</v>
      </c>
      <c r="K571" s="1344" t="s">
        <v>3061</v>
      </c>
    </row>
    <row r="572">
      <c r="A572" s="1346" t="s">
        <v>3569</v>
      </c>
      <c r="B572" s="1346" t="s">
        <v>40</v>
      </c>
      <c r="C572" s="1346" t="s">
        <v>234</v>
      </c>
      <c r="D572" s="1346" t="s">
        <v>1061</v>
      </c>
      <c r="E572" s="1347">
        <v>0.4166666666666667</v>
      </c>
      <c r="F572" s="1347">
        <v>0.7083333333333334</v>
      </c>
      <c r="G572" s="1346">
        <v>30.0</v>
      </c>
      <c r="H572" s="1346">
        <v>6.5</v>
      </c>
      <c r="I572" s="1348"/>
      <c r="J572" s="1392" t="s">
        <v>1752</v>
      </c>
      <c r="K572" s="1344" t="s">
        <v>3061</v>
      </c>
    </row>
    <row r="573">
      <c r="A573" s="1001" t="s">
        <v>3569</v>
      </c>
      <c r="B573" s="1001" t="s">
        <v>40</v>
      </c>
      <c r="C573" s="1001" t="s">
        <v>234</v>
      </c>
      <c r="D573" s="1001" t="s">
        <v>1067</v>
      </c>
      <c r="E573" s="1002">
        <v>0.6631944444444444</v>
      </c>
      <c r="F573" s="1002">
        <v>0.8125</v>
      </c>
      <c r="G573" s="1001" t="s">
        <v>1063</v>
      </c>
      <c r="H573" s="1001">
        <v>3.5</v>
      </c>
      <c r="I573" s="1003"/>
      <c r="J573" s="842" t="s">
        <v>1752</v>
      </c>
      <c r="K573" s="1344" t="s">
        <v>3061</v>
      </c>
    </row>
    <row r="574">
      <c r="A574" s="912" t="s">
        <v>3575</v>
      </c>
      <c r="B574" s="912" t="s">
        <v>1115</v>
      </c>
      <c r="C574" s="912" t="s">
        <v>234</v>
      </c>
      <c r="D574" s="912" t="s">
        <v>1065</v>
      </c>
      <c r="E574" s="914">
        <v>0.4166666666666667</v>
      </c>
      <c r="F574" s="914">
        <v>0.6770833333333334</v>
      </c>
      <c r="G574" s="912" t="s">
        <v>1063</v>
      </c>
      <c r="H574" s="912">
        <v>6.25</v>
      </c>
      <c r="I574" s="915"/>
      <c r="J574" s="824" t="s">
        <v>1752</v>
      </c>
      <c r="K574" s="1344" t="s">
        <v>3061</v>
      </c>
    </row>
    <row r="575">
      <c r="A575" s="1346" t="s">
        <v>3575</v>
      </c>
      <c r="B575" s="1346" t="s">
        <v>1115</v>
      </c>
      <c r="C575" s="1346" t="s">
        <v>234</v>
      </c>
      <c r="D575" s="1346" t="s">
        <v>1061</v>
      </c>
      <c r="E575" s="1347">
        <v>0.625</v>
      </c>
      <c r="F575" s="1347">
        <v>0.7916666666666666</v>
      </c>
      <c r="G575" s="1346" t="s">
        <v>1063</v>
      </c>
      <c r="H575" s="1346">
        <v>4.0</v>
      </c>
      <c r="I575" s="1346" t="s">
        <v>3578</v>
      </c>
      <c r="J575" s="1392" t="s">
        <v>1752</v>
      </c>
      <c r="K575" s="1344" t="s">
        <v>3061</v>
      </c>
    </row>
    <row r="576">
      <c r="A576" s="912" t="s">
        <v>3580</v>
      </c>
      <c r="B576" s="912" t="s">
        <v>109</v>
      </c>
      <c r="C576" s="912" t="s">
        <v>234</v>
      </c>
      <c r="D576" s="912" t="s">
        <v>1065</v>
      </c>
      <c r="E576" s="914">
        <v>0.4201388888888889</v>
      </c>
      <c r="F576" s="914">
        <v>0.75</v>
      </c>
      <c r="G576" s="912">
        <v>30.0</v>
      </c>
      <c r="H576" s="912" t="s">
        <v>3041</v>
      </c>
      <c r="I576" s="915"/>
      <c r="J576" s="824" t="s">
        <v>1752</v>
      </c>
      <c r="K576" s="1344" t="s">
        <v>3061</v>
      </c>
    </row>
    <row r="577">
      <c r="A577" s="1346" t="s">
        <v>3580</v>
      </c>
      <c r="B577" s="1346" t="s">
        <v>109</v>
      </c>
      <c r="C577" s="1346" t="s">
        <v>234</v>
      </c>
      <c r="D577" s="1346" t="s">
        <v>1061</v>
      </c>
      <c r="E577" s="1347">
        <v>0.6041666666666666</v>
      </c>
      <c r="F577" s="1347">
        <v>0.8819444444444444</v>
      </c>
      <c r="G577" s="1346">
        <v>30.0</v>
      </c>
      <c r="H577" s="1346" t="s">
        <v>1069</v>
      </c>
      <c r="I577" s="1348"/>
      <c r="J577" s="1392" t="s">
        <v>1752</v>
      </c>
      <c r="K577" s="1344" t="s">
        <v>3061</v>
      </c>
    </row>
    <row r="578">
      <c r="A578" s="1362" t="s">
        <v>3587</v>
      </c>
      <c r="B578" s="1362" t="s">
        <v>125</v>
      </c>
      <c r="C578" s="1362" t="s">
        <v>234</v>
      </c>
      <c r="D578" s="1362" t="s">
        <v>3476</v>
      </c>
      <c r="E578" s="1363">
        <v>0.4166666666666667</v>
      </c>
      <c r="F578" s="1363">
        <v>0.75</v>
      </c>
      <c r="G578" s="1362">
        <v>30.0</v>
      </c>
      <c r="H578" s="1362">
        <v>7.5</v>
      </c>
      <c r="I578" s="1393"/>
      <c r="J578" s="724" t="s">
        <v>1752</v>
      </c>
      <c r="K578" s="1344" t="s">
        <v>3061</v>
      </c>
    </row>
    <row r="579">
      <c r="A579" s="938" t="s">
        <v>3590</v>
      </c>
      <c r="B579" s="938" t="s">
        <v>125</v>
      </c>
      <c r="C579" s="938" t="s">
        <v>234</v>
      </c>
      <c r="D579" s="938" t="s">
        <v>2232</v>
      </c>
      <c r="E579" s="939">
        <v>0.6041666666666666</v>
      </c>
      <c r="F579" s="939">
        <v>0.8819444444444444</v>
      </c>
      <c r="G579" s="938">
        <v>30.0</v>
      </c>
      <c r="H579" s="938" t="s">
        <v>1069</v>
      </c>
      <c r="I579" s="1005"/>
      <c r="J579" s="244" t="s">
        <v>1752</v>
      </c>
      <c r="K579" s="1344" t="s">
        <v>3061</v>
      </c>
    </row>
    <row r="580">
      <c r="A580" s="912" t="s">
        <v>3592</v>
      </c>
      <c r="B580" s="912" t="s">
        <v>141</v>
      </c>
      <c r="C580" s="912" t="s">
        <v>234</v>
      </c>
      <c r="D580" s="912" t="s">
        <v>1065</v>
      </c>
      <c r="E580" s="914">
        <v>0.4166666666666667</v>
      </c>
      <c r="F580" s="914">
        <v>0.625</v>
      </c>
      <c r="G580" s="912" t="s">
        <v>1063</v>
      </c>
      <c r="H580" s="912">
        <v>5.0</v>
      </c>
      <c r="I580" s="915"/>
      <c r="J580" s="824" t="s">
        <v>1752</v>
      </c>
      <c r="K580" s="1344" t="s">
        <v>3061</v>
      </c>
    </row>
    <row r="581">
      <c r="A581" s="938" t="s">
        <v>3595</v>
      </c>
      <c r="B581" s="938" t="s">
        <v>141</v>
      </c>
      <c r="C581" s="938" t="s">
        <v>234</v>
      </c>
      <c r="D581" s="938" t="s">
        <v>1066</v>
      </c>
      <c r="E581" s="939">
        <v>0.5</v>
      </c>
      <c r="F581" s="939">
        <v>0.8333333333333334</v>
      </c>
      <c r="G581" s="938">
        <v>30.0</v>
      </c>
      <c r="H581" s="938" t="s">
        <v>2454</v>
      </c>
      <c r="I581" s="938" t="s">
        <v>3597</v>
      </c>
      <c r="J581" s="244" t="s">
        <v>1752</v>
      </c>
      <c r="K581" s="1344" t="s">
        <v>3061</v>
      </c>
    </row>
    <row r="582">
      <c r="A582" s="1346" t="s">
        <v>3592</v>
      </c>
      <c r="B582" s="1346" t="s">
        <v>141</v>
      </c>
      <c r="C582" s="1346" t="s">
        <v>234</v>
      </c>
      <c r="D582" s="1346" t="s">
        <v>1061</v>
      </c>
      <c r="E582" s="1347">
        <v>0.625</v>
      </c>
      <c r="F582" s="1347">
        <v>0.9027777777777778</v>
      </c>
      <c r="G582" s="1346">
        <v>30.0</v>
      </c>
      <c r="H582" s="1346" t="s">
        <v>1069</v>
      </c>
      <c r="I582" s="1346" t="s">
        <v>3600</v>
      </c>
      <c r="J582" s="1392" t="s">
        <v>1752</v>
      </c>
      <c r="K582" s="1344" t="s">
        <v>3061</v>
      </c>
    </row>
    <row r="583">
      <c r="A583" s="912" t="s">
        <v>3603</v>
      </c>
      <c r="B583" s="912" t="s">
        <v>170</v>
      </c>
      <c r="C583" s="912" t="s">
        <v>234</v>
      </c>
      <c r="D583" s="912" t="s">
        <v>1065</v>
      </c>
      <c r="E583" s="914">
        <v>0.4375</v>
      </c>
      <c r="F583" s="914">
        <v>0.75</v>
      </c>
      <c r="G583" s="912">
        <v>60.0</v>
      </c>
      <c r="H583" s="912">
        <v>6.5</v>
      </c>
      <c r="I583" s="912" t="s">
        <v>3605</v>
      </c>
      <c r="J583" s="824" t="s">
        <v>1752</v>
      </c>
      <c r="K583" s="1344" t="s">
        <v>3061</v>
      </c>
    </row>
    <row r="584">
      <c r="A584" s="1346" t="s">
        <v>3608</v>
      </c>
      <c r="B584" s="1346" t="s">
        <v>5</v>
      </c>
      <c r="C584" s="1346" t="s">
        <v>234</v>
      </c>
      <c r="D584" s="1346" t="s">
        <v>1061</v>
      </c>
      <c r="E584" s="1347">
        <v>0.4166666666666667</v>
      </c>
      <c r="F584" s="1347">
        <v>0.75</v>
      </c>
      <c r="G584" s="1346">
        <v>30.0</v>
      </c>
      <c r="H584" s="1346">
        <v>7.5</v>
      </c>
      <c r="I584" s="1348"/>
      <c r="J584" s="1392" t="s">
        <v>1752</v>
      </c>
      <c r="K584" s="1344" t="s">
        <v>3061</v>
      </c>
    </row>
    <row r="585">
      <c r="A585" s="912" t="s">
        <v>3608</v>
      </c>
      <c r="B585" s="912" t="s">
        <v>5</v>
      </c>
      <c r="C585" s="912" t="s">
        <v>1083</v>
      </c>
      <c r="D585" s="912" t="s">
        <v>1065</v>
      </c>
      <c r="E585" s="914">
        <v>0.3888888888888889</v>
      </c>
      <c r="F585" s="914">
        <v>0.7013888888888888</v>
      </c>
      <c r="G585" s="912">
        <v>30.0</v>
      </c>
      <c r="H585" s="912">
        <v>7.0</v>
      </c>
      <c r="I585" s="915"/>
      <c r="J585" s="824" t="s">
        <v>1752</v>
      </c>
      <c r="K585" s="1344" t="s">
        <v>3061</v>
      </c>
    </row>
    <row r="586">
      <c r="A586" s="1362" t="s">
        <v>3614</v>
      </c>
      <c r="B586" s="1362" t="s">
        <v>5</v>
      </c>
      <c r="C586" s="1362" t="s">
        <v>234</v>
      </c>
      <c r="D586" s="1362" t="s">
        <v>3476</v>
      </c>
      <c r="E586" s="1363">
        <v>0.625</v>
      </c>
      <c r="F586" s="1363">
        <v>0.8125</v>
      </c>
      <c r="G586" s="1362" t="s">
        <v>1063</v>
      </c>
      <c r="H586" s="1362">
        <v>4.5</v>
      </c>
      <c r="I586" s="1393"/>
      <c r="J586" s="724" t="s">
        <v>1752</v>
      </c>
      <c r="K586" s="1344"/>
    </row>
    <row r="587">
      <c r="A587" s="938" t="s">
        <v>3619</v>
      </c>
      <c r="B587" s="938" t="s">
        <v>40</v>
      </c>
      <c r="C587" s="938" t="s">
        <v>234</v>
      </c>
      <c r="D587" s="938" t="s">
        <v>1066</v>
      </c>
      <c r="E587" s="939">
        <v>0.4131944444444444</v>
      </c>
      <c r="F587" s="939">
        <v>0.625</v>
      </c>
      <c r="G587" s="938" t="s">
        <v>1063</v>
      </c>
      <c r="H587" s="938" t="s">
        <v>1076</v>
      </c>
      <c r="I587" s="1005"/>
      <c r="J587" s="244" t="s">
        <v>1752</v>
      </c>
      <c r="K587" s="1344" t="s">
        <v>3061</v>
      </c>
    </row>
    <row r="588">
      <c r="A588" s="1346" t="s">
        <v>3619</v>
      </c>
      <c r="B588" s="1346" t="s">
        <v>40</v>
      </c>
      <c r="C588" s="1346" t="s">
        <v>234</v>
      </c>
      <c r="D588" s="1346" t="s">
        <v>1061</v>
      </c>
      <c r="E588" s="1347">
        <v>0.6041666666666666</v>
      </c>
      <c r="F588" s="1347">
        <v>0.8194444444444444</v>
      </c>
      <c r="G588" s="1346" t="s">
        <v>1063</v>
      </c>
      <c r="H588" s="1346" t="s">
        <v>2949</v>
      </c>
      <c r="I588" s="1348"/>
      <c r="J588" s="1392" t="s">
        <v>1752</v>
      </c>
      <c r="K588" s="1344" t="s">
        <v>3061</v>
      </c>
    </row>
    <row r="589">
      <c r="A589" s="912" t="s">
        <v>3625</v>
      </c>
      <c r="B589" s="912" t="s">
        <v>1115</v>
      </c>
      <c r="C589" s="912" t="s">
        <v>3145</v>
      </c>
      <c r="D589" s="912" t="s">
        <v>1065</v>
      </c>
      <c r="E589" s="914">
        <v>0.4166666666666667</v>
      </c>
      <c r="F589" s="914">
        <v>0.6666666666666666</v>
      </c>
      <c r="G589" s="912" t="s">
        <v>1063</v>
      </c>
      <c r="H589" s="912">
        <v>6.0</v>
      </c>
      <c r="I589" s="915"/>
      <c r="J589" s="824" t="s">
        <v>1752</v>
      </c>
      <c r="K589" s="1344" t="s">
        <v>3061</v>
      </c>
    </row>
    <row r="590">
      <c r="A590" s="1001" t="s">
        <v>3625</v>
      </c>
      <c r="B590" s="1001" t="s">
        <v>1115</v>
      </c>
      <c r="C590" s="1001" t="s">
        <v>234</v>
      </c>
      <c r="D590" s="1001" t="s">
        <v>1174</v>
      </c>
      <c r="E590" s="1002">
        <v>0.625</v>
      </c>
      <c r="F590" s="1002">
        <v>0.8125</v>
      </c>
      <c r="G590" s="1001" t="s">
        <v>1063</v>
      </c>
      <c r="H590" s="1001">
        <v>4.5</v>
      </c>
      <c r="I590" s="1003"/>
      <c r="J590" s="844"/>
      <c r="K590" s="1344"/>
    </row>
    <row r="591">
      <c r="A591" s="1339" t="s">
        <v>2059</v>
      </c>
      <c r="B591" s="1339" t="s">
        <v>2059</v>
      </c>
      <c r="C591" s="1339" t="s">
        <v>2059</v>
      </c>
      <c r="D591" s="1339" t="s">
        <v>2059</v>
      </c>
      <c r="E591" s="1339" t="s">
        <v>2059</v>
      </c>
      <c r="F591" s="1339" t="s">
        <v>2059</v>
      </c>
      <c r="G591" s="1339" t="s">
        <v>2059</v>
      </c>
      <c r="H591" s="1339" t="s">
        <v>2059</v>
      </c>
      <c r="I591" s="1339" t="s">
        <v>2059</v>
      </c>
      <c r="J591" s="1339" t="s">
        <v>2059</v>
      </c>
    </row>
    <row r="592">
      <c r="A592" s="1339" t="s">
        <v>2059</v>
      </c>
      <c r="B592" s="1339" t="s">
        <v>2059</v>
      </c>
      <c r="C592" s="1339" t="s">
        <v>2059</v>
      </c>
      <c r="D592" s="1339" t="s">
        <v>2059</v>
      </c>
      <c r="E592" s="1339" t="s">
        <v>2059</v>
      </c>
      <c r="F592" s="1339" t="s">
        <v>2059</v>
      </c>
      <c r="G592" s="1339" t="s">
        <v>2059</v>
      </c>
      <c r="H592" s="1339" t="s">
        <v>2059</v>
      </c>
      <c r="I592" s="1339" t="s">
        <v>2059</v>
      </c>
      <c r="J592" s="1339" t="s">
        <v>2059</v>
      </c>
    </row>
    <row r="593">
      <c r="A593" s="964" t="s">
        <v>3636</v>
      </c>
      <c r="B593" s="964" t="s">
        <v>109</v>
      </c>
      <c r="C593" s="964" t="s">
        <v>234</v>
      </c>
      <c r="D593" s="964" t="s">
        <v>1058</v>
      </c>
      <c r="E593" s="966">
        <v>0.4201388888888889</v>
      </c>
      <c r="F593" s="966">
        <v>0.7534722222222222</v>
      </c>
      <c r="G593" s="964" t="s">
        <v>1073</v>
      </c>
      <c r="H593" s="964">
        <v>7.5</v>
      </c>
      <c r="I593" s="964" t="s">
        <v>3640</v>
      </c>
      <c r="J593" s="1397"/>
    </row>
    <row r="594">
      <c r="A594" s="1346" t="s">
        <v>3642</v>
      </c>
      <c r="B594" s="1346" t="s">
        <v>109</v>
      </c>
      <c r="C594" s="1346" t="s">
        <v>234</v>
      </c>
      <c r="D594" s="1346" t="s">
        <v>1061</v>
      </c>
      <c r="E594" s="1347">
        <v>0.6041666666666666</v>
      </c>
      <c r="F594" s="1347">
        <v>0.8819444444444444</v>
      </c>
      <c r="G594" s="1346" t="s">
        <v>1073</v>
      </c>
      <c r="H594" s="1346" t="s">
        <v>1069</v>
      </c>
      <c r="I594" s="1348"/>
    </row>
    <row r="595">
      <c r="A595" s="964" t="s">
        <v>3645</v>
      </c>
      <c r="B595" s="964" t="s">
        <v>125</v>
      </c>
      <c r="C595" s="964" t="s">
        <v>234</v>
      </c>
      <c r="D595" s="964" t="s">
        <v>1058</v>
      </c>
      <c r="E595" s="966">
        <v>0.4166666666666667</v>
      </c>
      <c r="F595" s="966">
        <v>0.75</v>
      </c>
      <c r="G595" s="964" t="s">
        <v>1073</v>
      </c>
      <c r="H595" s="964">
        <v>7.5</v>
      </c>
      <c r="I595" s="964"/>
    </row>
    <row r="596">
      <c r="A596" s="1362" t="s">
        <v>3645</v>
      </c>
      <c r="B596" s="1362" t="s">
        <v>125</v>
      </c>
      <c r="C596" s="1362" t="s">
        <v>234</v>
      </c>
      <c r="D596" s="1362" t="s">
        <v>3476</v>
      </c>
      <c r="E596" s="1363">
        <v>0.6041666666666666</v>
      </c>
      <c r="F596" s="1363">
        <v>0.8819444444444444</v>
      </c>
      <c r="G596" s="1362" t="s">
        <v>1073</v>
      </c>
      <c r="H596" s="1362" t="s">
        <v>1069</v>
      </c>
      <c r="I596" s="1393"/>
    </row>
    <row r="597">
      <c r="A597" s="1147">
        <v>42775.0</v>
      </c>
      <c r="B597" s="938" t="s">
        <v>141</v>
      </c>
      <c r="C597" s="938" t="s">
        <v>234</v>
      </c>
      <c r="D597" s="938" t="s">
        <v>1066</v>
      </c>
      <c r="E597" s="939">
        <v>0.4166666666666667</v>
      </c>
      <c r="F597" s="939">
        <v>0.625</v>
      </c>
      <c r="G597" s="938" t="s">
        <v>1063</v>
      </c>
      <c r="H597" s="938" t="s">
        <v>2254</v>
      </c>
      <c r="I597" s="1005"/>
    </row>
    <row r="598">
      <c r="A598" s="1399" t="s">
        <v>3651</v>
      </c>
      <c r="B598" s="1399" t="s">
        <v>141</v>
      </c>
      <c r="C598" s="1399" t="s">
        <v>234</v>
      </c>
      <c r="D598" s="1362" t="s">
        <v>3476</v>
      </c>
      <c r="E598" s="1400">
        <v>0.5</v>
      </c>
      <c r="F598" s="1400">
        <v>0.8333333333333334</v>
      </c>
      <c r="G598" s="1399">
        <v>30.0</v>
      </c>
      <c r="H598" s="1399">
        <v>7.5</v>
      </c>
      <c r="I598" s="1401"/>
    </row>
    <row r="599">
      <c r="A599" s="1402">
        <v>42775.0</v>
      </c>
      <c r="B599" s="1403" t="s">
        <v>141</v>
      </c>
      <c r="C599" s="1403" t="s">
        <v>234</v>
      </c>
      <c r="D599" s="1346" t="s">
        <v>1061</v>
      </c>
      <c r="E599" s="1404">
        <v>0.6111111111111112</v>
      </c>
      <c r="F599" s="1404">
        <v>0.9027777777777778</v>
      </c>
      <c r="G599" s="1403">
        <v>30.0</v>
      </c>
      <c r="H599" s="1403" t="s">
        <v>3656</v>
      </c>
      <c r="I599" s="1403" t="s">
        <v>3657</v>
      </c>
      <c r="J599" s="1398"/>
    </row>
    <row r="600">
      <c r="A600" s="1006">
        <v>42803.0</v>
      </c>
      <c r="B600" s="978" t="s">
        <v>170</v>
      </c>
      <c r="C600" s="978" t="s">
        <v>234</v>
      </c>
      <c r="D600" s="978" t="s">
        <v>1065</v>
      </c>
      <c r="E600" s="979">
        <v>0.4375</v>
      </c>
      <c r="F600" s="979">
        <v>0.78125</v>
      </c>
      <c r="G600" s="978" t="s">
        <v>1063</v>
      </c>
      <c r="H600" s="978">
        <v>8.25</v>
      </c>
      <c r="I600" s="978" t="s">
        <v>3659</v>
      </c>
      <c r="J600" s="1405"/>
    </row>
    <row r="601">
      <c r="A601" s="1407">
        <v>42834.0</v>
      </c>
      <c r="B601" s="1346" t="s">
        <v>5</v>
      </c>
      <c r="C601" s="1346" t="s">
        <v>234</v>
      </c>
      <c r="D601" s="1346" t="s">
        <v>1061</v>
      </c>
      <c r="E601" s="1347">
        <v>0.4166666666666667</v>
      </c>
      <c r="F601" s="1347">
        <v>0.75</v>
      </c>
      <c r="G601" s="1346">
        <v>30.0</v>
      </c>
      <c r="H601" s="1346">
        <v>7.5</v>
      </c>
      <c r="I601" s="1348"/>
      <c r="J601" s="1398"/>
    </row>
    <row r="602">
      <c r="A602" s="1006">
        <v>42834.0</v>
      </c>
      <c r="B602" s="912" t="s">
        <v>5</v>
      </c>
      <c r="C602" s="912" t="s">
        <v>1064</v>
      </c>
      <c r="D602" s="912" t="s">
        <v>1065</v>
      </c>
      <c r="E602" s="914">
        <v>0.37916666666666665</v>
      </c>
      <c r="F602" s="914">
        <v>0.7541666666666667</v>
      </c>
      <c r="G602" s="912">
        <v>30.0</v>
      </c>
      <c r="H602" s="912">
        <v>8.5</v>
      </c>
      <c r="I602" s="915"/>
      <c r="J602" s="244" t="s">
        <v>1752</v>
      </c>
    </row>
    <row r="603">
      <c r="A603" s="1362" t="s">
        <v>3662</v>
      </c>
      <c r="B603" s="1362" t="s">
        <v>5</v>
      </c>
      <c r="C603" s="1362" t="s">
        <v>234</v>
      </c>
      <c r="D603" s="1362" t="s">
        <v>3476</v>
      </c>
      <c r="E603" s="1363">
        <v>0.625</v>
      </c>
      <c r="F603" s="1363">
        <v>0.8229166666666666</v>
      </c>
      <c r="G603" s="1362" t="s">
        <v>1063</v>
      </c>
      <c r="H603" s="1362" t="s">
        <v>1070</v>
      </c>
      <c r="I603" s="1362" t="s">
        <v>3663</v>
      </c>
    </row>
    <row r="604">
      <c r="A604" s="1006">
        <v>42864.0</v>
      </c>
      <c r="B604" s="912" t="s">
        <v>40</v>
      </c>
      <c r="C604" s="912" t="s">
        <v>234</v>
      </c>
      <c r="D604" s="912" t="s">
        <v>1065</v>
      </c>
      <c r="E604" s="914">
        <v>0.4166666666666667</v>
      </c>
      <c r="F604" s="914">
        <v>0.6458333333333334</v>
      </c>
      <c r="G604" s="912" t="s">
        <v>1063</v>
      </c>
      <c r="H604" s="912">
        <v>5.5</v>
      </c>
      <c r="I604" s="915"/>
    </row>
    <row r="605">
      <c r="A605" s="1412">
        <v>42864.0</v>
      </c>
      <c r="B605" s="1149" t="s">
        <v>40</v>
      </c>
      <c r="C605" s="1149" t="s">
        <v>234</v>
      </c>
      <c r="D605" s="1149" t="s">
        <v>1072</v>
      </c>
      <c r="E605" s="1150">
        <v>0.4166666666666667</v>
      </c>
      <c r="F605" s="1326"/>
      <c r="G605" s="1149">
        <v>30.0</v>
      </c>
      <c r="H605" s="1326"/>
      <c r="I605" s="1326"/>
    </row>
    <row r="606">
      <c r="A606" s="1345">
        <v>42895.0</v>
      </c>
      <c r="B606" s="1346" t="s">
        <v>1115</v>
      </c>
      <c r="C606" s="1346" t="s">
        <v>234</v>
      </c>
      <c r="D606" s="1346" t="s">
        <v>1061</v>
      </c>
      <c r="E606" s="1347">
        <v>0.4166666666666667</v>
      </c>
      <c r="F606" s="1347">
        <v>0.5833333333333334</v>
      </c>
      <c r="G606" s="1346" t="s">
        <v>1063</v>
      </c>
      <c r="H606" s="1346" t="s">
        <v>1109</v>
      </c>
      <c r="I606" s="1348"/>
      <c r="J606" s="1398"/>
    </row>
    <row r="607">
      <c r="A607" s="964" t="s">
        <v>3666</v>
      </c>
      <c r="B607" s="964" t="s">
        <v>109</v>
      </c>
      <c r="C607" s="964" t="s">
        <v>234</v>
      </c>
      <c r="D607" s="964" t="s">
        <v>1058</v>
      </c>
      <c r="E607" s="966">
        <v>0.4166666666666667</v>
      </c>
      <c r="F607" s="966">
        <v>0.7291666666666666</v>
      </c>
      <c r="G607" s="964" t="s">
        <v>1073</v>
      </c>
      <c r="H607" s="964">
        <v>7.0</v>
      </c>
      <c r="I607" s="964" t="s">
        <v>3669</v>
      </c>
    </row>
    <row r="608">
      <c r="A608" s="1412">
        <v>42895.0</v>
      </c>
      <c r="B608" s="1149" t="s">
        <v>1115</v>
      </c>
      <c r="C608" s="1149" t="s">
        <v>234</v>
      </c>
      <c r="D608" s="1149" t="s">
        <v>1072</v>
      </c>
      <c r="E608" s="1150">
        <v>0.6041666666666666</v>
      </c>
      <c r="F608" s="1150">
        <v>0.8819444444444444</v>
      </c>
      <c r="G608" s="1149">
        <v>30.0</v>
      </c>
      <c r="H608" s="1149" t="s">
        <v>1069</v>
      </c>
      <c r="I608" s="1326"/>
    </row>
    <row r="609">
      <c r="A609" s="1006">
        <v>42895.0</v>
      </c>
      <c r="B609" s="912" t="s">
        <v>1115</v>
      </c>
      <c r="C609" s="912" t="s">
        <v>234</v>
      </c>
      <c r="D609" s="912" t="s">
        <v>1065</v>
      </c>
      <c r="E609" s="914">
        <v>0.6666666666666666</v>
      </c>
      <c r="F609" s="914">
        <v>0.8229166666666666</v>
      </c>
      <c r="G609" s="912" t="s">
        <v>1063</v>
      </c>
      <c r="H609" s="912">
        <v>3.75</v>
      </c>
      <c r="I609" s="915"/>
    </row>
    <row r="610">
      <c r="A610" s="1006">
        <v>42925.0</v>
      </c>
      <c r="B610" s="912" t="s">
        <v>109</v>
      </c>
      <c r="C610" s="912" t="s">
        <v>1064</v>
      </c>
      <c r="D610" s="912" t="s">
        <v>1065</v>
      </c>
      <c r="E610" s="914">
        <v>0.3819444444444444</v>
      </c>
      <c r="F610" s="914">
        <v>0.7569444444444444</v>
      </c>
      <c r="G610" s="912">
        <v>30.0</v>
      </c>
      <c r="H610" s="912">
        <v>8.5</v>
      </c>
      <c r="I610" s="915"/>
      <c r="J610" s="244" t="s">
        <v>1752</v>
      </c>
    </row>
    <row r="611">
      <c r="A611" s="1006">
        <v>42956.0</v>
      </c>
      <c r="B611" s="912" t="s">
        <v>125</v>
      </c>
      <c r="C611" s="912" t="s">
        <v>1064</v>
      </c>
      <c r="D611" s="912" t="s">
        <v>1065</v>
      </c>
      <c r="E611" s="914">
        <v>0.3819444444444444</v>
      </c>
      <c r="F611" s="914">
        <v>0.5069444444444444</v>
      </c>
      <c r="G611" s="912" t="s">
        <v>1063</v>
      </c>
      <c r="H611" s="912">
        <v>3.0</v>
      </c>
      <c r="I611" s="915"/>
      <c r="J611" s="244" t="s">
        <v>1752</v>
      </c>
    </row>
    <row r="612">
      <c r="A612" s="1419">
        <v>42956.0</v>
      </c>
      <c r="B612" s="938" t="s">
        <v>125</v>
      </c>
      <c r="C612" s="938" t="s">
        <v>234</v>
      </c>
      <c r="D612" s="938" t="s">
        <v>1066</v>
      </c>
      <c r="E612" s="939">
        <v>0.6041666666666666</v>
      </c>
      <c r="F612" s="939">
        <v>0.8819444444444444</v>
      </c>
      <c r="G612" s="938">
        <v>30.0</v>
      </c>
      <c r="H612" s="938" t="s">
        <v>1069</v>
      </c>
      <c r="I612" s="1005"/>
    </row>
    <row r="613">
      <c r="A613" s="1345">
        <v>42987.0</v>
      </c>
      <c r="B613" s="1346" t="s">
        <v>141</v>
      </c>
      <c r="C613" s="1346" t="s">
        <v>234</v>
      </c>
      <c r="D613" s="1346" t="s">
        <v>1061</v>
      </c>
      <c r="E613" s="1347">
        <v>0.4166666666666667</v>
      </c>
      <c r="F613" s="1347">
        <v>0.625</v>
      </c>
      <c r="G613" s="1346" t="s">
        <v>1063</v>
      </c>
      <c r="H613" s="1346" t="s">
        <v>2254</v>
      </c>
      <c r="I613" s="1348"/>
    </row>
    <row r="614">
      <c r="A614" s="1004">
        <v>42987.0</v>
      </c>
      <c r="B614" s="938" t="s">
        <v>141</v>
      </c>
      <c r="C614" s="938" t="s">
        <v>234</v>
      </c>
      <c r="D614" s="938" t="s">
        <v>1066</v>
      </c>
      <c r="E614" s="939">
        <v>0.6458333333333334</v>
      </c>
      <c r="F614" s="939">
        <v>0.9090277777777778</v>
      </c>
      <c r="G614" s="938">
        <v>30.0</v>
      </c>
      <c r="H614" s="1005"/>
      <c r="I614" s="1005"/>
    </row>
    <row r="615">
      <c r="A615" s="1006">
        <v>43017.0</v>
      </c>
      <c r="B615" s="912" t="s">
        <v>170</v>
      </c>
      <c r="C615" s="912" t="s">
        <v>234</v>
      </c>
      <c r="D615" s="912" t="s">
        <v>1065</v>
      </c>
      <c r="E615" s="914">
        <v>0.4375</v>
      </c>
      <c r="F615" s="914">
        <v>0.7604166666666666</v>
      </c>
      <c r="G615" s="912">
        <v>30.0</v>
      </c>
      <c r="H615" s="912">
        <v>7.25</v>
      </c>
      <c r="I615" s="915"/>
    </row>
    <row r="616">
      <c r="A616" s="1420">
        <v>43017.0</v>
      </c>
      <c r="B616" s="1346" t="s">
        <v>170</v>
      </c>
      <c r="C616" s="1346" t="s">
        <v>234</v>
      </c>
      <c r="D616" s="1346" t="s">
        <v>1061</v>
      </c>
      <c r="E616" s="1347">
        <v>0.4791666666666667</v>
      </c>
      <c r="F616" s="1347">
        <v>0.6458333333333334</v>
      </c>
      <c r="G616" s="1346" t="s">
        <v>1063</v>
      </c>
      <c r="H616" s="1346">
        <v>4.0</v>
      </c>
      <c r="I616" s="1348"/>
    </row>
    <row r="617">
      <c r="A617" s="1420">
        <v>43048.0</v>
      </c>
      <c r="B617" s="1346" t="s">
        <v>5</v>
      </c>
      <c r="C617" s="1346" t="s">
        <v>234</v>
      </c>
      <c r="D617" s="1346" t="s">
        <v>1061</v>
      </c>
      <c r="E617" s="1347">
        <v>0.4166666666666667</v>
      </c>
      <c r="F617" s="1347">
        <v>0.75</v>
      </c>
      <c r="G617" s="1346">
        <v>30.0</v>
      </c>
      <c r="H617" s="1346">
        <v>7.5</v>
      </c>
      <c r="I617" s="1348"/>
    </row>
    <row r="618">
      <c r="A618" s="1421">
        <v>43048.0</v>
      </c>
      <c r="B618" s="912" t="s">
        <v>5</v>
      </c>
      <c r="C618" s="912" t="s">
        <v>1064</v>
      </c>
      <c r="D618" s="912" t="s">
        <v>1065</v>
      </c>
      <c r="E618" s="914">
        <v>0.3819444444444444</v>
      </c>
      <c r="F618" s="914">
        <v>0.7569444444444444</v>
      </c>
      <c r="G618" s="912">
        <v>30.0</v>
      </c>
      <c r="H618" s="912">
        <v>8.5</v>
      </c>
      <c r="I618" s="915"/>
      <c r="J618" s="244" t="s">
        <v>1752</v>
      </c>
    </row>
    <row r="619">
      <c r="A619" s="1422">
        <v>43048.0</v>
      </c>
      <c r="B619" s="1424" t="s">
        <v>5</v>
      </c>
      <c r="C619" s="1424" t="s">
        <v>234</v>
      </c>
      <c r="D619" s="1424" t="s">
        <v>3476</v>
      </c>
      <c r="E619" s="1425">
        <v>0.625</v>
      </c>
      <c r="F619" s="1425">
        <v>0.8194444444444444</v>
      </c>
      <c r="G619" s="1424" t="s">
        <v>1063</v>
      </c>
      <c r="H619" s="1424" t="s">
        <v>3038</v>
      </c>
      <c r="I619" s="1426"/>
    </row>
    <row r="620">
      <c r="A620" s="1427">
        <v>43078.0</v>
      </c>
      <c r="B620" s="911" t="s">
        <v>40</v>
      </c>
      <c r="C620" s="911" t="s">
        <v>234</v>
      </c>
      <c r="D620" s="911" t="s">
        <v>1072</v>
      </c>
      <c r="E620" s="1148">
        <v>0.4166666666666667</v>
      </c>
      <c r="F620" s="910"/>
      <c r="G620" s="910"/>
      <c r="H620" s="910"/>
      <c r="I620" s="910"/>
    </row>
    <row r="621">
      <c r="A621" s="1420">
        <v>43078.0</v>
      </c>
      <c r="B621" s="1346" t="s">
        <v>40</v>
      </c>
      <c r="C621" s="1346" t="s">
        <v>3145</v>
      </c>
      <c r="D621" s="1346" t="s">
        <v>1061</v>
      </c>
      <c r="E621" s="1347">
        <v>0.6666666666666666</v>
      </c>
      <c r="F621" s="1347">
        <v>0.8229166666666666</v>
      </c>
      <c r="G621" s="1346" t="s">
        <v>1063</v>
      </c>
      <c r="H621" s="1346">
        <v>3.75</v>
      </c>
      <c r="I621" s="1348"/>
    </row>
    <row r="622">
      <c r="A622" s="911" t="s">
        <v>3689</v>
      </c>
      <c r="B622" s="911" t="s">
        <v>1115</v>
      </c>
      <c r="C622" s="911" t="s">
        <v>3145</v>
      </c>
      <c r="D622" s="911" t="s">
        <v>1072</v>
      </c>
      <c r="E622" s="911">
        <v>10.0</v>
      </c>
      <c r="F622" s="910"/>
      <c r="G622" s="910"/>
      <c r="H622" s="910"/>
      <c r="I622" s="910"/>
    </row>
    <row r="623">
      <c r="A623" s="912" t="s">
        <v>3691</v>
      </c>
      <c r="B623" s="912" t="s">
        <v>1115</v>
      </c>
      <c r="C623" s="912" t="s">
        <v>234</v>
      </c>
      <c r="D623" s="912" t="s">
        <v>1065</v>
      </c>
      <c r="E623" s="914">
        <v>0.6666666666666666</v>
      </c>
      <c r="F623" s="914">
        <v>0.8194444444444444</v>
      </c>
      <c r="G623" s="912" t="s">
        <v>1063</v>
      </c>
      <c r="H623" s="912" t="s">
        <v>2331</v>
      </c>
      <c r="I623" s="915"/>
    </row>
    <row r="624">
      <c r="A624" s="1428"/>
      <c r="B624" s="1428"/>
      <c r="C624" s="1428"/>
      <c r="D624" s="1428"/>
      <c r="E624" s="1429"/>
      <c r="F624" s="1429"/>
      <c r="G624" s="1428"/>
      <c r="H624" s="1428"/>
      <c r="I624" s="1430"/>
      <c r="J624" s="244"/>
    </row>
    <row r="625">
      <c r="A625" s="1339" t="s">
        <v>2059</v>
      </c>
      <c r="B625" s="1339" t="s">
        <v>2059</v>
      </c>
      <c r="C625" s="1339" t="s">
        <v>2059</v>
      </c>
      <c r="D625" s="1339" t="s">
        <v>2059</v>
      </c>
      <c r="E625" s="1339" t="s">
        <v>2059</v>
      </c>
      <c r="F625" s="1339" t="s">
        <v>2059</v>
      </c>
      <c r="G625" s="1339" t="s">
        <v>2059</v>
      </c>
      <c r="H625" s="1339" t="s">
        <v>2059</v>
      </c>
      <c r="I625" s="1339" t="s">
        <v>2059</v>
      </c>
      <c r="J625" s="1339"/>
    </row>
    <row r="626">
      <c r="A626" s="912" t="s">
        <v>3697</v>
      </c>
      <c r="B626" s="912" t="s">
        <v>109</v>
      </c>
      <c r="C626" s="912" t="s">
        <v>234</v>
      </c>
      <c r="D626" s="912" t="s">
        <v>1065</v>
      </c>
      <c r="E626" s="914">
        <v>0.4166666666666667</v>
      </c>
      <c r="F626" s="914">
        <v>0.7708333333333334</v>
      </c>
      <c r="G626" s="912">
        <v>30.0</v>
      </c>
      <c r="H626" s="912">
        <v>8.0</v>
      </c>
      <c r="I626" s="912" t="s">
        <v>3700</v>
      </c>
      <c r="J626" s="870">
        <v>8.0</v>
      </c>
    </row>
    <row r="627">
      <c r="A627" s="911" t="s">
        <v>3697</v>
      </c>
      <c r="B627" s="911" t="s">
        <v>109</v>
      </c>
      <c r="C627" s="911" t="s">
        <v>3145</v>
      </c>
      <c r="D627" s="911" t="s">
        <v>1072</v>
      </c>
      <c r="E627" s="1148">
        <v>0.6041666666666666</v>
      </c>
      <c r="F627" s="910"/>
      <c r="G627" s="910"/>
      <c r="H627" s="910"/>
      <c r="I627" s="910"/>
    </row>
    <row r="628">
      <c r="A628" s="911" t="s">
        <v>3697</v>
      </c>
      <c r="B628" s="911" t="s">
        <v>125</v>
      </c>
      <c r="C628" s="911" t="s">
        <v>3145</v>
      </c>
      <c r="D628" s="911" t="s">
        <v>1072</v>
      </c>
      <c r="E628" s="1148">
        <v>0.4166666666666667</v>
      </c>
      <c r="F628" s="1148">
        <v>0.75</v>
      </c>
      <c r="G628" s="911">
        <v>30.0</v>
      </c>
      <c r="H628" s="911">
        <v>7.5</v>
      </c>
      <c r="I628" s="910"/>
    </row>
    <row r="629">
      <c r="A629" s="1346" t="s">
        <v>3697</v>
      </c>
      <c r="B629" s="1346" t="s">
        <v>125</v>
      </c>
      <c r="C629" s="1346" t="s">
        <v>3145</v>
      </c>
      <c r="D629" s="1346" t="s">
        <v>1061</v>
      </c>
      <c r="E629" s="1347">
        <v>0.6041666666666666</v>
      </c>
      <c r="F629" s="1347">
        <v>0.875</v>
      </c>
      <c r="G629" s="1346">
        <v>30.0</v>
      </c>
      <c r="H629" s="1346" t="s">
        <v>2277</v>
      </c>
      <c r="I629" s="1348"/>
    </row>
    <row r="630">
      <c r="A630" s="1346" t="s">
        <v>3707</v>
      </c>
      <c r="B630" s="1346" t="s">
        <v>141</v>
      </c>
      <c r="C630" s="1346" t="s">
        <v>234</v>
      </c>
      <c r="D630" s="1346" t="s">
        <v>1061</v>
      </c>
      <c r="E630" s="1347">
        <v>0.4166666666666667</v>
      </c>
      <c r="F630" s="1347">
        <v>0.625</v>
      </c>
      <c r="G630" s="1346" t="s">
        <v>1063</v>
      </c>
      <c r="H630" s="1346" t="s">
        <v>3708</v>
      </c>
      <c r="I630" s="1348"/>
    </row>
    <row r="631">
      <c r="A631" s="1001" t="s">
        <v>3707</v>
      </c>
      <c r="B631" s="1001" t="s">
        <v>141</v>
      </c>
      <c r="C631" s="1001" t="s">
        <v>234</v>
      </c>
      <c r="D631" s="1001" t="s">
        <v>1067</v>
      </c>
      <c r="E631" s="1002">
        <v>0.5</v>
      </c>
      <c r="F631" s="1002">
        <v>0.8333333333333334</v>
      </c>
      <c r="G631" s="1001" t="s">
        <v>1063</v>
      </c>
      <c r="H631" s="1001">
        <v>7.5</v>
      </c>
      <c r="I631" s="1003"/>
    </row>
    <row r="632">
      <c r="A632" s="1432" t="s">
        <v>3707</v>
      </c>
      <c r="B632" s="1433"/>
      <c r="C632" s="1433"/>
      <c r="D632" s="1433"/>
      <c r="E632" s="1433"/>
      <c r="F632" s="1433"/>
      <c r="G632" s="1433"/>
      <c r="H632" s="1433"/>
      <c r="I632" s="1433"/>
      <c r="J632" s="1398"/>
    </row>
    <row r="633">
      <c r="A633" s="1432" t="s">
        <v>3712</v>
      </c>
      <c r="B633" s="1433"/>
      <c r="C633" s="1433"/>
      <c r="D633" s="1433"/>
      <c r="E633" s="1433"/>
      <c r="F633" s="1433"/>
      <c r="G633" s="1433"/>
      <c r="H633" s="1433"/>
      <c r="I633" s="1433"/>
      <c r="J633" s="1405"/>
    </row>
    <row r="634">
      <c r="A634" s="1434" t="s">
        <v>3714</v>
      </c>
      <c r="B634" s="1434" t="s">
        <v>170</v>
      </c>
      <c r="C634" s="1434" t="s">
        <v>234</v>
      </c>
      <c r="D634" s="1434" t="s">
        <v>2271</v>
      </c>
      <c r="E634" s="1435">
        <v>0.4375</v>
      </c>
      <c r="F634" s="1435">
        <v>0.7604166666666666</v>
      </c>
      <c r="G634" s="1434">
        <v>30.0</v>
      </c>
      <c r="H634" s="1434">
        <v>7.25</v>
      </c>
      <c r="I634" s="1436"/>
      <c r="J634" s="1398"/>
    </row>
    <row r="635">
      <c r="J635" s="244"/>
    </row>
    <row r="636">
      <c r="A636" s="1434" t="s">
        <v>3721</v>
      </c>
      <c r="B636" s="1434" t="s">
        <v>5</v>
      </c>
      <c r="C636" s="1434" t="s">
        <v>1064</v>
      </c>
      <c r="D636" s="1434" t="s">
        <v>1065</v>
      </c>
      <c r="E636" s="1435">
        <v>0.3854166666666667</v>
      </c>
      <c r="F636" s="1435">
        <v>0.7604166666666666</v>
      </c>
      <c r="G636" s="1434">
        <v>30.0</v>
      </c>
      <c r="H636" s="1434">
        <v>8.5</v>
      </c>
      <c r="I636" s="1436"/>
      <c r="J636" s="244"/>
    </row>
    <row r="637">
      <c r="A637" s="1403" t="s">
        <v>3721</v>
      </c>
      <c r="B637" s="1403" t="s">
        <v>5</v>
      </c>
      <c r="C637" s="1403" t="s">
        <v>234</v>
      </c>
      <c r="D637" s="1403" t="s">
        <v>1061</v>
      </c>
      <c r="E637" s="1404">
        <v>0.625</v>
      </c>
      <c r="F637" s="1404">
        <v>0.8125</v>
      </c>
      <c r="G637" s="1403" t="s">
        <v>1063</v>
      </c>
      <c r="H637" s="1403">
        <v>4.5</v>
      </c>
      <c r="I637" s="1437"/>
    </row>
    <row r="638">
      <c r="A638" s="1432" t="s">
        <v>3721</v>
      </c>
      <c r="B638" s="1432" t="s">
        <v>5</v>
      </c>
      <c r="C638" s="1432" t="s">
        <v>234</v>
      </c>
      <c r="D638" s="1432" t="s">
        <v>1072</v>
      </c>
      <c r="E638" s="1438">
        <v>0.4166666666666667</v>
      </c>
      <c r="F638" s="1438">
        <v>0.75</v>
      </c>
      <c r="G638" s="1432">
        <v>30.0</v>
      </c>
      <c r="H638" s="1432">
        <v>7.5</v>
      </c>
      <c r="I638" s="1433"/>
    </row>
    <row r="639">
      <c r="A639" s="1403" t="s">
        <v>3725</v>
      </c>
      <c r="B639" s="1403" t="s">
        <v>40</v>
      </c>
      <c r="C639" s="1403" t="s">
        <v>234</v>
      </c>
      <c r="D639" s="1403" t="s">
        <v>1061</v>
      </c>
      <c r="E639" s="1404">
        <v>0.6666666666666666</v>
      </c>
      <c r="F639" s="1404">
        <v>0.8125</v>
      </c>
      <c r="G639" s="1403" t="s">
        <v>1063</v>
      </c>
      <c r="H639" s="1403">
        <v>3.5</v>
      </c>
      <c r="I639" s="1437"/>
      <c r="J639" s="1398"/>
    </row>
    <row r="640">
      <c r="A640" s="912" t="s">
        <v>3727</v>
      </c>
      <c r="B640" s="912" t="s">
        <v>1115</v>
      </c>
      <c r="C640" s="912" t="s">
        <v>234</v>
      </c>
      <c r="D640" s="912" t="s">
        <v>1065</v>
      </c>
      <c r="E640" s="914">
        <v>0.4166666666666667</v>
      </c>
      <c r="F640" s="914">
        <v>0.6666666666666666</v>
      </c>
      <c r="G640" s="912" t="s">
        <v>1063</v>
      </c>
      <c r="H640" s="912">
        <v>6.0</v>
      </c>
      <c r="I640" s="915"/>
      <c r="J640" s="244"/>
    </row>
    <row r="641">
      <c r="A641" s="1001" t="s">
        <v>3727</v>
      </c>
      <c r="B641" s="1001" t="s">
        <v>1115</v>
      </c>
      <c r="C641" s="1001" t="s">
        <v>234</v>
      </c>
      <c r="D641" s="1001" t="s">
        <v>1067</v>
      </c>
      <c r="E641" s="1002">
        <v>0.6284722222222222</v>
      </c>
      <c r="F641" s="1002">
        <v>0.8194444444444444</v>
      </c>
      <c r="G641" s="1001" t="s">
        <v>1063</v>
      </c>
      <c r="H641" s="1001">
        <v>4.5</v>
      </c>
      <c r="I641" s="1001" t="s">
        <v>3730</v>
      </c>
    </row>
    <row r="642">
      <c r="A642" s="964" t="s">
        <v>3733</v>
      </c>
      <c r="B642" s="964" t="s">
        <v>109</v>
      </c>
      <c r="C642" s="964" t="s">
        <v>234</v>
      </c>
      <c r="D642" s="964" t="s">
        <v>1058</v>
      </c>
      <c r="E642" s="966">
        <v>0.4166666666666667</v>
      </c>
      <c r="F642" s="966">
        <v>0.75</v>
      </c>
      <c r="G642" s="964" t="s">
        <v>1073</v>
      </c>
      <c r="H642" s="964">
        <v>7.5</v>
      </c>
      <c r="I642" s="964"/>
    </row>
    <row r="643">
      <c r="A643" s="1149" t="s">
        <v>3733</v>
      </c>
      <c r="B643" s="1149" t="s">
        <v>109</v>
      </c>
      <c r="C643" s="1149" t="s">
        <v>234</v>
      </c>
      <c r="D643" s="1149" t="s">
        <v>1072</v>
      </c>
      <c r="E643" s="1150">
        <v>0.6041666666666666</v>
      </c>
      <c r="F643" s="1150">
        <v>0.8819444444444444</v>
      </c>
      <c r="G643" s="1149">
        <v>30.0</v>
      </c>
      <c r="H643" s="1149" t="s">
        <v>1069</v>
      </c>
      <c r="I643" s="910"/>
      <c r="J643" s="244"/>
    </row>
    <row r="644">
      <c r="A644" s="912" t="s">
        <v>3740</v>
      </c>
      <c r="B644" s="912" t="s">
        <v>109</v>
      </c>
      <c r="C644" s="912" t="s">
        <v>1083</v>
      </c>
      <c r="D644" s="912" t="s">
        <v>1065</v>
      </c>
      <c r="E644" s="914">
        <v>0.3819444444444444</v>
      </c>
      <c r="F644" s="914">
        <v>0.7361111111111112</v>
      </c>
      <c r="G644" s="912">
        <v>30.0</v>
      </c>
      <c r="H644" s="912">
        <v>8.0</v>
      </c>
      <c r="I644" s="915"/>
      <c r="J644" s="244"/>
    </row>
    <row r="645">
      <c r="A645" s="1346" t="s">
        <v>3743</v>
      </c>
      <c r="B645" s="1346" t="s">
        <v>125</v>
      </c>
      <c r="C645" s="1346" t="s">
        <v>234</v>
      </c>
      <c r="D645" s="1346" t="s">
        <v>1061</v>
      </c>
      <c r="E645" s="1347">
        <v>0.6076388888888888</v>
      </c>
      <c r="F645" s="1347">
        <v>0.8819444444444444</v>
      </c>
      <c r="G645" s="1346">
        <v>30.0</v>
      </c>
      <c r="H645" s="1346" t="s">
        <v>1069</v>
      </c>
      <c r="I645" s="1346" t="s">
        <v>3744</v>
      </c>
    </row>
    <row r="646">
      <c r="A646" s="912" t="s">
        <v>3745</v>
      </c>
      <c r="B646" s="912" t="s">
        <v>141</v>
      </c>
      <c r="C646" s="912" t="s">
        <v>234</v>
      </c>
      <c r="D646" s="912" t="s">
        <v>1065</v>
      </c>
      <c r="E646" s="914">
        <v>0.4166666666666667</v>
      </c>
      <c r="F646" s="914">
        <v>0.625</v>
      </c>
      <c r="G646" s="912" t="s">
        <v>1063</v>
      </c>
      <c r="H646" s="912">
        <v>5.0</v>
      </c>
      <c r="I646" s="915"/>
    </row>
    <row r="647">
      <c r="A647" s="911" t="s">
        <v>3749</v>
      </c>
      <c r="B647" s="911" t="s">
        <v>141</v>
      </c>
      <c r="C647" s="911" t="s">
        <v>234</v>
      </c>
      <c r="D647" s="911" t="s">
        <v>1072</v>
      </c>
      <c r="E647" s="1148">
        <v>0.4791666666666667</v>
      </c>
      <c r="F647" s="1148">
        <v>0.8333333333333334</v>
      </c>
      <c r="G647" s="911">
        <v>30.0</v>
      </c>
      <c r="H647" s="910"/>
      <c r="I647" s="910"/>
    </row>
    <row r="648">
      <c r="A648" s="1346" t="s">
        <v>3749</v>
      </c>
      <c r="B648" s="1346" t="s">
        <v>141</v>
      </c>
      <c r="C648" s="1346" t="s">
        <v>234</v>
      </c>
      <c r="D648" s="1346" t="s">
        <v>1061</v>
      </c>
      <c r="E648" s="1347">
        <v>0.6041666666666666</v>
      </c>
      <c r="F648" s="1347">
        <v>0.9027777777777778</v>
      </c>
      <c r="G648" s="1346">
        <v>30.0</v>
      </c>
      <c r="H648" s="1346">
        <v>6.5</v>
      </c>
      <c r="I648" s="1348"/>
    </row>
    <row r="649">
      <c r="A649" s="912" t="s">
        <v>3755</v>
      </c>
      <c r="B649" s="912" t="s">
        <v>170</v>
      </c>
      <c r="C649" s="912" t="s">
        <v>234</v>
      </c>
      <c r="D649" s="912" t="s">
        <v>1065</v>
      </c>
      <c r="E649" s="914">
        <v>0.4375</v>
      </c>
      <c r="F649" s="914">
        <v>0.7604166666666666</v>
      </c>
      <c r="G649" s="912">
        <v>30.0</v>
      </c>
      <c r="H649" s="912">
        <v>7.25</v>
      </c>
      <c r="I649" s="915"/>
    </row>
    <row r="650">
      <c r="A650" s="1346" t="s">
        <v>3757</v>
      </c>
      <c r="B650" s="1346" t="s">
        <v>5</v>
      </c>
      <c r="C650" s="1346" t="s">
        <v>234</v>
      </c>
      <c r="D650" s="1346" t="s">
        <v>1061</v>
      </c>
      <c r="E650" s="1347">
        <v>0.4166666666666667</v>
      </c>
      <c r="F650" s="1347">
        <v>0.75</v>
      </c>
      <c r="G650" s="1346">
        <v>3.0</v>
      </c>
      <c r="H650" s="1346">
        <v>7.5</v>
      </c>
      <c r="I650" s="1348"/>
      <c r="J650" s="1392"/>
    </row>
    <row r="651">
      <c r="A651" s="824" t="s">
        <v>3757</v>
      </c>
      <c r="B651" s="824" t="s">
        <v>5</v>
      </c>
      <c r="C651" s="824" t="s">
        <v>1083</v>
      </c>
      <c r="D651" s="824" t="s">
        <v>1065</v>
      </c>
      <c r="E651" s="826">
        <v>0.3819444444444444</v>
      </c>
      <c r="F651" s="826">
        <v>0.7569444444444444</v>
      </c>
      <c r="G651" s="824">
        <v>30.0</v>
      </c>
      <c r="H651" s="824">
        <v>8.5</v>
      </c>
      <c r="I651" s="103"/>
    </row>
    <row r="652">
      <c r="A652" s="1346" t="s">
        <v>3761</v>
      </c>
      <c r="B652" s="1346" t="s">
        <v>40</v>
      </c>
      <c r="C652" s="1346" t="s">
        <v>234</v>
      </c>
      <c r="D652" s="1346" t="s">
        <v>1061</v>
      </c>
      <c r="E652" s="1347">
        <v>0.5833333333333334</v>
      </c>
      <c r="F652" s="1347">
        <v>0.8125</v>
      </c>
      <c r="G652" s="1346">
        <v>30.0</v>
      </c>
      <c r="H652" s="1346">
        <v>5.0</v>
      </c>
      <c r="I652" s="1348"/>
      <c r="J652" s="244"/>
    </row>
    <row r="653">
      <c r="A653" s="912" t="s">
        <v>3763</v>
      </c>
      <c r="B653" s="912" t="s">
        <v>1115</v>
      </c>
      <c r="C653" s="912" t="s">
        <v>234</v>
      </c>
      <c r="D653" s="912" t="s">
        <v>1065</v>
      </c>
      <c r="E653" s="914">
        <v>0.5833333333333334</v>
      </c>
      <c r="F653" s="914">
        <v>0.8229166666666666</v>
      </c>
      <c r="G653" s="912" t="s">
        <v>1063</v>
      </c>
      <c r="H653" s="912">
        <v>5.75</v>
      </c>
      <c r="I653" s="912" t="s">
        <v>3765</v>
      </c>
      <c r="J653" s="244"/>
    </row>
    <row r="654">
      <c r="A654" s="1339" t="s">
        <v>2059</v>
      </c>
      <c r="B654" s="1339" t="s">
        <v>2059</v>
      </c>
      <c r="C654" s="1339" t="s">
        <v>2059</v>
      </c>
      <c r="D654" s="1339" t="s">
        <v>2059</v>
      </c>
      <c r="E654" s="1339" t="s">
        <v>2059</v>
      </c>
      <c r="F654" s="1339" t="s">
        <v>2059</v>
      </c>
      <c r="G654" s="1339" t="s">
        <v>2059</v>
      </c>
      <c r="H654" s="1339" t="s">
        <v>2059</v>
      </c>
      <c r="I654" s="1339" t="s">
        <v>2059</v>
      </c>
      <c r="J654" s="244"/>
    </row>
    <row r="655">
      <c r="A655" s="1446" t="s">
        <v>3768</v>
      </c>
      <c r="B655" s="1446" t="s">
        <v>109</v>
      </c>
      <c r="C655" s="1446" t="s">
        <v>234</v>
      </c>
      <c r="D655" s="1446" t="s">
        <v>1061</v>
      </c>
      <c r="E655" s="1447">
        <v>0.4166666666666667</v>
      </c>
      <c r="F655" s="1447">
        <v>0.5479166666666667</v>
      </c>
      <c r="G655" s="1446" t="s">
        <v>1063</v>
      </c>
      <c r="H655" s="1446">
        <v>3.0</v>
      </c>
      <c r="I655" s="1446" t="s">
        <v>3775</v>
      </c>
      <c r="J655" s="244"/>
    </row>
    <row r="656">
      <c r="A656" s="790" t="s">
        <v>3776</v>
      </c>
      <c r="B656" s="790" t="s">
        <v>109</v>
      </c>
      <c r="C656" s="790" t="s">
        <v>234</v>
      </c>
      <c r="D656" s="790" t="s">
        <v>1065</v>
      </c>
      <c r="E656" s="791">
        <v>0.3819444444444444</v>
      </c>
      <c r="F656" s="791">
        <v>0.5208333333333334</v>
      </c>
      <c r="G656" s="790" t="s">
        <v>1063</v>
      </c>
      <c r="H656" s="790" t="s">
        <v>2307</v>
      </c>
      <c r="I656" s="790" t="s">
        <v>3779</v>
      </c>
      <c r="J656" s="244"/>
    </row>
    <row r="657">
      <c r="A657" s="790" t="s">
        <v>3776</v>
      </c>
      <c r="B657" s="790" t="s">
        <v>109</v>
      </c>
      <c r="C657" s="790" t="s">
        <v>234</v>
      </c>
      <c r="D657" s="790" t="s">
        <v>1065</v>
      </c>
      <c r="E657" s="791">
        <v>0.5486111111111112</v>
      </c>
      <c r="F657" s="791">
        <v>0.75</v>
      </c>
      <c r="G657" s="790" t="s">
        <v>1063</v>
      </c>
      <c r="H657" s="790" t="s">
        <v>3785</v>
      </c>
      <c r="I657" s="792"/>
      <c r="J657" s="244"/>
    </row>
    <row r="658">
      <c r="A658" s="808" t="s">
        <v>3789</v>
      </c>
      <c r="B658" s="808" t="s">
        <v>125</v>
      </c>
      <c r="C658" s="808" t="s">
        <v>234</v>
      </c>
      <c r="D658" s="808" t="s">
        <v>1061</v>
      </c>
      <c r="E658" s="809">
        <v>0.6041666666666666</v>
      </c>
      <c r="F658" s="809">
        <v>0.8819444444444444</v>
      </c>
      <c r="G658" s="808">
        <v>30.0</v>
      </c>
      <c r="H658" s="808" t="s">
        <v>1069</v>
      </c>
      <c r="I658" s="810"/>
      <c r="J658" s="244"/>
    </row>
    <row r="659">
      <c r="A659" s="808" t="s">
        <v>3792</v>
      </c>
      <c r="B659" s="808" t="s">
        <v>141</v>
      </c>
      <c r="C659" s="808" t="s">
        <v>234</v>
      </c>
      <c r="D659" s="808" t="s">
        <v>1061</v>
      </c>
      <c r="E659" s="809">
        <v>0.4166666666666667</v>
      </c>
      <c r="F659" s="809">
        <v>0.625</v>
      </c>
      <c r="G659" s="808" t="s">
        <v>1063</v>
      </c>
      <c r="H659" s="808">
        <v>5.0</v>
      </c>
      <c r="I659" s="810"/>
      <c r="J659" s="244"/>
    </row>
    <row r="660">
      <c r="A660" s="1449"/>
      <c r="B660" s="1449"/>
      <c r="C660" s="1449"/>
      <c r="D660" s="1449"/>
      <c r="E660" s="1449"/>
      <c r="F660" s="1449"/>
      <c r="G660" s="1449"/>
      <c r="H660" s="1449"/>
      <c r="I660" s="1449"/>
      <c r="J660" s="244"/>
    </row>
    <row r="661">
      <c r="A661" s="1450" t="s">
        <v>3798</v>
      </c>
      <c r="B661" s="1450" t="s">
        <v>141</v>
      </c>
      <c r="C661" s="1450" t="s">
        <v>234</v>
      </c>
      <c r="D661" s="1450" t="s">
        <v>3476</v>
      </c>
      <c r="E661" s="1451">
        <v>0.1076388888888889</v>
      </c>
      <c r="F661" s="1451">
        <v>0.9027777777777778</v>
      </c>
      <c r="G661" s="1450">
        <v>30.0</v>
      </c>
      <c r="H661" s="1450" t="s">
        <v>2728</v>
      </c>
      <c r="I661" s="1450" t="s">
        <v>3800</v>
      </c>
      <c r="J661" s="244"/>
    </row>
    <row r="662">
      <c r="A662" s="806">
        <v>42745.0</v>
      </c>
      <c r="B662" s="790" t="s">
        <v>170</v>
      </c>
      <c r="C662" s="790" t="s">
        <v>234</v>
      </c>
      <c r="D662" s="790" t="s">
        <v>1065</v>
      </c>
      <c r="E662" s="791">
        <v>0.4375</v>
      </c>
      <c r="F662" s="791">
        <v>0.7569444444444444</v>
      </c>
      <c r="G662" s="790">
        <v>30.0</v>
      </c>
      <c r="H662" s="790" t="s">
        <v>1081</v>
      </c>
      <c r="I662" s="792"/>
      <c r="J662" s="244"/>
    </row>
    <row r="663">
      <c r="A663" s="1452">
        <v>42745.0</v>
      </c>
      <c r="B663" s="808" t="s">
        <v>170</v>
      </c>
      <c r="C663" s="808" t="s">
        <v>3145</v>
      </c>
      <c r="D663" s="808" t="s">
        <v>1061</v>
      </c>
      <c r="E663" s="809">
        <v>0.5</v>
      </c>
      <c r="F663" s="809">
        <v>0.6666666666666666</v>
      </c>
      <c r="G663" s="808" t="s">
        <v>1063</v>
      </c>
      <c r="H663" s="808">
        <v>4.0</v>
      </c>
      <c r="I663" s="810"/>
      <c r="J663" s="244"/>
    </row>
    <row r="664">
      <c r="A664" s="806">
        <v>42776.0</v>
      </c>
      <c r="B664" s="790" t="s">
        <v>5</v>
      </c>
      <c r="C664" s="790" t="s">
        <v>234</v>
      </c>
      <c r="D664" s="790" t="s">
        <v>1065</v>
      </c>
      <c r="E664" s="791">
        <v>0.4375</v>
      </c>
      <c r="F664" s="791">
        <v>0.7847222222222222</v>
      </c>
      <c r="G664" s="790">
        <v>30.0</v>
      </c>
      <c r="H664" s="790" t="s">
        <v>1979</v>
      </c>
      <c r="I664" s="790" t="s">
        <v>3810</v>
      </c>
      <c r="J664" s="1453"/>
    </row>
    <row r="665">
      <c r="A665" s="1454">
        <v>42804.0</v>
      </c>
      <c r="B665" s="1446" t="s">
        <v>40</v>
      </c>
      <c r="C665" s="1446" t="s">
        <v>234</v>
      </c>
      <c r="D665" s="1446" t="s">
        <v>1072</v>
      </c>
      <c r="E665" s="1447">
        <v>0.4166666666666667</v>
      </c>
      <c r="F665" s="1447">
        <v>0.75</v>
      </c>
      <c r="G665" s="1446">
        <v>30.0</v>
      </c>
      <c r="H665" s="1446">
        <v>7.5</v>
      </c>
      <c r="I665" s="1449"/>
      <c r="J665" s="244"/>
    </row>
    <row r="666">
      <c r="A666" s="1456">
        <v>42804.0</v>
      </c>
      <c r="B666" s="808" t="s">
        <v>40</v>
      </c>
      <c r="C666" s="808" t="s">
        <v>234</v>
      </c>
      <c r="D666" s="808" t="s">
        <v>1061</v>
      </c>
      <c r="E666" s="809">
        <v>0.5833333333333334</v>
      </c>
      <c r="F666" s="809">
        <v>0.8194444444444444</v>
      </c>
      <c r="G666" s="808">
        <v>30.0</v>
      </c>
      <c r="H666" s="808" t="s">
        <v>2949</v>
      </c>
      <c r="I666" s="810"/>
      <c r="J666" s="244"/>
    </row>
    <row r="667">
      <c r="A667" s="1454">
        <v>42835.0</v>
      </c>
      <c r="B667" s="1446" t="s">
        <v>1115</v>
      </c>
      <c r="C667" s="1446" t="s">
        <v>234</v>
      </c>
      <c r="D667" s="1446" t="s">
        <v>1072</v>
      </c>
      <c r="E667" s="1447">
        <v>0.4166666666666667</v>
      </c>
      <c r="F667" s="1447">
        <v>0.75</v>
      </c>
      <c r="G667" s="1446">
        <v>30.0</v>
      </c>
      <c r="H667" s="1446">
        <v>7.5</v>
      </c>
      <c r="I667" s="1449"/>
      <c r="J667" s="244"/>
    </row>
    <row r="668">
      <c r="A668" s="1457">
        <v>42835.0</v>
      </c>
      <c r="B668" s="1458" t="s">
        <v>1115</v>
      </c>
      <c r="C668" s="1458" t="s">
        <v>234</v>
      </c>
      <c r="D668" s="1458" t="s">
        <v>1061</v>
      </c>
      <c r="E668" s="1459">
        <v>0.5833333333333334</v>
      </c>
      <c r="F668" s="1459">
        <v>0.8194444444444444</v>
      </c>
      <c r="G668" s="1458">
        <v>30.0</v>
      </c>
      <c r="H668" s="1458" t="s">
        <v>2949</v>
      </c>
      <c r="I668" s="1460"/>
      <c r="J668" s="244"/>
    </row>
    <row r="669">
      <c r="A669" s="1456">
        <v>42865.0</v>
      </c>
      <c r="B669" s="808" t="s">
        <v>109</v>
      </c>
      <c r="C669" s="808" t="s">
        <v>234</v>
      </c>
      <c r="D669" s="808" t="s">
        <v>1061</v>
      </c>
      <c r="E669" s="809">
        <v>0.4166666666666667</v>
      </c>
      <c r="F669" s="809">
        <v>0.75</v>
      </c>
      <c r="G669" s="808">
        <v>30.0</v>
      </c>
      <c r="H669" s="808">
        <v>7.5</v>
      </c>
      <c r="I669" s="810"/>
      <c r="J669" s="244"/>
    </row>
    <row r="670">
      <c r="A670" s="1461">
        <v>42865.0</v>
      </c>
      <c r="B670" s="790" t="s">
        <v>109</v>
      </c>
      <c r="C670" s="790" t="s">
        <v>1064</v>
      </c>
      <c r="D670" s="790" t="s">
        <v>1065</v>
      </c>
      <c r="E670" s="791">
        <v>0.3854166666666667</v>
      </c>
      <c r="F670" s="791">
        <v>0.71875</v>
      </c>
      <c r="G670" s="790" t="s">
        <v>1063</v>
      </c>
      <c r="H670" s="790">
        <v>8.0</v>
      </c>
      <c r="I670" s="792"/>
      <c r="J670" s="244"/>
    </row>
    <row r="671">
      <c r="A671" s="1461">
        <v>42896.0</v>
      </c>
      <c r="B671" s="790" t="s">
        <v>125</v>
      </c>
      <c r="C671" s="790" t="s">
        <v>1064</v>
      </c>
      <c r="D671" s="790" t="s">
        <v>1065</v>
      </c>
      <c r="E671" s="791">
        <v>0.40625</v>
      </c>
      <c r="F671" s="791">
        <v>0.7395833333333334</v>
      </c>
      <c r="G671" s="790" t="s">
        <v>1063</v>
      </c>
      <c r="H671" s="790">
        <v>8.0</v>
      </c>
      <c r="I671" s="792"/>
      <c r="J671" s="244"/>
    </row>
    <row r="672">
      <c r="A672" s="1450" t="s">
        <v>3826</v>
      </c>
      <c r="B672" s="1450" t="s">
        <v>125</v>
      </c>
      <c r="C672" s="1450" t="s">
        <v>234</v>
      </c>
      <c r="D672" s="1450" t="s">
        <v>3476</v>
      </c>
      <c r="E672" s="1451">
        <v>0.10416666666666667</v>
      </c>
      <c r="F672" s="1451">
        <v>0.8819444444444444</v>
      </c>
      <c r="G672" s="1450">
        <v>30.0</v>
      </c>
      <c r="H672" s="1450" t="s">
        <v>3829</v>
      </c>
      <c r="I672" s="1462"/>
      <c r="J672" s="244"/>
    </row>
    <row r="673">
      <c r="A673" s="1463">
        <v>42926.0</v>
      </c>
      <c r="B673" s="794" t="s">
        <v>141</v>
      </c>
      <c r="C673" s="794" t="s">
        <v>234</v>
      </c>
      <c r="D673" s="794" t="s">
        <v>1066</v>
      </c>
      <c r="E673" s="795">
        <v>0.4131944444444444</v>
      </c>
      <c r="F673" s="795">
        <v>0.625</v>
      </c>
      <c r="G673" s="794" t="s">
        <v>1063</v>
      </c>
      <c r="H673" s="794">
        <v>5.0</v>
      </c>
      <c r="I673" s="796"/>
      <c r="J673" s="244"/>
    </row>
    <row r="674">
      <c r="A674" s="1454">
        <v>42926.0</v>
      </c>
      <c r="B674" s="1446" t="s">
        <v>141</v>
      </c>
      <c r="C674" s="1446" t="s">
        <v>234</v>
      </c>
      <c r="D674" s="1446" t="s">
        <v>1072</v>
      </c>
      <c r="E674" s="1447">
        <v>0.4791666666666667</v>
      </c>
      <c r="F674" s="1447">
        <v>0.8333333333333334</v>
      </c>
      <c r="G674" s="1446">
        <v>30.0</v>
      </c>
      <c r="H674" s="1446">
        <v>8.0</v>
      </c>
      <c r="I674" s="1446"/>
      <c r="J674" s="244"/>
    </row>
    <row r="675">
      <c r="A675" s="1456">
        <v>42926.0</v>
      </c>
      <c r="B675" s="808" t="s">
        <v>141</v>
      </c>
      <c r="C675" s="808" t="s">
        <v>234</v>
      </c>
      <c r="D675" s="808" t="s">
        <v>1061</v>
      </c>
      <c r="E675" s="809">
        <v>0.6041666666666666</v>
      </c>
      <c r="F675" s="809">
        <v>0.8958333333333334</v>
      </c>
      <c r="G675" s="808">
        <v>30.0</v>
      </c>
      <c r="H675" s="808">
        <v>6.5</v>
      </c>
      <c r="I675" s="808"/>
      <c r="J675" s="244"/>
    </row>
    <row r="676">
      <c r="A676" s="806">
        <v>42957.0</v>
      </c>
      <c r="B676" s="790" t="s">
        <v>170</v>
      </c>
      <c r="C676" s="790" t="s">
        <v>234</v>
      </c>
      <c r="D676" s="790" t="s">
        <v>1065</v>
      </c>
      <c r="E676" s="791">
        <v>0.4375</v>
      </c>
      <c r="F676" s="791">
        <v>0.7604166666666666</v>
      </c>
      <c r="G676" s="790">
        <v>30.0</v>
      </c>
      <c r="H676" s="790">
        <v>7.25</v>
      </c>
      <c r="I676" s="792"/>
      <c r="J676" s="244"/>
    </row>
    <row r="677">
      <c r="A677" s="781" t="s">
        <v>3841</v>
      </c>
      <c r="B677" s="781" t="s">
        <v>170</v>
      </c>
      <c r="C677" s="781" t="s">
        <v>234</v>
      </c>
      <c r="D677" s="781" t="s">
        <v>1058</v>
      </c>
      <c r="E677" s="782">
        <v>0.5</v>
      </c>
      <c r="F677" s="782">
        <v>0.6666666666666666</v>
      </c>
      <c r="G677" s="781" t="s">
        <v>1063</v>
      </c>
      <c r="H677" s="781">
        <v>4.0</v>
      </c>
      <c r="I677" s="1464"/>
      <c r="J677" s="244"/>
    </row>
    <row r="678">
      <c r="A678" s="1456">
        <v>42988.0</v>
      </c>
      <c r="B678" s="808" t="s">
        <v>5</v>
      </c>
      <c r="C678" s="808" t="s">
        <v>234</v>
      </c>
      <c r="D678" s="808" t="s">
        <v>1061</v>
      </c>
      <c r="E678" s="809">
        <v>0.4166666666666667</v>
      </c>
      <c r="F678" s="809">
        <v>0.75</v>
      </c>
      <c r="G678" s="808">
        <v>30.0</v>
      </c>
      <c r="H678" s="808">
        <v>7.5</v>
      </c>
      <c r="I678" s="810"/>
      <c r="J678" s="244"/>
    </row>
    <row r="679">
      <c r="A679" s="806">
        <v>42988.0</v>
      </c>
      <c r="B679" s="790" t="s">
        <v>5</v>
      </c>
      <c r="C679" s="790" t="s">
        <v>1064</v>
      </c>
      <c r="D679" s="790" t="s">
        <v>1065</v>
      </c>
      <c r="E679" s="791">
        <v>0.3958333333333333</v>
      </c>
      <c r="F679" s="791">
        <v>0.7708333333333334</v>
      </c>
      <c r="G679" s="790" t="s">
        <v>1063</v>
      </c>
      <c r="H679" s="790">
        <v>9.0</v>
      </c>
      <c r="I679" s="792"/>
      <c r="J679" s="244"/>
    </row>
    <row r="680">
      <c r="A680" s="1465">
        <v>42988.0</v>
      </c>
      <c r="B680" s="798" t="s">
        <v>40</v>
      </c>
      <c r="C680" s="798" t="s">
        <v>234</v>
      </c>
      <c r="D680" s="798" t="s">
        <v>1067</v>
      </c>
      <c r="E680" s="799">
        <v>0.625</v>
      </c>
      <c r="F680" s="799">
        <v>0.8194444444444444</v>
      </c>
      <c r="G680" s="798" t="s">
        <v>1063</v>
      </c>
      <c r="H680" s="798">
        <v>4.5</v>
      </c>
      <c r="I680" s="800"/>
      <c r="J680" s="244"/>
    </row>
    <row r="681">
      <c r="A681" s="845">
        <v>43018.0</v>
      </c>
      <c r="B681" s="811" t="s">
        <v>1115</v>
      </c>
      <c r="C681" s="811" t="s">
        <v>234</v>
      </c>
      <c r="D681" s="811" t="s">
        <v>1072</v>
      </c>
      <c r="E681" s="812">
        <v>0.4166666666666667</v>
      </c>
      <c r="F681" s="813"/>
      <c r="G681" s="811">
        <v>30.0</v>
      </c>
      <c r="H681" s="813"/>
      <c r="I681" s="813"/>
      <c r="J681" s="244"/>
    </row>
    <row r="682">
      <c r="A682" s="1452">
        <v>43018.0</v>
      </c>
      <c r="B682" s="808" t="s">
        <v>1115</v>
      </c>
      <c r="C682" s="808" t="s">
        <v>234</v>
      </c>
      <c r="D682" s="808" t="s">
        <v>1061</v>
      </c>
      <c r="E682" s="809">
        <v>0.6666666666666666</v>
      </c>
      <c r="F682" s="809">
        <v>0.8194444444444444</v>
      </c>
      <c r="G682" s="808" t="s">
        <v>1063</v>
      </c>
      <c r="H682" s="808">
        <v>3.5</v>
      </c>
      <c r="I682" s="810"/>
      <c r="J682" s="244"/>
    </row>
    <row r="683">
      <c r="A683" s="1466">
        <v>43018.0</v>
      </c>
      <c r="B683" s="1446" t="s">
        <v>2896</v>
      </c>
      <c r="C683" s="1446" t="s">
        <v>3858</v>
      </c>
      <c r="D683" s="1446" t="s">
        <v>1108</v>
      </c>
      <c r="E683" s="1447">
        <v>0.4583333333333333</v>
      </c>
      <c r="F683" s="1447">
        <v>0.7708333333333334</v>
      </c>
      <c r="G683" s="1446" t="s">
        <v>1063</v>
      </c>
      <c r="H683" s="1446">
        <v>7.5</v>
      </c>
      <c r="I683" s="1449"/>
      <c r="J683" s="244"/>
    </row>
    <row r="684">
      <c r="A684" s="1466">
        <v>43049.0</v>
      </c>
      <c r="B684" s="1446" t="s">
        <v>3859</v>
      </c>
      <c r="C684" s="1446" t="s">
        <v>1064</v>
      </c>
      <c r="D684" s="1446" t="s">
        <v>1108</v>
      </c>
      <c r="E684" s="1447">
        <v>0.4375</v>
      </c>
      <c r="F684" s="1447">
        <v>0.13541666666666666</v>
      </c>
      <c r="G684" s="1446" t="s">
        <v>1063</v>
      </c>
      <c r="H684" s="1446">
        <v>4.75</v>
      </c>
      <c r="I684" s="1449"/>
      <c r="J684" s="244"/>
    </row>
    <row r="685">
      <c r="A685" s="1467"/>
      <c r="B685" s="778"/>
      <c r="C685" s="778"/>
      <c r="D685" s="778" t="s">
        <v>2059</v>
      </c>
      <c r="E685" s="779"/>
      <c r="F685" s="1468"/>
      <c r="G685" s="778"/>
      <c r="H685" s="778"/>
      <c r="I685" s="778"/>
      <c r="J685" s="244"/>
    </row>
    <row r="686">
      <c r="A686" s="1469">
        <v>43049.0</v>
      </c>
      <c r="B686" s="1470" t="s">
        <v>109</v>
      </c>
      <c r="C686" s="1470" t="s">
        <v>234</v>
      </c>
      <c r="D686" s="1470" t="s">
        <v>1067</v>
      </c>
      <c r="E686" s="1471">
        <v>0.4236111111111111</v>
      </c>
      <c r="F686" s="1472">
        <v>0.75</v>
      </c>
      <c r="G686" s="1470">
        <v>30.0</v>
      </c>
      <c r="H686" s="1470">
        <v>7.5</v>
      </c>
      <c r="I686" s="1470" t="s">
        <v>3860</v>
      </c>
    </row>
    <row r="687">
      <c r="A687" s="1466">
        <v>43049.0</v>
      </c>
      <c r="B687" s="1446" t="s">
        <v>109</v>
      </c>
      <c r="C687" s="1446" t="s">
        <v>234</v>
      </c>
      <c r="D687" s="1446" t="s">
        <v>1072</v>
      </c>
      <c r="E687" s="1447">
        <v>0.10416666666666667</v>
      </c>
      <c r="F687" s="1473"/>
      <c r="G687" s="1446"/>
      <c r="H687" s="1447"/>
      <c r="I687" s="1449"/>
    </row>
    <row r="688">
      <c r="A688" s="806">
        <v>43079.0</v>
      </c>
      <c r="B688" s="790" t="s">
        <v>109</v>
      </c>
      <c r="C688" s="790" t="s">
        <v>1083</v>
      </c>
      <c r="D688" s="790" t="s">
        <v>1108</v>
      </c>
      <c r="E688" s="791">
        <v>0.3784722222222222</v>
      </c>
      <c r="F688" s="791">
        <v>0.71875</v>
      </c>
      <c r="G688" s="790">
        <v>15.0</v>
      </c>
      <c r="H688" s="792"/>
      <c r="I688" s="792"/>
    </row>
    <row r="689">
      <c r="A689" s="1446" t="s">
        <v>3861</v>
      </c>
      <c r="B689" s="1446" t="s">
        <v>125</v>
      </c>
      <c r="C689" s="1446" t="s">
        <v>234</v>
      </c>
      <c r="D689" s="1446" t="s">
        <v>1072</v>
      </c>
      <c r="E689" s="1447">
        <v>0.4166666666666667</v>
      </c>
      <c r="F689" s="1447">
        <v>0.75</v>
      </c>
      <c r="G689" s="1446">
        <v>30.0</v>
      </c>
      <c r="H689" s="1446">
        <v>7.5</v>
      </c>
      <c r="I689" s="1449"/>
      <c r="J689" s="1354"/>
    </row>
    <row r="690">
      <c r="A690" s="808" t="s">
        <v>3861</v>
      </c>
      <c r="B690" s="808" t="s">
        <v>125</v>
      </c>
      <c r="C690" s="808" t="s">
        <v>234</v>
      </c>
      <c r="D690" s="808" t="s">
        <v>1061</v>
      </c>
      <c r="E690" s="809">
        <v>0.6041666666666666</v>
      </c>
      <c r="F690" s="809">
        <v>0.8819444444444444</v>
      </c>
      <c r="G690" s="808">
        <v>30.0</v>
      </c>
      <c r="H690" s="808" t="s">
        <v>1069</v>
      </c>
      <c r="I690" s="810"/>
    </row>
    <row r="691">
      <c r="A691" s="1450" t="s">
        <v>3866</v>
      </c>
      <c r="B691" s="1450" t="s">
        <v>141</v>
      </c>
      <c r="C691" s="1450" t="s">
        <v>234</v>
      </c>
      <c r="D691" s="1450" t="s">
        <v>3476</v>
      </c>
      <c r="E691" s="1451">
        <v>0.4166666666666667</v>
      </c>
      <c r="F691" s="1451">
        <v>0.625</v>
      </c>
      <c r="G691" s="1450" t="s">
        <v>1063</v>
      </c>
      <c r="H691" s="1450" t="s">
        <v>3867</v>
      </c>
      <c r="I691" s="1462"/>
    </row>
    <row r="692">
      <c r="A692" s="790" t="s">
        <v>3869</v>
      </c>
      <c r="B692" s="790" t="s">
        <v>170</v>
      </c>
      <c r="C692" s="790" t="s">
        <v>234</v>
      </c>
      <c r="D692" s="790" t="s">
        <v>1065</v>
      </c>
      <c r="E692" s="791">
        <v>0.4375</v>
      </c>
      <c r="F692" s="791">
        <v>0.7604166666666666</v>
      </c>
      <c r="G692" s="790">
        <v>30.0</v>
      </c>
      <c r="H692" s="790">
        <v>7.25</v>
      </c>
      <c r="I692" s="792"/>
    </row>
    <row r="693">
      <c r="A693" s="808" t="s">
        <v>3872</v>
      </c>
      <c r="B693" s="808" t="s">
        <v>5</v>
      </c>
      <c r="C693" s="808" t="s">
        <v>234</v>
      </c>
      <c r="D693" s="808" t="s">
        <v>1061</v>
      </c>
      <c r="E693" s="809">
        <v>0.4166666666666667</v>
      </c>
      <c r="F693" s="809">
        <v>0.8125</v>
      </c>
      <c r="G693" s="808">
        <v>30.0</v>
      </c>
      <c r="H693" s="808">
        <v>9.0</v>
      </c>
      <c r="I693" s="810"/>
    </row>
    <row r="694">
      <c r="A694" s="790" t="s">
        <v>3872</v>
      </c>
      <c r="B694" s="790" t="s">
        <v>5</v>
      </c>
      <c r="C694" s="790" t="s">
        <v>1064</v>
      </c>
      <c r="D694" s="790" t="s">
        <v>1065</v>
      </c>
      <c r="E694" s="791">
        <v>0.4027777777777778</v>
      </c>
      <c r="F694" s="791">
        <v>0.7777777777777778</v>
      </c>
      <c r="G694" s="792"/>
      <c r="H694" s="792"/>
      <c r="I694" s="792"/>
    </row>
    <row r="695">
      <c r="A695" s="1476" t="s">
        <v>3872</v>
      </c>
      <c r="B695" s="1476" t="s">
        <v>5</v>
      </c>
      <c r="C695" s="1476" t="s">
        <v>234</v>
      </c>
      <c r="D695" s="1476" t="s">
        <v>3877</v>
      </c>
      <c r="E695" s="1477">
        <v>0.6666666666666666</v>
      </c>
      <c r="F695" s="1477">
        <v>0.7916666666666666</v>
      </c>
      <c r="G695" s="1476" t="s">
        <v>1063</v>
      </c>
      <c r="H695" s="1476">
        <v>3.0</v>
      </c>
      <c r="I695" s="1478"/>
    </row>
    <row r="696">
      <c r="A696" s="790" t="s">
        <v>3881</v>
      </c>
      <c r="B696" s="790" t="s">
        <v>40</v>
      </c>
      <c r="C696" s="790" t="s">
        <v>3858</v>
      </c>
      <c r="D696" s="790" t="s">
        <v>1065</v>
      </c>
      <c r="E696" s="791">
        <v>0.53125</v>
      </c>
      <c r="F696" s="791">
        <v>0.6979166666666666</v>
      </c>
      <c r="G696" s="790" t="s">
        <v>1063</v>
      </c>
      <c r="H696" s="790">
        <v>4.0</v>
      </c>
      <c r="I696" s="792"/>
    </row>
    <row r="697">
      <c r="A697" s="811" t="s">
        <v>3884</v>
      </c>
      <c r="B697" s="811" t="s">
        <v>40</v>
      </c>
      <c r="C697" s="811" t="s">
        <v>234</v>
      </c>
      <c r="D697" s="811" t="s">
        <v>1072</v>
      </c>
      <c r="E697" s="812">
        <v>0.4166666666666667</v>
      </c>
      <c r="F697" s="812">
        <v>0.7083333333333334</v>
      </c>
      <c r="G697" s="811" t="s">
        <v>1073</v>
      </c>
      <c r="H697" s="811">
        <v>6.5</v>
      </c>
      <c r="I697" s="813"/>
    </row>
    <row r="698">
      <c r="A698" s="781" t="s">
        <v>3884</v>
      </c>
      <c r="B698" s="781" t="s">
        <v>40</v>
      </c>
      <c r="C698" s="781" t="s">
        <v>234</v>
      </c>
      <c r="D698" s="781" t="s">
        <v>1058</v>
      </c>
      <c r="E698" s="782">
        <v>0.6666666666666666</v>
      </c>
      <c r="F698" s="782">
        <v>0.8125</v>
      </c>
      <c r="G698" s="781" t="s">
        <v>1063</v>
      </c>
      <c r="H698" s="781">
        <v>3.5</v>
      </c>
      <c r="I698" s="1464"/>
    </row>
    <row r="699">
      <c r="A699" s="811" t="s">
        <v>3887</v>
      </c>
      <c r="B699" s="811" t="s">
        <v>1115</v>
      </c>
      <c r="C699" s="811" t="s">
        <v>234</v>
      </c>
      <c r="D699" s="811" t="s">
        <v>1072</v>
      </c>
      <c r="E699" s="812">
        <v>0.4166666666666667</v>
      </c>
      <c r="F699" s="812">
        <v>0.75</v>
      </c>
      <c r="G699" s="811" t="s">
        <v>3890</v>
      </c>
      <c r="H699" s="811" t="s">
        <v>3891</v>
      </c>
      <c r="I699" s="813"/>
    </row>
    <row r="700">
      <c r="A700" s="808" t="s">
        <v>3887</v>
      </c>
      <c r="B700" s="808" t="s">
        <v>1115</v>
      </c>
      <c r="C700" s="808" t="s">
        <v>234</v>
      </c>
      <c r="D700" s="808" t="s">
        <v>1061</v>
      </c>
      <c r="E700" s="809">
        <v>0.6701388888888888</v>
      </c>
      <c r="F700" s="809">
        <v>0.8125</v>
      </c>
      <c r="G700" s="808" t="s">
        <v>1063</v>
      </c>
      <c r="H700" s="808" t="s">
        <v>3892</v>
      </c>
      <c r="I700" s="808" t="s">
        <v>3894</v>
      </c>
    </row>
    <row r="701">
      <c r="A701" s="781" t="s">
        <v>3896</v>
      </c>
      <c r="B701" s="781" t="s">
        <v>109</v>
      </c>
      <c r="C701" s="781" t="s">
        <v>234</v>
      </c>
      <c r="D701" s="781" t="s">
        <v>1058</v>
      </c>
      <c r="E701" s="782">
        <v>0.4166666666666667</v>
      </c>
      <c r="F701" s="782">
        <v>0.75</v>
      </c>
      <c r="G701" s="781" t="s">
        <v>1073</v>
      </c>
      <c r="H701" s="781">
        <v>7.5</v>
      </c>
      <c r="I701" s="1464"/>
    </row>
    <row r="702">
      <c r="A702" s="811" t="s">
        <v>3896</v>
      </c>
      <c r="B702" s="811" t="s">
        <v>109</v>
      </c>
      <c r="C702" s="811" t="s">
        <v>234</v>
      </c>
      <c r="D702" s="811" t="s">
        <v>1072</v>
      </c>
      <c r="E702" s="812">
        <v>0.5833333333333334</v>
      </c>
      <c r="F702" s="812">
        <v>0.875</v>
      </c>
      <c r="G702" s="811">
        <v>30.0</v>
      </c>
      <c r="H702" s="811">
        <v>6.5</v>
      </c>
      <c r="I702" s="813"/>
    </row>
    <row r="703">
      <c r="A703" s="790" t="s">
        <v>3899</v>
      </c>
      <c r="B703" s="790" t="s">
        <v>109</v>
      </c>
      <c r="C703" s="790" t="s">
        <v>1064</v>
      </c>
      <c r="D703" s="790" t="s">
        <v>1065</v>
      </c>
      <c r="E703" s="791">
        <v>0.3784722222222222</v>
      </c>
      <c r="F703" s="791">
        <v>0.8576388888888888</v>
      </c>
      <c r="G703" s="790">
        <v>30.0</v>
      </c>
      <c r="H703" s="790">
        <v>11.0</v>
      </c>
      <c r="I703" s="792"/>
    </row>
    <row r="704">
      <c r="A704" s="794" t="s">
        <v>3901</v>
      </c>
      <c r="B704" s="794" t="s">
        <v>125</v>
      </c>
      <c r="C704" s="794" t="s">
        <v>234</v>
      </c>
      <c r="D704" s="794" t="s">
        <v>1066</v>
      </c>
      <c r="E704" s="795">
        <v>0.6041666666666666</v>
      </c>
      <c r="F704" s="795">
        <v>0.875</v>
      </c>
      <c r="G704" s="794">
        <v>30.0</v>
      </c>
      <c r="H704" s="794" t="s">
        <v>2961</v>
      </c>
      <c r="I704" s="796"/>
    </row>
    <row r="705">
      <c r="A705" s="790" t="s">
        <v>3903</v>
      </c>
      <c r="B705" s="790" t="s">
        <v>125</v>
      </c>
      <c r="C705" s="790" t="s">
        <v>1064</v>
      </c>
      <c r="D705" s="790" t="s">
        <v>1065</v>
      </c>
      <c r="E705" s="791">
        <v>0.5833333333333334</v>
      </c>
      <c r="F705" s="791">
        <v>0.7708333333333334</v>
      </c>
      <c r="G705" s="790" t="s">
        <v>1063</v>
      </c>
      <c r="H705" s="790">
        <v>4.5</v>
      </c>
      <c r="I705" s="792"/>
    </row>
    <row r="706">
      <c r="A706" s="798" t="s">
        <v>3903</v>
      </c>
      <c r="B706" s="798" t="s">
        <v>141</v>
      </c>
      <c r="C706" s="798" t="s">
        <v>234</v>
      </c>
      <c r="D706" s="798" t="s">
        <v>1067</v>
      </c>
      <c r="E706" s="799">
        <v>0.4097222222222222</v>
      </c>
      <c r="F706" s="799">
        <v>0.625</v>
      </c>
      <c r="G706" s="798" t="s">
        <v>1063</v>
      </c>
      <c r="H706" s="798">
        <v>5.0</v>
      </c>
      <c r="I706" s="800"/>
    </row>
    <row r="707">
      <c r="A707" s="811" t="s">
        <v>3906</v>
      </c>
      <c r="B707" s="811" t="s">
        <v>141</v>
      </c>
      <c r="C707" s="811" t="s">
        <v>234</v>
      </c>
      <c r="D707" s="811" t="s">
        <v>3877</v>
      </c>
      <c r="E707" s="812">
        <v>0.5</v>
      </c>
      <c r="F707" s="812">
        <v>0.625</v>
      </c>
      <c r="G707" s="811" t="s">
        <v>1063</v>
      </c>
      <c r="H707" s="811" t="s">
        <v>1063</v>
      </c>
      <c r="I707" s="813"/>
    </row>
    <row r="708">
      <c r="A708" s="811" t="s">
        <v>3906</v>
      </c>
      <c r="B708" s="811" t="s">
        <v>141</v>
      </c>
      <c r="C708" s="811" t="s">
        <v>234</v>
      </c>
      <c r="D708" s="811" t="s">
        <v>1072</v>
      </c>
      <c r="E708" s="812">
        <v>0.4791666666666667</v>
      </c>
      <c r="F708" s="812">
        <v>0.8333333333333334</v>
      </c>
      <c r="G708" s="811">
        <v>30.0</v>
      </c>
      <c r="H708" s="811"/>
      <c r="I708" s="813"/>
    </row>
    <row r="709">
      <c r="A709" s="1446" t="s">
        <v>3906</v>
      </c>
      <c r="B709" s="1446" t="s">
        <v>141</v>
      </c>
      <c r="C709" s="1446" t="s">
        <v>234</v>
      </c>
      <c r="D709" s="1446" t="s">
        <v>1067</v>
      </c>
      <c r="E709" s="1447">
        <v>0.4166666666666667</v>
      </c>
      <c r="F709" s="1447">
        <v>0.625</v>
      </c>
      <c r="G709" s="1446"/>
      <c r="H709" s="1446"/>
      <c r="I709" s="1449"/>
    </row>
    <row r="710">
      <c r="A710" s="809">
        <v>0.8819444444444444</v>
      </c>
      <c r="B710" s="808" t="s">
        <v>141</v>
      </c>
      <c r="C710" s="808" t="s">
        <v>234</v>
      </c>
      <c r="D710" s="808" t="s">
        <v>1061</v>
      </c>
      <c r="E710" s="809">
        <v>0.625</v>
      </c>
      <c r="F710" s="809">
        <v>0.9027777777777778</v>
      </c>
      <c r="G710" s="808">
        <v>30.0</v>
      </c>
      <c r="H710" s="810"/>
      <c r="I710" s="810"/>
    </row>
    <row r="711">
      <c r="A711" s="790" t="s">
        <v>3916</v>
      </c>
      <c r="B711" s="790" t="s">
        <v>170</v>
      </c>
      <c r="C711" s="790" t="s">
        <v>234</v>
      </c>
      <c r="D711" s="790" t="s">
        <v>1065</v>
      </c>
      <c r="E711" s="791">
        <v>0.4513888888888889</v>
      </c>
      <c r="F711" s="791">
        <v>0.7569444444444444</v>
      </c>
      <c r="G711" s="790">
        <v>30.0</v>
      </c>
      <c r="H711" s="790" t="s">
        <v>3010</v>
      </c>
      <c r="I711" s="790" t="s">
        <v>3918</v>
      </c>
    </row>
    <row r="712">
      <c r="A712" s="794" t="s">
        <v>3916</v>
      </c>
      <c r="B712" s="794" t="s">
        <v>170</v>
      </c>
      <c r="C712" s="794" t="s">
        <v>234</v>
      </c>
      <c r="D712" s="794" t="s">
        <v>1066</v>
      </c>
      <c r="E712" s="795">
        <v>0.5</v>
      </c>
      <c r="F712" s="795">
        <v>0.5833333333333334</v>
      </c>
      <c r="G712" s="794" t="s">
        <v>1063</v>
      </c>
      <c r="H712" s="794">
        <v>4.0</v>
      </c>
      <c r="I712" s="796"/>
    </row>
    <row r="713">
      <c r="A713" s="790" t="s">
        <v>3922</v>
      </c>
      <c r="B713" s="790" t="s">
        <v>5</v>
      </c>
      <c r="C713" s="790" t="s">
        <v>1064</v>
      </c>
      <c r="D713" s="790" t="s">
        <v>1065</v>
      </c>
      <c r="E713" s="791">
        <v>0.3819444444444444</v>
      </c>
      <c r="F713" s="791">
        <v>0.7569444444444444</v>
      </c>
      <c r="G713" s="790">
        <v>30.0</v>
      </c>
      <c r="H713" s="790">
        <v>8.5</v>
      </c>
      <c r="I713" s="792"/>
    </row>
    <row r="714">
      <c r="A714" s="1450" t="s">
        <v>3924</v>
      </c>
      <c r="B714" s="1450" t="s">
        <v>5</v>
      </c>
      <c r="C714" s="1450" t="s">
        <v>234</v>
      </c>
      <c r="D714" s="1450" t="s">
        <v>3476</v>
      </c>
      <c r="E714" s="1451">
        <v>0.4166666666666667</v>
      </c>
      <c r="F714" s="1451">
        <v>0.75</v>
      </c>
      <c r="G714" s="1450" t="s">
        <v>1063</v>
      </c>
      <c r="H714" s="1450" t="s">
        <v>3926</v>
      </c>
      <c r="I714" s="1450" t="s">
        <v>1131</v>
      </c>
    </row>
    <row r="715">
      <c r="A715" s="790" t="s">
        <v>3929</v>
      </c>
      <c r="B715" s="790" t="s">
        <v>40</v>
      </c>
      <c r="C715" s="790" t="s">
        <v>1064</v>
      </c>
      <c r="D715" s="790" t="s">
        <v>1065</v>
      </c>
      <c r="E715" s="791">
        <v>0.4583333333333333</v>
      </c>
      <c r="F715" s="791">
        <v>0.75</v>
      </c>
      <c r="G715" s="790" t="s">
        <v>1063</v>
      </c>
      <c r="H715" s="790">
        <v>7.0</v>
      </c>
      <c r="I715" s="792"/>
    </row>
    <row r="716">
      <c r="A716" s="1467"/>
      <c r="B716" s="778"/>
      <c r="C716" s="778"/>
      <c r="D716" s="778" t="s">
        <v>2059</v>
      </c>
      <c r="E716" s="779"/>
      <c r="F716" s="1468"/>
      <c r="G716" s="778"/>
      <c r="H716" s="778"/>
      <c r="I716" s="778"/>
      <c r="J716" s="1149"/>
    </row>
    <row r="717">
      <c r="A717" s="1449"/>
      <c r="B717" s="1449"/>
      <c r="C717" s="1449"/>
      <c r="D717" s="778" t="s">
        <v>1105</v>
      </c>
      <c r="E717" s="1449"/>
      <c r="F717" s="1449"/>
      <c r="G717" s="1449"/>
      <c r="H717" s="1449"/>
      <c r="I717" s="1449"/>
      <c r="K717" s="1354"/>
    </row>
    <row r="718">
      <c r="A718" s="964" t="s">
        <v>3933</v>
      </c>
      <c r="B718" s="964" t="s">
        <v>109</v>
      </c>
      <c r="C718" s="964" t="s">
        <v>234</v>
      </c>
      <c r="D718" s="964" t="s">
        <v>1058</v>
      </c>
      <c r="E718" s="966">
        <v>0.4166666666666667</v>
      </c>
      <c r="F718" s="966">
        <v>0.75</v>
      </c>
      <c r="G718" s="964" t="s">
        <v>1073</v>
      </c>
      <c r="H718" s="964">
        <v>7.5</v>
      </c>
      <c r="I718" s="976"/>
      <c r="K718" s="1344"/>
    </row>
    <row r="719">
      <c r="A719" s="911" t="s">
        <v>3933</v>
      </c>
      <c r="B719" s="911" t="s">
        <v>109</v>
      </c>
      <c r="C719" s="911" t="s">
        <v>234</v>
      </c>
      <c r="D719" s="911" t="s">
        <v>1072</v>
      </c>
      <c r="E719" s="1148">
        <v>0.5833333333333334</v>
      </c>
      <c r="F719" s="1148">
        <v>0.875</v>
      </c>
      <c r="G719" s="911">
        <v>30.0</v>
      </c>
      <c r="H719" s="911">
        <v>6.5</v>
      </c>
      <c r="I719" s="910"/>
      <c r="K719" s="1344"/>
    </row>
    <row r="720">
      <c r="A720" s="912" t="s">
        <v>3939</v>
      </c>
      <c r="B720" s="912" t="s">
        <v>109</v>
      </c>
      <c r="C720" s="912" t="s">
        <v>1083</v>
      </c>
      <c r="D720" s="912" t="s">
        <v>1065</v>
      </c>
      <c r="E720" s="914">
        <v>0.3819444444444444</v>
      </c>
      <c r="F720" s="914">
        <v>0.7569444444444444</v>
      </c>
      <c r="G720" s="912">
        <v>30.0</v>
      </c>
      <c r="H720" s="912">
        <v>8.5</v>
      </c>
      <c r="I720" s="915"/>
      <c r="K720" s="1344"/>
    </row>
    <row r="721">
      <c r="A721" s="938" t="s">
        <v>3941</v>
      </c>
      <c r="B721" s="938" t="s">
        <v>125</v>
      </c>
      <c r="C721" s="938" t="s">
        <v>234</v>
      </c>
      <c r="D721" s="938" t="s">
        <v>1066</v>
      </c>
      <c r="E721" s="939">
        <v>0.6041666666666666</v>
      </c>
      <c r="F721" s="939">
        <v>0.875</v>
      </c>
      <c r="G721" s="938">
        <v>30.0</v>
      </c>
      <c r="H721" s="938" t="s">
        <v>1069</v>
      </c>
      <c r="I721" s="1005"/>
      <c r="K721" s="1482"/>
    </row>
    <row r="722">
      <c r="A722" s="1149"/>
      <c r="B722" s="1326"/>
      <c r="C722" s="1326"/>
      <c r="D722" s="1149" t="s">
        <v>3946</v>
      </c>
      <c r="E722" s="1326"/>
      <c r="F722" s="1326"/>
      <c r="G722" s="1326"/>
      <c r="H722" s="1326"/>
      <c r="I722" s="1326"/>
      <c r="K722" s="1344"/>
    </row>
    <row r="723">
      <c r="A723" s="912" t="s">
        <v>3948</v>
      </c>
      <c r="B723" s="912" t="s">
        <v>170</v>
      </c>
      <c r="C723" s="912" t="s">
        <v>3145</v>
      </c>
      <c r="D723" s="912" t="s">
        <v>1065</v>
      </c>
      <c r="E723" s="914">
        <v>0.4375</v>
      </c>
      <c r="F723" s="914">
        <v>0.7604166666666666</v>
      </c>
      <c r="G723" s="912">
        <v>30.0</v>
      </c>
      <c r="H723" s="912">
        <v>7.25</v>
      </c>
      <c r="I723" s="915"/>
      <c r="K723" s="1344"/>
    </row>
    <row r="724">
      <c r="A724" s="912" t="s">
        <v>3951</v>
      </c>
      <c r="B724" s="912" t="s">
        <v>5</v>
      </c>
      <c r="C724" s="912" t="s">
        <v>1064</v>
      </c>
      <c r="D724" s="912" t="s">
        <v>1065</v>
      </c>
      <c r="E724" s="914">
        <v>0.3784722222222222</v>
      </c>
      <c r="F724" s="914">
        <v>0.7534722222222222</v>
      </c>
      <c r="G724" s="912">
        <v>30.0</v>
      </c>
      <c r="H724" s="912">
        <v>8.5</v>
      </c>
      <c r="I724" s="915"/>
      <c r="K724" s="1344"/>
    </row>
    <row r="725">
      <c r="A725" s="911" t="s">
        <v>3953</v>
      </c>
      <c r="B725" s="911" t="s">
        <v>5</v>
      </c>
      <c r="C725" s="911" t="s">
        <v>234</v>
      </c>
      <c r="D725" s="911" t="s">
        <v>1072</v>
      </c>
      <c r="E725" s="1148">
        <v>0.4166666666666667</v>
      </c>
      <c r="F725" s="911" t="s">
        <v>1319</v>
      </c>
      <c r="G725" s="911" t="s">
        <v>1319</v>
      </c>
      <c r="H725" s="911" t="s">
        <v>1319</v>
      </c>
      <c r="I725" s="911" t="s">
        <v>3957</v>
      </c>
      <c r="K725" s="1344"/>
    </row>
    <row r="726">
      <c r="A726" s="995" t="s">
        <v>3953</v>
      </c>
      <c r="B726" s="995" t="s">
        <v>5</v>
      </c>
      <c r="C726" s="995" t="s">
        <v>234</v>
      </c>
      <c r="D726" s="995" t="s">
        <v>3959</v>
      </c>
      <c r="E726" s="996">
        <v>0.6666666666666666</v>
      </c>
      <c r="F726" s="996">
        <v>0.8125</v>
      </c>
      <c r="G726" s="995" t="s">
        <v>1063</v>
      </c>
      <c r="H726" s="995">
        <v>3.5</v>
      </c>
      <c r="I726" s="1016"/>
      <c r="K726" s="1344"/>
    </row>
    <row r="727">
      <c r="A727" s="964" t="s">
        <v>3960</v>
      </c>
      <c r="B727" s="964" t="s">
        <v>40</v>
      </c>
      <c r="C727" s="964" t="s">
        <v>234</v>
      </c>
      <c r="D727" s="964" t="s">
        <v>1058</v>
      </c>
      <c r="E727" s="966">
        <v>0.4166666666666667</v>
      </c>
      <c r="F727" s="966">
        <v>0.75</v>
      </c>
      <c r="G727" s="964" t="s">
        <v>1073</v>
      </c>
      <c r="H727" s="964">
        <v>7.5</v>
      </c>
      <c r="I727" s="976"/>
      <c r="K727" s="1344"/>
    </row>
    <row r="728">
      <c r="A728" s="995" t="s">
        <v>3960</v>
      </c>
      <c r="B728" s="995" t="s">
        <v>40</v>
      </c>
      <c r="C728" s="995" t="s">
        <v>234</v>
      </c>
      <c r="D728" s="995" t="s">
        <v>3959</v>
      </c>
      <c r="E728" s="996">
        <v>0.6666666666666666</v>
      </c>
      <c r="F728" s="996">
        <v>0.8125</v>
      </c>
      <c r="G728" s="995" t="s">
        <v>1063</v>
      </c>
      <c r="H728" s="995">
        <v>3.5</v>
      </c>
      <c r="I728" s="1016"/>
      <c r="K728" s="1344"/>
    </row>
    <row r="729">
      <c r="A729" s="971" t="s">
        <v>3964</v>
      </c>
      <c r="B729" s="971" t="s">
        <v>40</v>
      </c>
      <c r="C729" s="971" t="s">
        <v>1083</v>
      </c>
      <c r="D729" s="971" t="s">
        <v>3965</v>
      </c>
      <c r="E729" s="970">
        <v>0.4625</v>
      </c>
      <c r="F729" s="1483">
        <v>0.6291666666666667</v>
      </c>
      <c r="G729" s="971" t="s">
        <v>1063</v>
      </c>
      <c r="H729" s="971">
        <v>4.0</v>
      </c>
      <c r="I729" s="1360"/>
      <c r="K729" s="1344"/>
    </row>
    <row r="730">
      <c r="A730" s="1359">
        <v>42746.0</v>
      </c>
      <c r="B730" s="971" t="s">
        <v>1115</v>
      </c>
      <c r="C730" s="971" t="s">
        <v>1083</v>
      </c>
      <c r="D730" s="971" t="s">
        <v>3965</v>
      </c>
      <c r="E730" s="970">
        <v>0.46875</v>
      </c>
      <c r="F730" s="970">
        <v>0.6770833333333334</v>
      </c>
      <c r="G730" s="971" t="s">
        <v>1063</v>
      </c>
      <c r="H730" s="971">
        <v>5.0</v>
      </c>
      <c r="I730" s="1360"/>
      <c r="K730" s="1344"/>
    </row>
    <row r="731">
      <c r="A731" s="1484">
        <v>42777.0</v>
      </c>
      <c r="B731" s="1364" t="s">
        <v>109</v>
      </c>
      <c r="C731" s="1364" t="s">
        <v>234</v>
      </c>
      <c r="D731" s="1364" t="s">
        <v>1066</v>
      </c>
      <c r="E731" s="1365">
        <v>0.4166666666666667</v>
      </c>
      <c r="F731" s="1365">
        <v>0.75</v>
      </c>
      <c r="G731" s="1364" t="s">
        <v>1073</v>
      </c>
      <c r="H731" s="1364">
        <v>7.5</v>
      </c>
      <c r="I731" s="1485"/>
      <c r="K731" s="1344"/>
    </row>
    <row r="732">
      <c r="A732" s="1486">
        <v>42777.0</v>
      </c>
      <c r="B732" s="971" t="s">
        <v>109</v>
      </c>
      <c r="C732" s="971" t="s">
        <v>1083</v>
      </c>
      <c r="D732" s="971" t="s">
        <v>3965</v>
      </c>
      <c r="E732" s="970">
        <v>0.3819444444444444</v>
      </c>
      <c r="F732" s="970">
        <v>0.7569444444444444</v>
      </c>
      <c r="G732" s="971">
        <v>15.0</v>
      </c>
      <c r="H732" s="971">
        <v>8.75</v>
      </c>
      <c r="I732" s="971" t="s">
        <v>3974</v>
      </c>
      <c r="K732" s="1344"/>
    </row>
    <row r="733">
      <c r="A733" s="1487" t="s">
        <v>3976</v>
      </c>
      <c r="B733" s="1487" t="s">
        <v>125</v>
      </c>
      <c r="C733" s="1487" t="s">
        <v>234</v>
      </c>
      <c r="D733" s="1487" t="s">
        <v>1096</v>
      </c>
      <c r="E733" s="1488">
        <v>0.4166666666666667</v>
      </c>
      <c r="F733" s="1488">
        <v>0.75</v>
      </c>
      <c r="G733" s="1487">
        <v>30.0</v>
      </c>
      <c r="H733" s="1487">
        <v>7.5</v>
      </c>
      <c r="I733" s="1489"/>
      <c r="K733" s="1344"/>
    </row>
    <row r="734">
      <c r="A734" s="1354" t="s">
        <v>3980</v>
      </c>
      <c r="B734" s="1354" t="s">
        <v>141</v>
      </c>
      <c r="C734" s="1354" t="s">
        <v>234</v>
      </c>
      <c r="D734" s="1354" t="s">
        <v>1072</v>
      </c>
      <c r="E734" s="1355"/>
      <c r="F734" s="1355"/>
      <c r="G734" s="1354">
        <v>30.0</v>
      </c>
      <c r="H734" s="780"/>
      <c r="I734" s="780"/>
      <c r="K734" s="1344"/>
    </row>
    <row r="735">
      <c r="A735" s="879" t="s">
        <v>3980</v>
      </c>
      <c r="B735" s="879" t="s">
        <v>141</v>
      </c>
      <c r="C735" s="879" t="s">
        <v>234</v>
      </c>
      <c r="D735" s="879" t="s">
        <v>1067</v>
      </c>
      <c r="E735" s="1370">
        <v>0.4791666666666667</v>
      </c>
      <c r="F735" s="1370">
        <v>0.6458333333333334</v>
      </c>
      <c r="G735" s="879" t="s">
        <v>1063</v>
      </c>
      <c r="H735" s="879">
        <v>4.0</v>
      </c>
      <c r="I735" s="1372"/>
      <c r="K735" s="1344"/>
    </row>
    <row r="736">
      <c r="A736" s="1364" t="s">
        <v>3980</v>
      </c>
      <c r="B736" s="1364" t="s">
        <v>141</v>
      </c>
      <c r="C736" s="1364" t="s">
        <v>234</v>
      </c>
      <c r="D736" s="1364" t="s">
        <v>1066</v>
      </c>
      <c r="E736" s="1365">
        <v>0.625</v>
      </c>
      <c r="F736" s="1365">
        <v>0.90625</v>
      </c>
      <c r="G736" s="1364" t="s">
        <v>1073</v>
      </c>
      <c r="H736" s="1364" t="s">
        <v>3984</v>
      </c>
      <c r="I736" s="1364" t="s">
        <v>3985</v>
      </c>
      <c r="K736" s="1344"/>
    </row>
    <row r="737">
      <c r="A737" s="1490">
        <v>42866.0</v>
      </c>
      <c r="B737" s="1364" t="s">
        <v>170</v>
      </c>
      <c r="C737" s="1364" t="s">
        <v>234</v>
      </c>
      <c r="D737" s="1364" t="s">
        <v>1066</v>
      </c>
      <c r="E737" s="1365">
        <v>0.4375</v>
      </c>
      <c r="F737" s="1365">
        <v>0.75</v>
      </c>
      <c r="G737" s="1364" t="s">
        <v>1073</v>
      </c>
      <c r="H737" s="1364" t="s">
        <v>1138</v>
      </c>
      <c r="I737" s="1485"/>
      <c r="K737" s="1344"/>
    </row>
    <row r="738">
      <c r="A738" s="1457">
        <v>42897.0</v>
      </c>
      <c r="B738" s="1392" t="s">
        <v>5</v>
      </c>
      <c r="C738" s="1392" t="s">
        <v>234</v>
      </c>
      <c r="D738" s="1392" t="s">
        <v>3987</v>
      </c>
      <c r="E738" s="1491">
        <v>0.4166666666666667</v>
      </c>
      <c r="F738" s="1491">
        <v>0.75</v>
      </c>
      <c r="G738" s="1458">
        <v>30.0</v>
      </c>
      <c r="H738" s="1458">
        <v>7.5</v>
      </c>
      <c r="I738" s="1392" t="s">
        <v>3990</v>
      </c>
      <c r="J738" s="244"/>
      <c r="K738" s="1344"/>
    </row>
    <row r="739">
      <c r="A739" s="840">
        <v>42897.0</v>
      </c>
      <c r="B739" s="824" t="s">
        <v>5</v>
      </c>
      <c r="C739" s="824" t="s">
        <v>1064</v>
      </c>
      <c r="D739" s="824" t="s">
        <v>3965</v>
      </c>
      <c r="E739" s="826">
        <v>0.3819444444444444</v>
      </c>
      <c r="F739" s="826">
        <v>0.7569444444444444</v>
      </c>
      <c r="G739" s="841">
        <v>30.0</v>
      </c>
      <c r="H739" s="841">
        <v>8.5</v>
      </c>
      <c r="I739" s="103"/>
      <c r="K739" s="1344"/>
    </row>
    <row r="740">
      <c r="A740" s="1492" t="s">
        <v>3999</v>
      </c>
      <c r="B740" s="1493" t="s">
        <v>5</v>
      </c>
      <c r="C740" s="1493" t="s">
        <v>234</v>
      </c>
      <c r="D740" s="1493" t="s">
        <v>3476</v>
      </c>
      <c r="E740" s="1494">
        <v>0.625</v>
      </c>
      <c r="F740" s="1494">
        <v>0.8125</v>
      </c>
      <c r="G740" s="1492" t="s">
        <v>1063</v>
      </c>
      <c r="H740" s="1492">
        <v>4.5</v>
      </c>
      <c r="I740" s="1495"/>
      <c r="K740" s="1344"/>
    </row>
    <row r="741">
      <c r="A741" s="1496">
        <v>42927.0</v>
      </c>
      <c r="B741" s="824" t="s">
        <v>40</v>
      </c>
      <c r="C741" s="824" t="s">
        <v>1064</v>
      </c>
      <c r="D741" s="824" t="s">
        <v>3965</v>
      </c>
      <c r="E741" s="826">
        <v>0.3958333333333333</v>
      </c>
      <c r="F741" s="826">
        <v>0.6875</v>
      </c>
      <c r="G741" s="841" t="s">
        <v>1063</v>
      </c>
      <c r="H741" s="841">
        <v>7.0</v>
      </c>
      <c r="I741" s="103"/>
      <c r="K741" s="1344"/>
    </row>
    <row r="742">
      <c r="A742" s="838">
        <v>42958.0</v>
      </c>
      <c r="B742" s="244" t="s">
        <v>1115</v>
      </c>
      <c r="C742" s="244" t="s">
        <v>234</v>
      </c>
      <c r="D742" s="244" t="s">
        <v>1072</v>
      </c>
      <c r="E742" s="828">
        <v>0.4166666666666667</v>
      </c>
      <c r="F742" s="828">
        <v>0.75</v>
      </c>
      <c r="G742" s="839">
        <v>30.0</v>
      </c>
      <c r="H742" s="839">
        <v>7.5</v>
      </c>
      <c r="K742" s="1344"/>
    </row>
    <row r="743">
      <c r="A743" s="1457">
        <v>42958.0</v>
      </c>
      <c r="B743" s="1392" t="s">
        <v>1115</v>
      </c>
      <c r="C743" s="1392" t="s">
        <v>234</v>
      </c>
      <c r="D743" s="1392" t="s">
        <v>1061</v>
      </c>
      <c r="E743" s="1491">
        <v>0.6666666666666666</v>
      </c>
      <c r="F743" s="1491">
        <v>0.8125</v>
      </c>
      <c r="G743" s="1458" t="s">
        <v>1063</v>
      </c>
      <c r="H743" s="1458">
        <v>3.5</v>
      </c>
      <c r="I743" s="1398"/>
      <c r="K743" s="1344"/>
    </row>
    <row r="744">
      <c r="A744" s="1497">
        <v>42958.0</v>
      </c>
      <c r="B744" s="1498" t="s">
        <v>1115</v>
      </c>
      <c r="C744" s="1498" t="s">
        <v>234</v>
      </c>
      <c r="D744" s="1498" t="s">
        <v>3965</v>
      </c>
      <c r="E744" s="1499">
        <v>0.4791666666666667</v>
      </c>
      <c r="F744" s="1499">
        <v>0.6458333333333334</v>
      </c>
      <c r="G744" s="1500" t="s">
        <v>1063</v>
      </c>
      <c r="H744" s="1500">
        <v>4.0</v>
      </c>
      <c r="I744" s="1501"/>
      <c r="K744" s="1344"/>
    </row>
    <row r="745">
      <c r="A745" s="1149"/>
      <c r="B745" s="1149"/>
      <c r="C745" s="1149"/>
      <c r="D745" s="778" t="s">
        <v>1105</v>
      </c>
      <c r="E745" s="1150"/>
      <c r="F745" s="1150"/>
      <c r="G745" s="1149"/>
      <c r="H745" s="1149"/>
      <c r="I745" s="1326"/>
      <c r="J745" s="1149"/>
    </row>
    <row r="746">
      <c r="D746" s="778" t="s">
        <v>1105</v>
      </c>
      <c r="J746" s="244"/>
    </row>
    <row r="747">
      <c r="A747" s="837">
        <v>42989.0</v>
      </c>
      <c r="B747" s="834" t="s">
        <v>109</v>
      </c>
      <c r="C747" s="834" t="s">
        <v>234</v>
      </c>
      <c r="D747" s="834" t="s">
        <v>1061</v>
      </c>
      <c r="E747" s="835">
        <v>0.4166666666666667</v>
      </c>
      <c r="F747" s="835">
        <v>0.75</v>
      </c>
      <c r="G747" s="820">
        <v>30.0</v>
      </c>
      <c r="H747" s="820">
        <v>7.5</v>
      </c>
      <c r="I747" s="836"/>
      <c r="J747" s="244"/>
    </row>
    <row r="748">
      <c r="A748" s="827">
        <v>42989.0</v>
      </c>
      <c r="B748" s="244" t="s">
        <v>109</v>
      </c>
      <c r="C748" s="244" t="s">
        <v>234</v>
      </c>
      <c r="D748" s="244" t="s">
        <v>1072</v>
      </c>
      <c r="E748" s="828">
        <v>0.5416666666666666</v>
      </c>
      <c r="F748" s="828">
        <v>0.8819444444444444</v>
      </c>
      <c r="G748" s="244">
        <v>30.0</v>
      </c>
      <c r="H748" s="839" t="s">
        <v>2793</v>
      </c>
      <c r="J748" s="244"/>
    </row>
    <row r="749">
      <c r="A749" s="840">
        <v>42989.0</v>
      </c>
      <c r="B749" s="824" t="s">
        <v>109</v>
      </c>
      <c r="C749" s="824" t="s">
        <v>1083</v>
      </c>
      <c r="D749" s="824" t="s">
        <v>3965</v>
      </c>
      <c r="E749" s="826">
        <v>0.3958333333333333</v>
      </c>
      <c r="F749" s="826">
        <v>0.75</v>
      </c>
      <c r="G749" s="841">
        <v>30.0</v>
      </c>
      <c r="H749" s="841">
        <v>8.0</v>
      </c>
      <c r="I749" s="103"/>
      <c r="J749" s="244"/>
    </row>
    <row r="750">
      <c r="A750" s="838">
        <v>43019.0</v>
      </c>
      <c r="B750" s="244" t="s">
        <v>125</v>
      </c>
      <c r="C750" s="244" t="s">
        <v>234</v>
      </c>
      <c r="D750" s="244" t="s">
        <v>1072</v>
      </c>
      <c r="E750" s="828">
        <v>0.4166666666666667</v>
      </c>
      <c r="F750" s="828">
        <v>0.75</v>
      </c>
      <c r="G750" s="839">
        <v>30.0</v>
      </c>
      <c r="H750" s="839">
        <v>7.5</v>
      </c>
      <c r="J750" s="244"/>
    </row>
    <row r="751">
      <c r="A751" s="837">
        <v>43019.0</v>
      </c>
      <c r="B751" s="834" t="s">
        <v>125</v>
      </c>
      <c r="C751" s="834" t="s">
        <v>234</v>
      </c>
      <c r="D751" s="834" t="s">
        <v>1061</v>
      </c>
      <c r="E751" s="835">
        <v>0.6041666666666666</v>
      </c>
      <c r="F751" s="835">
        <v>0.8819444444444444</v>
      </c>
      <c r="G751" s="820">
        <v>30.0</v>
      </c>
      <c r="H751" s="820" t="s">
        <v>2210</v>
      </c>
      <c r="I751" s="836"/>
      <c r="J751" s="244"/>
    </row>
    <row r="752">
      <c r="A752" s="838">
        <v>43050.0</v>
      </c>
      <c r="B752" s="244" t="s">
        <v>141</v>
      </c>
      <c r="C752" s="244" t="s">
        <v>234</v>
      </c>
      <c r="D752" s="244" t="s">
        <v>1072</v>
      </c>
      <c r="E752" s="828">
        <v>0.4166666666666667</v>
      </c>
      <c r="F752" s="828">
        <v>0.75</v>
      </c>
      <c r="G752" s="839">
        <v>30.0</v>
      </c>
      <c r="H752" s="839">
        <v>7.5</v>
      </c>
      <c r="J752" s="244"/>
    </row>
    <row r="753">
      <c r="A753" s="1502">
        <v>43050.0</v>
      </c>
      <c r="B753" s="842" t="s">
        <v>141</v>
      </c>
      <c r="C753" s="842" t="s">
        <v>234</v>
      </c>
      <c r="D753" s="842" t="s">
        <v>1067</v>
      </c>
      <c r="E753" s="843">
        <v>0.4791666666666667</v>
      </c>
      <c r="F753" s="843">
        <v>0.8333333333333334</v>
      </c>
      <c r="G753" s="1503">
        <v>30.0</v>
      </c>
      <c r="H753" s="1503">
        <v>8.0</v>
      </c>
      <c r="I753" s="844"/>
      <c r="J753" s="244"/>
    </row>
    <row r="754">
      <c r="A754" s="1504">
        <v>43050.0</v>
      </c>
      <c r="B754" s="724" t="s">
        <v>141</v>
      </c>
      <c r="C754" s="724" t="s">
        <v>234</v>
      </c>
      <c r="D754" s="724" t="s">
        <v>3476</v>
      </c>
      <c r="E754" s="1505">
        <v>0.625</v>
      </c>
      <c r="F754" s="1505">
        <v>0.8958333333333334</v>
      </c>
      <c r="G754" s="1506">
        <v>30.0</v>
      </c>
      <c r="H754" s="1506">
        <v>7.5</v>
      </c>
      <c r="I754" s="649"/>
      <c r="J754" s="244"/>
    </row>
    <row r="755">
      <c r="A755" s="840">
        <v>43080.0</v>
      </c>
      <c r="B755" s="824" t="s">
        <v>170</v>
      </c>
      <c r="C755" s="824" t="s">
        <v>234</v>
      </c>
      <c r="D755" s="824" t="s">
        <v>3965</v>
      </c>
      <c r="E755" s="826">
        <v>0.4375</v>
      </c>
      <c r="F755" s="826">
        <v>0.78125</v>
      </c>
      <c r="G755" s="841" t="s">
        <v>1063</v>
      </c>
      <c r="H755" s="841">
        <v>8.25</v>
      </c>
      <c r="I755" s="824" t="s">
        <v>4039</v>
      </c>
      <c r="J755" s="244"/>
    </row>
    <row r="756">
      <c r="A756" s="820" t="s">
        <v>4040</v>
      </c>
      <c r="B756" s="834" t="s">
        <v>5</v>
      </c>
      <c r="C756" s="834" t="s">
        <v>234</v>
      </c>
      <c r="D756" s="834" t="s">
        <v>1061</v>
      </c>
      <c r="E756" s="835">
        <v>0.4166666666666667</v>
      </c>
      <c r="F756" s="835">
        <v>0.8125</v>
      </c>
      <c r="G756" s="820">
        <v>30.0</v>
      </c>
      <c r="H756" s="820">
        <v>9.0</v>
      </c>
      <c r="I756" s="836"/>
      <c r="J756" s="244"/>
    </row>
    <row r="757">
      <c r="A757" s="865" t="s">
        <v>4040</v>
      </c>
      <c r="B757" s="865" t="s">
        <v>5</v>
      </c>
      <c r="C757" s="865" t="s">
        <v>234</v>
      </c>
      <c r="D757" s="865" t="s">
        <v>1062</v>
      </c>
      <c r="E757" s="1507">
        <v>0.625</v>
      </c>
      <c r="F757" s="1507">
        <v>0.8125</v>
      </c>
      <c r="G757" s="865" t="s">
        <v>1063</v>
      </c>
      <c r="H757" s="865">
        <v>4.5</v>
      </c>
      <c r="I757" s="1508"/>
      <c r="J757" s="244"/>
    </row>
    <row r="758">
      <c r="A758" s="841" t="s">
        <v>4040</v>
      </c>
      <c r="B758" s="824" t="s">
        <v>5</v>
      </c>
      <c r="C758" s="824" t="s">
        <v>1083</v>
      </c>
      <c r="D758" s="824" t="s">
        <v>3965</v>
      </c>
      <c r="E758" s="826">
        <v>0.3888888888888889</v>
      </c>
      <c r="F758" s="826">
        <v>0.75</v>
      </c>
      <c r="G758" s="841">
        <v>30.0</v>
      </c>
      <c r="H758" s="841" t="s">
        <v>3882</v>
      </c>
      <c r="I758" s="103"/>
      <c r="J758" s="244"/>
    </row>
    <row r="759">
      <c r="A759" s="841" t="s">
        <v>4050</v>
      </c>
      <c r="B759" s="824" t="s">
        <v>40</v>
      </c>
      <c r="C759" s="824" t="s">
        <v>1083</v>
      </c>
      <c r="D759" s="824" t="s">
        <v>3965</v>
      </c>
      <c r="E759" s="826">
        <v>0.5416666666666666</v>
      </c>
      <c r="F759" s="826">
        <v>0.7395833333333334</v>
      </c>
      <c r="G759" s="841" t="s">
        <v>1063</v>
      </c>
      <c r="H759" s="841">
        <v>4.75</v>
      </c>
      <c r="I759" s="103"/>
      <c r="J759" s="244"/>
    </row>
    <row r="760">
      <c r="A760" s="839" t="s">
        <v>4053</v>
      </c>
      <c r="B760" s="244" t="s">
        <v>1115</v>
      </c>
      <c r="C760" s="244" t="s">
        <v>234</v>
      </c>
      <c r="D760" s="244" t="s">
        <v>1072</v>
      </c>
      <c r="E760" s="828">
        <v>0.4166666666666667</v>
      </c>
      <c r="F760" s="828">
        <v>0.75</v>
      </c>
      <c r="G760" s="839">
        <v>30.0</v>
      </c>
      <c r="H760" s="839">
        <v>7.5</v>
      </c>
      <c r="J760" s="244"/>
    </row>
    <row r="761">
      <c r="A761" s="820" t="s">
        <v>4053</v>
      </c>
      <c r="B761" s="834" t="s">
        <v>1115</v>
      </c>
      <c r="C761" s="834" t="s">
        <v>234</v>
      </c>
      <c r="D761" s="834" t="s">
        <v>1061</v>
      </c>
      <c r="E761" s="835">
        <v>0.6666666666666666</v>
      </c>
      <c r="F761" s="835">
        <v>0.8194444444444444</v>
      </c>
      <c r="G761" s="820" t="s">
        <v>1063</v>
      </c>
      <c r="H761" s="820" t="s">
        <v>2326</v>
      </c>
      <c r="I761" s="836"/>
      <c r="J761" s="244"/>
    </row>
    <row r="762">
      <c r="A762" s="841" t="s">
        <v>4056</v>
      </c>
      <c r="B762" s="824" t="s">
        <v>109</v>
      </c>
      <c r="C762" s="824" t="s">
        <v>1083</v>
      </c>
      <c r="D762" s="824" t="s">
        <v>3965</v>
      </c>
      <c r="E762" s="826">
        <v>0.375</v>
      </c>
      <c r="F762" s="826">
        <v>0.75</v>
      </c>
      <c r="G762" s="841">
        <v>30.0</v>
      </c>
      <c r="H762" s="841">
        <v>8.5</v>
      </c>
      <c r="I762" s="103"/>
      <c r="J762" s="244"/>
    </row>
    <row r="763">
      <c r="A763" s="820" t="s">
        <v>4059</v>
      </c>
      <c r="B763" s="834" t="s">
        <v>109</v>
      </c>
      <c r="C763" s="834" t="s">
        <v>234</v>
      </c>
      <c r="D763" s="834" t="s">
        <v>1061</v>
      </c>
      <c r="E763" s="835">
        <v>0.4166666666666667</v>
      </c>
      <c r="F763" s="835">
        <v>0.75</v>
      </c>
      <c r="G763" s="820">
        <v>30.0</v>
      </c>
      <c r="H763" s="820">
        <v>7.5</v>
      </c>
      <c r="I763" s="836"/>
      <c r="J763" s="244"/>
    </row>
    <row r="764">
      <c r="A764" s="839" t="s">
        <v>4059</v>
      </c>
      <c r="B764" s="244" t="s">
        <v>109</v>
      </c>
      <c r="C764" s="244" t="s">
        <v>234</v>
      </c>
      <c r="D764" s="244" t="s">
        <v>1072</v>
      </c>
      <c r="E764" s="828">
        <v>0.5833333333333334</v>
      </c>
      <c r="F764" s="828">
        <v>0.8819444444444444</v>
      </c>
      <c r="G764" s="839">
        <v>30.0</v>
      </c>
      <c r="H764" s="839" t="s">
        <v>1074</v>
      </c>
      <c r="J764" s="244"/>
    </row>
    <row r="765">
      <c r="A765" s="820" t="s">
        <v>4061</v>
      </c>
      <c r="B765" s="834" t="s">
        <v>125</v>
      </c>
      <c r="C765" s="834" t="s">
        <v>234</v>
      </c>
      <c r="D765" s="834" t="s">
        <v>1061</v>
      </c>
      <c r="E765" s="835">
        <v>0.5416666666666666</v>
      </c>
      <c r="F765" s="835">
        <v>0.8819444444444444</v>
      </c>
      <c r="G765" s="820">
        <v>30.0</v>
      </c>
      <c r="H765" s="820" t="s">
        <v>2793</v>
      </c>
      <c r="I765" s="836"/>
      <c r="J765" s="244"/>
    </row>
    <row r="766">
      <c r="A766" s="777"/>
      <c r="G766" s="777"/>
      <c r="H766" s="777"/>
      <c r="J766" s="244"/>
    </row>
    <row r="767">
      <c r="A767" s="820" t="s">
        <v>4061</v>
      </c>
      <c r="B767" s="834" t="s">
        <v>141</v>
      </c>
      <c r="C767" s="834" t="s">
        <v>234</v>
      </c>
      <c r="D767" s="834" t="s">
        <v>1061</v>
      </c>
      <c r="E767" s="835">
        <v>0.625</v>
      </c>
      <c r="F767" s="835">
        <v>0.9027777777777778</v>
      </c>
      <c r="G767" s="820">
        <v>30.0</v>
      </c>
      <c r="H767" s="820" t="s">
        <v>1069</v>
      </c>
      <c r="I767" s="836"/>
      <c r="J767" s="244"/>
    </row>
    <row r="768">
      <c r="A768" s="1509" t="s">
        <v>4067</v>
      </c>
      <c r="B768" s="830" t="s">
        <v>170</v>
      </c>
      <c r="C768" s="830" t="s">
        <v>234</v>
      </c>
      <c r="D768" s="830" t="s">
        <v>1068</v>
      </c>
      <c r="E768" s="831">
        <v>0.4375</v>
      </c>
      <c r="F768" s="831">
        <v>0.75</v>
      </c>
      <c r="G768" s="1509">
        <v>30.0</v>
      </c>
      <c r="H768" s="1509">
        <v>7.0</v>
      </c>
      <c r="I768" s="832"/>
      <c r="J768" s="244"/>
    </row>
    <row r="769">
      <c r="A769" s="841" t="s">
        <v>4068</v>
      </c>
      <c r="B769" s="824" t="s">
        <v>5</v>
      </c>
      <c r="C769" s="824" t="s">
        <v>1083</v>
      </c>
      <c r="D769" s="824" t="s">
        <v>3965</v>
      </c>
      <c r="E769" s="826">
        <v>0.375</v>
      </c>
      <c r="F769" s="826">
        <v>0.75</v>
      </c>
      <c r="G769" s="841">
        <v>30.0</v>
      </c>
      <c r="H769" s="841">
        <v>8.5</v>
      </c>
      <c r="I769" s="103"/>
      <c r="J769" s="244"/>
    </row>
    <row r="770">
      <c r="A770" s="839" t="s">
        <v>4070</v>
      </c>
      <c r="G770" s="777"/>
      <c r="H770" s="777"/>
      <c r="J770" s="244"/>
    </row>
    <row r="771">
      <c r="A771" s="1506" t="s">
        <v>4070</v>
      </c>
      <c r="B771" s="724" t="s">
        <v>5</v>
      </c>
      <c r="C771" s="724" t="s">
        <v>234</v>
      </c>
      <c r="D771" s="724" t="s">
        <v>1096</v>
      </c>
      <c r="E771" s="1505">
        <v>0.625</v>
      </c>
      <c r="F771" s="1505">
        <v>0.8194444444444444</v>
      </c>
      <c r="G771" s="1506" t="s">
        <v>1063</v>
      </c>
      <c r="H771" s="1506" t="s">
        <v>4073</v>
      </c>
      <c r="I771" s="649"/>
      <c r="J771" s="244"/>
    </row>
    <row r="772">
      <c r="A772" s="777"/>
      <c r="G772" s="777"/>
      <c r="H772" s="777"/>
      <c r="J772" s="244"/>
    </row>
    <row r="773">
      <c r="A773" s="820" t="s">
        <v>3916</v>
      </c>
      <c r="B773" s="834" t="s">
        <v>1115</v>
      </c>
      <c r="C773" s="834" t="s">
        <v>234</v>
      </c>
      <c r="D773" s="834" t="s">
        <v>1061</v>
      </c>
      <c r="E773" s="835">
        <v>0.625</v>
      </c>
      <c r="F773" s="835">
        <v>0.8194444444444444</v>
      </c>
      <c r="G773" s="820" t="s">
        <v>1063</v>
      </c>
      <c r="H773" s="820" t="s">
        <v>1070</v>
      </c>
      <c r="I773" s="836"/>
      <c r="J773" s="244"/>
    </row>
    <row r="774">
      <c r="D774" s="778" t="s">
        <v>1105</v>
      </c>
      <c r="J774" s="244"/>
    </row>
    <row r="775">
      <c r="A775" s="1500" t="s">
        <v>4077</v>
      </c>
      <c r="B775" s="1498" t="s">
        <v>109</v>
      </c>
      <c r="C775" s="1498" t="s">
        <v>1064</v>
      </c>
      <c r="D775" s="1498" t="s">
        <v>4080</v>
      </c>
      <c r="E775" s="1499">
        <v>0.375</v>
      </c>
      <c r="F775" s="1499">
        <v>0.75</v>
      </c>
      <c r="G775" s="1500">
        <v>30.0</v>
      </c>
      <c r="H775" s="1500">
        <v>8.5</v>
      </c>
      <c r="I775" s="1501"/>
      <c r="J775" s="244"/>
    </row>
    <row r="776">
      <c r="A776" s="1511" t="s">
        <v>4081</v>
      </c>
      <c r="B776" s="1512" t="s">
        <v>125</v>
      </c>
      <c r="C776" s="1512" t="s">
        <v>234</v>
      </c>
      <c r="D776" s="1512" t="s">
        <v>1068</v>
      </c>
      <c r="E776" s="1513">
        <v>0.5416666666666666</v>
      </c>
      <c r="F776" s="1513">
        <v>0.875</v>
      </c>
      <c r="G776" s="1511">
        <v>30.0</v>
      </c>
      <c r="H776" s="1511">
        <v>7.5</v>
      </c>
      <c r="I776" s="1514"/>
      <c r="J776" s="244"/>
    </row>
    <row r="777">
      <c r="J777" s="244"/>
    </row>
    <row r="778">
      <c r="J778" s="244"/>
    </row>
    <row r="779">
      <c r="A779" s="820" t="s">
        <v>4088</v>
      </c>
      <c r="B779" s="834" t="s">
        <v>141</v>
      </c>
      <c r="C779" s="834" t="s">
        <v>234</v>
      </c>
      <c r="D779" s="834" t="s">
        <v>1061</v>
      </c>
      <c r="E779" s="835">
        <v>0.375</v>
      </c>
      <c r="F779" s="835">
        <v>0.7291666666666666</v>
      </c>
      <c r="G779" s="820">
        <v>30.0</v>
      </c>
      <c r="H779" s="820">
        <v>8.0</v>
      </c>
      <c r="I779" s="836"/>
      <c r="J779" s="244"/>
    </row>
    <row r="780">
      <c r="A780" s="830" t="s">
        <v>4088</v>
      </c>
      <c r="B780" s="830" t="s">
        <v>141</v>
      </c>
      <c r="C780" s="830" t="s">
        <v>234</v>
      </c>
      <c r="D780" s="830" t="s">
        <v>1068</v>
      </c>
      <c r="E780" s="831">
        <v>0.4583333333333333</v>
      </c>
      <c r="F780" s="831">
        <v>0.8333333333333334</v>
      </c>
      <c r="G780" s="830">
        <v>30.0</v>
      </c>
      <c r="H780" s="830">
        <v>8.5</v>
      </c>
      <c r="I780" s="832"/>
      <c r="J780" s="1515"/>
    </row>
    <row r="781">
      <c r="A781" s="824" t="s">
        <v>4093</v>
      </c>
      <c r="B781" s="824" t="s">
        <v>170</v>
      </c>
      <c r="C781" s="824" t="s">
        <v>234</v>
      </c>
      <c r="D781" s="824" t="s">
        <v>1065</v>
      </c>
      <c r="E781" s="826">
        <v>0.4375</v>
      </c>
      <c r="F781" s="826">
        <v>0.7569444444444444</v>
      </c>
      <c r="G781" s="824" t="s">
        <v>1063</v>
      </c>
      <c r="H781" s="824" t="s">
        <v>2304</v>
      </c>
      <c r="I781" s="103"/>
      <c r="J781" s="244"/>
    </row>
    <row r="782">
      <c r="A782" s="830" t="s">
        <v>4097</v>
      </c>
      <c r="B782" s="830" t="s">
        <v>5</v>
      </c>
      <c r="C782" s="830" t="s">
        <v>234</v>
      </c>
      <c r="D782" s="830" t="s">
        <v>1068</v>
      </c>
      <c r="E782" s="831">
        <v>0.4166666666666667</v>
      </c>
      <c r="F782" s="831">
        <v>0.75</v>
      </c>
      <c r="G782" s="830">
        <v>30.0</v>
      </c>
      <c r="H782" s="830">
        <v>7.5</v>
      </c>
      <c r="I782" s="832"/>
    </row>
    <row r="783">
      <c r="A783" s="820" t="s">
        <v>4088</v>
      </c>
      <c r="B783" s="834" t="s">
        <v>5</v>
      </c>
      <c r="C783" s="834" t="s">
        <v>234</v>
      </c>
      <c r="D783" s="834" t="s">
        <v>1061</v>
      </c>
      <c r="E783" s="835">
        <v>0.5833333333333334</v>
      </c>
      <c r="F783" s="835">
        <v>0.8125</v>
      </c>
      <c r="G783" s="820">
        <v>30.0</v>
      </c>
      <c r="H783" s="820">
        <v>5.0</v>
      </c>
      <c r="I783" s="836"/>
    </row>
    <row r="784">
      <c r="A784" s="824" t="s">
        <v>4097</v>
      </c>
      <c r="B784" s="824" t="s">
        <v>5</v>
      </c>
      <c r="C784" s="824" t="s">
        <v>1083</v>
      </c>
      <c r="D784" s="824" t="s">
        <v>1065</v>
      </c>
      <c r="E784" s="826">
        <v>0.3819444444444444</v>
      </c>
      <c r="F784" s="826">
        <v>0.6736111111111112</v>
      </c>
      <c r="G784" s="824">
        <v>30.0</v>
      </c>
      <c r="H784" s="824">
        <v>6.5</v>
      </c>
      <c r="I784" s="103"/>
    </row>
    <row r="785">
      <c r="A785" s="824" t="s">
        <v>4101</v>
      </c>
      <c r="B785" s="824" t="s">
        <v>40</v>
      </c>
      <c r="C785" s="824" t="s">
        <v>1083</v>
      </c>
      <c r="D785" s="824" t="s">
        <v>1065</v>
      </c>
      <c r="E785" s="826">
        <v>0.375</v>
      </c>
      <c r="F785" s="826">
        <v>0.7083333333333334</v>
      </c>
      <c r="G785" s="824">
        <v>30.0</v>
      </c>
      <c r="H785" s="824">
        <v>7.5</v>
      </c>
      <c r="I785" s="103"/>
    </row>
    <row r="786">
      <c r="A786" s="724" t="s">
        <v>4104</v>
      </c>
      <c r="B786" s="724" t="s">
        <v>1115</v>
      </c>
      <c r="C786" s="724" t="s">
        <v>234</v>
      </c>
      <c r="D786" s="724" t="s">
        <v>3476</v>
      </c>
      <c r="E786" s="1505">
        <v>0.5833333333333334</v>
      </c>
      <c r="F786" s="1505">
        <v>0.8194444444444444</v>
      </c>
      <c r="G786" s="724">
        <v>30.0</v>
      </c>
      <c r="H786" s="724">
        <v>5.0</v>
      </c>
      <c r="I786" s="649"/>
      <c r="J786" s="244"/>
    </row>
    <row r="787">
      <c r="A787" s="824" t="s">
        <v>4105</v>
      </c>
      <c r="B787" s="824" t="s">
        <v>1115</v>
      </c>
      <c r="C787" s="824" t="s">
        <v>1064</v>
      </c>
      <c r="D787" s="824" t="s">
        <v>1108</v>
      </c>
      <c r="E787" s="826">
        <v>0.5138888888888888</v>
      </c>
      <c r="F787" s="826">
        <v>0.7118055555555556</v>
      </c>
      <c r="G787" s="824" t="s">
        <v>1063</v>
      </c>
      <c r="H787" s="824">
        <v>4.75</v>
      </c>
      <c r="I787" s="103"/>
      <c r="J787" s="244"/>
    </row>
    <row r="788">
      <c r="A788" s="824" t="s">
        <v>4107</v>
      </c>
      <c r="B788" s="824" t="s">
        <v>109</v>
      </c>
      <c r="C788" s="824" t="s">
        <v>1064</v>
      </c>
      <c r="D788" s="824" t="s">
        <v>1108</v>
      </c>
      <c r="E788" s="826">
        <v>0.375</v>
      </c>
      <c r="F788" s="826">
        <v>0.6666666666666666</v>
      </c>
      <c r="G788" s="824">
        <v>30.0</v>
      </c>
      <c r="H788" s="824">
        <v>6.5</v>
      </c>
      <c r="I788" s="103"/>
      <c r="J788" s="244"/>
    </row>
    <row r="789">
      <c r="A789" s="724" t="s">
        <v>4109</v>
      </c>
      <c r="B789" s="724" t="s">
        <v>109</v>
      </c>
      <c r="C789" s="724" t="s">
        <v>234</v>
      </c>
      <c r="D789" s="724" t="s">
        <v>3476</v>
      </c>
      <c r="E789" s="1505">
        <v>0.4166666666666667</v>
      </c>
      <c r="F789" s="1505">
        <v>0.7916666666666666</v>
      </c>
      <c r="G789" s="724">
        <v>30.0</v>
      </c>
      <c r="H789" s="724">
        <v>8.5</v>
      </c>
      <c r="I789" s="724"/>
      <c r="J789" s="244"/>
    </row>
    <row r="790">
      <c r="A790" s="823">
        <v>42747.0</v>
      </c>
      <c r="B790" s="824" t="s">
        <v>125</v>
      </c>
      <c r="C790" s="824" t="s">
        <v>1064</v>
      </c>
      <c r="D790" s="824" t="s">
        <v>1108</v>
      </c>
      <c r="E790" s="826">
        <v>0.375</v>
      </c>
      <c r="F790" s="826">
        <v>0.6041666666666666</v>
      </c>
      <c r="G790" s="824" t="s">
        <v>1063</v>
      </c>
      <c r="H790" s="824">
        <v>5.5</v>
      </c>
      <c r="I790" s="103"/>
      <c r="J790" s="244"/>
    </row>
    <row r="791">
      <c r="A791" s="585">
        <v>42767.0</v>
      </c>
      <c r="B791" s="244" t="s">
        <v>141</v>
      </c>
      <c r="C791" s="244" t="s">
        <v>234</v>
      </c>
      <c r="D791" s="244" t="s">
        <v>1066</v>
      </c>
      <c r="E791" s="828">
        <v>0.375</v>
      </c>
      <c r="J791" s="244"/>
    </row>
    <row r="792">
      <c r="A792" s="1516">
        <v>42778.0</v>
      </c>
      <c r="B792" s="1517" t="s">
        <v>141</v>
      </c>
      <c r="C792" s="1517" t="s">
        <v>234</v>
      </c>
      <c r="D792" s="1517" t="s">
        <v>1061</v>
      </c>
      <c r="E792" s="1518">
        <v>0.5833333333333334</v>
      </c>
      <c r="F792" s="1518">
        <v>0.9027777777777778</v>
      </c>
      <c r="G792" s="1517">
        <v>30.0</v>
      </c>
      <c r="H792" s="1517" t="s">
        <v>1138</v>
      </c>
      <c r="I792" s="1519"/>
      <c r="J792" s="244"/>
    </row>
    <row r="793">
      <c r="A793" s="1520">
        <v>42806.0</v>
      </c>
      <c r="B793" s="842" t="s">
        <v>170</v>
      </c>
      <c r="C793" s="842" t="s">
        <v>234</v>
      </c>
      <c r="D793" s="842" t="s">
        <v>1067</v>
      </c>
      <c r="E793" s="843">
        <v>0.4097222222222222</v>
      </c>
      <c r="F793" s="843">
        <v>0.75</v>
      </c>
      <c r="G793" s="842">
        <v>30.0</v>
      </c>
      <c r="H793" s="842">
        <v>7.5</v>
      </c>
      <c r="I793" s="844"/>
      <c r="J793" s="244"/>
    </row>
    <row r="794">
      <c r="A794" s="1516">
        <v>42806.0</v>
      </c>
      <c r="B794" s="1517" t="s">
        <v>170</v>
      </c>
      <c r="C794" s="1517" t="s">
        <v>234</v>
      </c>
      <c r="D794" s="1517" t="s">
        <v>1061</v>
      </c>
      <c r="E794" s="1518">
        <v>0.4583333333333333</v>
      </c>
      <c r="F794" s="1518">
        <v>0.2708333333333333</v>
      </c>
      <c r="G794" s="1517">
        <v>30.0</v>
      </c>
      <c r="H794" s="1517" t="s">
        <v>1123</v>
      </c>
      <c r="I794" s="1519"/>
      <c r="J794" s="244"/>
    </row>
    <row r="795">
      <c r="A795" s="829">
        <v>42837.0</v>
      </c>
      <c r="B795" s="830" t="s">
        <v>5</v>
      </c>
      <c r="C795" s="830" t="s">
        <v>234</v>
      </c>
      <c r="D795" s="830" t="s">
        <v>1068</v>
      </c>
      <c r="E795" s="831">
        <v>0.4166666666666667</v>
      </c>
      <c r="F795" s="831">
        <v>0.7083333333333334</v>
      </c>
      <c r="G795" s="830">
        <v>30.0</v>
      </c>
      <c r="H795" s="830">
        <v>6.5</v>
      </c>
      <c r="I795" s="832"/>
      <c r="J795" s="244"/>
    </row>
    <row r="796">
      <c r="A796" s="1521">
        <v>42837.0</v>
      </c>
      <c r="B796" s="1517" t="s">
        <v>5</v>
      </c>
      <c r="C796" s="1517" t="s">
        <v>234</v>
      </c>
      <c r="D796" s="1517" t="s">
        <v>1061</v>
      </c>
      <c r="E796" s="1518">
        <v>0.4791666666666667</v>
      </c>
      <c r="F796" s="1518">
        <v>0.7916666666666666</v>
      </c>
      <c r="G796" s="1517">
        <v>30.0</v>
      </c>
      <c r="H796" s="1517">
        <v>7.5</v>
      </c>
      <c r="I796" s="1519"/>
      <c r="J796" s="244"/>
    </row>
    <row r="797">
      <c r="A797" s="827">
        <v>42837.0</v>
      </c>
      <c r="B797" s="244" t="s">
        <v>5</v>
      </c>
      <c r="C797" s="244" t="s">
        <v>234</v>
      </c>
      <c r="D797" s="244" t="s">
        <v>1113</v>
      </c>
      <c r="E797" s="828">
        <v>0.6666666666666666</v>
      </c>
      <c r="F797" s="828">
        <v>0.8333333333333334</v>
      </c>
      <c r="G797" s="244" t="s">
        <v>1063</v>
      </c>
      <c r="H797" s="244">
        <v>4.0</v>
      </c>
      <c r="J797" s="244"/>
    </row>
    <row r="798">
      <c r="A798" s="827">
        <v>42867.0</v>
      </c>
      <c r="B798" s="244" t="s">
        <v>40</v>
      </c>
      <c r="C798" s="244" t="s">
        <v>234</v>
      </c>
      <c r="D798" s="244" t="s">
        <v>1072</v>
      </c>
      <c r="E798" s="828">
        <v>0.3958333333333333</v>
      </c>
      <c r="F798" s="828">
        <v>0.7083333333333334</v>
      </c>
      <c r="G798" s="244">
        <v>30.0</v>
      </c>
      <c r="H798" s="244">
        <v>7.0</v>
      </c>
      <c r="J798" s="244"/>
    </row>
    <row r="799">
      <c r="A799" s="1521">
        <v>42867.0</v>
      </c>
      <c r="B799" s="1517" t="s">
        <v>40</v>
      </c>
      <c r="C799" s="1517" t="s">
        <v>234</v>
      </c>
      <c r="D799" s="1517" t="s">
        <v>1061</v>
      </c>
      <c r="E799" s="1518">
        <v>0.4791666666666667</v>
      </c>
      <c r="F799" s="1518">
        <v>0.7916666666666666</v>
      </c>
      <c r="G799" s="1517">
        <v>30.0</v>
      </c>
      <c r="H799" s="1517">
        <v>7.5</v>
      </c>
      <c r="I799" s="1519"/>
      <c r="J799" s="244"/>
    </row>
    <row r="800">
      <c r="A800" s="827">
        <v>42867.0</v>
      </c>
      <c r="B800" s="244" t="s">
        <v>40</v>
      </c>
      <c r="C800" s="244" t="s">
        <v>234</v>
      </c>
      <c r="D800" s="244" t="s">
        <v>1113</v>
      </c>
      <c r="E800" s="828">
        <v>0.6666666666666666</v>
      </c>
      <c r="F800" s="828">
        <v>0.8333333333333334</v>
      </c>
      <c r="G800" s="244" t="s">
        <v>1063</v>
      </c>
      <c r="H800" s="244">
        <v>4.0</v>
      </c>
      <c r="J800" s="244"/>
    </row>
    <row r="801">
      <c r="A801" s="827">
        <v>42898.0</v>
      </c>
      <c r="B801" s="244" t="s">
        <v>1115</v>
      </c>
      <c r="C801" s="244" t="s">
        <v>234</v>
      </c>
      <c r="D801" s="244" t="s">
        <v>1072</v>
      </c>
      <c r="E801" s="828">
        <v>0.3958333333333333</v>
      </c>
      <c r="F801" s="828">
        <v>0.7083333333333334</v>
      </c>
      <c r="G801" s="244">
        <v>30.0</v>
      </c>
      <c r="H801" s="244">
        <v>7.0</v>
      </c>
      <c r="J801" s="244"/>
    </row>
    <row r="802">
      <c r="A802" s="833">
        <v>42898.0</v>
      </c>
      <c r="B802" s="834" t="s">
        <v>1115</v>
      </c>
      <c r="C802" s="834" t="s">
        <v>234</v>
      </c>
      <c r="D802" s="834" t="s">
        <v>1061</v>
      </c>
      <c r="E802" s="835">
        <v>0.4791666666666667</v>
      </c>
      <c r="F802" s="835">
        <v>0.7916666666666666</v>
      </c>
      <c r="G802" s="834">
        <v>30.0</v>
      </c>
      <c r="H802" s="834">
        <v>7.0</v>
      </c>
      <c r="I802" s="836"/>
      <c r="J802" s="244"/>
    </row>
    <row r="803">
      <c r="A803" s="827">
        <v>42898.0</v>
      </c>
      <c r="B803" s="244" t="s">
        <v>1115</v>
      </c>
      <c r="C803" s="244" t="s">
        <v>234</v>
      </c>
      <c r="D803" s="244" t="s">
        <v>1113</v>
      </c>
      <c r="E803" s="828">
        <v>0.6666666666666666</v>
      </c>
      <c r="F803" s="828">
        <v>0.8333333333333334</v>
      </c>
      <c r="G803" s="244" t="s">
        <v>1063</v>
      </c>
      <c r="H803" s="244">
        <v>4.0</v>
      </c>
      <c r="J803" s="244"/>
    </row>
    <row r="804">
      <c r="A804" s="1522">
        <v>42898.0</v>
      </c>
      <c r="B804" s="824" t="s">
        <v>1115</v>
      </c>
      <c r="C804" s="824" t="s">
        <v>1064</v>
      </c>
      <c r="D804" s="824" t="s">
        <v>1108</v>
      </c>
      <c r="E804" s="826">
        <v>0.4270833333333333</v>
      </c>
      <c r="F804" s="826">
        <v>0.7083333333333334</v>
      </c>
      <c r="G804" s="824">
        <v>30.0</v>
      </c>
      <c r="H804" s="824">
        <v>6.5</v>
      </c>
      <c r="I804" s="103"/>
      <c r="J804" s="244"/>
    </row>
    <row r="805">
      <c r="A805" s="1149"/>
      <c r="B805" s="1149"/>
      <c r="C805" s="1149"/>
      <c r="D805" s="1149"/>
      <c r="E805" s="1150"/>
      <c r="F805" s="1150"/>
      <c r="G805" s="1149"/>
      <c r="H805" s="1149"/>
      <c r="I805" s="1326"/>
      <c r="J805" s="244"/>
    </row>
    <row r="806">
      <c r="A806" s="1149"/>
      <c r="B806" s="1149"/>
      <c r="C806" s="1149"/>
      <c r="D806" s="1149"/>
      <c r="E806" s="1150"/>
      <c r="F806" s="1150"/>
      <c r="G806" s="1149"/>
      <c r="H806" s="1149"/>
      <c r="I806" s="1326"/>
      <c r="J806" s="244"/>
    </row>
    <row r="807">
      <c r="A807" s="1149"/>
      <c r="B807" s="1149"/>
      <c r="C807" s="1149"/>
      <c r="D807" s="1149"/>
      <c r="E807" s="1150"/>
      <c r="F807" s="1150"/>
      <c r="G807" s="1149"/>
      <c r="H807" s="1149"/>
      <c r="I807" s="1149"/>
      <c r="J807" s="244"/>
    </row>
    <row r="808">
      <c r="A808" s="1149"/>
      <c r="B808" s="1149"/>
      <c r="C808" s="1149"/>
      <c r="D808" s="1149"/>
      <c r="E808" s="1150"/>
      <c r="F808" s="1150"/>
      <c r="G808" s="1149"/>
      <c r="H808" s="1149"/>
      <c r="I808" s="1326"/>
      <c r="J808" s="244"/>
    </row>
    <row r="809">
      <c r="A809" s="1149"/>
      <c r="B809" s="1149"/>
      <c r="C809" s="1149"/>
      <c r="D809" s="1149"/>
      <c r="E809" s="1150"/>
      <c r="F809" s="1150"/>
      <c r="G809" s="1149"/>
      <c r="H809" s="1149"/>
      <c r="I809" s="1326"/>
      <c r="J809" s="244"/>
    </row>
    <row r="810">
      <c r="A810" s="1149"/>
      <c r="B810" s="1149"/>
      <c r="C810" s="1149"/>
      <c r="D810" s="1149"/>
      <c r="E810" s="1150"/>
      <c r="F810" s="1150"/>
      <c r="G810" s="1149"/>
      <c r="H810" s="1149"/>
      <c r="I810" s="1326"/>
      <c r="J810" s="244"/>
    </row>
    <row r="811">
      <c r="A811" s="1149"/>
      <c r="B811" s="1149"/>
      <c r="C811" s="1149"/>
      <c r="D811" s="1149"/>
      <c r="E811" s="1150"/>
      <c r="F811" s="1150"/>
      <c r="G811" s="1149"/>
      <c r="H811" s="1149"/>
      <c r="I811" s="1326"/>
      <c r="J811" s="244"/>
    </row>
    <row r="812">
      <c r="A812" s="1149"/>
      <c r="B812" s="1149"/>
      <c r="C812" s="1149"/>
      <c r="D812" s="1149"/>
      <c r="E812" s="1150"/>
      <c r="F812" s="1150"/>
      <c r="G812" s="1149"/>
      <c r="H812" s="1149"/>
      <c r="I812" s="1326"/>
      <c r="J812" s="244"/>
    </row>
    <row r="813">
      <c r="A813" s="1149"/>
      <c r="B813" s="1149"/>
      <c r="C813" s="1149"/>
      <c r="D813" s="1149"/>
      <c r="E813" s="1150"/>
      <c r="F813" s="1150"/>
      <c r="G813" s="1149"/>
      <c r="H813" s="1149"/>
      <c r="I813" s="1326"/>
      <c r="J813" s="244"/>
    </row>
    <row r="814">
      <c r="A814" s="1149"/>
      <c r="B814" s="1149"/>
      <c r="C814" s="1149"/>
      <c r="D814" s="1149"/>
      <c r="E814" s="1150"/>
      <c r="F814" s="1150"/>
      <c r="G814" s="1149"/>
      <c r="H814" s="1149"/>
      <c r="I814" s="1326"/>
      <c r="J814" s="244"/>
    </row>
    <row r="815">
      <c r="A815" s="1149"/>
      <c r="B815" s="1149"/>
      <c r="C815" s="1149"/>
      <c r="D815" s="1149"/>
      <c r="E815" s="1150"/>
      <c r="F815" s="1150"/>
      <c r="G815" s="1149"/>
      <c r="H815" s="1149"/>
      <c r="I815" s="1326"/>
      <c r="J815" s="244"/>
    </row>
    <row r="816">
      <c r="A816" s="1515"/>
      <c r="B816" s="1515"/>
      <c r="C816" s="1515"/>
      <c r="D816" s="1515"/>
      <c r="E816" s="1515"/>
      <c r="F816" s="1515"/>
      <c r="G816" s="1515"/>
      <c r="H816" s="1515"/>
      <c r="I816" s="1515"/>
      <c r="J816" s="1515"/>
    </row>
    <row r="817">
      <c r="A817" s="1149"/>
      <c r="B817" s="1149"/>
      <c r="C817" s="1149"/>
      <c r="D817" s="1149"/>
      <c r="E817" s="1150"/>
      <c r="F817" s="1150"/>
      <c r="G817" s="1149"/>
      <c r="H817" s="1149"/>
      <c r="I817" s="1326"/>
      <c r="J817" s="244"/>
    </row>
    <row r="818">
      <c r="A818" s="1149"/>
      <c r="B818" s="1149"/>
      <c r="C818" s="1149"/>
      <c r="D818" s="1149"/>
      <c r="E818" s="1150"/>
      <c r="F818" s="1150"/>
      <c r="G818" s="1149"/>
      <c r="H818" s="1149"/>
      <c r="I818" s="1326"/>
      <c r="J818" s="244"/>
    </row>
    <row r="819">
      <c r="A819" s="1149"/>
      <c r="B819" s="1149"/>
      <c r="C819" s="1149"/>
      <c r="D819" s="1149"/>
      <c r="E819" s="1150"/>
      <c r="F819" s="1150"/>
      <c r="G819" s="1149"/>
      <c r="H819" s="1149"/>
      <c r="I819" s="1326"/>
      <c r="J819" s="244"/>
    </row>
    <row r="820">
      <c r="A820" s="1149"/>
      <c r="B820" s="1149"/>
      <c r="C820" s="1149"/>
      <c r="D820" s="1149"/>
      <c r="E820" s="1150"/>
      <c r="F820" s="1150"/>
      <c r="G820" s="1149"/>
      <c r="H820" s="1149"/>
      <c r="I820" s="1326"/>
      <c r="J820" s="244"/>
    </row>
    <row r="821">
      <c r="A821" s="1149"/>
      <c r="B821" s="1149"/>
      <c r="C821" s="1149"/>
      <c r="D821" s="1149"/>
      <c r="E821" s="1150"/>
      <c r="F821" s="1150"/>
      <c r="G821" s="1149"/>
      <c r="H821" s="1149"/>
      <c r="I821" s="1326"/>
      <c r="J821" s="244"/>
    </row>
    <row r="822">
      <c r="A822" s="1149"/>
      <c r="B822" s="1149"/>
      <c r="C822" s="1149"/>
      <c r="D822" s="1149"/>
      <c r="E822" s="1150"/>
      <c r="F822" s="1150"/>
      <c r="G822" s="1149"/>
      <c r="H822" s="1149"/>
      <c r="I822" s="1326"/>
      <c r="J822" s="244"/>
    </row>
    <row r="823">
      <c r="A823" s="1149"/>
      <c r="B823" s="1149"/>
      <c r="C823" s="1149"/>
      <c r="D823" s="1149"/>
      <c r="E823" s="1150"/>
      <c r="F823" s="1150"/>
      <c r="G823" s="1149"/>
      <c r="H823" s="1149"/>
      <c r="I823" s="1326"/>
      <c r="J823" s="244"/>
    </row>
    <row r="824">
      <c r="A824" s="1149"/>
      <c r="B824" s="1149"/>
      <c r="C824" s="1149"/>
      <c r="D824" s="1149"/>
      <c r="E824" s="1150"/>
      <c r="F824" s="1150"/>
      <c r="G824" s="1149"/>
      <c r="H824" s="1149"/>
      <c r="I824" s="1326"/>
      <c r="J824" s="244"/>
    </row>
    <row r="825">
      <c r="A825" s="1149"/>
      <c r="B825" s="1149"/>
      <c r="C825" s="1149"/>
      <c r="D825" s="1149"/>
      <c r="E825" s="1150"/>
      <c r="F825" s="1150"/>
      <c r="G825" s="1149"/>
      <c r="H825" s="1149"/>
      <c r="I825" s="1326"/>
      <c r="J825" s="244"/>
    </row>
    <row r="826">
      <c r="A826" s="1149"/>
      <c r="B826" s="1149"/>
      <c r="C826" s="1149"/>
      <c r="D826" s="1149"/>
      <c r="E826" s="1150"/>
      <c r="F826" s="1150"/>
      <c r="G826" s="1149"/>
      <c r="H826" s="1149"/>
      <c r="I826" s="1326"/>
      <c r="J826" s="244"/>
    </row>
    <row r="827">
      <c r="A827" s="1149"/>
      <c r="B827" s="1149"/>
      <c r="C827" s="1149"/>
      <c r="D827" s="1149"/>
      <c r="E827" s="1150"/>
      <c r="F827" s="1150"/>
      <c r="G827" s="1149"/>
      <c r="H827" s="1149"/>
      <c r="I827" s="1326"/>
      <c r="J827" s="244"/>
    </row>
    <row r="828">
      <c r="A828" s="1412"/>
      <c r="B828" s="1149"/>
      <c r="C828" s="1149"/>
      <c r="D828" s="1149"/>
      <c r="E828" s="1150"/>
      <c r="F828" s="1150"/>
      <c r="G828" s="1149"/>
      <c r="H828" s="1149"/>
      <c r="I828" s="1149"/>
      <c r="J828" s="244"/>
    </row>
    <row r="829">
      <c r="A829" s="1412"/>
      <c r="B829" s="1149"/>
      <c r="C829" s="1149"/>
      <c r="D829" s="1149"/>
      <c r="E829" s="1150"/>
      <c r="F829" s="1150"/>
      <c r="G829" s="1149"/>
      <c r="H829" s="1149"/>
      <c r="I829" s="1326"/>
      <c r="J829" s="244"/>
    </row>
    <row r="830">
      <c r="A830" s="1412"/>
      <c r="B830" s="1149"/>
      <c r="C830" s="1149"/>
      <c r="D830" s="1149"/>
      <c r="E830" s="1150"/>
      <c r="F830" s="1150"/>
      <c r="G830" s="1149"/>
      <c r="H830" s="1149"/>
      <c r="I830" s="1326"/>
      <c r="J830" s="244"/>
    </row>
    <row r="831">
      <c r="A831" s="1412"/>
      <c r="B831" s="1149"/>
      <c r="C831" s="1149"/>
      <c r="D831" s="1149"/>
      <c r="E831" s="1150"/>
      <c r="F831" s="1150"/>
      <c r="G831" s="1149"/>
      <c r="H831" s="1149"/>
      <c r="I831" s="1326"/>
      <c r="J831" s="244"/>
    </row>
    <row r="832">
      <c r="A832" s="1412"/>
      <c r="B832" s="1149"/>
      <c r="C832" s="1149"/>
      <c r="D832" s="1149"/>
      <c r="E832" s="1150"/>
      <c r="F832" s="1150"/>
      <c r="G832" s="1149"/>
      <c r="H832" s="1149"/>
      <c r="I832" s="1326"/>
      <c r="J832" s="244"/>
    </row>
    <row r="833">
      <c r="A833" s="1412"/>
      <c r="B833" s="1149"/>
      <c r="C833" s="1149"/>
      <c r="D833" s="1149"/>
      <c r="E833" s="1150"/>
      <c r="F833" s="1150"/>
      <c r="G833" s="1149"/>
      <c r="H833" s="1149"/>
      <c r="I833" s="1326"/>
      <c r="J833" s="244"/>
    </row>
    <row r="834">
      <c r="A834" s="1523"/>
      <c r="B834" s="1149"/>
      <c r="C834" s="1149"/>
      <c r="D834" s="1149"/>
      <c r="E834" s="1150"/>
      <c r="F834" s="1150"/>
      <c r="G834" s="1149"/>
      <c r="H834" s="1149"/>
      <c r="I834" s="1149"/>
      <c r="J834" s="244"/>
    </row>
    <row r="835">
      <c r="A835" s="1523"/>
      <c r="B835" s="1149"/>
      <c r="C835" s="1149"/>
      <c r="D835" s="1149"/>
      <c r="E835" s="1150"/>
      <c r="F835" s="1150"/>
      <c r="G835" s="1149"/>
      <c r="H835" s="1149"/>
      <c r="I835" s="1326"/>
      <c r="J835" s="244"/>
    </row>
    <row r="836">
      <c r="A836" s="1523"/>
      <c r="B836" s="1149"/>
      <c r="C836" s="1149"/>
      <c r="D836" s="1149"/>
      <c r="E836" s="1150"/>
      <c r="F836" s="1150"/>
      <c r="G836" s="1149"/>
      <c r="H836" s="1149"/>
      <c r="I836" s="1149"/>
      <c r="J836" s="244"/>
    </row>
    <row r="837">
      <c r="A837" s="1524"/>
      <c r="B837" s="1149"/>
      <c r="C837" s="1149"/>
      <c r="D837" s="1149"/>
      <c r="E837" s="1150"/>
      <c r="F837" s="1150"/>
      <c r="G837" s="1149"/>
      <c r="H837" s="1149"/>
      <c r="I837" s="1149"/>
      <c r="J837" s="244"/>
    </row>
    <row r="838">
      <c r="A838" s="1523"/>
      <c r="B838" s="1149"/>
      <c r="C838" s="1149"/>
      <c r="D838" s="1149"/>
      <c r="E838" s="1150"/>
      <c r="F838" s="1150"/>
      <c r="G838" s="1149"/>
      <c r="H838" s="1149"/>
      <c r="I838" s="1149"/>
      <c r="J838" s="244"/>
    </row>
    <row r="839">
      <c r="A839" s="1412"/>
      <c r="B839" s="1149"/>
      <c r="C839" s="1149"/>
      <c r="D839" s="1149"/>
      <c r="E839" s="1150"/>
      <c r="F839" s="1525"/>
      <c r="G839" s="1149"/>
      <c r="H839" s="1149"/>
      <c r="I839" s="1149"/>
      <c r="J839" s="244"/>
    </row>
    <row r="840">
      <c r="A840" s="1412"/>
      <c r="B840" s="1149"/>
      <c r="C840" s="1149"/>
      <c r="D840" s="1149"/>
      <c r="E840" s="1150"/>
      <c r="F840" s="1150"/>
      <c r="G840" s="1149"/>
      <c r="H840" s="1149"/>
      <c r="I840" s="1149"/>
      <c r="J840" s="244"/>
    </row>
    <row r="841">
      <c r="A841" s="1412"/>
      <c r="B841" s="1149"/>
      <c r="C841" s="1149"/>
      <c r="D841" s="1149"/>
      <c r="E841" s="1150"/>
      <c r="F841" s="1150"/>
      <c r="G841" s="1149"/>
      <c r="H841" s="1149"/>
      <c r="I841" s="1326"/>
      <c r="J841" s="244"/>
    </row>
    <row r="842">
      <c r="A842" s="1526"/>
      <c r="B842" s="1527"/>
      <c r="C842" s="1527"/>
      <c r="D842" s="1527"/>
      <c r="E842" s="1528"/>
      <c r="F842" s="1528"/>
      <c r="G842" s="1527"/>
      <c r="H842" s="1527"/>
      <c r="I842" s="1529"/>
      <c r="J842" s="244"/>
    </row>
    <row r="843">
      <c r="A843" s="1412"/>
      <c r="B843" s="1149"/>
      <c r="C843" s="1149"/>
      <c r="D843" s="1149"/>
      <c r="E843" s="1150"/>
      <c r="F843" s="1150"/>
      <c r="G843" s="1149"/>
      <c r="H843" s="1149"/>
      <c r="I843" s="1149"/>
      <c r="J843" s="244"/>
    </row>
    <row r="844">
      <c r="A844" s="1412"/>
      <c r="B844" s="1149"/>
      <c r="C844" s="1149"/>
      <c r="D844" s="1149"/>
      <c r="E844" s="1150"/>
      <c r="F844" s="1150"/>
      <c r="G844" s="1149"/>
      <c r="H844" s="1149"/>
      <c r="I844" s="1326"/>
      <c r="J844" s="244"/>
    </row>
    <row r="845">
      <c r="A845" s="1412"/>
      <c r="B845" s="1149"/>
      <c r="C845" s="1149"/>
      <c r="D845" s="1149"/>
      <c r="E845" s="1150"/>
      <c r="F845" s="1150"/>
      <c r="G845" s="1149"/>
      <c r="H845" s="1149"/>
      <c r="I845" s="1326"/>
      <c r="J845" s="244"/>
    </row>
    <row r="846">
      <c r="A846" s="1412"/>
      <c r="B846" s="1149"/>
      <c r="C846" s="1149"/>
      <c r="D846" s="1149"/>
      <c r="E846" s="1150"/>
      <c r="F846" s="1150"/>
      <c r="G846" s="1149"/>
      <c r="H846" s="1149"/>
      <c r="I846" s="1326"/>
      <c r="J846" s="244"/>
    </row>
    <row r="847">
      <c r="A847" s="1412"/>
      <c r="B847" s="1149"/>
      <c r="C847" s="1149"/>
      <c r="D847" s="1149"/>
      <c r="E847" s="1150"/>
      <c r="F847" s="1150"/>
      <c r="G847" s="1149"/>
      <c r="H847" s="1149"/>
      <c r="I847" s="1326"/>
      <c r="J847" s="244"/>
    </row>
    <row r="848">
      <c r="A848" s="1526"/>
      <c r="B848" s="1527"/>
      <c r="C848" s="1527"/>
      <c r="D848" s="1527"/>
      <c r="E848" s="1528"/>
      <c r="F848" s="1528"/>
      <c r="G848" s="1527"/>
      <c r="H848" s="1527"/>
      <c r="I848" s="1529"/>
      <c r="J848" s="244"/>
    </row>
    <row r="849" ht="13.5" customHeight="1">
      <c r="A849" s="1515"/>
      <c r="B849" s="1515"/>
      <c r="C849" s="1515"/>
      <c r="D849" s="1515"/>
      <c r="E849" s="1515"/>
      <c r="F849" s="1515"/>
      <c r="G849" s="1515"/>
      <c r="H849" s="1515"/>
      <c r="I849" s="1515"/>
    </row>
    <row r="850" ht="13.5" customHeight="1">
      <c r="A850" s="1412"/>
      <c r="B850" s="1149"/>
      <c r="C850" s="1149"/>
      <c r="D850" s="1149"/>
      <c r="E850" s="1150"/>
      <c r="F850" s="1149"/>
      <c r="G850" s="1149"/>
      <c r="H850" s="1149"/>
      <c r="I850" s="1326"/>
    </row>
    <row r="851" ht="13.5" customHeight="1">
      <c r="A851" s="1412"/>
      <c r="B851" s="1149"/>
      <c r="C851" s="1149"/>
      <c r="D851" s="1149"/>
      <c r="E851" s="1150"/>
      <c r="F851" s="1150"/>
      <c r="G851" s="1149"/>
      <c r="H851" s="1149"/>
      <c r="I851" s="1326"/>
    </row>
    <row r="852" ht="13.5" customHeight="1">
      <c r="A852" s="1412"/>
      <c r="B852" s="1149"/>
      <c r="C852" s="1149"/>
      <c r="D852" s="1149"/>
      <c r="E852" s="1150"/>
      <c r="F852" s="1150"/>
      <c r="G852" s="1149"/>
      <c r="H852" s="1149"/>
      <c r="I852" s="1326"/>
    </row>
    <row r="853" ht="13.5" customHeight="1">
      <c r="A853" s="1412"/>
      <c r="B853" s="1149"/>
      <c r="C853" s="1149"/>
      <c r="D853" s="1149"/>
      <c r="E853" s="1150"/>
      <c r="F853" s="1150"/>
      <c r="G853" s="1149"/>
      <c r="H853" s="1149"/>
      <c r="I853" s="1326"/>
    </row>
    <row r="854" ht="13.5" customHeight="1">
      <c r="A854" s="1412"/>
      <c r="B854" s="1149"/>
      <c r="C854" s="1149"/>
      <c r="D854" s="1149"/>
      <c r="E854" s="1150"/>
      <c r="F854" s="1150"/>
      <c r="G854" s="1149"/>
      <c r="H854" s="1149"/>
      <c r="I854" s="1326"/>
    </row>
    <row r="855" ht="13.5" customHeight="1">
      <c r="A855" s="1412"/>
      <c r="B855" s="1149"/>
      <c r="C855" s="1149"/>
      <c r="D855" s="1149"/>
      <c r="E855" s="1150"/>
      <c r="F855" s="1150"/>
      <c r="G855" s="1149"/>
      <c r="H855" s="1149"/>
      <c r="I855" s="1326"/>
    </row>
    <row r="856" ht="13.5" customHeight="1">
      <c r="A856" s="1412"/>
      <c r="B856" s="1149"/>
      <c r="C856" s="1149"/>
      <c r="D856" s="1149"/>
      <c r="E856" s="1150"/>
      <c r="F856" s="1150"/>
      <c r="G856" s="1149"/>
      <c r="H856" s="1149"/>
      <c r="I856" s="1326"/>
    </row>
    <row r="857" ht="13.5" customHeight="1">
      <c r="A857" s="1412"/>
      <c r="B857" s="1149"/>
      <c r="C857" s="1149"/>
      <c r="D857" s="1149"/>
      <c r="E857" s="1150"/>
      <c r="F857" s="1150"/>
      <c r="G857" s="1149"/>
      <c r="H857" s="1149"/>
      <c r="I857" s="1326"/>
    </row>
    <row r="858" ht="13.5" customHeight="1">
      <c r="A858" s="1149"/>
      <c r="B858" s="1149"/>
      <c r="C858" s="1149"/>
      <c r="D858" s="1149"/>
      <c r="E858" s="1150"/>
      <c r="F858" s="1150"/>
      <c r="G858" s="1149"/>
      <c r="H858" s="1149"/>
      <c r="I858" s="1326"/>
    </row>
    <row r="859" ht="13.5" customHeight="1">
      <c r="A859" s="1149"/>
      <c r="B859" s="1149"/>
      <c r="C859" s="1149"/>
      <c r="D859" s="1149"/>
      <c r="E859" s="1150"/>
      <c r="F859" s="1150"/>
      <c r="G859" s="1149"/>
      <c r="H859" s="1149"/>
      <c r="I859" s="1149"/>
    </row>
    <row r="860" ht="13.5" customHeight="1">
      <c r="A860" s="1149"/>
      <c r="B860" s="1149"/>
      <c r="C860" s="1149"/>
      <c r="D860" s="1149"/>
      <c r="E860" s="1150"/>
      <c r="F860" s="1150"/>
      <c r="G860" s="1149"/>
      <c r="H860" s="1149"/>
      <c r="I860" s="1326"/>
    </row>
    <row r="861" ht="13.5" customHeight="1">
      <c r="A861" s="1149"/>
      <c r="B861" s="1149"/>
      <c r="C861" s="1149"/>
      <c r="D861" s="1149"/>
      <c r="E861" s="1150"/>
      <c r="F861" s="1150"/>
      <c r="G861" s="1149"/>
      <c r="H861" s="1149"/>
      <c r="I861" s="1326"/>
    </row>
    <row r="862" ht="13.5" customHeight="1">
      <c r="A862" s="1149"/>
      <c r="B862" s="1149"/>
      <c r="C862" s="1149"/>
      <c r="D862" s="1149"/>
      <c r="E862" s="1150"/>
      <c r="F862" s="1150"/>
      <c r="G862" s="1149"/>
      <c r="H862" s="1149"/>
      <c r="I862" s="1326"/>
    </row>
    <row r="863" ht="13.5" customHeight="1">
      <c r="A863" s="1149"/>
      <c r="B863" s="1149"/>
      <c r="C863" s="1149"/>
      <c r="D863" s="1149"/>
      <c r="E863" s="1150"/>
      <c r="F863" s="1150"/>
      <c r="G863" s="1149"/>
      <c r="H863" s="1149"/>
      <c r="I863" s="1326"/>
    </row>
    <row r="864" ht="13.5" customHeight="1">
      <c r="A864" s="1149"/>
      <c r="B864" s="1149"/>
      <c r="C864" s="1149"/>
      <c r="D864" s="1149"/>
      <c r="E864" s="1150"/>
      <c r="F864" s="1150"/>
      <c r="G864" s="1149"/>
      <c r="H864" s="1149"/>
      <c r="I864" s="1326"/>
    </row>
    <row r="865" ht="13.5" customHeight="1">
      <c r="A865" s="1149"/>
      <c r="B865" s="1149"/>
      <c r="C865" s="1149"/>
      <c r="D865" s="1149"/>
      <c r="E865" s="1150"/>
      <c r="F865" s="1150"/>
      <c r="G865" s="1149"/>
      <c r="H865" s="1149"/>
      <c r="I865" s="1326"/>
    </row>
    <row r="866" ht="13.5" customHeight="1">
      <c r="A866" s="1149"/>
      <c r="B866" s="1149"/>
      <c r="C866" s="1149"/>
      <c r="D866" s="1149"/>
      <c r="E866" s="1150"/>
      <c r="F866" s="1150"/>
      <c r="G866" s="1149"/>
      <c r="H866" s="1149"/>
      <c r="I866" s="1326"/>
    </row>
    <row r="867" ht="13.5" customHeight="1">
      <c r="A867" s="1149"/>
      <c r="B867" s="1149"/>
      <c r="C867" s="1149"/>
      <c r="D867" s="1149"/>
      <c r="E867" s="1150"/>
      <c r="F867" s="1150"/>
      <c r="G867" s="1149"/>
      <c r="H867" s="1149"/>
      <c r="I867" s="1326"/>
    </row>
    <row r="868" ht="13.5" customHeight="1">
      <c r="A868" s="1149"/>
      <c r="B868" s="1149"/>
      <c r="C868" s="1149"/>
      <c r="D868" s="1149"/>
      <c r="E868" s="1150"/>
      <c r="F868" s="1150"/>
      <c r="G868" s="1149"/>
      <c r="H868" s="1149"/>
      <c r="I868" s="1149"/>
    </row>
    <row r="869" ht="13.5" customHeight="1">
      <c r="A869" s="1149"/>
      <c r="B869" s="1149"/>
      <c r="C869" s="1149"/>
      <c r="D869" s="1149"/>
      <c r="E869" s="1150"/>
      <c r="F869" s="1150"/>
      <c r="G869" s="1149"/>
      <c r="H869" s="1149"/>
      <c r="I869" s="1326"/>
    </row>
    <row r="870" ht="13.5" customHeight="1">
      <c r="A870" s="1149"/>
      <c r="B870" s="1149"/>
      <c r="C870" s="1149"/>
      <c r="D870" s="1149"/>
      <c r="E870" s="1150"/>
      <c r="F870" s="1150"/>
      <c r="G870" s="1149"/>
      <c r="H870" s="1149"/>
      <c r="I870" s="1149"/>
    </row>
    <row r="871" ht="13.5" customHeight="1">
      <c r="A871" s="1149"/>
      <c r="B871" s="1149"/>
      <c r="C871" s="1149"/>
      <c r="D871" s="1149"/>
      <c r="E871" s="1150"/>
      <c r="F871" s="1150"/>
      <c r="G871" s="1149"/>
      <c r="H871" s="1149"/>
      <c r="I871" s="1149"/>
    </row>
    <row r="872" ht="13.5" customHeight="1">
      <c r="A872" s="1149"/>
      <c r="B872" s="1149"/>
      <c r="C872" s="1149"/>
      <c r="D872" s="1149"/>
      <c r="E872" s="1150"/>
      <c r="F872" s="1150"/>
      <c r="G872" s="1149"/>
      <c r="H872" s="1149"/>
      <c r="I872" s="1149"/>
    </row>
    <row r="873" ht="13.5" customHeight="1">
      <c r="A873" s="1149"/>
      <c r="B873" s="1149"/>
      <c r="C873" s="1149"/>
      <c r="D873" s="1149"/>
      <c r="E873" s="1150"/>
      <c r="F873" s="1150"/>
      <c r="G873" s="1149"/>
      <c r="H873" s="1149"/>
      <c r="I873" s="1326"/>
    </row>
    <row r="874" ht="13.5" customHeight="1">
      <c r="A874" s="1149"/>
      <c r="B874" s="1149"/>
      <c r="C874" s="1149"/>
      <c r="D874" s="1149"/>
      <c r="E874" s="1150"/>
      <c r="F874" s="1150"/>
      <c r="G874" s="1149"/>
      <c r="H874" s="1149"/>
      <c r="I874" s="1326"/>
    </row>
    <row r="875" ht="13.5" customHeight="1">
      <c r="A875" s="1149"/>
      <c r="B875" s="1149"/>
      <c r="C875" s="1149"/>
      <c r="D875" s="1149"/>
      <c r="E875" s="1150"/>
      <c r="F875" s="1150"/>
      <c r="G875" s="1149"/>
      <c r="H875" s="1149"/>
      <c r="I875" s="1326"/>
    </row>
    <row r="876" ht="13.5" customHeight="1">
      <c r="A876" s="1149"/>
      <c r="B876" s="1149"/>
      <c r="C876" s="1149"/>
      <c r="D876" s="1149"/>
      <c r="E876" s="1150"/>
      <c r="F876" s="1150"/>
      <c r="G876" s="1149"/>
      <c r="H876" s="1149"/>
      <c r="I876" s="1326"/>
    </row>
    <row r="877" ht="13.5" customHeight="1">
      <c r="A877" s="1149"/>
      <c r="B877" s="1149"/>
      <c r="C877" s="1149"/>
      <c r="D877" s="1149"/>
      <c r="E877" s="1150"/>
      <c r="F877" s="1150"/>
      <c r="G877" s="1149"/>
      <c r="H877" s="1149"/>
      <c r="I877" s="1326"/>
    </row>
    <row r="878" ht="13.5" customHeight="1">
      <c r="A878" s="1149"/>
      <c r="B878" s="1149"/>
      <c r="C878" s="1149"/>
      <c r="D878" s="1149"/>
      <c r="E878" s="1150"/>
      <c r="F878" s="1150"/>
      <c r="G878" s="1149"/>
      <c r="H878" s="1149"/>
      <c r="I878" s="1326"/>
    </row>
    <row r="879" ht="13.5" customHeight="1">
      <c r="A879" s="1149"/>
      <c r="B879" s="1149"/>
      <c r="C879" s="1149"/>
      <c r="D879" s="1149"/>
      <c r="E879" s="1150"/>
      <c r="F879" s="1150"/>
      <c r="G879" s="1149"/>
      <c r="H879" s="1149"/>
      <c r="I879" s="1326"/>
    </row>
    <row r="880" ht="13.5" customHeight="1">
      <c r="A880" s="1149"/>
      <c r="B880" s="1149"/>
      <c r="C880" s="1149"/>
      <c r="D880" s="1149"/>
      <c r="E880" s="1150"/>
      <c r="F880" s="1150"/>
      <c r="G880" s="1149"/>
      <c r="H880" s="1149"/>
      <c r="I880" s="1326"/>
    </row>
    <row r="881" ht="13.5" customHeight="1">
      <c r="A881" s="1149"/>
      <c r="B881" s="1149"/>
      <c r="C881" s="1149"/>
      <c r="D881" s="1149"/>
      <c r="E881" s="1150"/>
      <c r="F881" s="1150"/>
      <c r="G881" s="1149"/>
      <c r="H881" s="1149"/>
      <c r="I881" s="1326"/>
    </row>
    <row r="882" ht="13.5" customHeight="1">
      <c r="A882" s="1149"/>
      <c r="B882" s="1149"/>
      <c r="C882" s="1149"/>
      <c r="D882" s="1149"/>
      <c r="E882" s="1150"/>
      <c r="F882" s="1150"/>
      <c r="G882" s="1149"/>
      <c r="H882" s="1149"/>
      <c r="I882" s="1326"/>
    </row>
    <row r="883" ht="13.5" customHeight="1">
      <c r="A883" s="1149"/>
      <c r="B883" s="1149"/>
      <c r="C883" s="1149"/>
      <c r="D883" s="1149"/>
      <c r="E883" s="1150"/>
      <c r="F883" s="1150"/>
      <c r="G883" s="1149"/>
      <c r="H883" s="1149"/>
      <c r="I883" s="1326"/>
    </row>
    <row r="884" ht="13.5" customHeight="1">
      <c r="A884" s="1149"/>
      <c r="B884" s="1149"/>
      <c r="C884" s="1149"/>
      <c r="D884" s="1149"/>
      <c r="E884" s="1150"/>
      <c r="F884" s="1150"/>
      <c r="G884" s="1149"/>
      <c r="H884" s="1149"/>
      <c r="I884" s="1326"/>
    </row>
    <row r="885">
      <c r="A885" s="1515"/>
      <c r="B885" s="1515"/>
      <c r="C885" s="1515"/>
      <c r="D885" s="1515"/>
      <c r="E885" s="1515"/>
      <c r="F885" s="1515"/>
      <c r="G885" s="1515"/>
      <c r="H885" s="1515"/>
      <c r="I885" s="1515"/>
      <c r="J885" s="1453"/>
      <c r="K885" s="1453"/>
      <c r="L885" s="1453"/>
    </row>
    <row r="886">
      <c r="A886" s="1149"/>
      <c r="B886" s="1149"/>
      <c r="C886" s="1149"/>
      <c r="D886" s="1149"/>
      <c r="E886" s="1150"/>
      <c r="F886" s="1150"/>
      <c r="G886" s="1149"/>
      <c r="H886" s="1149"/>
      <c r="I886" s="1326"/>
      <c r="J886" s="244"/>
    </row>
    <row r="887">
      <c r="A887" s="1149"/>
      <c r="B887" s="1149"/>
      <c r="C887" s="1149"/>
      <c r="D887" s="1149"/>
      <c r="E887" s="1150"/>
      <c r="F887" s="1150"/>
      <c r="G887" s="1149"/>
      <c r="H887" s="1149"/>
      <c r="I887" s="1326"/>
      <c r="J887" s="244"/>
    </row>
    <row r="888">
      <c r="A888" s="1149"/>
      <c r="B888" s="1149"/>
      <c r="C888" s="1149"/>
      <c r="D888" s="1149"/>
      <c r="E888" s="1150"/>
      <c r="F888" s="1150"/>
      <c r="G888" s="1149"/>
      <c r="H888" s="1149"/>
      <c r="I888" s="1326"/>
      <c r="J888" s="244"/>
    </row>
    <row r="889">
      <c r="A889" s="1149"/>
      <c r="B889" s="1149"/>
      <c r="C889" s="1149"/>
      <c r="D889" s="1149"/>
      <c r="E889" s="1150"/>
      <c r="F889" s="1150"/>
      <c r="G889" s="1149"/>
      <c r="H889" s="1149"/>
      <c r="I889" s="1326"/>
      <c r="J889" s="244"/>
    </row>
    <row r="890">
      <c r="A890" s="1149"/>
      <c r="B890" s="1149"/>
      <c r="C890" s="1149"/>
      <c r="D890" s="1149"/>
      <c r="E890" s="1150"/>
      <c r="F890" s="1150"/>
      <c r="G890" s="1149"/>
      <c r="H890" s="1149"/>
      <c r="I890" s="1149"/>
      <c r="J890" s="244"/>
    </row>
    <row r="891">
      <c r="A891" s="1149"/>
      <c r="B891" s="1149"/>
      <c r="C891" s="1149"/>
      <c r="D891" s="1149"/>
      <c r="E891" s="1150"/>
      <c r="F891" s="1150"/>
      <c r="G891" s="1149"/>
      <c r="H891" s="1149"/>
      <c r="I891" s="1326"/>
      <c r="J891" s="244"/>
    </row>
    <row r="892">
      <c r="A892" s="1149"/>
      <c r="B892" s="1149"/>
      <c r="C892" s="1149"/>
      <c r="D892" s="1149"/>
      <c r="E892" s="1150"/>
      <c r="F892" s="1150"/>
      <c r="G892" s="1149"/>
      <c r="H892" s="1149"/>
      <c r="I892" s="1326"/>
      <c r="J892" s="244"/>
    </row>
    <row r="893">
      <c r="A893" s="1149"/>
      <c r="B893" s="1149"/>
      <c r="C893" s="1149"/>
      <c r="D893" s="1149"/>
      <c r="E893" s="1150"/>
      <c r="F893" s="1150"/>
      <c r="G893" s="1149"/>
      <c r="H893" s="1149"/>
      <c r="I893" s="1149"/>
      <c r="J893" s="244"/>
    </row>
    <row r="894">
      <c r="A894" s="1149"/>
      <c r="B894" s="1149"/>
      <c r="C894" s="1149"/>
      <c r="D894" s="1149"/>
      <c r="E894" s="1150"/>
      <c r="F894" s="1150"/>
      <c r="G894" s="1149"/>
      <c r="H894" s="1149"/>
      <c r="I894" s="1149"/>
      <c r="J894" s="244"/>
    </row>
    <row r="895">
      <c r="A895" s="1149"/>
      <c r="B895" s="1149"/>
      <c r="C895" s="1149"/>
      <c r="D895" s="1149"/>
      <c r="E895" s="1150"/>
      <c r="F895" s="1150"/>
      <c r="G895" s="1149"/>
      <c r="H895" s="1149"/>
      <c r="I895" s="1149"/>
      <c r="J895" s="244"/>
    </row>
    <row r="896">
      <c r="A896" s="1149"/>
      <c r="B896" s="1149"/>
      <c r="C896" s="1149"/>
      <c r="D896" s="1149"/>
      <c r="E896" s="1150"/>
      <c r="F896" s="1150"/>
      <c r="G896" s="1149"/>
      <c r="H896" s="1149"/>
      <c r="I896" s="1326"/>
      <c r="J896" s="244"/>
    </row>
    <row r="897">
      <c r="A897" s="1149"/>
      <c r="B897" s="1149"/>
      <c r="C897" s="1149"/>
      <c r="D897" s="1149"/>
      <c r="E897" s="1150"/>
      <c r="F897" s="1150"/>
      <c r="G897" s="1149"/>
      <c r="H897" s="1149"/>
      <c r="I897" s="1326"/>
      <c r="J897" s="244"/>
    </row>
    <row r="898">
      <c r="A898" s="1149"/>
      <c r="B898" s="1149"/>
      <c r="C898" s="1149"/>
      <c r="D898" s="1149"/>
      <c r="E898" s="1150"/>
      <c r="F898" s="1150"/>
      <c r="G898" s="1149"/>
      <c r="H898" s="1149"/>
      <c r="I898" s="1149"/>
      <c r="J898" s="244"/>
    </row>
    <row r="899">
      <c r="A899" s="1149"/>
      <c r="B899" s="1149"/>
      <c r="C899" s="1149"/>
      <c r="D899" s="1149"/>
      <c r="E899" s="1150"/>
      <c r="F899" s="1150"/>
      <c r="G899" s="1149"/>
      <c r="H899" s="1149"/>
      <c r="I899" s="1326"/>
      <c r="J899" s="244"/>
    </row>
    <row r="900">
      <c r="A900" s="1149"/>
      <c r="B900" s="1149"/>
      <c r="C900" s="1149"/>
      <c r="D900" s="1149"/>
      <c r="E900" s="1150"/>
      <c r="F900" s="1150"/>
      <c r="G900" s="1149"/>
      <c r="H900" s="1149"/>
      <c r="I900" s="1326"/>
      <c r="J900" s="244"/>
    </row>
    <row r="901">
      <c r="A901" s="1149"/>
      <c r="B901" s="1149"/>
      <c r="C901" s="1149"/>
      <c r="D901" s="1149"/>
      <c r="E901" s="1150"/>
      <c r="F901" s="1150"/>
      <c r="G901" s="1149"/>
      <c r="H901" s="1149"/>
      <c r="I901" s="1326"/>
      <c r="J901" s="244"/>
    </row>
    <row r="902">
      <c r="A902" s="1412"/>
      <c r="B902" s="1149"/>
      <c r="C902" s="1149"/>
      <c r="D902" s="1149"/>
      <c r="E902" s="1150"/>
      <c r="F902" s="1150"/>
      <c r="G902" s="1149"/>
      <c r="H902" s="1149"/>
      <c r="I902" s="1326"/>
      <c r="J902" s="244"/>
    </row>
    <row r="903">
      <c r="A903" s="1412"/>
      <c r="B903" s="1149"/>
      <c r="C903" s="1149"/>
      <c r="D903" s="1149"/>
      <c r="E903" s="1150"/>
      <c r="F903" s="1150"/>
      <c r="G903" s="1149"/>
      <c r="H903" s="1149"/>
      <c r="I903" s="1326"/>
      <c r="J903" s="244"/>
    </row>
    <row r="904">
      <c r="A904" s="1412"/>
      <c r="B904" s="1149"/>
      <c r="C904" s="1149"/>
      <c r="D904" s="1149"/>
      <c r="E904" s="1150"/>
      <c r="F904" s="1150"/>
      <c r="G904" s="1149"/>
      <c r="H904" s="1149"/>
      <c r="I904" s="1149"/>
      <c r="J904" s="244"/>
    </row>
    <row r="905">
      <c r="A905" s="1412"/>
      <c r="B905" s="1149"/>
      <c r="C905" s="1149"/>
      <c r="D905" s="1149"/>
      <c r="E905" s="1150"/>
      <c r="F905" s="1150"/>
      <c r="G905" s="1149"/>
      <c r="H905" s="1149"/>
      <c r="I905" s="1326"/>
      <c r="J905" s="244"/>
    </row>
    <row r="906">
      <c r="A906" s="1524"/>
      <c r="B906" s="1149"/>
      <c r="C906" s="1149"/>
      <c r="D906" s="1149"/>
      <c r="E906" s="1150"/>
      <c r="F906" s="1150"/>
      <c r="G906" s="1149"/>
      <c r="H906" s="1149"/>
      <c r="I906" s="1326"/>
      <c r="J906" s="244"/>
    </row>
    <row r="907">
      <c r="A907" s="1412"/>
      <c r="B907" s="1149"/>
      <c r="C907" s="1149"/>
      <c r="D907" s="1149"/>
      <c r="E907" s="1150"/>
      <c r="F907" s="1150"/>
      <c r="G907" s="1149"/>
      <c r="H907" s="1149"/>
      <c r="I907" s="1326"/>
      <c r="J907" s="244"/>
    </row>
    <row r="908">
      <c r="A908" s="1412"/>
      <c r="B908" s="1149"/>
      <c r="C908" s="1149"/>
      <c r="D908" s="1149"/>
      <c r="E908" s="1150"/>
      <c r="F908" s="1150"/>
      <c r="G908" s="1149"/>
      <c r="H908" s="1149"/>
      <c r="I908" s="1326"/>
      <c r="J908" s="244"/>
      <c r="L908" s="244"/>
    </row>
    <row r="909">
      <c r="A909" s="1412"/>
      <c r="B909" s="1149"/>
      <c r="C909" s="1149"/>
      <c r="D909" s="1149"/>
      <c r="E909" s="1150"/>
      <c r="F909" s="1150"/>
      <c r="G909" s="1149"/>
      <c r="H909" s="1149"/>
      <c r="I909" s="1326"/>
      <c r="J909" s="244"/>
    </row>
    <row r="910">
      <c r="A910" s="1412"/>
      <c r="B910" s="1149"/>
      <c r="C910" s="1149"/>
      <c r="D910" s="1149"/>
      <c r="E910" s="1150"/>
      <c r="F910" s="1150"/>
      <c r="G910" s="1149"/>
      <c r="H910" s="1149"/>
      <c r="I910" s="1326"/>
      <c r="J910" s="244"/>
    </row>
    <row r="911">
      <c r="A911" s="1412"/>
      <c r="B911" s="1149"/>
      <c r="C911" s="1149"/>
      <c r="D911" s="1149"/>
      <c r="E911" s="1150"/>
      <c r="F911" s="1150"/>
      <c r="G911" s="1149"/>
      <c r="H911" s="1149"/>
      <c r="I911" s="1326"/>
      <c r="J911" s="244"/>
    </row>
    <row r="912">
      <c r="A912" s="1412"/>
      <c r="B912" s="1149"/>
      <c r="C912" s="1149"/>
      <c r="D912" s="1149"/>
      <c r="E912" s="1150"/>
      <c r="F912" s="1150"/>
      <c r="G912" s="1149"/>
      <c r="H912" s="1149"/>
      <c r="I912" s="1326"/>
      <c r="J912" s="244"/>
    </row>
    <row r="913">
      <c r="A913" s="1412"/>
      <c r="B913" s="1149"/>
      <c r="C913" s="1149"/>
      <c r="D913" s="1149"/>
      <c r="E913" s="1150"/>
      <c r="F913" s="1150"/>
      <c r="G913" s="1149"/>
      <c r="H913" s="1149"/>
      <c r="I913" s="1326"/>
      <c r="J913" s="244"/>
    </row>
    <row r="914">
      <c r="A914" s="1412"/>
      <c r="B914" s="1149"/>
      <c r="C914" s="1149"/>
      <c r="D914" s="1149"/>
      <c r="E914" s="1150"/>
      <c r="F914" s="1150"/>
      <c r="G914" s="1149"/>
      <c r="H914" s="1149"/>
      <c r="I914" s="1149"/>
      <c r="J914" s="244"/>
    </row>
    <row r="915">
      <c r="A915" s="1412"/>
      <c r="B915" s="1149"/>
      <c r="C915" s="1149"/>
      <c r="D915" s="1149"/>
      <c r="E915" s="1150"/>
      <c r="F915" s="1150"/>
      <c r="G915" s="1149"/>
      <c r="H915" s="1149"/>
      <c r="I915" s="1326"/>
      <c r="J915" s="244"/>
    </row>
    <row r="916">
      <c r="A916" s="1412"/>
      <c r="B916" s="1149"/>
      <c r="C916" s="1149"/>
      <c r="D916" s="1149"/>
      <c r="E916" s="1150"/>
      <c r="F916" s="1150"/>
      <c r="G916" s="1149"/>
      <c r="H916" s="1149"/>
      <c r="I916" s="1326"/>
      <c r="J916" s="244"/>
    </row>
    <row r="917">
      <c r="A917" s="1412"/>
      <c r="B917" s="1149"/>
      <c r="C917" s="1149"/>
      <c r="D917" s="1149"/>
      <c r="E917" s="1150"/>
      <c r="F917" s="1150"/>
      <c r="G917" s="1149"/>
      <c r="H917" s="1149"/>
      <c r="I917" s="1149"/>
      <c r="J917" s="244"/>
    </row>
    <row r="918">
      <c r="A918" s="1412"/>
      <c r="B918" s="1149"/>
      <c r="C918" s="1149"/>
      <c r="D918" s="1149"/>
      <c r="E918" s="1150"/>
      <c r="F918" s="1150"/>
      <c r="G918" s="1149"/>
      <c r="H918" s="1149"/>
      <c r="I918" s="1149"/>
      <c r="J918" s="244"/>
    </row>
    <row r="919">
      <c r="A919" s="1412"/>
      <c r="B919" s="1149"/>
      <c r="C919" s="1149"/>
      <c r="D919" s="1149"/>
      <c r="E919" s="1150"/>
      <c r="F919" s="1150"/>
      <c r="G919" s="1149"/>
      <c r="H919" s="1149"/>
      <c r="I919" s="1149"/>
      <c r="J919" s="244"/>
    </row>
    <row r="920">
      <c r="A920" s="1412"/>
      <c r="B920" s="1149"/>
      <c r="C920" s="1149"/>
      <c r="D920" s="1149"/>
      <c r="E920" s="1150"/>
      <c r="F920" s="1150"/>
      <c r="G920" s="1149"/>
      <c r="H920" s="1149"/>
      <c r="I920" s="1326"/>
      <c r="J920" s="244"/>
    </row>
    <row r="921">
      <c r="A921" s="1412"/>
      <c r="B921" s="1149"/>
      <c r="C921" s="1149"/>
      <c r="D921" s="1149"/>
      <c r="E921" s="1150"/>
      <c r="F921" s="1150"/>
      <c r="G921" s="1149"/>
      <c r="H921" s="1149"/>
      <c r="I921" s="1149"/>
      <c r="J921" s="244"/>
    </row>
    <row r="922">
      <c r="A922" s="1530"/>
      <c r="B922" s="1149"/>
      <c r="C922" s="1149"/>
      <c r="D922" s="1149"/>
      <c r="E922" s="1150"/>
      <c r="F922" s="1150"/>
      <c r="G922" s="1149"/>
      <c r="H922" s="1149"/>
      <c r="I922" s="1149"/>
      <c r="J922" s="244"/>
    </row>
    <row r="923">
      <c r="A923" s="1412"/>
      <c r="B923" s="1149"/>
      <c r="C923" s="1149"/>
      <c r="D923" s="1149"/>
      <c r="E923" s="1150"/>
      <c r="F923" s="1150"/>
      <c r="G923" s="1149"/>
      <c r="H923" s="1149"/>
      <c r="I923" s="1326"/>
      <c r="J923" s="244"/>
    </row>
    <row r="924">
      <c r="A924" s="1412"/>
      <c r="B924" s="1149"/>
      <c r="C924" s="1149"/>
      <c r="D924" s="1149"/>
      <c r="E924" s="1150"/>
      <c r="F924" s="1150"/>
      <c r="G924" s="1149"/>
      <c r="H924" s="1149"/>
      <c r="I924" s="1326"/>
      <c r="J924" s="244"/>
    </row>
    <row r="925">
      <c r="A925" s="1412"/>
      <c r="B925" s="1149"/>
      <c r="C925" s="1149"/>
      <c r="D925" s="1149"/>
      <c r="E925" s="1150"/>
      <c r="F925" s="1150"/>
      <c r="G925" s="1149"/>
      <c r="H925" s="1149"/>
      <c r="I925" s="1326"/>
      <c r="J925" s="244"/>
    </row>
    <row r="926">
      <c r="A926" s="1412"/>
      <c r="B926" s="1149"/>
      <c r="C926" s="1149"/>
      <c r="D926" s="1149"/>
      <c r="E926" s="1150"/>
      <c r="F926" s="1150"/>
      <c r="G926" s="1149"/>
      <c r="H926" s="1149"/>
      <c r="I926" s="1326"/>
      <c r="J926" s="244"/>
    </row>
    <row r="927">
      <c r="A927" s="1515"/>
      <c r="B927" s="1515"/>
      <c r="C927" s="1515"/>
      <c r="D927" s="1515"/>
      <c r="E927" s="1515"/>
      <c r="F927" s="1515"/>
      <c r="G927" s="1515"/>
      <c r="H927" s="1515"/>
      <c r="I927" s="1515"/>
      <c r="J927" s="1453"/>
      <c r="K927" s="1453"/>
      <c r="L927" s="1453"/>
    </row>
    <row r="928">
      <c r="A928" s="1412"/>
      <c r="B928" s="1149"/>
      <c r="C928" s="1149"/>
      <c r="D928" s="1149"/>
      <c r="E928" s="1150"/>
      <c r="F928" s="1150"/>
      <c r="G928" s="1149"/>
      <c r="H928" s="1149"/>
      <c r="I928" s="1326"/>
      <c r="J928" s="244"/>
    </row>
    <row r="929">
      <c r="A929" s="1412"/>
      <c r="B929" s="1149"/>
      <c r="C929" s="1149"/>
      <c r="D929" s="1149"/>
      <c r="E929" s="1150"/>
      <c r="F929" s="1150"/>
      <c r="G929" s="1149"/>
      <c r="H929" s="1149"/>
      <c r="I929" s="1326"/>
      <c r="J929" s="244"/>
    </row>
    <row r="930">
      <c r="A930" s="1412"/>
      <c r="B930" s="1149"/>
      <c r="C930" s="1149"/>
      <c r="D930" s="1149"/>
      <c r="E930" s="1150"/>
      <c r="F930" s="1150"/>
      <c r="G930" s="1149"/>
      <c r="H930" s="1149"/>
      <c r="I930" s="1326"/>
      <c r="J930" s="244"/>
    </row>
    <row r="931">
      <c r="A931" s="1412"/>
      <c r="B931" s="1149"/>
      <c r="C931" s="1149"/>
      <c r="D931" s="1149"/>
      <c r="E931" s="1150"/>
      <c r="F931" s="1150"/>
      <c r="G931" s="1149"/>
      <c r="H931" s="1149"/>
      <c r="I931" s="1326"/>
      <c r="J931" s="244"/>
    </row>
    <row r="932">
      <c r="A932" s="1412"/>
      <c r="B932" s="1149"/>
      <c r="C932" s="1149"/>
      <c r="D932" s="1149"/>
      <c r="E932" s="1150"/>
      <c r="F932" s="1150"/>
      <c r="G932" s="1149"/>
      <c r="H932" s="1149"/>
      <c r="I932" s="1326"/>
      <c r="J932" s="244"/>
    </row>
    <row r="933">
      <c r="A933" s="1412"/>
      <c r="B933" s="1149"/>
      <c r="C933" s="1149"/>
      <c r="D933" s="1149"/>
      <c r="E933" s="1150"/>
      <c r="F933" s="1150"/>
      <c r="G933" s="1149"/>
      <c r="H933" s="1149"/>
      <c r="I933" s="1149"/>
      <c r="J933" s="244"/>
    </row>
    <row r="934">
      <c r="A934" s="1412"/>
      <c r="B934" s="1149"/>
      <c r="C934" s="1149"/>
      <c r="D934" s="1149"/>
      <c r="E934" s="1150"/>
      <c r="F934" s="1150"/>
      <c r="G934" s="1149"/>
      <c r="H934" s="1149"/>
      <c r="I934" s="1326"/>
      <c r="J934" s="244"/>
    </row>
    <row r="935">
      <c r="A935" s="1412"/>
      <c r="B935" s="1149"/>
      <c r="C935" s="1149"/>
      <c r="D935" s="1149"/>
      <c r="E935" s="1150"/>
      <c r="F935" s="1150"/>
      <c r="G935" s="1149"/>
      <c r="H935" s="1149"/>
      <c r="I935" s="1326"/>
      <c r="J935" s="244"/>
    </row>
    <row r="936">
      <c r="A936" s="1530"/>
      <c r="B936" s="1149"/>
      <c r="C936" s="1149"/>
      <c r="D936" s="1149"/>
      <c r="E936" s="1150"/>
      <c r="F936" s="1150"/>
      <c r="G936" s="1149"/>
      <c r="H936" s="1149"/>
      <c r="I936" s="1326"/>
      <c r="J936" s="244"/>
    </row>
    <row r="937">
      <c r="A937" s="1524"/>
      <c r="B937" s="1149"/>
      <c r="C937" s="1149"/>
      <c r="D937" s="1149"/>
      <c r="E937" s="1150"/>
      <c r="F937" s="1150"/>
      <c r="G937" s="1149"/>
      <c r="H937" s="1149"/>
      <c r="I937" s="1326"/>
      <c r="J937" s="244"/>
    </row>
    <row r="938">
      <c r="A938" s="1530"/>
      <c r="B938" s="1149"/>
      <c r="C938" s="1149"/>
      <c r="D938" s="1149"/>
      <c r="E938" s="1150"/>
      <c r="F938" s="1150"/>
      <c r="G938" s="1149"/>
      <c r="H938" s="1149"/>
      <c r="I938" s="1149"/>
      <c r="J938" s="244"/>
    </row>
    <row r="939">
      <c r="A939" s="1524"/>
      <c r="B939" s="1149"/>
      <c r="C939" s="1149"/>
      <c r="D939" s="1149"/>
      <c r="E939" s="1150"/>
      <c r="F939" s="1150"/>
      <c r="G939" s="1149"/>
      <c r="H939" s="1149"/>
      <c r="I939" s="1326"/>
      <c r="J939" s="244"/>
    </row>
    <row r="940">
      <c r="A940" s="1524"/>
      <c r="B940" s="1149"/>
      <c r="C940" s="1149"/>
      <c r="D940" s="1149"/>
      <c r="E940" s="1150"/>
      <c r="F940" s="1150"/>
      <c r="G940" s="1149"/>
      <c r="H940" s="1149"/>
      <c r="I940" s="1326"/>
      <c r="J940" s="244"/>
    </row>
    <row r="941">
      <c r="A941" s="1524"/>
      <c r="B941" s="1149"/>
      <c r="C941" s="1149"/>
      <c r="D941" s="1149"/>
      <c r="E941" s="1150"/>
      <c r="F941" s="1150"/>
      <c r="G941" s="1149"/>
      <c r="H941" s="1149"/>
      <c r="I941" s="1326"/>
      <c r="J941" s="244"/>
    </row>
    <row r="942">
      <c r="A942" s="1524"/>
      <c r="B942" s="1149"/>
      <c r="C942" s="1149"/>
      <c r="D942" s="1149"/>
      <c r="E942" s="1150"/>
      <c r="F942" s="1150"/>
      <c r="G942" s="1149"/>
      <c r="H942" s="1149"/>
      <c r="I942" s="1326"/>
      <c r="J942" s="244"/>
    </row>
    <row r="943">
      <c r="A943" s="1532"/>
      <c r="B943" s="1527"/>
      <c r="C943" s="1527"/>
      <c r="D943" s="1527"/>
      <c r="E943" s="1528"/>
      <c r="F943" s="1528"/>
      <c r="G943" s="1527"/>
      <c r="H943" s="1527"/>
      <c r="I943" s="1527"/>
      <c r="J943" s="244"/>
    </row>
    <row r="944">
      <c r="A944" s="1533"/>
      <c r="B944" s="1527"/>
      <c r="C944" s="1527"/>
      <c r="D944" s="1527"/>
      <c r="E944" s="1528"/>
      <c r="F944" s="1528"/>
      <c r="G944" s="1527"/>
      <c r="H944" s="1527"/>
      <c r="I944" s="1529"/>
      <c r="J944" s="244"/>
    </row>
    <row r="945">
      <c r="A945" s="1412"/>
      <c r="B945" s="1149"/>
      <c r="C945" s="1149"/>
      <c r="D945" s="1149"/>
      <c r="E945" s="1150"/>
      <c r="F945" s="1150"/>
      <c r="G945" s="1326"/>
      <c r="H945" s="1326"/>
      <c r="I945" s="1326"/>
      <c r="J945" s="244"/>
    </row>
    <row r="946">
      <c r="A946" s="1412"/>
      <c r="B946" s="1149"/>
      <c r="C946" s="1149"/>
      <c r="D946" s="1149"/>
      <c r="E946" s="1150"/>
      <c r="F946" s="1150"/>
      <c r="G946" s="1149"/>
      <c r="H946" s="1149"/>
      <c r="I946" s="1326"/>
      <c r="J946" s="244"/>
    </row>
    <row r="947">
      <c r="A947" s="1149"/>
      <c r="B947" s="1149"/>
      <c r="C947" s="1149"/>
      <c r="D947" s="1149"/>
      <c r="E947" s="1150"/>
      <c r="F947" s="1150"/>
      <c r="G947" s="1149"/>
      <c r="H947" s="1149"/>
      <c r="I947" s="1326"/>
      <c r="J947" s="244"/>
    </row>
    <row r="948">
      <c r="A948" s="1149"/>
      <c r="B948" s="1149"/>
      <c r="C948" s="1149"/>
      <c r="D948" s="1149"/>
      <c r="E948" s="1150"/>
      <c r="F948" s="1150"/>
      <c r="G948" s="1149"/>
      <c r="H948" s="1149"/>
      <c r="I948" s="1149"/>
      <c r="J948" s="244"/>
    </row>
    <row r="949">
      <c r="A949" s="1149"/>
      <c r="B949" s="1149"/>
      <c r="C949" s="1149"/>
      <c r="D949" s="1149"/>
      <c r="E949" s="1150"/>
      <c r="F949" s="1150"/>
      <c r="G949" s="1149"/>
      <c r="H949" s="1149"/>
      <c r="I949" s="1326"/>
      <c r="J949" s="244"/>
    </row>
    <row r="950">
      <c r="A950" s="1149"/>
      <c r="B950" s="1149"/>
      <c r="C950" s="1149"/>
      <c r="D950" s="1149"/>
      <c r="E950" s="1150"/>
      <c r="F950" s="1150"/>
      <c r="G950" s="1149"/>
      <c r="H950" s="1149"/>
      <c r="I950" s="1326"/>
      <c r="J950" s="244"/>
    </row>
    <row r="951">
      <c r="A951" s="1149"/>
      <c r="B951" s="1149"/>
      <c r="C951" s="1149"/>
      <c r="D951" s="1149"/>
      <c r="E951" s="1150"/>
      <c r="F951" s="1150"/>
      <c r="G951" s="1149"/>
      <c r="H951" s="1149"/>
      <c r="I951" s="1326"/>
      <c r="J951" s="244"/>
    </row>
    <row r="952">
      <c r="A952" s="1149"/>
      <c r="B952" s="1149"/>
      <c r="C952" s="1149"/>
      <c r="D952" s="1149"/>
      <c r="E952" s="1150"/>
      <c r="F952" s="1150"/>
      <c r="G952" s="1149"/>
      <c r="H952" s="1149"/>
      <c r="I952" s="1149"/>
      <c r="J952" s="244"/>
    </row>
    <row r="953">
      <c r="A953" s="1149"/>
      <c r="B953" s="1149"/>
      <c r="C953" s="1149"/>
      <c r="D953" s="1149"/>
      <c r="E953" s="1150"/>
      <c r="F953" s="1150"/>
      <c r="G953" s="1149"/>
      <c r="H953" s="1149"/>
      <c r="I953" s="1326"/>
      <c r="J953" s="244"/>
    </row>
    <row r="954">
      <c r="A954" s="1149"/>
      <c r="B954" s="1149"/>
      <c r="C954" s="1149"/>
      <c r="D954" s="1149"/>
      <c r="E954" s="1150"/>
      <c r="F954" s="1150"/>
      <c r="G954" s="1149"/>
      <c r="H954" s="1149"/>
      <c r="I954" s="1326"/>
      <c r="J954" s="244"/>
    </row>
    <row r="955">
      <c r="A955" s="1149"/>
      <c r="B955" s="1149"/>
      <c r="C955" s="1149"/>
      <c r="D955" s="1149"/>
      <c r="E955" s="1150"/>
      <c r="F955" s="1150"/>
      <c r="G955" s="1149"/>
      <c r="H955" s="1149"/>
      <c r="I955" s="1326"/>
      <c r="J955" s="244"/>
    </row>
    <row r="956">
      <c r="A956" s="1149"/>
      <c r="B956" s="1149"/>
      <c r="C956" s="1149"/>
      <c r="D956" s="1149"/>
      <c r="E956" s="1150"/>
      <c r="F956" s="1149"/>
      <c r="G956" s="1149"/>
      <c r="H956" s="1149"/>
      <c r="I956" s="1326"/>
      <c r="J956" s="244"/>
    </row>
    <row r="957">
      <c r="A957" s="1149"/>
      <c r="B957" s="1149"/>
      <c r="C957" s="1149"/>
      <c r="D957" s="1149"/>
      <c r="E957" s="1150"/>
      <c r="F957" s="1150"/>
      <c r="G957" s="1149"/>
      <c r="H957" s="1149"/>
      <c r="I957" s="1326"/>
      <c r="J957" s="244"/>
    </row>
    <row r="958">
      <c r="A958" s="1149"/>
      <c r="B958" s="1149"/>
      <c r="C958" s="1149"/>
      <c r="D958" s="1149"/>
      <c r="E958" s="1150"/>
      <c r="F958" s="1150"/>
      <c r="G958" s="1149"/>
      <c r="H958" s="1149"/>
      <c r="I958" s="1326"/>
      <c r="J958" s="244"/>
    </row>
    <row r="959">
      <c r="A959" s="1149"/>
      <c r="B959" s="1149"/>
      <c r="C959" s="1149"/>
      <c r="D959" s="1149"/>
      <c r="E959" s="1150"/>
      <c r="F959" s="1150"/>
      <c r="G959" s="1149"/>
      <c r="H959" s="1149"/>
      <c r="I959" s="1326"/>
      <c r="J959" s="244"/>
    </row>
    <row r="960">
      <c r="A960" s="1149"/>
      <c r="B960" s="1149"/>
      <c r="C960" s="1149"/>
      <c r="D960" s="1149"/>
      <c r="E960" s="1150"/>
      <c r="F960" s="1150"/>
      <c r="G960" s="1149"/>
      <c r="H960" s="1149"/>
      <c r="I960" s="1326"/>
      <c r="J960" s="244"/>
    </row>
    <row r="961">
      <c r="A961" s="1149"/>
      <c r="B961" s="1149"/>
      <c r="C961" s="1149"/>
      <c r="D961" s="1149"/>
      <c r="E961" s="1150"/>
      <c r="F961" s="1150"/>
      <c r="G961" s="1149"/>
      <c r="H961" s="1149"/>
      <c r="I961" s="1149"/>
      <c r="J961" s="244"/>
    </row>
    <row r="962">
      <c r="A962" s="1149"/>
      <c r="B962" s="1149"/>
      <c r="C962" s="1149"/>
      <c r="D962" s="1149"/>
      <c r="E962" s="1150"/>
      <c r="F962" s="1150"/>
      <c r="G962" s="1149"/>
      <c r="H962" s="1149"/>
      <c r="I962" s="1326"/>
      <c r="J962" s="244"/>
    </row>
    <row r="963">
      <c r="A963" s="1149"/>
      <c r="B963" s="1149"/>
      <c r="C963" s="1149"/>
      <c r="D963" s="1149"/>
      <c r="E963" s="1150"/>
      <c r="F963" s="1150"/>
      <c r="G963" s="1149"/>
      <c r="H963" s="1149"/>
      <c r="I963" s="1326"/>
      <c r="J963" s="244"/>
    </row>
    <row r="964">
      <c r="A964" s="1149"/>
      <c r="B964" s="1149"/>
      <c r="C964" s="1149"/>
      <c r="D964" s="1149"/>
      <c r="E964" s="1150"/>
      <c r="F964" s="1150"/>
      <c r="G964" s="1149"/>
      <c r="H964" s="1149"/>
      <c r="I964" s="1326"/>
      <c r="J964" s="244"/>
    </row>
    <row r="965">
      <c r="A965" s="1149"/>
      <c r="B965" s="1149"/>
      <c r="C965" s="1149"/>
      <c r="D965" s="1149"/>
      <c r="E965" s="1150"/>
      <c r="F965" s="1150"/>
      <c r="G965" s="1149"/>
      <c r="H965" s="1149"/>
      <c r="I965" s="1326"/>
      <c r="J965" s="244"/>
    </row>
    <row r="966">
      <c r="A966" s="1149"/>
      <c r="B966" s="1149"/>
      <c r="C966" s="1149"/>
      <c r="D966" s="1149"/>
      <c r="E966" s="1150"/>
      <c r="F966" s="1150"/>
      <c r="G966" s="1149"/>
      <c r="H966" s="1149"/>
      <c r="I966" s="1149"/>
      <c r="J966" s="244"/>
    </row>
    <row r="967">
      <c r="A967" s="1149"/>
      <c r="B967" s="1149"/>
      <c r="C967" s="1149"/>
      <c r="D967" s="1149"/>
      <c r="E967" s="1150"/>
      <c r="F967" s="1150"/>
      <c r="G967" s="1149"/>
      <c r="H967" s="1149"/>
      <c r="I967" s="1326"/>
      <c r="J967" s="244"/>
    </row>
    <row r="968">
      <c r="A968" s="1149"/>
      <c r="B968" s="1149"/>
      <c r="C968" s="1149"/>
      <c r="D968" s="1149"/>
      <c r="E968" s="1150"/>
      <c r="F968" s="1150"/>
      <c r="G968" s="1149"/>
      <c r="H968" s="1149"/>
      <c r="I968" s="1149"/>
      <c r="J968" s="244"/>
    </row>
    <row r="969">
      <c r="A969" s="1149"/>
      <c r="B969" s="1149"/>
      <c r="C969" s="1149"/>
      <c r="D969" s="1149"/>
      <c r="E969" s="1150"/>
      <c r="F969" s="1150"/>
      <c r="G969" s="1149"/>
      <c r="H969" s="1149"/>
      <c r="I969" s="1326"/>
      <c r="J969" s="244"/>
    </row>
    <row r="970">
      <c r="A970" s="1149"/>
      <c r="B970" s="1149"/>
      <c r="C970" s="1149"/>
      <c r="D970" s="1149"/>
      <c r="E970" s="1150"/>
      <c r="F970" s="1150"/>
      <c r="G970" s="1149"/>
      <c r="H970" s="1149"/>
      <c r="I970" s="1326"/>
      <c r="J970" s="244"/>
    </row>
    <row r="971">
      <c r="A971" s="1149"/>
      <c r="B971" s="1149"/>
      <c r="C971" s="1149"/>
      <c r="D971" s="1149"/>
      <c r="E971" s="1150"/>
      <c r="F971" s="1150"/>
      <c r="G971" s="1149"/>
      <c r="H971" s="1149"/>
      <c r="I971" s="1326"/>
      <c r="J971" s="244"/>
    </row>
    <row r="972">
      <c r="A972" s="1149"/>
      <c r="B972" s="1149"/>
      <c r="C972" s="1149"/>
      <c r="D972" s="1149"/>
      <c r="E972" s="1150"/>
      <c r="F972" s="1525"/>
      <c r="G972" s="1149"/>
      <c r="H972" s="1149"/>
      <c r="I972" s="1326"/>
      <c r="J972" s="244"/>
    </row>
    <row r="973">
      <c r="A973" s="1149"/>
      <c r="B973" s="1149"/>
      <c r="C973" s="1149"/>
      <c r="D973" s="1149"/>
      <c r="E973" s="1150"/>
      <c r="F973" s="1150"/>
      <c r="G973" s="1149"/>
      <c r="H973" s="1149"/>
      <c r="I973" s="1326"/>
      <c r="J973" s="244"/>
    </row>
    <row r="974">
      <c r="A974" s="1149"/>
      <c r="B974" s="1149"/>
      <c r="C974" s="1149"/>
      <c r="D974" s="1149"/>
      <c r="E974" s="1150"/>
      <c r="F974" s="1150"/>
      <c r="G974" s="1149"/>
      <c r="H974" s="1149"/>
      <c r="I974" s="1326"/>
      <c r="J974" s="244"/>
    </row>
    <row r="975">
      <c r="A975" s="1149"/>
      <c r="B975" s="1149"/>
      <c r="C975" s="1149"/>
      <c r="D975" s="1149"/>
      <c r="E975" s="1150"/>
      <c r="F975" s="1150"/>
      <c r="G975" s="1149"/>
      <c r="H975" s="1149"/>
      <c r="I975" s="1326"/>
      <c r="J975" s="244"/>
    </row>
    <row r="976">
      <c r="A976" s="1149"/>
      <c r="B976" s="1149"/>
      <c r="C976" s="1149"/>
      <c r="D976" s="1149"/>
      <c r="E976" s="1150"/>
      <c r="F976" s="1150"/>
      <c r="G976" s="1149"/>
      <c r="H976" s="1149"/>
      <c r="I976" s="1326"/>
      <c r="J976" s="244"/>
    </row>
    <row r="977">
      <c r="A977" s="1149"/>
      <c r="B977" s="1149"/>
      <c r="C977" s="1149"/>
      <c r="D977" s="1149"/>
      <c r="E977" s="1150"/>
      <c r="F977" s="1150"/>
      <c r="G977" s="1149"/>
      <c r="H977" s="1149"/>
      <c r="I977" s="1326"/>
      <c r="J977" s="244"/>
    </row>
    <row r="978">
      <c r="A978" s="1149"/>
      <c r="B978" s="1149"/>
      <c r="C978" s="1149"/>
      <c r="D978" s="1149"/>
      <c r="E978" s="1150"/>
      <c r="F978" s="1150"/>
      <c r="G978" s="1149"/>
      <c r="H978" s="1149"/>
      <c r="I978" s="1326"/>
      <c r="J978" s="244"/>
    </row>
    <row r="979">
      <c r="A979" s="1149"/>
      <c r="B979" s="1149"/>
      <c r="C979" s="1149"/>
      <c r="D979" s="1149"/>
      <c r="E979" s="1150"/>
      <c r="F979" s="1150"/>
      <c r="G979" s="1149"/>
      <c r="H979" s="1149"/>
      <c r="I979" s="1326"/>
      <c r="J979" s="244"/>
    </row>
    <row r="980">
      <c r="A980" s="1149"/>
      <c r="B980" s="1149"/>
      <c r="C980" s="1149"/>
      <c r="D980" s="1149"/>
      <c r="E980" s="1150"/>
      <c r="F980" s="1150"/>
      <c r="G980" s="1149"/>
      <c r="H980" s="1149"/>
      <c r="I980" s="1326"/>
      <c r="J980" s="244"/>
    </row>
    <row r="981">
      <c r="A981" s="1149"/>
      <c r="B981" s="1149"/>
      <c r="C981" s="1149"/>
      <c r="D981" s="1149"/>
      <c r="E981" s="1150"/>
      <c r="F981" s="1150"/>
      <c r="G981" s="1149"/>
      <c r="H981" s="1149"/>
      <c r="I981" s="1326"/>
      <c r="J981" s="244"/>
    </row>
    <row r="982">
      <c r="A982" s="1149"/>
      <c r="B982" s="1149"/>
      <c r="C982" s="1149"/>
      <c r="D982" s="1149"/>
      <c r="E982" s="1150"/>
      <c r="F982" s="1150"/>
      <c r="G982" s="1149"/>
      <c r="H982" s="1149"/>
      <c r="I982" s="1326"/>
      <c r="J982" s="244"/>
    </row>
    <row r="983">
      <c r="A983" s="1515"/>
      <c r="B983" s="1515"/>
      <c r="C983" s="1515"/>
      <c r="D983" s="1515"/>
      <c r="E983" s="1515"/>
      <c r="F983" s="1515"/>
      <c r="G983" s="1515"/>
      <c r="H983" s="1515"/>
      <c r="I983" s="1515"/>
    </row>
    <row r="984">
      <c r="A984" s="1149"/>
      <c r="B984" s="1149"/>
      <c r="C984" s="1149"/>
      <c r="D984" s="1149"/>
      <c r="E984" s="1150"/>
      <c r="F984" s="1150"/>
      <c r="G984" s="1149"/>
      <c r="H984" s="1149"/>
      <c r="I984" s="1326"/>
      <c r="J984" s="244"/>
    </row>
    <row r="985">
      <c r="A985" s="1149"/>
      <c r="B985" s="1149"/>
      <c r="C985" s="1149"/>
      <c r="D985" s="1149"/>
      <c r="E985" s="1150"/>
      <c r="F985" s="1150"/>
      <c r="G985" s="1149"/>
      <c r="H985" s="1149"/>
      <c r="I985" s="1326"/>
      <c r="J985" s="244"/>
    </row>
    <row r="986">
      <c r="A986" s="1149"/>
      <c r="B986" s="1149"/>
      <c r="C986" s="1149"/>
      <c r="D986" s="1149"/>
      <c r="E986" s="1150"/>
      <c r="F986" s="1150"/>
      <c r="G986" s="1149"/>
      <c r="H986" s="1149"/>
      <c r="I986" s="1326"/>
      <c r="J986" s="244"/>
    </row>
    <row r="987">
      <c r="A987" s="1149"/>
      <c r="B987" s="1149"/>
      <c r="C987" s="1149"/>
      <c r="D987" s="1149"/>
      <c r="E987" s="1150"/>
      <c r="F987" s="1150"/>
      <c r="G987" s="1149"/>
      <c r="H987" s="1149"/>
      <c r="I987" s="1326"/>
      <c r="J987" s="244"/>
    </row>
    <row r="988">
      <c r="A988" s="1149"/>
      <c r="B988" s="1149"/>
      <c r="C988" s="1149"/>
      <c r="D988" s="1149"/>
      <c r="E988" s="1150"/>
      <c r="F988" s="1150"/>
      <c r="G988" s="1149"/>
      <c r="H988" s="1149"/>
      <c r="I988" s="1326"/>
      <c r="J988" s="244"/>
    </row>
    <row r="989">
      <c r="A989" s="1149"/>
      <c r="B989" s="1149"/>
      <c r="C989" s="1149"/>
      <c r="D989" s="1149"/>
      <c r="E989" s="1150"/>
      <c r="F989" s="1150"/>
      <c r="G989" s="1149"/>
      <c r="H989" s="1149"/>
      <c r="I989" s="1149"/>
      <c r="J989" s="244"/>
    </row>
    <row r="990">
      <c r="A990" s="1149"/>
      <c r="B990" s="1149"/>
      <c r="C990" s="1149"/>
      <c r="D990" s="1149"/>
      <c r="E990" s="1150"/>
      <c r="F990" s="1150"/>
      <c r="G990" s="1149"/>
      <c r="H990" s="1149"/>
      <c r="I990" s="1149"/>
      <c r="J990" s="244"/>
    </row>
    <row r="991">
      <c r="A991" s="1149"/>
      <c r="B991" s="1149"/>
      <c r="C991" s="1149"/>
      <c r="D991" s="1149"/>
      <c r="E991" s="1150"/>
      <c r="F991" s="1150"/>
      <c r="G991" s="1149"/>
      <c r="H991" s="1149"/>
      <c r="I991" s="1149"/>
      <c r="J991" s="244"/>
    </row>
    <row r="992">
      <c r="A992" s="1149"/>
      <c r="B992" s="1149"/>
      <c r="C992" s="1149"/>
      <c r="D992" s="1149"/>
      <c r="E992" s="1150"/>
      <c r="F992" s="1150"/>
      <c r="G992" s="1149"/>
      <c r="H992" s="1149"/>
      <c r="I992" s="1326"/>
      <c r="J992" s="244"/>
    </row>
    <row r="993">
      <c r="A993" s="1538"/>
      <c r="B993" s="1538"/>
      <c r="C993" s="1538"/>
      <c r="D993" s="1538"/>
      <c r="E993" s="1539"/>
      <c r="F993" s="1539"/>
      <c r="G993" s="1540"/>
      <c r="H993" s="1540"/>
      <c r="I993" s="1541"/>
      <c r="J993" s="244"/>
    </row>
    <row r="994">
      <c r="A994" s="1149"/>
      <c r="B994" s="1149"/>
      <c r="C994" s="1149"/>
      <c r="D994" s="1149"/>
      <c r="E994" s="1150"/>
      <c r="F994" s="1150"/>
      <c r="G994" s="1149"/>
      <c r="H994" s="1149"/>
      <c r="I994" s="1326"/>
      <c r="J994" s="244"/>
    </row>
    <row r="995">
      <c r="A995" s="1149"/>
      <c r="B995" s="1149"/>
      <c r="C995" s="1149"/>
      <c r="D995" s="1149"/>
      <c r="E995" s="1150"/>
      <c r="F995" s="1150"/>
      <c r="G995" s="1149"/>
      <c r="H995" s="1149"/>
      <c r="I995" s="1326"/>
      <c r="J995" s="244"/>
    </row>
    <row r="996">
      <c r="A996" s="1149"/>
      <c r="B996" s="1149"/>
      <c r="C996" s="1149"/>
      <c r="D996" s="1149"/>
      <c r="E996" s="1150"/>
      <c r="F996" s="1150"/>
      <c r="G996" s="1149"/>
      <c r="H996" s="1149"/>
      <c r="I996" s="1326"/>
      <c r="J996" s="244"/>
    </row>
    <row r="997">
      <c r="A997" s="1538"/>
      <c r="B997" s="1538"/>
      <c r="C997" s="1542"/>
      <c r="D997" s="1542"/>
      <c r="E997" s="1539"/>
      <c r="F997" s="1539"/>
      <c r="G997" s="1542"/>
      <c r="H997" s="1538"/>
      <c r="I997" s="1541"/>
      <c r="J997" s="244"/>
    </row>
    <row r="998">
      <c r="A998" s="1149"/>
      <c r="B998" s="1149"/>
      <c r="C998" s="1149"/>
      <c r="D998" s="1149"/>
      <c r="E998" s="1150"/>
      <c r="F998" s="1150"/>
      <c r="G998" s="1149"/>
      <c r="H998" s="1149"/>
      <c r="I998" s="1149"/>
    </row>
    <row r="999">
      <c r="A999" s="1149"/>
      <c r="B999" s="1149"/>
      <c r="C999" s="1149"/>
      <c r="D999" s="1149"/>
      <c r="E999" s="1150"/>
      <c r="F999" s="1150"/>
      <c r="G999" s="1149"/>
      <c r="H999" s="1149"/>
      <c r="I999" s="1149"/>
      <c r="J999" s="244"/>
    </row>
    <row r="1000">
      <c r="A1000" s="1149"/>
      <c r="B1000" s="1149"/>
      <c r="C1000" s="1149"/>
      <c r="D1000" s="1149"/>
      <c r="E1000" s="1150"/>
      <c r="F1000" s="1149"/>
      <c r="G1000" s="1149"/>
      <c r="H1000" s="1149"/>
      <c r="I1000" s="1149"/>
      <c r="J1000" s="244"/>
    </row>
    <row r="1001">
      <c r="A1001" s="1149"/>
      <c r="B1001" s="1149"/>
      <c r="C1001" s="1149"/>
      <c r="D1001" s="1149"/>
      <c r="E1001" s="1150"/>
      <c r="F1001" s="1150"/>
      <c r="G1001" s="1149"/>
      <c r="H1001" s="1149"/>
      <c r="I1001" s="1326"/>
      <c r="J1001" s="244"/>
    </row>
    <row r="1002">
      <c r="A1002" s="1149"/>
      <c r="B1002" s="1149"/>
      <c r="C1002" s="1149"/>
      <c r="D1002" s="1149"/>
      <c r="E1002" s="1150"/>
      <c r="F1002" s="1150"/>
      <c r="G1002" s="1149"/>
      <c r="H1002" s="1149"/>
      <c r="I1002" s="1326"/>
      <c r="J1002" s="244"/>
    </row>
    <row r="1003">
      <c r="A1003" s="1149"/>
      <c r="B1003" s="1149"/>
      <c r="C1003" s="1149"/>
      <c r="D1003" s="1149"/>
      <c r="E1003" s="1150"/>
      <c r="F1003" s="1150"/>
      <c r="G1003" s="1149"/>
      <c r="H1003" s="1149"/>
      <c r="I1003" s="1326"/>
      <c r="J1003" s="244"/>
    </row>
    <row r="1004">
      <c r="A1004" s="1527"/>
      <c r="B1004" s="1527"/>
      <c r="C1004" s="1527"/>
      <c r="D1004" s="1527"/>
      <c r="E1004" s="1528"/>
      <c r="F1004" s="1528"/>
      <c r="G1004" s="1527"/>
      <c r="H1004" s="1527"/>
      <c r="I1004" s="1529"/>
      <c r="J1004" s="244"/>
    </row>
    <row r="1005">
      <c r="A1005" s="1149"/>
      <c r="B1005" s="1149"/>
      <c r="C1005" s="1149"/>
      <c r="D1005" s="1149"/>
      <c r="E1005" s="1150"/>
      <c r="F1005" s="1150"/>
      <c r="G1005" s="1149"/>
      <c r="H1005" s="1149"/>
      <c r="I1005" s="1326"/>
      <c r="J1005" s="244"/>
    </row>
    <row r="1006">
      <c r="A1006" s="1149"/>
      <c r="B1006" s="1149"/>
      <c r="C1006" s="1149"/>
      <c r="D1006" s="1149"/>
      <c r="E1006" s="1150"/>
      <c r="F1006" s="1150"/>
      <c r="G1006" s="1149"/>
      <c r="H1006" s="1149"/>
      <c r="I1006" s="1149"/>
      <c r="J1006" s="244"/>
    </row>
    <row r="1007">
      <c r="A1007" s="1149"/>
      <c r="B1007" s="1149"/>
      <c r="C1007" s="1149"/>
      <c r="D1007" s="1149"/>
      <c r="E1007" s="1150"/>
      <c r="F1007" s="1150"/>
      <c r="G1007" s="1149"/>
      <c r="H1007" s="1149"/>
      <c r="I1007" s="1149"/>
      <c r="J1007" s="244"/>
    </row>
    <row r="1008">
      <c r="A1008" s="1149"/>
      <c r="B1008" s="1149"/>
      <c r="C1008" s="1149"/>
      <c r="D1008" s="1149"/>
      <c r="E1008" s="1150"/>
      <c r="F1008" s="1150"/>
      <c r="G1008" s="1149"/>
      <c r="H1008" s="1149"/>
      <c r="I1008" s="1149"/>
      <c r="J1008" s="244"/>
    </row>
    <row r="1009">
      <c r="A1009" s="1149"/>
      <c r="B1009" s="1149"/>
      <c r="C1009" s="1149"/>
      <c r="D1009" s="1149"/>
      <c r="E1009" s="1150"/>
      <c r="F1009" s="1150"/>
      <c r="G1009" s="1149"/>
      <c r="H1009" s="1149"/>
      <c r="I1009" s="1326"/>
      <c r="J1009" s="244"/>
    </row>
    <row r="1010">
      <c r="A1010" s="1149"/>
      <c r="B1010" s="1149"/>
      <c r="C1010" s="1149"/>
      <c r="D1010" s="1149"/>
      <c r="E1010" s="1150"/>
      <c r="F1010" s="1150"/>
      <c r="G1010" s="1149"/>
      <c r="H1010" s="1149"/>
      <c r="I1010" s="1149"/>
      <c r="J1010" s="244"/>
    </row>
    <row r="1011">
      <c r="A1011" s="1149"/>
      <c r="B1011" s="1149"/>
      <c r="C1011" s="1149"/>
      <c r="D1011" s="1149"/>
      <c r="E1011" s="1150"/>
      <c r="F1011" s="1150"/>
      <c r="G1011" s="1149"/>
      <c r="H1011" s="1149"/>
      <c r="I1011" s="1326"/>
      <c r="J1011" s="244"/>
    </row>
    <row r="1012">
      <c r="A1012" s="1149"/>
      <c r="B1012" s="1149"/>
      <c r="C1012" s="1149"/>
      <c r="D1012" s="1149"/>
      <c r="E1012" s="1150"/>
      <c r="F1012" s="1150"/>
      <c r="G1012" s="1149"/>
      <c r="H1012" s="1149"/>
      <c r="I1012" s="1326"/>
      <c r="J1012" s="244"/>
    </row>
    <row r="1013">
      <c r="A1013" s="1149"/>
      <c r="B1013" s="1149"/>
      <c r="C1013" s="1149"/>
      <c r="D1013" s="1149"/>
      <c r="E1013" s="1150"/>
      <c r="F1013" s="1150"/>
      <c r="G1013" s="1149"/>
      <c r="H1013" s="1326"/>
      <c r="I1013" s="1149"/>
    </row>
    <row r="1014">
      <c r="A1014" s="1412"/>
      <c r="B1014" s="1149"/>
      <c r="C1014" s="1149"/>
      <c r="D1014" s="1149"/>
      <c r="E1014" s="1150"/>
      <c r="F1014" s="1150"/>
      <c r="G1014" s="1149"/>
      <c r="H1014" s="1326"/>
      <c r="I1014" s="1149"/>
      <c r="J1014" s="244"/>
    </row>
    <row r="1015">
      <c r="A1015" s="1412"/>
      <c r="B1015" s="1149"/>
      <c r="C1015" s="1149"/>
      <c r="D1015" s="1149"/>
      <c r="E1015" s="1150"/>
      <c r="F1015" s="1150"/>
      <c r="G1015" s="1149"/>
      <c r="H1015" s="1326"/>
      <c r="I1015" s="1149"/>
      <c r="J1015" s="244"/>
    </row>
    <row r="1016">
      <c r="A1016" s="1412"/>
      <c r="B1016" s="1149"/>
      <c r="C1016" s="1149"/>
      <c r="D1016" s="1149"/>
      <c r="E1016" s="1150"/>
      <c r="F1016" s="1150"/>
      <c r="G1016" s="1149"/>
      <c r="H1016" s="1149"/>
      <c r="I1016" s="1326"/>
      <c r="J1016" s="244"/>
    </row>
    <row r="1017">
      <c r="A1017" s="1412"/>
      <c r="B1017" s="1149"/>
      <c r="C1017" s="1149"/>
      <c r="D1017" s="1149"/>
      <c r="E1017" s="1150"/>
      <c r="F1017" s="1150"/>
      <c r="G1017" s="1149"/>
      <c r="H1017" s="1149"/>
      <c r="I1017" s="1149"/>
      <c r="J1017" s="244"/>
    </row>
    <row r="1018">
      <c r="A1018" s="1412"/>
      <c r="B1018" s="1149"/>
      <c r="C1018" s="1149"/>
      <c r="D1018" s="1149"/>
      <c r="E1018" s="1150"/>
      <c r="F1018" s="1150"/>
      <c r="G1018" s="1149"/>
      <c r="H1018" s="1149"/>
      <c r="I1018" s="1326"/>
      <c r="J1018" s="244"/>
    </row>
    <row r="1019">
      <c r="A1019" s="1553"/>
      <c r="B1019" s="1538"/>
      <c r="C1019" s="1542"/>
      <c r="D1019" s="1542"/>
      <c r="E1019" s="1539"/>
      <c r="F1019" s="1539"/>
      <c r="G1019" s="1542"/>
      <c r="H1019" s="1538"/>
      <c r="I1019" s="1541"/>
      <c r="J1019" s="244"/>
    </row>
  </sheetData>
  <drawing r:id="rId1"/>
  <tableParts count="5">
    <tablePart r:id="rId7"/>
    <tablePart r:id="rId8"/>
    <tablePart r:id="rId9"/>
    <tablePart r:id="rId10"/>
    <tablePart r:id="rId11"/>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2.75"/>
  <cols>
    <col customWidth="1" min="1" max="1" width="19.89"/>
    <col customWidth="1" min="5" max="5" width="6.67"/>
    <col customWidth="1" min="6" max="6" width="18.89"/>
    <col customWidth="1" min="10" max="10" width="5.67"/>
  </cols>
  <sheetData>
    <row r="1">
      <c r="A1" s="1023" t="s">
        <v>2262</v>
      </c>
      <c r="B1" s="1025"/>
      <c r="C1" s="1025"/>
      <c r="D1" s="1025"/>
      <c r="F1" s="1026" t="s">
        <v>2266</v>
      </c>
      <c r="G1" s="1027"/>
      <c r="H1" s="1027"/>
      <c r="I1" s="1027"/>
      <c r="K1" s="1030" t="s">
        <v>2268</v>
      </c>
      <c r="L1" s="1031"/>
      <c r="M1" s="1031"/>
      <c r="N1" s="1031"/>
    </row>
    <row r="2">
      <c r="A2" s="1023" t="s">
        <v>1177</v>
      </c>
      <c r="B2" s="1023" t="s">
        <v>2270</v>
      </c>
      <c r="C2" s="1023" t="s">
        <v>2272</v>
      </c>
      <c r="D2" s="1023" t="s">
        <v>2273</v>
      </c>
      <c r="F2" s="1026" t="s">
        <v>1177</v>
      </c>
      <c r="G2" s="1026" t="s">
        <v>2270</v>
      </c>
      <c r="H2" s="1026" t="s">
        <v>2272</v>
      </c>
      <c r="I2" s="1026" t="s">
        <v>2273</v>
      </c>
      <c r="K2" s="1030" t="s">
        <v>1177</v>
      </c>
      <c r="L2" s="1030" t="s">
        <v>2270</v>
      </c>
      <c r="M2" s="1030" t="s">
        <v>2272</v>
      </c>
      <c r="N2" s="1030" t="s">
        <v>2273</v>
      </c>
    </row>
    <row r="3">
      <c r="A3" s="1036" t="s">
        <v>2276</v>
      </c>
      <c r="B3" s="1038">
        <v>89.95</v>
      </c>
      <c r="C3" s="1040">
        <v>0.5</v>
      </c>
      <c r="D3" s="1038">
        <v>49.97</v>
      </c>
      <c r="F3" s="1042" t="s">
        <v>2281</v>
      </c>
      <c r="G3" s="1044">
        <v>14.95</v>
      </c>
      <c r="H3" s="1045">
        <v>0.3</v>
      </c>
      <c r="I3" s="1048">
        <f t="shared" ref="I3:I5" si="1">G3*(1-H3)</f>
        <v>10.465</v>
      </c>
      <c r="K3" s="1049" t="s">
        <v>2290</v>
      </c>
      <c r="L3" s="1049" t="s">
        <v>2291</v>
      </c>
      <c r="M3" s="1049" t="s">
        <v>2292</v>
      </c>
      <c r="N3" s="1049" t="s">
        <v>2294</v>
      </c>
    </row>
    <row r="4">
      <c r="A4" s="1036" t="s">
        <v>2296</v>
      </c>
      <c r="B4" s="1038">
        <v>89.95</v>
      </c>
      <c r="C4" s="1040">
        <v>0.5</v>
      </c>
      <c r="D4" s="1038">
        <v>49.97</v>
      </c>
      <c r="F4" s="1042" t="s">
        <v>2299</v>
      </c>
      <c r="G4" s="1044">
        <v>24.95</v>
      </c>
      <c r="H4" s="1045">
        <v>0.2</v>
      </c>
      <c r="I4" s="1048">
        <f t="shared" si="1"/>
        <v>19.96</v>
      </c>
      <c r="K4" s="1049" t="s">
        <v>2303</v>
      </c>
      <c r="L4" s="1050">
        <v>39.95</v>
      </c>
      <c r="M4" s="1051">
        <v>0.3</v>
      </c>
      <c r="N4" s="1052">
        <f>L4*(1-M4)</f>
        <v>27.965</v>
      </c>
    </row>
    <row r="5">
      <c r="A5" s="1036" t="s">
        <v>2312</v>
      </c>
      <c r="B5" s="1038">
        <v>89.95</v>
      </c>
      <c r="C5" s="1040">
        <v>0.5</v>
      </c>
      <c r="D5" s="1038">
        <v>49.97</v>
      </c>
      <c r="F5" s="1042" t="s">
        <v>2313</v>
      </c>
      <c r="G5" s="1044">
        <v>39.95</v>
      </c>
      <c r="H5" s="1045">
        <v>0.3</v>
      </c>
      <c r="I5" s="1048">
        <f t="shared" si="1"/>
        <v>27.965</v>
      </c>
      <c r="K5" s="1049" t="s">
        <v>2314</v>
      </c>
      <c r="L5" s="1049" t="s">
        <v>2315</v>
      </c>
      <c r="M5" s="1051">
        <v>0.3</v>
      </c>
      <c r="N5" s="1049" t="s">
        <v>2316</v>
      </c>
    </row>
    <row r="6">
      <c r="A6" s="1036" t="s">
        <v>2317</v>
      </c>
      <c r="B6" s="1038">
        <v>89.95</v>
      </c>
      <c r="C6" s="1040">
        <v>0.3</v>
      </c>
      <c r="D6" s="1053">
        <f t="shared" ref="D6:D13" si="2">B6*(1-C6)</f>
        <v>62.965</v>
      </c>
      <c r="K6" s="1049" t="s">
        <v>2321</v>
      </c>
      <c r="L6" s="1055">
        <v>42.0</v>
      </c>
      <c r="M6" s="1051">
        <v>0.3</v>
      </c>
      <c r="N6" s="1059">
        <f t="shared" ref="N6:N22" si="3">L6*(1-M6)</f>
        <v>29.4</v>
      </c>
    </row>
    <row r="7">
      <c r="A7" s="1036" t="s">
        <v>2323</v>
      </c>
      <c r="B7" s="1038">
        <v>89.95</v>
      </c>
      <c r="C7" s="1040">
        <v>0.3</v>
      </c>
      <c r="D7" s="1053">
        <f t="shared" si="2"/>
        <v>62.965</v>
      </c>
      <c r="F7" s="1062" t="s">
        <v>2325</v>
      </c>
      <c r="G7" s="1064"/>
      <c r="H7" s="1064"/>
      <c r="I7" s="1064"/>
      <c r="K7" s="1049" t="s">
        <v>2328</v>
      </c>
      <c r="L7" s="1050">
        <v>44.95</v>
      </c>
      <c r="M7" s="1051">
        <v>0.3</v>
      </c>
      <c r="N7" s="1052">
        <f t="shared" si="3"/>
        <v>31.465</v>
      </c>
    </row>
    <row r="8">
      <c r="A8" s="1036" t="s">
        <v>2330</v>
      </c>
      <c r="B8" s="1038">
        <v>89.95</v>
      </c>
      <c r="C8" s="1040">
        <v>0.3</v>
      </c>
      <c r="D8" s="1053">
        <f t="shared" si="2"/>
        <v>62.965</v>
      </c>
      <c r="F8" s="1062" t="s">
        <v>1177</v>
      </c>
      <c r="G8" s="1062" t="s">
        <v>2270</v>
      </c>
      <c r="H8" s="1062" t="s">
        <v>2272</v>
      </c>
      <c r="I8" s="1062" t="s">
        <v>2273</v>
      </c>
      <c r="K8" s="1049" t="s">
        <v>2333</v>
      </c>
      <c r="L8" s="1050">
        <v>49.95</v>
      </c>
      <c r="M8" s="1051">
        <v>0.3</v>
      </c>
      <c r="N8" s="1052">
        <f t="shared" si="3"/>
        <v>34.965</v>
      </c>
    </row>
    <row r="9">
      <c r="A9" s="1036" t="s">
        <v>2335</v>
      </c>
      <c r="B9" s="1038">
        <v>89.95</v>
      </c>
      <c r="C9" s="1040">
        <v>0.3</v>
      </c>
      <c r="D9" s="1053">
        <f t="shared" si="2"/>
        <v>62.965</v>
      </c>
      <c r="F9" s="1067" t="s">
        <v>2337</v>
      </c>
      <c r="G9" s="1068">
        <v>49.95</v>
      </c>
      <c r="H9" s="1069">
        <v>0.2</v>
      </c>
      <c r="I9" s="1070">
        <f t="shared" ref="I9:I12" si="4">G9*(1-H9)</f>
        <v>39.96</v>
      </c>
      <c r="K9" s="1049" t="s">
        <v>2338</v>
      </c>
      <c r="L9" s="1050">
        <v>59.95</v>
      </c>
      <c r="M9" s="1051">
        <v>0.3</v>
      </c>
      <c r="N9" s="1052">
        <f t="shared" si="3"/>
        <v>41.965</v>
      </c>
    </row>
    <row r="10">
      <c r="A10" s="1036" t="s">
        <v>2339</v>
      </c>
      <c r="B10" s="1038">
        <v>89.95</v>
      </c>
      <c r="C10" s="1040">
        <v>0.3</v>
      </c>
      <c r="D10" s="1053">
        <f t="shared" si="2"/>
        <v>62.965</v>
      </c>
      <c r="F10" s="1067" t="s">
        <v>2340</v>
      </c>
      <c r="G10" s="1071">
        <v>45.0</v>
      </c>
      <c r="H10" s="1069">
        <v>0.2</v>
      </c>
      <c r="I10" s="1072">
        <f t="shared" si="4"/>
        <v>36</v>
      </c>
      <c r="K10" s="1049" t="s">
        <v>2342</v>
      </c>
      <c r="L10" s="1055">
        <v>25.0</v>
      </c>
      <c r="M10" s="1051">
        <v>0.3</v>
      </c>
      <c r="N10" s="1059">
        <f t="shared" si="3"/>
        <v>17.5</v>
      </c>
    </row>
    <row r="11">
      <c r="A11" s="1036" t="s">
        <v>2343</v>
      </c>
      <c r="B11" s="1038">
        <v>89.95</v>
      </c>
      <c r="C11" s="1040">
        <v>0.3</v>
      </c>
      <c r="D11" s="1053">
        <f t="shared" si="2"/>
        <v>62.965</v>
      </c>
      <c r="F11" s="1067" t="s">
        <v>2345</v>
      </c>
      <c r="G11" s="1068">
        <v>54.95</v>
      </c>
      <c r="H11" s="1069">
        <v>0.2</v>
      </c>
      <c r="I11" s="1070">
        <f t="shared" si="4"/>
        <v>43.96</v>
      </c>
      <c r="K11" s="1049" t="s">
        <v>2348</v>
      </c>
      <c r="L11" s="1055">
        <v>34.0</v>
      </c>
      <c r="M11" s="1051">
        <v>0.3</v>
      </c>
      <c r="N11" s="1059">
        <f t="shared" si="3"/>
        <v>23.8</v>
      </c>
    </row>
    <row r="12">
      <c r="A12" s="1036" t="s">
        <v>2350</v>
      </c>
      <c r="B12" s="1038">
        <v>89.95</v>
      </c>
      <c r="C12" s="1040">
        <v>0.3</v>
      </c>
      <c r="D12" s="1053">
        <f t="shared" si="2"/>
        <v>62.965</v>
      </c>
      <c r="F12" s="1067" t="s">
        <v>2351</v>
      </c>
      <c r="G12" s="1068">
        <v>74.95</v>
      </c>
      <c r="H12" s="1069">
        <v>0.2</v>
      </c>
      <c r="I12" s="1070">
        <f t="shared" si="4"/>
        <v>59.96</v>
      </c>
      <c r="K12" s="1049" t="s">
        <v>2352</v>
      </c>
      <c r="L12" s="1055">
        <v>12.0</v>
      </c>
      <c r="M12" s="1051">
        <v>0.3</v>
      </c>
      <c r="N12" s="1059">
        <f t="shared" si="3"/>
        <v>8.4</v>
      </c>
    </row>
    <row r="13">
      <c r="A13" s="1036" t="s">
        <v>2353</v>
      </c>
      <c r="B13" s="1038">
        <v>89.95</v>
      </c>
      <c r="C13" s="1040">
        <v>0.3</v>
      </c>
      <c r="D13" s="1053">
        <f t="shared" si="2"/>
        <v>62.965</v>
      </c>
      <c r="K13" s="1049" t="s">
        <v>2356</v>
      </c>
      <c r="L13" s="1055">
        <v>68.0</v>
      </c>
      <c r="M13" s="1051">
        <v>0.3</v>
      </c>
      <c r="N13" s="1059">
        <f t="shared" si="3"/>
        <v>47.6</v>
      </c>
    </row>
    <row r="14">
      <c r="F14" s="1073" t="s">
        <v>2358</v>
      </c>
      <c r="G14" s="1074"/>
      <c r="H14" s="1074"/>
      <c r="I14" s="1074"/>
      <c r="K14" s="1049" t="s">
        <v>2360</v>
      </c>
      <c r="L14" s="1050">
        <v>6.95</v>
      </c>
      <c r="M14" s="1051">
        <v>0.3</v>
      </c>
      <c r="N14" s="1052">
        <f t="shared" si="3"/>
        <v>4.865</v>
      </c>
    </row>
    <row r="15">
      <c r="A15" s="1075" t="s">
        <v>2362</v>
      </c>
      <c r="B15" s="1076"/>
      <c r="C15" s="1076"/>
      <c r="D15" s="1076"/>
      <c r="F15" s="1073" t="s">
        <v>1177</v>
      </c>
      <c r="G15" s="1073" t="s">
        <v>2270</v>
      </c>
      <c r="H15" s="1073" t="s">
        <v>2272</v>
      </c>
      <c r="I15" s="1073" t="s">
        <v>2273</v>
      </c>
      <c r="K15" s="1049" t="s">
        <v>2364</v>
      </c>
      <c r="L15" s="1050">
        <v>44.95</v>
      </c>
      <c r="M15" s="1051">
        <v>0.3</v>
      </c>
      <c r="N15" s="1052">
        <f t="shared" si="3"/>
        <v>31.465</v>
      </c>
    </row>
    <row r="16">
      <c r="A16" s="1075" t="s">
        <v>1177</v>
      </c>
      <c r="B16" s="1075" t="s">
        <v>2270</v>
      </c>
      <c r="C16" s="1075" t="s">
        <v>2272</v>
      </c>
      <c r="D16" s="1075" t="s">
        <v>2273</v>
      </c>
      <c r="F16" s="1079" t="s">
        <v>2365</v>
      </c>
      <c r="G16" s="1080">
        <v>29.95</v>
      </c>
      <c r="H16" s="1081">
        <v>0.3</v>
      </c>
      <c r="I16" s="1082">
        <f t="shared" ref="I16:I17" si="5">G16*(1-H16)</f>
        <v>20.965</v>
      </c>
      <c r="K16" s="1049" t="s">
        <v>2370</v>
      </c>
      <c r="L16" s="1055">
        <v>15.0</v>
      </c>
      <c r="M16" s="1051">
        <v>0.3</v>
      </c>
      <c r="N16" s="1059">
        <f t="shared" si="3"/>
        <v>10.5</v>
      </c>
    </row>
    <row r="17">
      <c r="A17" s="1083" t="s">
        <v>2371</v>
      </c>
      <c r="B17" s="1083" t="s">
        <v>2291</v>
      </c>
      <c r="C17" s="1084">
        <v>0.5</v>
      </c>
      <c r="D17" s="1083" t="s">
        <v>2291</v>
      </c>
      <c r="F17" s="1079" t="s">
        <v>2375</v>
      </c>
      <c r="G17" s="1080">
        <v>59.95</v>
      </c>
      <c r="H17" s="1081">
        <v>0.3</v>
      </c>
      <c r="I17" s="1082">
        <f t="shared" si="5"/>
        <v>41.965</v>
      </c>
      <c r="K17" s="1049" t="s">
        <v>2378</v>
      </c>
      <c r="L17" s="1050">
        <v>39.9</v>
      </c>
      <c r="M17" s="1051">
        <v>0.3</v>
      </c>
      <c r="N17" s="1052">
        <f t="shared" si="3"/>
        <v>27.93</v>
      </c>
    </row>
    <row r="18">
      <c r="K18" s="1049" t="s">
        <v>2381</v>
      </c>
      <c r="L18" s="1050">
        <v>26.95</v>
      </c>
      <c r="M18" s="1051">
        <v>0.3</v>
      </c>
      <c r="N18" s="1052">
        <f t="shared" si="3"/>
        <v>18.865</v>
      </c>
    </row>
    <row r="19">
      <c r="A19" s="1089" t="s">
        <v>2382</v>
      </c>
      <c r="B19" s="1092"/>
      <c r="C19" s="1092"/>
      <c r="D19" s="1092"/>
      <c r="F19" s="1094" t="s">
        <v>2385</v>
      </c>
      <c r="G19" s="1095"/>
      <c r="H19" s="1095"/>
      <c r="I19" s="1095"/>
      <c r="K19" s="1049" t="s">
        <v>2388</v>
      </c>
      <c r="L19" s="1055">
        <v>32.0</v>
      </c>
      <c r="M19" s="1051">
        <v>0.3</v>
      </c>
      <c r="N19" s="1059">
        <f t="shared" si="3"/>
        <v>22.4</v>
      </c>
    </row>
    <row r="20">
      <c r="A20" s="1089" t="s">
        <v>1177</v>
      </c>
      <c r="B20" s="1089" t="s">
        <v>2270</v>
      </c>
      <c r="C20" s="1089" t="s">
        <v>2272</v>
      </c>
      <c r="D20" s="1089" t="s">
        <v>2273</v>
      </c>
      <c r="F20" s="1094" t="s">
        <v>1177</v>
      </c>
      <c r="G20" s="1094" t="s">
        <v>2270</v>
      </c>
      <c r="H20" s="1094" t="s">
        <v>2272</v>
      </c>
      <c r="I20" s="1094" t="s">
        <v>2273</v>
      </c>
      <c r="K20" s="1049" t="s">
        <v>2391</v>
      </c>
      <c r="L20" s="1050">
        <v>14.95</v>
      </c>
      <c r="M20" s="1051">
        <v>0.2</v>
      </c>
      <c r="N20" s="1052">
        <f t="shared" si="3"/>
        <v>11.96</v>
      </c>
    </row>
    <row r="21">
      <c r="A21" s="1098" t="s">
        <v>2392</v>
      </c>
      <c r="B21" s="1099">
        <v>39.0</v>
      </c>
      <c r="C21" s="1099">
        <v>17.0</v>
      </c>
      <c r="D21" s="1099">
        <v>22.0</v>
      </c>
      <c r="F21" s="1100" t="s">
        <v>2395</v>
      </c>
      <c r="G21" s="1101">
        <v>44.95</v>
      </c>
      <c r="H21" s="1102">
        <v>0.2</v>
      </c>
      <c r="I21" s="1103">
        <f t="shared" ref="I21:I22" si="6">G21*(1-H21)</f>
        <v>35.96</v>
      </c>
      <c r="K21" s="1049" t="s">
        <v>2407</v>
      </c>
      <c r="L21" s="1050">
        <v>15.95</v>
      </c>
      <c r="M21" s="1051">
        <v>0.2</v>
      </c>
      <c r="N21" s="1052">
        <f t="shared" si="3"/>
        <v>12.76</v>
      </c>
    </row>
    <row r="22">
      <c r="A22" s="1098" t="s">
        <v>2409</v>
      </c>
      <c r="B22" s="1099">
        <v>39.0</v>
      </c>
      <c r="C22" s="1099">
        <v>17.0</v>
      </c>
      <c r="D22" s="1099">
        <v>22.0</v>
      </c>
      <c r="F22" s="1100" t="s">
        <v>2410</v>
      </c>
      <c r="G22" s="1101">
        <v>49.95</v>
      </c>
      <c r="H22" s="1102">
        <v>0.3</v>
      </c>
      <c r="I22" s="1103">
        <f t="shared" si="6"/>
        <v>34.965</v>
      </c>
      <c r="K22" s="1049" t="s">
        <v>2413</v>
      </c>
      <c r="L22" s="1050">
        <v>52.95</v>
      </c>
      <c r="M22" s="1051">
        <v>0.2</v>
      </c>
      <c r="N22" s="1052">
        <f t="shared" si="3"/>
        <v>42.36</v>
      </c>
    </row>
    <row r="23">
      <c r="A23" s="1098" t="s">
        <v>2415</v>
      </c>
      <c r="B23" s="1099">
        <v>39.0</v>
      </c>
      <c r="C23" s="1099">
        <v>17.0</v>
      </c>
      <c r="D23" s="1099">
        <v>22.0</v>
      </c>
      <c r="K23" s="1049" t="s">
        <v>2416</v>
      </c>
      <c r="L23" s="1049" t="s">
        <v>2417</v>
      </c>
      <c r="M23" s="1051">
        <v>0.3</v>
      </c>
      <c r="N23" s="1049" t="s">
        <v>2418</v>
      </c>
    </row>
    <row r="24">
      <c r="A24" s="1098" t="s">
        <v>2419</v>
      </c>
      <c r="B24" s="1099">
        <v>39.0</v>
      </c>
      <c r="C24" s="1099">
        <v>17.0</v>
      </c>
      <c r="D24" s="1099">
        <v>22.0</v>
      </c>
      <c r="F24" s="1105" t="s">
        <v>2422</v>
      </c>
      <c r="G24" s="1106"/>
      <c r="H24" s="1106"/>
      <c r="I24" s="1106"/>
      <c r="K24" s="1049" t="s">
        <v>2423</v>
      </c>
      <c r="L24" s="1055">
        <v>25.0</v>
      </c>
      <c r="M24" s="1051">
        <v>0.5</v>
      </c>
      <c r="N24" s="1050">
        <v>12.5</v>
      </c>
    </row>
    <row r="25">
      <c r="A25" s="1098" t="s">
        <v>2424</v>
      </c>
      <c r="B25" s="1099">
        <v>39.0</v>
      </c>
      <c r="C25" s="1099">
        <v>17.0</v>
      </c>
      <c r="D25" s="1099">
        <v>22.0</v>
      </c>
      <c r="F25" s="1105" t="s">
        <v>1177</v>
      </c>
      <c r="G25" s="1105" t="s">
        <v>2270</v>
      </c>
      <c r="H25" s="1105" t="s">
        <v>2272</v>
      </c>
      <c r="I25" s="1105" t="s">
        <v>2273</v>
      </c>
      <c r="K25" s="1049" t="s">
        <v>2427</v>
      </c>
      <c r="L25" s="1055">
        <v>12.0</v>
      </c>
      <c r="M25" s="1051">
        <v>0.5</v>
      </c>
      <c r="N25" s="1055">
        <v>6.0</v>
      </c>
    </row>
    <row r="26">
      <c r="A26" s="1107"/>
      <c r="B26" s="138"/>
      <c r="C26" s="138"/>
      <c r="D26" s="138"/>
      <c r="F26" s="1108"/>
      <c r="G26" s="1109"/>
      <c r="H26" s="1108"/>
      <c r="I26" s="1108"/>
      <c r="K26" s="1049"/>
      <c r="L26" s="1055"/>
      <c r="M26" s="1051"/>
      <c r="N26" s="1055"/>
    </row>
    <row r="27">
      <c r="A27" s="1110" t="s">
        <v>2433</v>
      </c>
      <c r="B27" s="1111"/>
      <c r="C27" s="1111"/>
      <c r="D27" s="1111"/>
      <c r="F27" s="1108" t="s">
        <v>2436</v>
      </c>
      <c r="G27" s="1109">
        <v>39.0</v>
      </c>
      <c r="H27" s="1108" t="s">
        <v>2292</v>
      </c>
      <c r="I27" s="1108" t="s">
        <v>2438</v>
      </c>
      <c r="K27" s="1049" t="s">
        <v>2439</v>
      </c>
      <c r="L27" s="1055">
        <v>45.0</v>
      </c>
      <c r="M27" s="1051">
        <v>0.5</v>
      </c>
      <c r="N27" s="1055">
        <v>22.5</v>
      </c>
    </row>
    <row r="28">
      <c r="A28" s="1110" t="s">
        <v>1177</v>
      </c>
      <c r="B28" s="1112" t="s">
        <v>2270</v>
      </c>
      <c r="C28" s="1110" t="s">
        <v>2272</v>
      </c>
      <c r="D28" s="1110" t="s">
        <v>2273</v>
      </c>
      <c r="F28" s="1108" t="s">
        <v>2445</v>
      </c>
      <c r="G28" s="1109">
        <v>19.0</v>
      </c>
      <c r="H28" s="1108" t="s">
        <v>2292</v>
      </c>
      <c r="I28" s="1108" t="s">
        <v>2446</v>
      </c>
    </row>
    <row r="29">
      <c r="A29" s="1113" t="s">
        <v>2447</v>
      </c>
      <c r="B29" s="1114">
        <v>29.95</v>
      </c>
      <c r="C29" s="1114" t="s">
        <v>853</v>
      </c>
      <c r="D29" s="1112">
        <v>10.0</v>
      </c>
      <c r="F29" s="1108" t="s">
        <v>2450</v>
      </c>
      <c r="G29" s="1115">
        <v>19.95</v>
      </c>
      <c r="H29" s="1116">
        <v>0.5</v>
      </c>
      <c r="I29" s="1115">
        <v>9.98</v>
      </c>
    </row>
    <row r="30">
      <c r="A30" s="1113" t="s">
        <v>2452</v>
      </c>
      <c r="B30" s="1114">
        <v>39.95</v>
      </c>
      <c r="C30" s="1114" t="s">
        <v>853</v>
      </c>
      <c r="D30" s="1118">
        <v>10.0</v>
      </c>
    </row>
    <row r="31">
      <c r="A31" s="1113" t="s">
        <v>2455</v>
      </c>
      <c r="B31" s="1114">
        <v>49.95</v>
      </c>
      <c r="C31" s="1113" t="s">
        <v>2456</v>
      </c>
      <c r="D31" s="1112">
        <v>10.0</v>
      </c>
      <c r="F31" s="1120" t="s">
        <v>2457</v>
      </c>
      <c r="G31" s="1122"/>
      <c r="H31" s="1122"/>
      <c r="I31" s="1122"/>
    </row>
    <row r="32">
      <c r="F32" s="1120" t="s">
        <v>1177</v>
      </c>
      <c r="G32" s="1120" t="s">
        <v>2270</v>
      </c>
      <c r="H32" s="1120" t="s">
        <v>2272</v>
      </c>
      <c r="I32" s="1120" t="s">
        <v>2273</v>
      </c>
    </row>
    <row r="33">
      <c r="A33" s="1123" t="s">
        <v>2462</v>
      </c>
      <c r="B33" s="1124"/>
      <c r="C33" s="1124"/>
      <c r="D33" s="1124"/>
      <c r="F33" s="1126" t="s">
        <v>2463</v>
      </c>
      <c r="G33" s="1126" t="s">
        <v>2465</v>
      </c>
      <c r="H33" s="1127">
        <v>0.5</v>
      </c>
      <c r="I33" s="1126" t="s">
        <v>2467</v>
      </c>
    </row>
    <row r="34">
      <c r="A34" s="1123" t="s">
        <v>1177</v>
      </c>
      <c r="B34" s="1123" t="s">
        <v>2270</v>
      </c>
      <c r="C34" s="1123" t="s">
        <v>2272</v>
      </c>
      <c r="D34" s="1123" t="s">
        <v>2273</v>
      </c>
      <c r="F34" s="1126" t="s">
        <v>2468</v>
      </c>
      <c r="G34" s="1128">
        <v>15.95</v>
      </c>
      <c r="H34" s="1127">
        <v>0.5</v>
      </c>
      <c r="I34" s="1128">
        <v>7.98</v>
      </c>
    </row>
    <row r="35">
      <c r="A35" s="1129" t="s">
        <v>2475</v>
      </c>
      <c r="B35" s="1130">
        <v>19.95</v>
      </c>
      <c r="C35" s="1129" t="s">
        <v>2292</v>
      </c>
      <c r="D35" s="1129" t="s">
        <v>2476</v>
      </c>
      <c r="F35" s="1126" t="s">
        <v>2478</v>
      </c>
      <c r="G35" s="1131">
        <v>19.0</v>
      </c>
      <c r="H35" s="1126" t="s">
        <v>2292</v>
      </c>
      <c r="I35" s="1126" t="s">
        <v>2446</v>
      </c>
    </row>
    <row r="1001">
      <c r="H1001" s="1151"/>
    </row>
  </sheetData>
  <conditionalFormatting sqref="A26:D27">
    <cfRule type="notContainsBlanks" dxfId="14" priority="1">
      <formula>LEN(TRIM(A26))&gt;0</formula>
    </cfRule>
  </conditionalFormatting>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2.75"/>
  <cols>
    <col customWidth="1" min="5" max="5" width="13.56"/>
    <col customWidth="1" min="7" max="7" width="20.89"/>
    <col customWidth="1" min="9" max="9" width="14.78"/>
    <col customWidth="1" min="10" max="10" width="13.22"/>
    <col customWidth="1" min="11" max="11" width="4.89"/>
    <col customWidth="1" min="12" max="12" width="20.0"/>
    <col customWidth="1" min="13" max="13" width="18.11"/>
    <col customWidth="1" min="17" max="17" width="34.33"/>
    <col customWidth="1" min="19" max="19" width="39.56"/>
  </cols>
  <sheetData>
    <row r="1">
      <c r="A1" s="1154" t="s">
        <v>2585</v>
      </c>
      <c r="B1" s="1155"/>
      <c r="D1" s="1156" t="s">
        <v>2587</v>
      </c>
      <c r="E1" s="1157"/>
      <c r="G1" s="1158" t="s">
        <v>2591</v>
      </c>
      <c r="I1" s="1159" t="s">
        <v>350</v>
      </c>
      <c r="J1" s="1161" t="s">
        <v>2593</v>
      </c>
      <c r="L1" s="1162" t="s">
        <v>2596</v>
      </c>
      <c r="M1" s="1162" t="s">
        <v>2597</v>
      </c>
      <c r="Q1" s="244"/>
    </row>
    <row r="2">
      <c r="A2" s="1163" t="s">
        <v>2598</v>
      </c>
      <c r="B2" s="1163" t="s">
        <v>2599</v>
      </c>
      <c r="D2" s="1164" t="s">
        <v>2598</v>
      </c>
      <c r="E2" s="1165" t="s">
        <v>2602</v>
      </c>
      <c r="G2" s="1166" t="s">
        <v>2603</v>
      </c>
      <c r="I2" s="1167" t="s">
        <v>2604</v>
      </c>
      <c r="J2" s="1168" t="s">
        <v>2606</v>
      </c>
      <c r="L2" s="1169"/>
      <c r="M2" s="1170"/>
    </row>
    <row r="3">
      <c r="A3" s="1163" t="s">
        <v>2607</v>
      </c>
      <c r="B3" s="1163" t="s">
        <v>2599</v>
      </c>
      <c r="D3" s="1164" t="s">
        <v>2608</v>
      </c>
      <c r="E3" s="1165" t="s">
        <v>2602</v>
      </c>
      <c r="G3" s="1166" t="s">
        <v>2609</v>
      </c>
      <c r="I3" s="1171" t="s">
        <v>2611</v>
      </c>
      <c r="J3" s="1171" t="s">
        <v>2612</v>
      </c>
      <c r="L3" s="1169" t="s">
        <v>2613</v>
      </c>
      <c r="M3" s="1169" t="s">
        <v>2613</v>
      </c>
      <c r="Q3" s="1172"/>
      <c r="S3" s="1172"/>
    </row>
    <row r="4">
      <c r="A4" s="1163" t="s">
        <v>2614</v>
      </c>
      <c r="B4" s="1163" t="s">
        <v>2615</v>
      </c>
      <c r="D4" s="1164" t="s">
        <v>2616</v>
      </c>
      <c r="E4" s="1165" t="s">
        <v>2602</v>
      </c>
      <c r="G4" s="1166" t="s">
        <v>2618</v>
      </c>
      <c r="I4" s="1173"/>
      <c r="J4" s="1175"/>
      <c r="L4" s="1169" t="s">
        <v>2619</v>
      </c>
      <c r="M4" s="1169" t="s">
        <v>2619</v>
      </c>
      <c r="Q4" s="244"/>
      <c r="S4" s="244"/>
    </row>
    <row r="5">
      <c r="A5" s="1163" t="s">
        <v>2620</v>
      </c>
      <c r="B5" s="1163" t="s">
        <v>2621</v>
      </c>
      <c r="D5" s="1164" t="s">
        <v>2415</v>
      </c>
      <c r="E5" s="1165" t="s">
        <v>2599</v>
      </c>
      <c r="G5" s="1166" t="s">
        <v>2622</v>
      </c>
      <c r="I5" s="1169" t="s">
        <v>2623</v>
      </c>
      <c r="J5" s="1173" t="s">
        <v>2623</v>
      </c>
      <c r="L5" s="1169" t="s">
        <v>2624</v>
      </c>
      <c r="M5" s="1169" t="s">
        <v>2625</v>
      </c>
      <c r="Q5" s="244"/>
      <c r="S5" s="244"/>
    </row>
    <row r="6">
      <c r="A6" s="1163" t="s">
        <v>2626</v>
      </c>
      <c r="B6" s="1163" t="s">
        <v>2627</v>
      </c>
      <c r="D6" s="1164" t="s">
        <v>2628</v>
      </c>
      <c r="E6" s="1165" t="s">
        <v>2629</v>
      </c>
      <c r="G6" s="1166" t="s">
        <v>2630</v>
      </c>
      <c r="I6" s="1173" t="s">
        <v>2631</v>
      </c>
      <c r="J6" s="1173" t="s">
        <v>2631</v>
      </c>
      <c r="L6" s="1169" t="s">
        <v>2632</v>
      </c>
      <c r="M6" s="1169" t="s">
        <v>2633</v>
      </c>
      <c r="Q6" s="244"/>
      <c r="S6" s="244"/>
    </row>
    <row r="7">
      <c r="A7" s="1163" t="s">
        <v>2634</v>
      </c>
      <c r="B7" s="1163" t="s">
        <v>2635</v>
      </c>
      <c r="D7" s="1164" t="s">
        <v>2636</v>
      </c>
      <c r="E7" s="1165" t="s">
        <v>2602</v>
      </c>
      <c r="I7" s="1173" t="s">
        <v>2637</v>
      </c>
      <c r="J7" s="1173" t="s">
        <v>2637</v>
      </c>
      <c r="L7" s="1169" t="s">
        <v>2638</v>
      </c>
      <c r="M7" s="1169" t="s">
        <v>2639</v>
      </c>
      <c r="Q7" s="244"/>
      <c r="S7" s="244"/>
    </row>
    <row r="8">
      <c r="A8" s="1163" t="s">
        <v>2640</v>
      </c>
      <c r="B8" s="1163" t="s">
        <v>2641</v>
      </c>
      <c r="D8" s="1164" t="s">
        <v>2642</v>
      </c>
      <c r="E8" s="1165" t="s">
        <v>2602</v>
      </c>
      <c r="I8" s="1173" t="s">
        <v>2643</v>
      </c>
      <c r="J8" s="1173" t="s">
        <v>2643</v>
      </c>
      <c r="L8" s="1169" t="s">
        <v>2644</v>
      </c>
      <c r="M8" s="1169"/>
      <c r="Q8" s="244"/>
      <c r="S8" s="244"/>
    </row>
    <row r="9">
      <c r="A9" s="1163" t="s">
        <v>2645</v>
      </c>
      <c r="B9" s="1163" t="s">
        <v>2602</v>
      </c>
      <c r="D9" s="1164" t="s">
        <v>2634</v>
      </c>
      <c r="E9" s="1165" t="s">
        <v>2635</v>
      </c>
      <c r="I9" s="1179" t="s">
        <v>2646</v>
      </c>
      <c r="J9" s="1179" t="s">
        <v>2646</v>
      </c>
      <c r="L9" s="1169" t="s">
        <v>2647</v>
      </c>
      <c r="M9" s="1180" t="s">
        <v>2648</v>
      </c>
      <c r="Q9" s="244"/>
      <c r="S9" s="244"/>
    </row>
    <row r="10">
      <c r="A10" s="1163" t="s">
        <v>2649</v>
      </c>
      <c r="B10" s="1163" t="s">
        <v>2602</v>
      </c>
      <c r="D10" s="1164" t="s">
        <v>2650</v>
      </c>
      <c r="E10" s="1165" t="s">
        <v>2651</v>
      </c>
      <c r="I10" s="1173" t="s">
        <v>2652</v>
      </c>
      <c r="J10" s="1173" t="s">
        <v>2652</v>
      </c>
      <c r="L10" s="1170"/>
      <c r="M10" s="1180" t="s">
        <v>2653</v>
      </c>
      <c r="Q10" s="244"/>
      <c r="S10" s="244"/>
    </row>
    <row r="11">
      <c r="A11" s="1163" t="s">
        <v>2655</v>
      </c>
      <c r="B11" s="1163" t="s">
        <v>2651</v>
      </c>
      <c r="D11" s="1164" t="s">
        <v>2656</v>
      </c>
      <c r="E11" s="1165" t="s">
        <v>2651</v>
      </c>
      <c r="I11" s="1173" t="s">
        <v>2657</v>
      </c>
      <c r="J11" s="1173" t="s">
        <v>2657</v>
      </c>
      <c r="L11" s="1181" t="s">
        <v>2658</v>
      </c>
      <c r="M11" s="1181" t="s">
        <v>2659</v>
      </c>
      <c r="Q11" s="244"/>
    </row>
    <row r="12">
      <c r="A12" s="1163" t="s">
        <v>2660</v>
      </c>
      <c r="B12" s="1163" t="s">
        <v>2651</v>
      </c>
      <c r="D12" s="1164" t="s">
        <v>2661</v>
      </c>
      <c r="E12" s="1165" t="s">
        <v>2663</v>
      </c>
      <c r="I12" s="1175"/>
      <c r="J12" s="1175"/>
      <c r="L12" s="1169"/>
      <c r="M12" s="1170"/>
      <c r="Q12" s="244"/>
    </row>
    <row r="13">
      <c r="A13" s="1163" t="s">
        <v>2650</v>
      </c>
      <c r="B13" s="1163" t="s">
        <v>2651</v>
      </c>
      <c r="D13" s="1164" t="s">
        <v>2419</v>
      </c>
      <c r="E13" s="1165" t="s">
        <v>2665</v>
      </c>
      <c r="I13" s="1170"/>
      <c r="J13" s="1175"/>
      <c r="L13" s="1169"/>
      <c r="M13" s="1170"/>
      <c r="Q13" s="244"/>
    </row>
    <row r="14">
      <c r="A14" s="1163" t="s">
        <v>2666</v>
      </c>
      <c r="B14" s="1163" t="s">
        <v>2629</v>
      </c>
      <c r="D14" s="1164" t="s">
        <v>2620</v>
      </c>
      <c r="E14" s="1165" t="s">
        <v>2599</v>
      </c>
      <c r="I14" s="1175"/>
      <c r="J14" s="1170"/>
      <c r="L14" s="1162" t="s">
        <v>2668</v>
      </c>
      <c r="M14" s="1159" t="s">
        <v>2669</v>
      </c>
    </row>
    <row r="15">
      <c r="A15" s="1163" t="s">
        <v>2671</v>
      </c>
      <c r="B15" s="1163" t="s">
        <v>2672</v>
      </c>
      <c r="D15" s="1164" t="s">
        <v>2673</v>
      </c>
      <c r="E15" s="1165" t="s">
        <v>2651</v>
      </c>
      <c r="I15" s="1179" t="s">
        <v>2675</v>
      </c>
      <c r="J15" s="1179" t="s">
        <v>2676</v>
      </c>
      <c r="L15" s="1170"/>
      <c r="M15" s="1170"/>
      <c r="Q15" s="1172"/>
      <c r="S15" s="1172"/>
    </row>
    <row r="16">
      <c r="A16" s="1163" t="s">
        <v>2415</v>
      </c>
      <c r="B16" s="1163" t="s">
        <v>2679</v>
      </c>
      <c r="D16" s="1164" t="s">
        <v>2649</v>
      </c>
      <c r="E16" s="1165" t="s">
        <v>2680</v>
      </c>
      <c r="I16" s="1175"/>
      <c r="J16" s="1170"/>
      <c r="L16" s="1169" t="s">
        <v>2682</v>
      </c>
      <c r="M16" s="1169" t="s">
        <v>2683</v>
      </c>
      <c r="Q16" s="244"/>
      <c r="S16" s="244"/>
    </row>
    <row r="17">
      <c r="A17" s="1163" t="s">
        <v>2684</v>
      </c>
      <c r="B17" s="1163" t="s">
        <v>2679</v>
      </c>
      <c r="D17" s="1164" t="s">
        <v>2684</v>
      </c>
      <c r="E17" s="1165" t="s">
        <v>2599</v>
      </c>
      <c r="I17" s="1175"/>
      <c r="J17" s="1170"/>
      <c r="L17" s="1169" t="s">
        <v>2685</v>
      </c>
      <c r="M17" s="1169" t="s">
        <v>2686</v>
      </c>
      <c r="Q17" s="244"/>
      <c r="S17" s="244"/>
    </row>
    <row r="18">
      <c r="A18" s="1163" t="s">
        <v>2642</v>
      </c>
      <c r="B18" s="1163" t="s">
        <v>2602</v>
      </c>
      <c r="D18" s="1164" t="s">
        <v>2642</v>
      </c>
      <c r="E18" s="1165" t="s">
        <v>2602</v>
      </c>
      <c r="I18" s="1175"/>
      <c r="J18" s="1185"/>
      <c r="L18" s="1169" t="s">
        <v>2688</v>
      </c>
      <c r="M18" s="1169" t="s">
        <v>2685</v>
      </c>
      <c r="Q18" s="244"/>
      <c r="S18" s="244"/>
    </row>
    <row r="19">
      <c r="A19" s="1163" t="s">
        <v>2690</v>
      </c>
      <c r="B19" s="1163" t="s">
        <v>2599</v>
      </c>
      <c r="D19" s="1186" t="s">
        <v>2691</v>
      </c>
      <c r="I19" s="1175"/>
      <c r="J19" s="1185"/>
      <c r="L19" s="1169" t="s">
        <v>2693</v>
      </c>
      <c r="M19" s="1169" t="s">
        <v>2694</v>
      </c>
      <c r="Q19" s="244"/>
      <c r="S19" s="244"/>
    </row>
    <row r="20">
      <c r="A20" s="1163" t="s">
        <v>2695</v>
      </c>
      <c r="B20" s="1163" t="s">
        <v>2696</v>
      </c>
      <c r="D20" s="244" t="s">
        <v>2697</v>
      </c>
      <c r="E20" s="244" t="s">
        <v>2698</v>
      </c>
      <c r="I20" s="1171" t="s">
        <v>2699</v>
      </c>
      <c r="J20" s="1171" t="s">
        <v>2700</v>
      </c>
      <c r="L20" s="1169" t="s">
        <v>2701</v>
      </c>
      <c r="M20" s="1169" t="s">
        <v>2688</v>
      </c>
      <c r="Q20" s="244"/>
      <c r="S20" s="244"/>
    </row>
    <row r="21">
      <c r="A21" s="1187" t="s">
        <v>2702</v>
      </c>
      <c r="B21" s="1187" t="s">
        <v>2651</v>
      </c>
      <c r="I21" s="1175"/>
      <c r="J21" s="1173" t="s">
        <v>2705</v>
      </c>
      <c r="L21" s="1180" t="s">
        <v>2706</v>
      </c>
      <c r="M21" s="1169" t="s">
        <v>2701</v>
      </c>
      <c r="Q21" s="244"/>
      <c r="S21" s="244"/>
    </row>
    <row r="22">
      <c r="A22" s="244" t="s">
        <v>2707</v>
      </c>
      <c r="B22" s="244" t="s">
        <v>2641</v>
      </c>
      <c r="D22" s="244"/>
      <c r="I22" s="1173" t="s">
        <v>2708</v>
      </c>
      <c r="J22" s="1173" t="s">
        <v>2709</v>
      </c>
      <c r="L22" s="1169" t="s">
        <v>2710</v>
      </c>
      <c r="M22" s="1169" t="s">
        <v>2712</v>
      </c>
      <c r="Q22" s="244"/>
      <c r="S22" s="244"/>
    </row>
    <row r="23">
      <c r="A23" s="244" t="s">
        <v>2713</v>
      </c>
      <c r="B23" s="244" t="s">
        <v>2599</v>
      </c>
      <c r="D23" s="244"/>
      <c r="I23" s="1173" t="s">
        <v>2714</v>
      </c>
      <c r="J23" s="1173" t="s">
        <v>2707</v>
      </c>
      <c r="L23" s="1180" t="s">
        <v>2715</v>
      </c>
      <c r="M23" s="1170"/>
      <c r="Q23" s="244"/>
      <c r="S23" s="244"/>
    </row>
    <row r="24">
      <c r="A24" s="1172"/>
      <c r="B24" s="244"/>
      <c r="D24" s="1172"/>
      <c r="E24" s="244"/>
      <c r="I24" s="1169" t="s">
        <v>2717</v>
      </c>
      <c r="J24" s="1189" t="s">
        <v>2719</v>
      </c>
      <c r="L24" s="1170"/>
      <c r="M24" s="1181" t="s">
        <v>2721</v>
      </c>
      <c r="Q24" s="244"/>
      <c r="S24" s="244"/>
    </row>
    <row r="25">
      <c r="A25" s="1190" t="s">
        <v>2722</v>
      </c>
      <c r="B25" s="1191" t="s">
        <v>2723</v>
      </c>
      <c r="D25" s="1192" t="s">
        <v>2725</v>
      </c>
      <c r="E25" s="244"/>
      <c r="I25" s="1173" t="s">
        <v>2727</v>
      </c>
      <c r="J25" s="1173" t="s">
        <v>2729</v>
      </c>
      <c r="L25" s="1181" t="s">
        <v>2731</v>
      </c>
      <c r="M25" s="1170"/>
      <c r="Q25" s="244"/>
      <c r="S25" s="244"/>
    </row>
    <row r="26">
      <c r="A26" s="1193" t="s">
        <v>2732</v>
      </c>
      <c r="B26" s="1194" t="s">
        <v>2733</v>
      </c>
      <c r="D26" s="1195" t="s">
        <v>2734</v>
      </c>
      <c r="E26" s="244"/>
      <c r="F26" s="244"/>
      <c r="G26" s="244"/>
      <c r="H26" s="244"/>
      <c r="I26" s="1173" t="s">
        <v>2735</v>
      </c>
      <c r="J26" s="244" t="s">
        <v>2736</v>
      </c>
      <c r="L26" s="1169"/>
      <c r="M26" s="1170"/>
      <c r="Q26" s="244"/>
    </row>
    <row r="27">
      <c r="A27" s="1196" t="s">
        <v>2739</v>
      </c>
      <c r="B27" s="1197" t="s">
        <v>2740</v>
      </c>
      <c r="D27" s="1195" t="s">
        <v>2744</v>
      </c>
      <c r="E27" s="244"/>
      <c r="I27" s="1173" t="s">
        <v>2745</v>
      </c>
      <c r="J27" s="1170"/>
      <c r="L27" s="1170"/>
      <c r="M27" s="1169"/>
      <c r="Q27" s="244"/>
    </row>
    <row r="28">
      <c r="A28" s="1198" t="s">
        <v>2749</v>
      </c>
      <c r="B28" s="1197" t="s">
        <v>2751</v>
      </c>
      <c r="D28" s="1195" t="s">
        <v>2752</v>
      </c>
      <c r="F28" s="244"/>
      <c r="G28" s="244"/>
      <c r="H28" s="244"/>
      <c r="I28" s="244" t="s">
        <v>2754</v>
      </c>
      <c r="J28" s="1181" t="s">
        <v>2755</v>
      </c>
      <c r="L28" s="1170"/>
      <c r="M28" s="1170"/>
      <c r="Q28" s="244"/>
    </row>
    <row r="29">
      <c r="A29" s="1193" t="s">
        <v>2757</v>
      </c>
      <c r="B29" s="1199" t="s">
        <v>2758</v>
      </c>
      <c r="D29" s="1195" t="s">
        <v>2760</v>
      </c>
      <c r="F29" s="244"/>
      <c r="G29" s="244"/>
      <c r="H29" s="244"/>
      <c r="I29" s="1169" t="s">
        <v>2761</v>
      </c>
      <c r="J29" s="1169" t="s">
        <v>2761</v>
      </c>
      <c r="L29" s="1170"/>
      <c r="M29" s="1170"/>
      <c r="Q29" s="244"/>
    </row>
    <row r="30">
      <c r="A30" s="1193" t="s">
        <v>2765</v>
      </c>
      <c r="B30" s="1197" t="s">
        <v>2766</v>
      </c>
      <c r="D30" s="1195" t="s">
        <v>2767</v>
      </c>
      <c r="I30" s="1179" t="s">
        <v>2768</v>
      </c>
      <c r="J30" s="1185"/>
      <c r="L30" s="1170"/>
      <c r="M30" s="1170"/>
      <c r="Q30" s="244"/>
    </row>
    <row r="31">
      <c r="A31" s="1193" t="s">
        <v>2770</v>
      </c>
      <c r="B31" s="1200" t="s">
        <v>2772</v>
      </c>
      <c r="D31" s="1195" t="s">
        <v>2773</v>
      </c>
      <c r="E31" s="244"/>
      <c r="I31" s="1170"/>
      <c r="J31" s="1185"/>
      <c r="L31" s="1169"/>
      <c r="M31" s="1170"/>
      <c r="Q31" s="244"/>
    </row>
    <row r="32">
      <c r="A32" s="1193" t="s">
        <v>2775</v>
      </c>
      <c r="B32" s="1201" t="s">
        <v>2777</v>
      </c>
      <c r="C32" s="244"/>
      <c r="D32" s="244"/>
      <c r="E32" s="244"/>
      <c r="L32" s="244"/>
      <c r="M32" s="244"/>
      <c r="Q32" s="244"/>
    </row>
    <row r="33">
      <c r="A33" s="1193" t="s">
        <v>2779</v>
      </c>
      <c r="B33" s="1202"/>
      <c r="D33" s="244"/>
      <c r="E33" s="244"/>
      <c r="I33" s="244" t="s">
        <v>2781</v>
      </c>
      <c r="L33" s="244"/>
      <c r="M33" s="244"/>
      <c r="Q33" s="244"/>
    </row>
    <row r="34">
      <c r="A34" s="1196" t="s">
        <v>2785</v>
      </c>
      <c r="B34" s="1203"/>
      <c r="D34" s="244"/>
      <c r="E34" s="244"/>
      <c r="F34" s="244"/>
      <c r="G34" s="244"/>
      <c r="H34" s="244"/>
      <c r="L34" s="244"/>
      <c r="M34" s="244"/>
      <c r="Q34" s="244"/>
    </row>
    <row r="35">
      <c r="A35" s="1193" t="s">
        <v>2789</v>
      </c>
      <c r="B35" s="1204"/>
      <c r="D35" s="244"/>
      <c r="E35" s="244"/>
      <c r="I35" s="244"/>
      <c r="J35" s="244"/>
      <c r="L35" s="244"/>
      <c r="M35" s="244"/>
      <c r="Q35" s="244"/>
    </row>
    <row r="36">
      <c r="A36" s="1205" t="s">
        <v>2795</v>
      </c>
      <c r="B36" s="1202"/>
      <c r="D36" s="244"/>
      <c r="E36" s="244"/>
      <c r="I36" s="244"/>
      <c r="J36" s="244"/>
      <c r="L36" s="244"/>
      <c r="M36" s="244"/>
    </row>
    <row r="37">
      <c r="A37" s="1196" t="s">
        <v>2797</v>
      </c>
      <c r="B37" s="1202"/>
      <c r="D37" s="244"/>
      <c r="E37" s="244"/>
      <c r="I37" s="244"/>
      <c r="J37" s="244"/>
    </row>
    <row r="38">
      <c r="A38" s="1196" t="s">
        <v>2798</v>
      </c>
      <c r="B38" s="1202"/>
    </row>
    <row r="39">
      <c r="A39" s="1196" t="s">
        <v>2799</v>
      </c>
      <c r="B39" s="1202"/>
    </row>
    <row r="40">
      <c r="A40" s="1196" t="s">
        <v>2801</v>
      </c>
    </row>
    <row r="41">
      <c r="A41" s="1196" t="s">
        <v>2803</v>
      </c>
    </row>
    <row r="42">
      <c r="A42" s="1196" t="s">
        <v>2804</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2.75"/>
  <cols>
    <col customWidth="1" min="1" max="1" width="13.44"/>
    <col customWidth="1" min="2" max="2" width="52.22"/>
    <col customWidth="1" min="3" max="20" width="13.44"/>
  </cols>
  <sheetData>
    <row r="1">
      <c r="A1" s="1220" t="s">
        <v>0</v>
      </c>
      <c r="B1" s="1221" t="s">
        <v>2868</v>
      </c>
      <c r="C1" s="1222" t="s">
        <v>946</v>
      </c>
      <c r="D1" s="1222" t="s">
        <v>2870</v>
      </c>
      <c r="E1" s="1222" t="s">
        <v>1167</v>
      </c>
      <c r="F1" s="1222" t="s">
        <v>1148</v>
      </c>
      <c r="G1" s="1222" t="s">
        <v>2871</v>
      </c>
      <c r="H1" s="1222" t="s">
        <v>1158</v>
      </c>
      <c r="I1" s="1222" t="s">
        <v>2872</v>
      </c>
    </row>
    <row r="2">
      <c r="A2" s="1223" t="s">
        <v>2873</v>
      </c>
      <c r="B2" s="1223" t="s">
        <v>2874</v>
      </c>
      <c r="C2" s="1027"/>
      <c r="D2" s="1224" t="s">
        <v>2877</v>
      </c>
      <c r="E2" s="1224" t="s">
        <v>2879</v>
      </c>
      <c r="F2" s="1224" t="s">
        <v>1150</v>
      </c>
      <c r="G2" s="1224" t="s">
        <v>2880</v>
      </c>
      <c r="H2" s="1224" t="s">
        <v>2881</v>
      </c>
      <c r="I2" s="1225" t="s">
        <v>2872</v>
      </c>
    </row>
    <row r="3">
      <c r="A3" s="1223" t="s">
        <v>2883</v>
      </c>
      <c r="B3" s="1223" t="s">
        <v>2884</v>
      </c>
      <c r="C3" s="1224" t="s">
        <v>1752</v>
      </c>
      <c r="D3" s="1224" t="s">
        <v>2877</v>
      </c>
      <c r="E3" s="1224" t="s">
        <v>2879</v>
      </c>
      <c r="F3" s="1224" t="s">
        <v>1150</v>
      </c>
      <c r="G3" s="1224" t="s">
        <v>2880</v>
      </c>
      <c r="H3" s="1224" t="s">
        <v>2881</v>
      </c>
      <c r="I3" s="1225" t="s">
        <v>2872</v>
      </c>
    </row>
    <row r="4">
      <c r="A4" s="1223" t="s">
        <v>2883</v>
      </c>
      <c r="B4" s="1223" t="s">
        <v>2886</v>
      </c>
      <c r="C4" s="1224" t="s">
        <v>1752</v>
      </c>
      <c r="D4" s="1224" t="s">
        <v>2877</v>
      </c>
      <c r="E4" s="1224" t="s">
        <v>2879</v>
      </c>
      <c r="F4" s="1224" t="s">
        <v>1150</v>
      </c>
      <c r="G4" s="1224" t="s">
        <v>2880</v>
      </c>
      <c r="H4" s="1224" t="s">
        <v>2887</v>
      </c>
      <c r="I4" s="1225" t="s">
        <v>2872</v>
      </c>
    </row>
    <row r="5">
      <c r="A5" s="1223" t="s">
        <v>2883</v>
      </c>
      <c r="B5" s="1223" t="s">
        <v>2888</v>
      </c>
      <c r="C5" s="1224" t="s">
        <v>1752</v>
      </c>
      <c r="D5" s="1224" t="s">
        <v>2877</v>
      </c>
      <c r="E5" s="1224" t="s">
        <v>2879</v>
      </c>
      <c r="F5" s="1224" t="s">
        <v>1150</v>
      </c>
      <c r="G5" s="1224" t="s">
        <v>2880</v>
      </c>
      <c r="H5" s="1224" t="s">
        <v>2881</v>
      </c>
      <c r="I5" s="1224" t="s">
        <v>2872</v>
      </c>
      <c r="J5" s="1227"/>
    </row>
    <row r="6">
      <c r="A6" s="1228"/>
      <c r="B6" s="1223" t="s">
        <v>2894</v>
      </c>
      <c r="C6" s="1224" t="s">
        <v>1752</v>
      </c>
      <c r="D6" s="1224" t="s">
        <v>2877</v>
      </c>
      <c r="E6" s="1224" t="s">
        <v>2879</v>
      </c>
      <c r="F6" s="1224" t="s">
        <v>1150</v>
      </c>
      <c r="G6" s="1224" t="s">
        <v>2880</v>
      </c>
      <c r="H6" s="1224" t="s">
        <v>2881</v>
      </c>
      <c r="I6" s="1224" t="s">
        <v>2872</v>
      </c>
      <c r="J6" s="1227"/>
    </row>
    <row r="7">
      <c r="A7" s="1228"/>
      <c r="B7" s="1223" t="s">
        <v>2895</v>
      </c>
      <c r="C7" s="1224" t="s">
        <v>1752</v>
      </c>
      <c r="D7" s="1224" t="s">
        <v>2877</v>
      </c>
      <c r="E7" s="1224" t="s">
        <v>2879</v>
      </c>
      <c r="F7" s="1224" t="s">
        <v>1150</v>
      </c>
      <c r="G7" s="1224" t="s">
        <v>2880</v>
      </c>
      <c r="H7" s="1224" t="s">
        <v>2881</v>
      </c>
      <c r="I7" s="1224" t="s">
        <v>2872</v>
      </c>
      <c r="J7" s="1227"/>
    </row>
    <row r="8">
      <c r="A8" s="1230" t="s">
        <v>2898</v>
      </c>
      <c r="B8" s="1223" t="s">
        <v>2899</v>
      </c>
      <c r="C8" s="1224" t="s">
        <v>1752</v>
      </c>
      <c r="D8" s="1224" t="s">
        <v>2877</v>
      </c>
      <c r="E8" s="1224" t="s">
        <v>2879</v>
      </c>
      <c r="F8" s="1224" t="s">
        <v>1150</v>
      </c>
      <c r="G8" s="1224" t="s">
        <v>2880</v>
      </c>
      <c r="H8" s="1224" t="s">
        <v>2881</v>
      </c>
      <c r="I8" s="1225" t="s">
        <v>2872</v>
      </c>
    </row>
    <row r="9">
      <c r="A9" s="1233" t="s">
        <v>2898</v>
      </c>
      <c r="B9" s="1233" t="s">
        <v>2900</v>
      </c>
      <c r="C9" s="1224" t="s">
        <v>1752</v>
      </c>
      <c r="D9" s="1224" t="s">
        <v>2877</v>
      </c>
      <c r="E9" s="1224" t="s">
        <v>2879</v>
      </c>
      <c r="F9" s="1224" t="s">
        <v>1150</v>
      </c>
      <c r="G9" s="1224" t="s">
        <v>2901</v>
      </c>
      <c r="H9" s="1224" t="s">
        <v>2881</v>
      </c>
      <c r="I9" s="1225" t="s">
        <v>2872</v>
      </c>
    </row>
    <row r="10">
      <c r="A10" s="242" t="s">
        <v>2903</v>
      </c>
      <c r="C10" s="1236"/>
      <c r="D10" s="1236"/>
      <c r="E10" s="1236"/>
      <c r="F10" s="1236"/>
      <c r="G10" s="1236"/>
      <c r="H10" s="1236"/>
      <c r="I10" s="1236"/>
    </row>
    <row r="11">
      <c r="A11" s="864">
        <v>41738.0</v>
      </c>
      <c r="B11" s="242" t="s">
        <v>2904</v>
      </c>
    </row>
    <row r="12">
      <c r="A12" s="864">
        <v>41799.0</v>
      </c>
      <c r="B12" s="242" t="s">
        <v>2905</v>
      </c>
    </row>
    <row r="13">
      <c r="A13" s="864">
        <v>41830.0</v>
      </c>
      <c r="B13" s="242" t="s">
        <v>2906</v>
      </c>
    </row>
    <row r="14">
      <c r="A14" s="1240">
        <v>41892.0</v>
      </c>
      <c r="B14" s="1222" t="s">
        <v>2907</v>
      </c>
    </row>
    <row r="15">
      <c r="A15" s="1230" t="s">
        <v>2908</v>
      </c>
      <c r="B15" s="1223" t="s">
        <v>2909</v>
      </c>
      <c r="C15" s="1227"/>
    </row>
    <row r="16">
      <c r="A16" s="1230" t="s">
        <v>2908</v>
      </c>
      <c r="B16" s="1223" t="s">
        <v>2910</v>
      </c>
      <c r="C16" s="1227"/>
    </row>
    <row r="17">
      <c r="A17" s="1244">
        <v>41708.0</v>
      </c>
      <c r="B17" s="1223" t="s">
        <v>2911</v>
      </c>
      <c r="C17" s="1227"/>
    </row>
    <row r="18">
      <c r="A18" s="1246">
        <v>41708.0</v>
      </c>
      <c r="B18" s="1248" t="s">
        <v>2911</v>
      </c>
    </row>
    <row r="19">
      <c r="A19" s="1249"/>
      <c r="B19" s="1223" t="s">
        <v>2915</v>
      </c>
      <c r="C19" s="1227"/>
    </row>
    <row r="20">
      <c r="A20" s="1249"/>
      <c r="B20" s="1223" t="s">
        <v>2916</v>
      </c>
      <c r="C20" s="1227"/>
    </row>
    <row r="21">
      <c r="A21" s="1249"/>
      <c r="B21" s="1223" t="s">
        <v>2917</v>
      </c>
      <c r="C21" s="1227"/>
    </row>
    <row r="22">
      <c r="A22" s="1249"/>
      <c r="B22" s="1223" t="s">
        <v>2918</v>
      </c>
      <c r="C22" s="1227"/>
    </row>
    <row r="23">
      <c r="A23" s="1249"/>
      <c r="B23" s="1223" t="s">
        <v>2919</v>
      </c>
      <c r="C23" s="1227"/>
    </row>
    <row r="24">
      <c r="A24" s="242" t="s">
        <v>2921</v>
      </c>
      <c r="B24" s="1253" t="s">
        <v>2922</v>
      </c>
    </row>
    <row r="25">
      <c r="A25" s="242" t="s">
        <v>2924</v>
      </c>
      <c r="B25" s="242" t="s">
        <v>2925</v>
      </c>
    </row>
    <row r="26">
      <c r="A26" s="864">
        <v>41709.0</v>
      </c>
      <c r="B26" s="242" t="s">
        <v>2927</v>
      </c>
    </row>
    <row r="27">
      <c r="A27" s="864">
        <v>41801.0</v>
      </c>
      <c r="B27" s="242" t="s">
        <v>2929</v>
      </c>
    </row>
    <row r="28">
      <c r="A28" s="242" t="s">
        <v>1249</v>
      </c>
      <c r="B28" s="242" t="s">
        <v>2931</v>
      </c>
    </row>
    <row r="29">
      <c r="A29" s="242" t="s">
        <v>2932</v>
      </c>
      <c r="B29" s="242" t="s">
        <v>2934</v>
      </c>
    </row>
    <row r="30">
      <c r="A30" s="864">
        <v>41984.0</v>
      </c>
      <c r="B30" s="242" t="s">
        <v>2936</v>
      </c>
    </row>
    <row r="31">
      <c r="A31" s="864">
        <v>41710.0</v>
      </c>
      <c r="B31" s="242" t="s">
        <v>2937</v>
      </c>
    </row>
    <row r="32">
      <c r="A32" s="864">
        <v>41741.0</v>
      </c>
      <c r="B32" s="242" t="s">
        <v>2938</v>
      </c>
    </row>
    <row r="33">
      <c r="A33" s="1240">
        <v>41741.0</v>
      </c>
      <c r="B33" s="1222" t="s">
        <v>2940</v>
      </c>
      <c r="C33" s="1259"/>
      <c r="D33" s="1259"/>
      <c r="E33" s="1259"/>
      <c r="F33" s="1259"/>
      <c r="G33" s="1259"/>
      <c r="H33" s="1259"/>
      <c r="I33" s="1259"/>
    </row>
    <row r="34">
      <c r="A34" s="1261">
        <v>41741.0</v>
      </c>
      <c r="B34" s="1223" t="s">
        <v>2942</v>
      </c>
      <c r="C34" s="1224" t="s">
        <v>1752</v>
      </c>
      <c r="D34" s="1224" t="s">
        <v>2877</v>
      </c>
      <c r="E34" s="1027"/>
      <c r="F34" s="1027"/>
      <c r="G34" s="1027"/>
      <c r="H34" s="1224" t="s">
        <v>2881</v>
      </c>
      <c r="I34" s="1262"/>
    </row>
    <row r="35">
      <c r="A35" s="1261">
        <v>41741.0</v>
      </c>
      <c r="B35" s="1223" t="s">
        <v>2945</v>
      </c>
      <c r="C35" s="1224" t="s">
        <v>1752</v>
      </c>
      <c r="D35" s="1224" t="s">
        <v>2877</v>
      </c>
      <c r="E35" s="1027"/>
      <c r="F35" s="1224" t="s">
        <v>1150</v>
      </c>
      <c r="G35" s="1027"/>
      <c r="H35" s="1224" t="s">
        <v>2881</v>
      </c>
      <c r="I35" s="1225" t="s">
        <v>2585</v>
      </c>
    </row>
    <row r="36">
      <c r="A36" s="1261">
        <v>41771.0</v>
      </c>
      <c r="B36" s="1223" t="s">
        <v>2947</v>
      </c>
      <c r="C36" s="1224" t="s">
        <v>1752</v>
      </c>
      <c r="D36" s="1224" t="s">
        <v>2877</v>
      </c>
      <c r="E36" s="1027"/>
      <c r="F36" s="1224" t="s">
        <v>1150</v>
      </c>
      <c r="G36" s="1027"/>
      <c r="H36" s="1224" t="s">
        <v>2881</v>
      </c>
      <c r="I36" s="1225" t="s">
        <v>2585</v>
      </c>
    </row>
    <row r="37">
      <c r="A37" s="1261">
        <v>41802.0</v>
      </c>
      <c r="B37" s="1223" t="s">
        <v>2948</v>
      </c>
      <c r="C37" s="1224" t="s">
        <v>1752</v>
      </c>
      <c r="D37" s="1224" t="s">
        <v>2877</v>
      </c>
      <c r="E37" s="1027"/>
      <c r="F37" s="1224" t="s">
        <v>1150</v>
      </c>
      <c r="G37" s="1027"/>
      <c r="H37" s="1224" t="s">
        <v>2881</v>
      </c>
      <c r="I37" s="1224" t="s">
        <v>2585</v>
      </c>
      <c r="J37" s="1227"/>
    </row>
    <row r="38">
      <c r="A38" s="1261">
        <v>41802.0</v>
      </c>
      <c r="B38" s="1223" t="s">
        <v>2952</v>
      </c>
      <c r="C38" s="1224" t="s">
        <v>1752</v>
      </c>
      <c r="D38" s="1224" t="s">
        <v>2877</v>
      </c>
      <c r="E38" s="1027"/>
      <c r="F38" s="1224" t="s">
        <v>1150</v>
      </c>
      <c r="G38" s="1027"/>
      <c r="H38" s="1224" t="s">
        <v>2881</v>
      </c>
      <c r="I38" s="1225" t="s">
        <v>2585</v>
      </c>
    </row>
    <row r="39">
      <c r="A39" s="1261">
        <v>41802.0</v>
      </c>
      <c r="B39" s="1223" t="s">
        <v>2953</v>
      </c>
      <c r="C39" s="1224" t="s">
        <v>1752</v>
      </c>
      <c r="D39" s="1224" t="s">
        <v>2877</v>
      </c>
      <c r="E39" s="1027"/>
      <c r="F39" s="1224" t="s">
        <v>1150</v>
      </c>
      <c r="G39" s="1027"/>
      <c r="H39" s="1224" t="s">
        <v>2881</v>
      </c>
      <c r="I39" s="1225" t="s">
        <v>2585</v>
      </c>
    </row>
    <row r="40">
      <c r="A40" s="1261">
        <v>41802.0</v>
      </c>
      <c r="B40" s="1223" t="s">
        <v>2956</v>
      </c>
      <c r="C40" s="1224" t="s">
        <v>1752</v>
      </c>
      <c r="D40" s="1224" t="s">
        <v>2877</v>
      </c>
      <c r="E40" s="1027"/>
      <c r="F40" s="1224" t="s">
        <v>1150</v>
      </c>
      <c r="G40" s="1027"/>
      <c r="H40" s="1224" t="s">
        <v>2881</v>
      </c>
      <c r="I40" s="1225" t="s">
        <v>2585</v>
      </c>
    </row>
    <row r="41">
      <c r="A41" s="1261">
        <v>41802.0</v>
      </c>
      <c r="B41" s="1223" t="s">
        <v>2957</v>
      </c>
      <c r="C41" s="1224" t="s">
        <v>1752</v>
      </c>
      <c r="D41" s="1224" t="s">
        <v>2877</v>
      </c>
      <c r="E41" s="1027"/>
      <c r="F41" s="1224" t="s">
        <v>1150</v>
      </c>
      <c r="G41" s="1027"/>
      <c r="H41" s="1224" t="s">
        <v>2881</v>
      </c>
      <c r="I41" s="1225" t="s">
        <v>2585</v>
      </c>
    </row>
    <row r="42">
      <c r="A42" s="1261">
        <v>41832.0</v>
      </c>
      <c r="B42" s="1223" t="s">
        <v>2959</v>
      </c>
      <c r="C42" s="1224" t="s">
        <v>1752</v>
      </c>
      <c r="D42" s="1224" t="s">
        <v>2877</v>
      </c>
      <c r="E42" s="1027"/>
      <c r="F42" s="1224" t="s">
        <v>1150</v>
      </c>
      <c r="G42" s="1027"/>
      <c r="H42" s="1224" t="s">
        <v>2881</v>
      </c>
      <c r="I42" s="1225" t="s">
        <v>2585</v>
      </c>
    </row>
    <row r="43">
      <c r="A43" s="1261">
        <v>41863.0</v>
      </c>
      <c r="B43" s="1223" t="s">
        <v>2962</v>
      </c>
      <c r="C43" s="1224" t="s">
        <v>1752</v>
      </c>
      <c r="D43" s="1224" t="s">
        <v>2877</v>
      </c>
      <c r="E43" s="1027"/>
      <c r="F43" s="1224" t="s">
        <v>1150</v>
      </c>
      <c r="G43" s="1027"/>
      <c r="H43" s="1224" t="s">
        <v>2881</v>
      </c>
      <c r="I43" s="1225" t="s">
        <v>2585</v>
      </c>
    </row>
    <row r="44">
      <c r="A44" s="1261">
        <v>41863.0</v>
      </c>
      <c r="B44" s="1223" t="s">
        <v>2964</v>
      </c>
      <c r="C44" s="1224" t="s">
        <v>1752</v>
      </c>
      <c r="D44" s="1224" t="s">
        <v>2877</v>
      </c>
      <c r="E44" s="1027"/>
      <c r="F44" s="1224" t="s">
        <v>1150</v>
      </c>
      <c r="G44" s="1027"/>
      <c r="H44" s="1224" t="s">
        <v>2881</v>
      </c>
      <c r="I44" s="1225" t="s">
        <v>2585</v>
      </c>
    </row>
    <row r="45">
      <c r="A45" s="1261">
        <v>41894.0</v>
      </c>
      <c r="B45" s="1223" t="s">
        <v>2965</v>
      </c>
      <c r="C45" s="1224" t="s">
        <v>1752</v>
      </c>
      <c r="D45" s="1224" t="s">
        <v>2877</v>
      </c>
      <c r="E45" s="1027"/>
      <c r="F45" s="1224" t="s">
        <v>1150</v>
      </c>
      <c r="G45" s="1027"/>
      <c r="H45" s="1224" t="s">
        <v>2881</v>
      </c>
      <c r="I45" s="1224" t="s">
        <v>2585</v>
      </c>
      <c r="J45" s="1227"/>
    </row>
    <row r="46">
      <c r="A46" s="1261">
        <v>41955.0</v>
      </c>
      <c r="B46" s="1223" t="s">
        <v>2967</v>
      </c>
      <c r="C46" s="1224" t="s">
        <v>1752</v>
      </c>
      <c r="D46" s="1224" t="s">
        <v>2877</v>
      </c>
      <c r="E46" s="1027"/>
      <c r="F46" s="1224" t="s">
        <v>1150</v>
      </c>
      <c r="G46" s="1027"/>
      <c r="H46" s="1224" t="s">
        <v>2881</v>
      </c>
      <c r="I46" s="1225" t="s">
        <v>2585</v>
      </c>
    </row>
    <row r="47">
      <c r="A47" s="1261">
        <v>41955.0</v>
      </c>
      <c r="B47" s="1223" t="s">
        <v>2970</v>
      </c>
      <c r="C47" s="1224" t="s">
        <v>1752</v>
      </c>
      <c r="D47" s="1224" t="s">
        <v>2877</v>
      </c>
      <c r="E47" s="1027"/>
      <c r="F47" s="1224" t="s">
        <v>1150</v>
      </c>
      <c r="G47" s="1027"/>
      <c r="H47" s="1224" t="s">
        <v>2881</v>
      </c>
      <c r="I47" s="1225" t="s">
        <v>2585</v>
      </c>
    </row>
    <row r="48">
      <c r="A48" s="1092"/>
      <c r="B48" s="1223" t="s">
        <v>2972</v>
      </c>
      <c r="C48" s="1224" t="s">
        <v>1752</v>
      </c>
      <c r="D48" s="1224" t="s">
        <v>2877</v>
      </c>
      <c r="E48" s="1027"/>
      <c r="F48" s="1224" t="s">
        <v>1150</v>
      </c>
      <c r="G48" s="1027"/>
      <c r="H48" s="1224" t="s">
        <v>2881</v>
      </c>
      <c r="I48" s="1224" t="s">
        <v>2585</v>
      </c>
      <c r="J48" s="1227"/>
    </row>
    <row r="49">
      <c r="A49" s="1092"/>
      <c r="B49" s="1223" t="s">
        <v>2974</v>
      </c>
      <c r="C49" s="1224" t="s">
        <v>1752</v>
      </c>
      <c r="D49" s="1224" t="s">
        <v>2877</v>
      </c>
      <c r="E49" s="1027"/>
      <c r="F49" s="1224" t="s">
        <v>1150</v>
      </c>
      <c r="G49" s="1027"/>
      <c r="H49" s="1224" t="s">
        <v>2881</v>
      </c>
      <c r="I49" s="1224" t="s">
        <v>2585</v>
      </c>
      <c r="J49" s="1227"/>
    </row>
    <row r="50">
      <c r="A50" s="1092"/>
      <c r="B50" s="1223" t="s">
        <v>2977</v>
      </c>
      <c r="C50" s="1224" t="s">
        <v>1752</v>
      </c>
      <c r="D50" s="1027"/>
      <c r="E50" s="1027"/>
      <c r="F50" s="1224" t="s">
        <v>1150</v>
      </c>
      <c r="G50" s="1027"/>
      <c r="H50" s="1224" t="s">
        <v>2881</v>
      </c>
      <c r="I50" s="1224" t="s">
        <v>2585</v>
      </c>
      <c r="J50" s="1227"/>
    </row>
    <row r="51">
      <c r="A51" s="1092"/>
      <c r="B51" s="1223" t="s">
        <v>2979</v>
      </c>
      <c r="C51" s="1224" t="s">
        <v>1752</v>
      </c>
      <c r="D51" s="1027"/>
      <c r="E51" s="1027"/>
      <c r="F51" s="1224" t="s">
        <v>1150</v>
      </c>
      <c r="G51" s="1027"/>
      <c r="H51" s="1224" t="s">
        <v>2881</v>
      </c>
      <c r="I51" s="1225" t="s">
        <v>2585</v>
      </c>
    </row>
    <row r="52">
      <c r="A52" s="1223" t="s">
        <v>2981</v>
      </c>
      <c r="B52" s="1223" t="s">
        <v>2982</v>
      </c>
      <c r="C52" s="1224" t="s">
        <v>1752</v>
      </c>
      <c r="D52" s="1027"/>
      <c r="E52" s="1027"/>
      <c r="F52" s="1224" t="s">
        <v>1150</v>
      </c>
      <c r="G52" s="1027"/>
      <c r="H52" s="1224" t="s">
        <v>2881</v>
      </c>
      <c r="I52" s="1225" t="s">
        <v>2585</v>
      </c>
    </row>
    <row r="53">
      <c r="A53" s="1228"/>
      <c r="B53" s="1223" t="s">
        <v>2984</v>
      </c>
      <c r="C53" s="1224" t="s">
        <v>1752</v>
      </c>
      <c r="D53" s="1027"/>
      <c r="E53" s="1027"/>
      <c r="F53" s="1027"/>
      <c r="G53" s="1027"/>
      <c r="H53" s="1224" t="s">
        <v>2881</v>
      </c>
      <c r="I53" s="1225" t="s">
        <v>2585</v>
      </c>
      <c r="J53" s="1259"/>
    </row>
    <row r="54">
      <c r="A54" s="1223" t="s">
        <v>2986</v>
      </c>
      <c r="B54" s="1223" t="s">
        <v>2987</v>
      </c>
      <c r="C54" s="1224" t="s">
        <v>1752</v>
      </c>
      <c r="D54" s="1224" t="s">
        <v>2877</v>
      </c>
      <c r="E54" s="1224" t="s">
        <v>2879</v>
      </c>
      <c r="F54" s="1224" t="s">
        <v>1150</v>
      </c>
      <c r="G54" s="1027"/>
      <c r="H54" s="1224" t="s">
        <v>2881</v>
      </c>
      <c r="I54" s="1224" t="s">
        <v>2585</v>
      </c>
      <c r="J54" s="1027"/>
      <c r="K54" s="1227"/>
    </row>
    <row r="55">
      <c r="A55" s="1223" t="s">
        <v>2989</v>
      </c>
      <c r="B55" s="1223" t="s">
        <v>2990</v>
      </c>
      <c r="C55" s="1224" t="s">
        <v>1752</v>
      </c>
      <c r="D55" s="1224" t="s">
        <v>2877</v>
      </c>
      <c r="E55" s="1224" t="s">
        <v>2879</v>
      </c>
      <c r="F55" s="1224" t="s">
        <v>1150</v>
      </c>
      <c r="G55" s="1027"/>
      <c r="H55" s="1224" t="s">
        <v>2881</v>
      </c>
      <c r="I55" s="1224" t="s">
        <v>2585</v>
      </c>
      <c r="J55" s="1027"/>
      <c r="K55" s="1227"/>
    </row>
    <row r="56">
      <c r="A56" s="1223" t="s">
        <v>2989</v>
      </c>
      <c r="B56" s="1223" t="s">
        <v>2993</v>
      </c>
      <c r="C56" s="1224" t="s">
        <v>1752</v>
      </c>
      <c r="D56" s="1224" t="s">
        <v>2877</v>
      </c>
      <c r="E56" s="1224" t="s">
        <v>2879</v>
      </c>
      <c r="F56" s="1224" t="s">
        <v>1150</v>
      </c>
      <c r="G56" s="1027"/>
      <c r="H56" s="1224" t="s">
        <v>2881</v>
      </c>
      <c r="I56" s="1224" t="s">
        <v>2585</v>
      </c>
      <c r="J56" s="1027"/>
      <c r="K56" s="1227"/>
    </row>
    <row r="57">
      <c r="A57" s="1223" t="s">
        <v>2995</v>
      </c>
      <c r="B57" s="1223" t="s">
        <v>2996</v>
      </c>
      <c r="C57" s="1224" t="s">
        <v>1752</v>
      </c>
      <c r="D57" s="1224" t="s">
        <v>2877</v>
      </c>
      <c r="E57" s="1224" t="s">
        <v>2879</v>
      </c>
      <c r="F57" s="1224" t="s">
        <v>1150</v>
      </c>
      <c r="G57" s="1027"/>
      <c r="H57" s="1224" t="s">
        <v>1319</v>
      </c>
      <c r="I57" s="1224" t="s">
        <v>2585</v>
      </c>
      <c r="J57" s="1027"/>
      <c r="K57" s="1227"/>
    </row>
    <row r="58">
      <c r="A58" s="1223" t="s">
        <v>2998</v>
      </c>
      <c r="B58" s="1223" t="s">
        <v>3000</v>
      </c>
      <c r="C58" s="1224" t="s">
        <v>1752</v>
      </c>
      <c r="D58" s="1224" t="s">
        <v>2877</v>
      </c>
      <c r="E58" s="1224" t="s">
        <v>2879</v>
      </c>
      <c r="F58" s="1224" t="s">
        <v>1150</v>
      </c>
      <c r="G58" s="1027"/>
      <c r="H58" s="1224" t="s">
        <v>2881</v>
      </c>
      <c r="I58" s="1224" t="s">
        <v>2585</v>
      </c>
      <c r="J58" s="1027"/>
      <c r="K58" s="1227"/>
    </row>
    <row r="59">
      <c r="A59" s="1223" t="s">
        <v>3003</v>
      </c>
      <c r="B59" s="1223" t="s">
        <v>3004</v>
      </c>
      <c r="C59" s="1027"/>
      <c r="D59" s="1224" t="s">
        <v>2877</v>
      </c>
      <c r="E59" s="1224" t="s">
        <v>2879</v>
      </c>
      <c r="F59" s="1224" t="s">
        <v>1150</v>
      </c>
      <c r="G59" s="1027"/>
      <c r="H59" s="1224" t="s">
        <v>2881</v>
      </c>
      <c r="I59" s="1224" t="s">
        <v>2585</v>
      </c>
      <c r="J59" s="1027"/>
      <c r="K59" s="1227"/>
    </row>
    <row r="60">
      <c r="A60" s="1223" t="s">
        <v>3003</v>
      </c>
      <c r="B60" s="1223" t="s">
        <v>3007</v>
      </c>
      <c r="C60" s="1027"/>
      <c r="D60" s="1224" t="s">
        <v>2877</v>
      </c>
      <c r="E60" s="1224" t="s">
        <v>2879</v>
      </c>
      <c r="F60" s="1224" t="s">
        <v>1150</v>
      </c>
      <c r="G60" s="1027"/>
      <c r="H60" s="1224" t="s">
        <v>2881</v>
      </c>
      <c r="I60" s="1224" t="s">
        <v>2585</v>
      </c>
      <c r="J60" s="1277"/>
      <c r="K60" s="1227"/>
    </row>
    <row r="61">
      <c r="A61" s="1223" t="s">
        <v>3003</v>
      </c>
      <c r="B61" s="1223" t="s">
        <v>3008</v>
      </c>
      <c r="C61" s="1027"/>
      <c r="D61" s="1224" t="s">
        <v>2877</v>
      </c>
      <c r="E61" s="1224" t="s">
        <v>2879</v>
      </c>
      <c r="F61" s="1224" t="s">
        <v>1150</v>
      </c>
      <c r="G61" s="1027"/>
      <c r="H61" s="1224" t="s">
        <v>2881</v>
      </c>
      <c r="I61" s="1224" t="s">
        <v>2585</v>
      </c>
      <c r="J61" s="1278"/>
      <c r="K61" s="1227"/>
    </row>
    <row r="62">
      <c r="A62" s="1223" t="s">
        <v>3003</v>
      </c>
      <c r="B62" s="1223" t="s">
        <v>3011</v>
      </c>
      <c r="C62" s="1027"/>
      <c r="D62" s="1224" t="s">
        <v>2877</v>
      </c>
      <c r="E62" s="1224" t="s">
        <v>2879</v>
      </c>
      <c r="F62" s="1224" t="s">
        <v>1150</v>
      </c>
      <c r="G62" s="1027"/>
      <c r="H62" s="1224" t="s">
        <v>2881</v>
      </c>
      <c r="I62" s="1224" t="s">
        <v>2585</v>
      </c>
      <c r="J62" s="1027"/>
      <c r="K62" s="1227"/>
    </row>
    <row r="63">
      <c r="A63" s="1092"/>
      <c r="B63" s="1223" t="s">
        <v>3013</v>
      </c>
      <c r="C63" s="1027"/>
      <c r="D63" s="1224" t="s">
        <v>2877</v>
      </c>
      <c r="E63" s="1224" t="s">
        <v>2879</v>
      </c>
      <c r="F63" s="1224" t="s">
        <v>1150</v>
      </c>
      <c r="G63" s="1027"/>
      <c r="H63" s="1224" t="s">
        <v>2881</v>
      </c>
      <c r="I63" s="1224" t="s">
        <v>2585</v>
      </c>
      <c r="J63" s="1027"/>
      <c r="K63" s="1227"/>
    </row>
    <row r="64">
      <c r="A64" s="1092"/>
      <c r="B64" s="1223" t="s">
        <v>3014</v>
      </c>
      <c r="C64" s="1027"/>
      <c r="D64" s="1224" t="s">
        <v>2877</v>
      </c>
      <c r="E64" s="1224" t="s">
        <v>2879</v>
      </c>
      <c r="F64" s="1224" t="s">
        <v>1150</v>
      </c>
      <c r="G64" s="1027"/>
      <c r="H64" s="1224" t="s">
        <v>2881</v>
      </c>
      <c r="I64" s="1225" t="s">
        <v>2585</v>
      </c>
      <c r="J64" s="1284"/>
      <c r="K64" s="1227"/>
    </row>
    <row r="65">
      <c r="A65" s="1092"/>
      <c r="B65" s="1223" t="s">
        <v>3018</v>
      </c>
      <c r="C65" s="1027"/>
      <c r="D65" s="1224" t="s">
        <v>2877</v>
      </c>
      <c r="E65" s="1224" t="s">
        <v>2879</v>
      </c>
      <c r="F65" s="1224" t="s">
        <v>1150</v>
      </c>
      <c r="G65" s="1027"/>
      <c r="H65" s="1224" t="s">
        <v>2881</v>
      </c>
      <c r="I65" s="1224" t="s">
        <v>2585</v>
      </c>
      <c r="J65" s="1027"/>
      <c r="K65" s="1227"/>
    </row>
    <row r="66">
      <c r="A66" s="1092"/>
      <c r="B66" s="1223" t="s">
        <v>3020</v>
      </c>
      <c r="C66" s="1027"/>
      <c r="D66" s="1224" t="s">
        <v>2877</v>
      </c>
      <c r="E66" s="1224" t="s">
        <v>2879</v>
      </c>
      <c r="F66" s="1224" t="s">
        <v>1150</v>
      </c>
      <c r="G66" s="1027"/>
      <c r="H66" s="1224" t="s">
        <v>2881</v>
      </c>
      <c r="I66" s="1225" t="s">
        <v>2585</v>
      </c>
      <c r="J66" s="1284"/>
      <c r="K66" s="1227"/>
    </row>
    <row r="67">
      <c r="A67" s="1092"/>
      <c r="B67" s="1092"/>
      <c r="C67" s="1027"/>
      <c r="D67" s="1027"/>
      <c r="E67" s="1027"/>
      <c r="F67" s="1027"/>
      <c r="G67" s="1027"/>
      <c r="H67" s="1027"/>
      <c r="I67" s="1262"/>
      <c r="J67" s="1284"/>
      <c r="K67" s="1227"/>
    </row>
    <row r="68">
      <c r="A68" s="1223" t="s">
        <v>1302</v>
      </c>
      <c r="B68" s="1223" t="s">
        <v>3023</v>
      </c>
      <c r="C68" s="1027"/>
      <c r="D68" s="1224" t="s">
        <v>2877</v>
      </c>
      <c r="E68" s="1224" t="s">
        <v>2879</v>
      </c>
      <c r="F68" s="1224" t="s">
        <v>1150</v>
      </c>
      <c r="G68" s="1027"/>
      <c r="H68" s="1224" t="s">
        <v>2881</v>
      </c>
      <c r="I68" s="1224" t="s">
        <v>2585</v>
      </c>
      <c r="J68" s="1027"/>
      <c r="K68" s="1227"/>
    </row>
    <row r="69">
      <c r="A69" s="1092"/>
      <c r="B69" s="1223" t="s">
        <v>3024</v>
      </c>
      <c r="C69" s="1027"/>
      <c r="D69" s="1224" t="s">
        <v>2877</v>
      </c>
      <c r="E69" s="1224" t="s">
        <v>2879</v>
      </c>
      <c r="F69" s="1224" t="s">
        <v>1150</v>
      </c>
      <c r="G69" s="1027"/>
      <c r="H69" s="1224" t="s">
        <v>2881</v>
      </c>
      <c r="I69" s="1224" t="s">
        <v>2585</v>
      </c>
      <c r="J69" s="1027"/>
      <c r="K69" s="1227"/>
    </row>
    <row r="70">
      <c r="A70" s="1092"/>
      <c r="B70" s="1092"/>
      <c r="C70" s="1027"/>
      <c r="D70" s="1027"/>
      <c r="E70" s="1027"/>
      <c r="F70" s="1027"/>
      <c r="G70" s="1027"/>
      <c r="H70" s="1027"/>
      <c r="I70" s="1027"/>
      <c r="J70" s="1027"/>
      <c r="K70" s="1227"/>
    </row>
    <row r="71">
      <c r="A71" s="1092"/>
      <c r="B71" s="1223" t="s">
        <v>3027</v>
      </c>
      <c r="C71" s="1224" t="s">
        <v>1752</v>
      </c>
      <c r="D71" s="1224" t="s">
        <v>2877</v>
      </c>
      <c r="E71" s="1224" t="s">
        <v>2879</v>
      </c>
      <c r="F71" s="1224" t="s">
        <v>1150</v>
      </c>
      <c r="G71" s="1027"/>
      <c r="H71" s="1224" t="s">
        <v>2881</v>
      </c>
      <c r="I71" s="1225" t="s">
        <v>2585</v>
      </c>
      <c r="J71" s="1284"/>
      <c r="K71" s="1227"/>
    </row>
    <row r="72">
      <c r="A72" s="1223" t="s">
        <v>3030</v>
      </c>
      <c r="B72" s="1223" t="s">
        <v>3031</v>
      </c>
      <c r="C72" s="1027"/>
      <c r="D72" s="1224" t="s">
        <v>2877</v>
      </c>
      <c r="E72" s="1224" t="s">
        <v>2879</v>
      </c>
      <c r="F72" s="1224" t="s">
        <v>1150</v>
      </c>
      <c r="G72" s="1027"/>
      <c r="H72" s="1224" t="s">
        <v>2881</v>
      </c>
      <c r="I72" s="1225" t="s">
        <v>2585</v>
      </c>
      <c r="J72" s="1284"/>
      <c r="K72" s="1227"/>
    </row>
    <row r="73">
      <c r="A73" s="1230" t="s">
        <v>1311</v>
      </c>
      <c r="B73" s="1223" t="s">
        <v>3034</v>
      </c>
      <c r="C73" s="1027"/>
      <c r="D73" s="1027"/>
      <c r="E73" s="1224" t="s">
        <v>2879</v>
      </c>
      <c r="F73" s="1224" t="s">
        <v>1150</v>
      </c>
      <c r="G73" s="1027"/>
      <c r="H73" s="1224" t="s">
        <v>2881</v>
      </c>
      <c r="I73" s="1225" t="s">
        <v>2585</v>
      </c>
      <c r="J73" s="1284"/>
      <c r="K73" s="1227"/>
    </row>
    <row r="74">
      <c r="A74" s="1223" t="s">
        <v>3035</v>
      </c>
      <c r="B74" s="1223" t="s">
        <v>3036</v>
      </c>
      <c r="C74" s="1027"/>
      <c r="D74" s="1027"/>
      <c r="E74" s="1224" t="s">
        <v>2879</v>
      </c>
      <c r="F74" s="1224" t="s">
        <v>1150</v>
      </c>
      <c r="G74" s="1027"/>
      <c r="H74" s="1224" t="s">
        <v>2881</v>
      </c>
      <c r="I74" s="1224" t="s">
        <v>2585</v>
      </c>
      <c r="J74" s="1027"/>
      <c r="K74" s="1227"/>
    </row>
    <row r="75">
      <c r="A75" s="1223" t="s">
        <v>3037</v>
      </c>
      <c r="B75" s="1223" t="s">
        <v>3039</v>
      </c>
      <c r="C75" s="1027"/>
      <c r="D75" s="1027"/>
      <c r="E75" s="1224" t="s">
        <v>1150</v>
      </c>
      <c r="F75" s="1224" t="s">
        <v>2881</v>
      </c>
      <c r="G75" s="1224" t="s">
        <v>3040</v>
      </c>
      <c r="H75" s="1287"/>
      <c r="I75" s="1236"/>
      <c r="J75" s="1236"/>
    </row>
    <row r="76">
      <c r="A76" s="1223" t="s">
        <v>1329</v>
      </c>
      <c r="B76" s="1223" t="s">
        <v>3042</v>
      </c>
      <c r="C76" s="1224" t="s">
        <v>1752</v>
      </c>
      <c r="D76" s="1027"/>
      <c r="E76" s="1224" t="s">
        <v>1150</v>
      </c>
      <c r="F76" s="1224" t="s">
        <v>2881</v>
      </c>
      <c r="G76" s="1224" t="s">
        <v>3040</v>
      </c>
      <c r="H76" s="1227"/>
    </row>
    <row r="77">
      <c r="A77" s="1223" t="s">
        <v>3043</v>
      </c>
      <c r="B77" s="1223" t="s">
        <v>3044</v>
      </c>
      <c r="C77" s="1027"/>
      <c r="D77" s="1027"/>
      <c r="E77" s="1224" t="s">
        <v>1319</v>
      </c>
      <c r="F77" s="1224" t="s">
        <v>2881</v>
      </c>
      <c r="G77" s="1224" t="s">
        <v>3040</v>
      </c>
      <c r="H77" s="1227"/>
    </row>
    <row r="78">
      <c r="A78" s="1223" t="s">
        <v>3045</v>
      </c>
      <c r="B78" s="1223" t="s">
        <v>3046</v>
      </c>
      <c r="C78" s="1224" t="s">
        <v>1752</v>
      </c>
      <c r="D78" s="1027"/>
      <c r="E78" s="1224" t="s">
        <v>1150</v>
      </c>
      <c r="F78" s="1224" t="s">
        <v>2881</v>
      </c>
      <c r="G78" s="1224" t="s">
        <v>3040</v>
      </c>
      <c r="H78" s="1227"/>
    </row>
    <row r="79">
      <c r="A79" s="1092"/>
      <c r="B79" s="1223" t="s">
        <v>3048</v>
      </c>
      <c r="C79" s="1027"/>
      <c r="D79" s="1027"/>
      <c r="E79" s="1224" t="s">
        <v>1150</v>
      </c>
      <c r="F79" s="1224" t="s">
        <v>2881</v>
      </c>
      <c r="G79" s="1224" t="s">
        <v>3040</v>
      </c>
      <c r="H79" s="1227"/>
    </row>
    <row r="80">
      <c r="A80" s="1092"/>
      <c r="B80" s="1223" t="s">
        <v>3050</v>
      </c>
      <c r="C80" s="1027"/>
      <c r="D80" s="1027"/>
      <c r="E80" s="1224" t="s">
        <v>1150</v>
      </c>
      <c r="F80" s="1224" t="s">
        <v>2881</v>
      </c>
      <c r="G80" s="1224" t="s">
        <v>2585</v>
      </c>
      <c r="H80" s="1227"/>
    </row>
    <row r="81">
      <c r="A81" s="1223" t="s">
        <v>3051</v>
      </c>
      <c r="B81" s="1223" t="s">
        <v>3052</v>
      </c>
      <c r="C81" s="1224" t="s">
        <v>1752</v>
      </c>
      <c r="D81" s="1027"/>
      <c r="E81" s="1224" t="s">
        <v>1150</v>
      </c>
      <c r="F81" s="1224" t="s">
        <v>2881</v>
      </c>
      <c r="G81" s="1224" t="s">
        <v>2585</v>
      </c>
      <c r="H81" s="1227"/>
    </row>
    <row r="82">
      <c r="A82" s="1092"/>
      <c r="B82" s="1092"/>
      <c r="C82" s="1027"/>
      <c r="D82" s="1027"/>
      <c r="E82" s="1027"/>
      <c r="F82" s="1027"/>
      <c r="G82" s="1027"/>
      <c r="H82" s="1227"/>
    </row>
    <row r="83">
      <c r="A83" s="1092"/>
      <c r="B83" s="1092"/>
      <c r="C83" s="1027"/>
      <c r="D83" s="1027"/>
      <c r="E83" s="1027"/>
      <c r="F83" s="1027"/>
      <c r="G83" s="1262"/>
    </row>
    <row r="84">
      <c r="A84" s="1092"/>
      <c r="B84" s="1223" t="s">
        <v>3053</v>
      </c>
      <c r="C84" s="1224" t="s">
        <v>1752</v>
      </c>
      <c r="D84" s="1027"/>
      <c r="E84" s="1224" t="s">
        <v>1150</v>
      </c>
      <c r="F84" s="1224" t="s">
        <v>2881</v>
      </c>
      <c r="G84" s="1224" t="s">
        <v>2585</v>
      </c>
      <c r="H84" s="1227"/>
    </row>
    <row r="85">
      <c r="A85" s="1092"/>
      <c r="B85" s="1223" t="s">
        <v>3054</v>
      </c>
      <c r="C85" s="1224" t="s">
        <v>1752</v>
      </c>
      <c r="D85" s="1027"/>
      <c r="E85" s="1224" t="s">
        <v>1150</v>
      </c>
      <c r="F85" s="1224" t="s">
        <v>2881</v>
      </c>
      <c r="G85" s="1225" t="s">
        <v>2585</v>
      </c>
    </row>
    <row r="86">
      <c r="A86" s="1092"/>
      <c r="B86" s="1223" t="s">
        <v>3085</v>
      </c>
      <c r="C86" s="1224" t="s">
        <v>1752</v>
      </c>
      <c r="D86" s="1027"/>
      <c r="E86" s="1224" t="s">
        <v>3086</v>
      </c>
      <c r="F86" s="1224" t="s">
        <v>2881</v>
      </c>
      <c r="G86" s="1225" t="s">
        <v>2585</v>
      </c>
    </row>
    <row r="87">
      <c r="A87" s="1261">
        <v>42125.0</v>
      </c>
      <c r="B87" s="1223" t="s">
        <v>3088</v>
      </c>
      <c r="C87" s="1224" t="s">
        <v>1752</v>
      </c>
      <c r="D87" s="1027"/>
      <c r="E87" s="1224" t="s">
        <v>1150</v>
      </c>
      <c r="F87" s="1027"/>
      <c r="G87" s="1224" t="s">
        <v>2585</v>
      </c>
      <c r="H87" s="1227"/>
    </row>
    <row r="88">
      <c r="A88" s="1261">
        <v>42156.0</v>
      </c>
      <c r="B88" s="1223" t="s">
        <v>3090</v>
      </c>
      <c r="C88" s="1224" t="s">
        <v>1752</v>
      </c>
      <c r="D88" s="1027"/>
      <c r="E88" s="1224" t="s">
        <v>1150</v>
      </c>
      <c r="F88" s="1027"/>
      <c r="G88" s="1027"/>
      <c r="H88" s="1227"/>
    </row>
    <row r="89">
      <c r="A89" s="1092"/>
      <c r="B89" s="1223" t="s">
        <v>3093</v>
      </c>
      <c r="C89" s="1224" t="s">
        <v>1752</v>
      </c>
      <c r="D89" s="1027"/>
      <c r="E89" s="1027"/>
      <c r="F89" s="1027"/>
      <c r="G89" s="1027"/>
      <c r="H89" s="1227"/>
    </row>
    <row r="90">
      <c r="A90" s="1261">
        <v>42125.0</v>
      </c>
      <c r="B90" s="1223" t="s">
        <v>3088</v>
      </c>
      <c r="C90" s="1224" t="s">
        <v>1752</v>
      </c>
      <c r="D90" s="1224" t="s">
        <v>2879</v>
      </c>
      <c r="E90" s="1224" t="s">
        <v>1150</v>
      </c>
      <c r="F90" s="1224" t="s">
        <v>3097</v>
      </c>
      <c r="G90" s="1224" t="s">
        <v>2585</v>
      </c>
      <c r="H90" s="1227"/>
    </row>
    <row r="91">
      <c r="A91" s="1261">
        <v>42156.0</v>
      </c>
      <c r="B91" s="1223" t="s">
        <v>3090</v>
      </c>
      <c r="C91" s="1224" t="s">
        <v>1752</v>
      </c>
      <c r="D91" s="1224" t="s">
        <v>2879</v>
      </c>
      <c r="E91" s="1224" t="s">
        <v>1150</v>
      </c>
      <c r="F91" s="1224" t="s">
        <v>2881</v>
      </c>
      <c r="G91" s="1224" t="s">
        <v>2585</v>
      </c>
      <c r="H91" s="1227"/>
    </row>
    <row r="92">
      <c r="A92" s="1261">
        <v>42156.0</v>
      </c>
      <c r="B92" s="1223" t="s">
        <v>3093</v>
      </c>
      <c r="C92" s="1224" t="s">
        <v>1752</v>
      </c>
      <c r="D92" s="1224" t="s">
        <v>2879</v>
      </c>
      <c r="E92" s="1224" t="s">
        <v>1150</v>
      </c>
      <c r="F92" s="1224" t="s">
        <v>2881</v>
      </c>
      <c r="G92" s="1224" t="s">
        <v>2585</v>
      </c>
      <c r="H92" s="1227"/>
    </row>
    <row r="93">
      <c r="A93" s="1092"/>
      <c r="B93" s="1092"/>
      <c r="C93" s="1027"/>
      <c r="D93" s="1027"/>
      <c r="E93" s="1027"/>
      <c r="F93" s="1027"/>
      <c r="G93" s="1027"/>
      <c r="H93" s="1227"/>
    </row>
    <row r="94">
      <c r="A94" s="1261">
        <v>42217.0</v>
      </c>
      <c r="B94" s="1223" t="s">
        <v>3102</v>
      </c>
      <c r="C94" s="1224" t="s">
        <v>1747</v>
      </c>
      <c r="D94" s="1224" t="s">
        <v>2879</v>
      </c>
      <c r="E94" s="1224" t="s">
        <v>3104</v>
      </c>
      <c r="F94" s="1224" t="s">
        <v>2881</v>
      </c>
      <c r="G94" s="1224" t="s">
        <v>2585</v>
      </c>
      <c r="H94" s="1227"/>
    </row>
    <row r="95">
      <c r="A95" s="1261">
        <v>42248.0</v>
      </c>
      <c r="B95" s="1223" t="s">
        <v>3106</v>
      </c>
      <c r="C95" s="1224" t="s">
        <v>1752</v>
      </c>
      <c r="D95" s="1224" t="s">
        <v>2879</v>
      </c>
      <c r="E95" s="1224" t="s">
        <v>1150</v>
      </c>
      <c r="F95" s="1224" t="s">
        <v>2881</v>
      </c>
      <c r="G95" s="1224" t="s">
        <v>2585</v>
      </c>
      <c r="H95" s="1227"/>
    </row>
    <row r="96">
      <c r="A96" s="1261">
        <v>42278.0</v>
      </c>
      <c r="B96" s="1223" t="s">
        <v>3108</v>
      </c>
      <c r="C96" s="1224" t="s">
        <v>1752</v>
      </c>
      <c r="D96" s="1224" t="s">
        <v>2879</v>
      </c>
      <c r="E96" s="1224" t="s">
        <v>1150</v>
      </c>
      <c r="F96" s="1224" t="s">
        <v>2881</v>
      </c>
      <c r="G96" s="1224" t="s">
        <v>2585</v>
      </c>
      <c r="H96" s="1227"/>
    </row>
    <row r="97">
      <c r="A97" s="1092"/>
      <c r="B97" s="1223" t="s">
        <v>3110</v>
      </c>
      <c r="C97" s="1224" t="s">
        <v>1752</v>
      </c>
      <c r="D97" s="1224" t="s">
        <v>2879</v>
      </c>
      <c r="E97" s="1224" t="s">
        <v>1150</v>
      </c>
      <c r="F97" s="1224" t="s">
        <v>2881</v>
      </c>
      <c r="G97" s="1224" t="s">
        <v>2585</v>
      </c>
      <c r="H97" s="1227"/>
    </row>
    <row r="98">
      <c r="A98" s="1261">
        <v>42309.0</v>
      </c>
      <c r="B98" s="1223" t="s">
        <v>3112</v>
      </c>
      <c r="C98" s="1224" t="s">
        <v>1752</v>
      </c>
      <c r="D98" s="1224" t="s">
        <v>2879</v>
      </c>
      <c r="E98" s="1224" t="s">
        <v>1150</v>
      </c>
      <c r="F98" s="1224" t="s">
        <v>2881</v>
      </c>
      <c r="G98" s="1224" t="s">
        <v>2585</v>
      </c>
      <c r="H98" s="1227"/>
    </row>
    <row r="99">
      <c r="A99" s="1261">
        <v>42309.0</v>
      </c>
      <c r="B99" s="1223" t="s">
        <v>3114</v>
      </c>
      <c r="C99" s="1224" t="s">
        <v>1752</v>
      </c>
      <c r="D99" s="1224" t="s">
        <v>2879</v>
      </c>
      <c r="E99" s="1224" t="s">
        <v>1150</v>
      </c>
      <c r="F99" s="1224" t="s">
        <v>2881</v>
      </c>
      <c r="G99" s="1224" t="s">
        <v>2585</v>
      </c>
      <c r="H99" s="1227"/>
    </row>
    <row r="100">
      <c r="A100" s="1261">
        <v>42309.0</v>
      </c>
      <c r="B100" s="1223" t="s">
        <v>3116</v>
      </c>
      <c r="C100" s="1224" t="s">
        <v>1752</v>
      </c>
      <c r="D100" s="1224" t="s">
        <v>2879</v>
      </c>
      <c r="E100" s="1224" t="s">
        <v>1150</v>
      </c>
      <c r="F100" s="1224" t="s">
        <v>2881</v>
      </c>
      <c r="G100" s="1225" t="s">
        <v>2585</v>
      </c>
    </row>
    <row r="101">
      <c r="A101" s="1261">
        <v>42309.0</v>
      </c>
      <c r="B101" s="1223" t="s">
        <v>3119</v>
      </c>
      <c r="C101" s="1224" t="s">
        <v>1752</v>
      </c>
      <c r="D101" s="1224" t="s">
        <v>2879</v>
      </c>
      <c r="E101" s="1224" t="s">
        <v>1150</v>
      </c>
      <c r="F101" s="1224" t="s">
        <v>2881</v>
      </c>
      <c r="G101" s="1224" t="s">
        <v>2585</v>
      </c>
      <c r="H101" s="1227"/>
    </row>
    <row r="102">
      <c r="A102" s="1261">
        <v>42309.0</v>
      </c>
      <c r="B102" s="1223" t="s">
        <v>3123</v>
      </c>
      <c r="C102" s="1224" t="s">
        <v>1752</v>
      </c>
      <c r="D102" s="1224" t="s">
        <v>2879</v>
      </c>
      <c r="E102" s="1224" t="s">
        <v>1150</v>
      </c>
      <c r="F102" s="1224" t="s">
        <v>2881</v>
      </c>
      <c r="G102" s="1225" t="s">
        <v>2585</v>
      </c>
    </row>
    <row r="103">
      <c r="A103" s="1261">
        <v>42339.0</v>
      </c>
      <c r="B103" s="1223" t="s">
        <v>3126</v>
      </c>
      <c r="C103" s="1224" t="s">
        <v>1752</v>
      </c>
      <c r="D103" s="1224" t="s">
        <v>2879</v>
      </c>
      <c r="E103" s="1224" t="s">
        <v>1150</v>
      </c>
      <c r="F103" s="1224" t="s">
        <v>2881</v>
      </c>
      <c r="G103" s="1225" t="s">
        <v>2585</v>
      </c>
    </row>
    <row r="104">
      <c r="A104" s="1261">
        <v>42339.0</v>
      </c>
      <c r="B104" s="1223" t="s">
        <v>3129</v>
      </c>
      <c r="C104" s="1224" t="s">
        <v>1752</v>
      </c>
      <c r="D104" s="1224" t="s">
        <v>2879</v>
      </c>
      <c r="E104" s="1224" t="s">
        <v>1150</v>
      </c>
      <c r="F104" s="1224" t="s">
        <v>2881</v>
      </c>
      <c r="G104" s="1224" t="s">
        <v>2585</v>
      </c>
      <c r="H104" s="1227"/>
    </row>
    <row r="105">
      <c r="A105" s="1092"/>
      <c r="B105" s="1223" t="s">
        <v>3132</v>
      </c>
      <c r="C105" s="1224" t="s">
        <v>1752</v>
      </c>
      <c r="D105" s="1224" t="s">
        <v>2879</v>
      </c>
      <c r="E105" s="1224" t="s">
        <v>1150</v>
      </c>
      <c r="F105" s="1224" t="s">
        <v>2881</v>
      </c>
      <c r="G105" s="1224" t="s">
        <v>2585</v>
      </c>
      <c r="H105" s="1227"/>
    </row>
    <row r="106">
      <c r="A106" s="1223" t="s">
        <v>3134</v>
      </c>
      <c r="B106" s="1223" t="s">
        <v>3135</v>
      </c>
      <c r="C106" s="1224" t="s">
        <v>1752</v>
      </c>
      <c r="D106" s="1224" t="s">
        <v>2879</v>
      </c>
      <c r="E106" s="1224" t="s">
        <v>3136</v>
      </c>
      <c r="F106" s="1224" t="s">
        <v>2881</v>
      </c>
      <c r="G106" s="1224" t="s">
        <v>2585</v>
      </c>
      <c r="H106" s="1227"/>
    </row>
    <row r="107">
      <c r="A107" s="1092"/>
      <c r="B107" s="1223" t="s">
        <v>3137</v>
      </c>
      <c r="C107" s="1224" t="s">
        <v>1752</v>
      </c>
      <c r="D107" s="1224" t="s">
        <v>2879</v>
      </c>
      <c r="E107" s="1224" t="s">
        <v>1150</v>
      </c>
      <c r="F107" s="1224" t="s">
        <v>2881</v>
      </c>
      <c r="G107" s="1225" t="s">
        <v>2585</v>
      </c>
    </row>
    <row r="108">
      <c r="A108" s="1092"/>
      <c r="B108" s="1223" t="s">
        <v>3139</v>
      </c>
      <c r="C108" s="1224" t="s">
        <v>1752</v>
      </c>
      <c r="D108" s="1224" t="s">
        <v>2879</v>
      </c>
      <c r="E108" s="1224" t="s">
        <v>1150</v>
      </c>
      <c r="F108" s="1224" t="s">
        <v>2881</v>
      </c>
      <c r="G108" s="1225" t="s">
        <v>2585</v>
      </c>
    </row>
    <row r="109">
      <c r="A109" s="1228"/>
      <c r="B109" s="1223" t="s">
        <v>3140</v>
      </c>
      <c r="C109" s="1224" t="s">
        <v>1752</v>
      </c>
      <c r="D109" s="1224" t="s">
        <v>2879</v>
      </c>
      <c r="E109" s="1224" t="s">
        <v>1150</v>
      </c>
      <c r="F109" s="1224" t="s">
        <v>2881</v>
      </c>
      <c r="G109" s="1225" t="s">
        <v>2585</v>
      </c>
    </row>
    <row r="110">
      <c r="A110" s="1223" t="s">
        <v>1334</v>
      </c>
      <c r="B110" s="1223" t="s">
        <v>3141</v>
      </c>
      <c r="C110" s="1224" t="s">
        <v>1752</v>
      </c>
      <c r="D110" s="1224" t="s">
        <v>2879</v>
      </c>
      <c r="E110" s="1224" t="s">
        <v>1150</v>
      </c>
      <c r="F110" s="1224" t="s">
        <v>2881</v>
      </c>
      <c r="G110" s="1224" t="s">
        <v>2585</v>
      </c>
      <c r="H110" s="1227"/>
    </row>
    <row r="111">
      <c r="A111" s="1092"/>
      <c r="B111" s="1223" t="s">
        <v>3142</v>
      </c>
      <c r="C111" s="1224" t="s">
        <v>1752</v>
      </c>
      <c r="D111" s="1224" t="s">
        <v>2879</v>
      </c>
      <c r="E111" s="1224" t="s">
        <v>1150</v>
      </c>
      <c r="F111" s="1224" t="s">
        <v>2881</v>
      </c>
      <c r="G111" s="1224" t="s">
        <v>2585</v>
      </c>
      <c r="H111" s="1227"/>
    </row>
    <row r="112">
      <c r="A112" s="1223" t="s">
        <v>3143</v>
      </c>
      <c r="B112" s="1223" t="s">
        <v>3144</v>
      </c>
      <c r="C112" s="1224" t="s">
        <v>1752</v>
      </c>
      <c r="D112" s="1224" t="s">
        <v>2879</v>
      </c>
      <c r="E112" s="1224" t="s">
        <v>1150</v>
      </c>
      <c r="F112" s="1224" t="s">
        <v>2881</v>
      </c>
      <c r="G112" s="1224" t="s">
        <v>2585</v>
      </c>
      <c r="H112" s="1227"/>
    </row>
    <row r="113">
      <c r="A113" s="1092"/>
      <c r="B113" s="1223" t="s">
        <v>3146</v>
      </c>
      <c r="C113" s="1224" t="s">
        <v>1752</v>
      </c>
      <c r="D113" s="1224" t="s">
        <v>2879</v>
      </c>
      <c r="E113" s="1224" t="s">
        <v>1150</v>
      </c>
      <c r="F113" s="1224" t="s">
        <v>2881</v>
      </c>
      <c r="G113" s="1224" t="s">
        <v>2585</v>
      </c>
      <c r="H113" s="1227"/>
    </row>
    <row r="114">
      <c r="A114" s="1092"/>
      <c r="B114" s="1223" t="s">
        <v>3149</v>
      </c>
      <c r="C114" s="1224" t="s">
        <v>1752</v>
      </c>
      <c r="D114" s="1224" t="s">
        <v>2879</v>
      </c>
      <c r="E114" s="1224" t="s">
        <v>1150</v>
      </c>
      <c r="F114" s="1224" t="s">
        <v>2881</v>
      </c>
      <c r="G114" s="1224" t="s">
        <v>2585</v>
      </c>
      <c r="H114" s="1227"/>
    </row>
    <row r="115">
      <c r="A115" s="1092"/>
      <c r="B115" s="1223" t="s">
        <v>3150</v>
      </c>
      <c r="C115" s="1224" t="s">
        <v>1752</v>
      </c>
      <c r="D115" s="1224" t="s">
        <v>2879</v>
      </c>
      <c r="E115" s="1224" t="s">
        <v>1150</v>
      </c>
      <c r="F115" s="1224" t="s">
        <v>2881</v>
      </c>
      <c r="G115" s="1224" t="s">
        <v>2585</v>
      </c>
      <c r="H115" s="1323"/>
    </row>
    <row r="116">
      <c r="A116" s="1223" t="s">
        <v>3152</v>
      </c>
      <c r="B116" s="1223" t="s">
        <v>3153</v>
      </c>
      <c r="C116" s="1224" t="s">
        <v>1752</v>
      </c>
      <c r="D116" s="1224" t="s">
        <v>2879</v>
      </c>
      <c r="E116" s="1224" t="s">
        <v>1150</v>
      </c>
      <c r="F116" s="1224" t="s">
        <v>2881</v>
      </c>
      <c r="G116" s="1224" t="s">
        <v>2585</v>
      </c>
      <c r="H116" s="1027"/>
      <c r="I116" s="1227"/>
    </row>
    <row r="117">
      <c r="A117" s="1092"/>
      <c r="B117" s="1223" t="s">
        <v>3154</v>
      </c>
      <c r="C117" s="1224" t="s">
        <v>1752</v>
      </c>
      <c r="D117" s="1224" t="s">
        <v>2879</v>
      </c>
      <c r="E117" s="1224" t="s">
        <v>1150</v>
      </c>
      <c r="F117" s="1224" t="s">
        <v>2881</v>
      </c>
      <c r="G117" s="1224" t="s">
        <v>2585</v>
      </c>
      <c r="H117" s="1027"/>
      <c r="I117" s="1227"/>
    </row>
    <row r="118">
      <c r="A118" s="1092"/>
      <c r="B118" s="1092"/>
      <c r="C118" s="1027"/>
      <c r="D118" s="1027"/>
      <c r="E118" s="1027"/>
      <c r="F118" s="1027"/>
      <c r="G118" s="1027"/>
      <c r="H118" s="1027"/>
      <c r="I118" s="1227"/>
    </row>
    <row r="119">
      <c r="A119" s="1223" t="s">
        <v>3157</v>
      </c>
      <c r="B119" s="1223" t="s">
        <v>3158</v>
      </c>
      <c r="C119" s="1224" t="s">
        <v>1752</v>
      </c>
      <c r="D119" s="1224" t="s">
        <v>2879</v>
      </c>
      <c r="E119" s="1224" t="s">
        <v>1150</v>
      </c>
      <c r="F119" s="1224" t="s">
        <v>2881</v>
      </c>
      <c r="G119" s="1224" t="s">
        <v>2585</v>
      </c>
      <c r="H119" s="1027"/>
      <c r="I119" s="1227"/>
    </row>
    <row r="120">
      <c r="A120" s="1092"/>
      <c r="B120" s="1223" t="s">
        <v>3160</v>
      </c>
      <c r="C120" s="1224" t="s">
        <v>1752</v>
      </c>
      <c r="D120" s="1027"/>
      <c r="E120" s="1224" t="s">
        <v>1150</v>
      </c>
      <c r="F120" s="1224" t="s">
        <v>2881</v>
      </c>
      <c r="G120" s="1224" t="s">
        <v>2585</v>
      </c>
      <c r="H120" s="1027"/>
      <c r="I120" s="1227"/>
    </row>
    <row r="121">
      <c r="A121" s="1223" t="s">
        <v>3161</v>
      </c>
      <c r="B121" s="1223" t="s">
        <v>3162</v>
      </c>
      <c r="C121" s="1224" t="s">
        <v>1752</v>
      </c>
      <c r="D121" s="1027"/>
      <c r="E121" s="1224" t="s">
        <v>1150</v>
      </c>
      <c r="F121" s="1224" t="s">
        <v>2881</v>
      </c>
      <c r="G121" s="1224" t="s">
        <v>2585</v>
      </c>
      <c r="H121" s="1027"/>
      <c r="I121" s="1227"/>
    </row>
    <row r="122">
      <c r="A122" s="1092"/>
      <c r="B122" s="1223" t="s">
        <v>3163</v>
      </c>
      <c r="C122" s="1224" t="s">
        <v>1752</v>
      </c>
      <c r="D122" s="1224" t="s">
        <v>3164</v>
      </c>
      <c r="E122" s="1224" t="s">
        <v>1150</v>
      </c>
      <c r="F122" s="1224" t="s">
        <v>3166</v>
      </c>
      <c r="G122" s="1224" t="s">
        <v>2585</v>
      </c>
      <c r="H122" s="1287"/>
    </row>
    <row r="123">
      <c r="A123" s="1092"/>
      <c r="B123" s="1223" t="s">
        <v>3167</v>
      </c>
      <c r="C123" s="1224" t="s">
        <v>1752</v>
      </c>
      <c r="D123" s="1224" t="s">
        <v>2879</v>
      </c>
      <c r="E123" s="1224" t="s">
        <v>3169</v>
      </c>
      <c r="F123" s="1224" t="s">
        <v>2881</v>
      </c>
      <c r="G123" s="1224" t="s">
        <v>2585</v>
      </c>
      <c r="H123" s="1227"/>
    </row>
    <row r="124">
      <c r="A124" s="1223" t="s">
        <v>3171</v>
      </c>
      <c r="B124" s="1223" t="s">
        <v>3172</v>
      </c>
      <c r="C124" s="1224" t="s">
        <v>3173</v>
      </c>
      <c r="D124" s="1224" t="s">
        <v>2879</v>
      </c>
      <c r="E124" s="1224" t="s">
        <v>1150</v>
      </c>
      <c r="F124" s="1224" t="s">
        <v>2881</v>
      </c>
      <c r="G124" s="1224" t="s">
        <v>2585</v>
      </c>
      <c r="H124" s="1227"/>
    </row>
    <row r="125">
      <c r="A125" s="1223" t="s">
        <v>3174</v>
      </c>
      <c r="B125" s="1223" t="s">
        <v>3176</v>
      </c>
      <c r="C125" s="1224" t="s">
        <v>3177</v>
      </c>
      <c r="D125" s="1224" t="s">
        <v>2879</v>
      </c>
      <c r="E125" s="1027"/>
      <c r="F125" s="1224" t="s">
        <v>2881</v>
      </c>
      <c r="G125" s="1224" t="s">
        <v>2585</v>
      </c>
      <c r="H125" s="1227"/>
    </row>
    <row r="126">
      <c r="A126" s="1092"/>
      <c r="B126" s="1092"/>
      <c r="C126" s="1027"/>
      <c r="D126" s="1027"/>
      <c r="E126" s="1027"/>
      <c r="F126" s="1027"/>
      <c r="G126" s="1262"/>
    </row>
    <row r="127">
      <c r="A127" s="1092"/>
      <c r="B127" s="1223" t="s">
        <v>3180</v>
      </c>
      <c r="C127" s="1224" t="s">
        <v>1752</v>
      </c>
      <c r="D127" s="1224" t="s">
        <v>2879</v>
      </c>
      <c r="E127" s="1027"/>
      <c r="F127" s="1224" t="s">
        <v>2881</v>
      </c>
      <c r="G127" s="1225" t="s">
        <v>2585</v>
      </c>
    </row>
    <row r="128">
      <c r="A128" s="1092"/>
      <c r="B128" s="1223" t="s">
        <v>3181</v>
      </c>
      <c r="C128" s="1027"/>
      <c r="D128" s="1224" t="s">
        <v>2879</v>
      </c>
      <c r="E128" s="1027"/>
      <c r="F128" s="1224" t="s">
        <v>2881</v>
      </c>
      <c r="G128" s="1225" t="s">
        <v>2585</v>
      </c>
    </row>
    <row r="129">
      <c r="A129" s="1092"/>
      <c r="B129" s="1223" t="s">
        <v>3182</v>
      </c>
      <c r="C129" s="1224" t="s">
        <v>3183</v>
      </c>
      <c r="D129" s="1224" t="s">
        <v>3185</v>
      </c>
      <c r="E129" s="1224" t="s">
        <v>3186</v>
      </c>
      <c r="F129" s="1224" t="s">
        <v>2881</v>
      </c>
      <c r="G129" s="1224" t="s">
        <v>2585</v>
      </c>
      <c r="H129" s="1227"/>
    </row>
    <row r="130">
      <c r="A130" s="1092"/>
      <c r="B130" s="1223" t="s">
        <v>3188</v>
      </c>
      <c r="C130" s="1224" t="s">
        <v>1752</v>
      </c>
      <c r="D130" s="1224" t="s">
        <v>2879</v>
      </c>
      <c r="E130" s="1027"/>
      <c r="F130" s="1224" t="s">
        <v>2881</v>
      </c>
      <c r="G130" s="1224" t="s">
        <v>2585</v>
      </c>
      <c r="H130" s="1227"/>
    </row>
    <row r="131">
      <c r="A131" s="1223" t="s">
        <v>3174</v>
      </c>
      <c r="B131" s="1223" t="s">
        <v>3190</v>
      </c>
      <c r="C131" s="1027"/>
      <c r="D131" s="1224" t="s">
        <v>2879</v>
      </c>
      <c r="E131" s="1224" t="s">
        <v>1150</v>
      </c>
      <c r="F131" s="1224" t="s">
        <v>2881</v>
      </c>
      <c r="G131" s="1224" t="s">
        <v>2585</v>
      </c>
      <c r="H131" s="1227"/>
    </row>
    <row r="132">
      <c r="A132" s="1223" t="s">
        <v>3191</v>
      </c>
      <c r="B132" s="1223" t="s">
        <v>3192</v>
      </c>
      <c r="C132" s="1027"/>
      <c r="D132" s="1224" t="s">
        <v>2879</v>
      </c>
      <c r="E132" s="1224" t="s">
        <v>1150</v>
      </c>
      <c r="F132" s="1224" t="s">
        <v>2881</v>
      </c>
      <c r="G132" s="1224" t="s">
        <v>2585</v>
      </c>
      <c r="H132" s="1227"/>
    </row>
    <row r="133">
      <c r="A133" s="1092"/>
      <c r="B133" s="1223" t="s">
        <v>3194</v>
      </c>
      <c r="C133" s="1027"/>
      <c r="D133" s="1224" t="s">
        <v>2879</v>
      </c>
      <c r="E133" s="1224" t="s">
        <v>1150</v>
      </c>
      <c r="F133" s="1224" t="s">
        <v>3195</v>
      </c>
      <c r="G133" s="1224" t="s">
        <v>2585</v>
      </c>
      <c r="H133" s="1227"/>
    </row>
    <row r="134">
      <c r="A134" s="1092"/>
      <c r="B134" s="1092"/>
      <c r="C134" s="1027"/>
      <c r="D134" s="1027"/>
      <c r="E134" s="1027"/>
      <c r="F134" s="1027"/>
      <c r="G134" s="1262"/>
    </row>
    <row r="135">
      <c r="A135" s="1092"/>
      <c r="B135" s="1092"/>
      <c r="C135" s="1027"/>
      <c r="D135" s="1224" t="s">
        <v>2879</v>
      </c>
      <c r="E135" s="1027"/>
      <c r="F135" s="1224" t="s">
        <v>2881</v>
      </c>
      <c r="G135" s="1225" t="s">
        <v>2585</v>
      </c>
    </row>
    <row r="136">
      <c r="A136" s="1223" t="s">
        <v>3196</v>
      </c>
      <c r="B136" s="1223" t="s">
        <v>3197</v>
      </c>
      <c r="C136" s="1224" t="s">
        <v>1752</v>
      </c>
      <c r="D136" s="1224" t="s">
        <v>2879</v>
      </c>
      <c r="E136" s="1224" t="s">
        <v>1150</v>
      </c>
      <c r="F136" s="1224" t="s">
        <v>2881</v>
      </c>
      <c r="G136" s="1224" t="s">
        <v>2585</v>
      </c>
      <c r="H136" s="1227"/>
    </row>
    <row r="137">
      <c r="A137" s="1092"/>
      <c r="B137" s="1223" t="s">
        <v>3199</v>
      </c>
      <c r="C137" s="1224" t="s">
        <v>1752</v>
      </c>
      <c r="D137" s="1224" t="s">
        <v>2879</v>
      </c>
      <c r="E137" s="1224" t="s">
        <v>1150</v>
      </c>
      <c r="F137" s="1224" t="s">
        <v>2881</v>
      </c>
      <c r="G137" s="1224" t="s">
        <v>2585</v>
      </c>
      <c r="H137" s="1227"/>
    </row>
    <row r="138">
      <c r="A138" s="1092"/>
      <c r="B138" s="1223" t="s">
        <v>3200</v>
      </c>
      <c r="C138" s="1224" t="s">
        <v>1752</v>
      </c>
      <c r="D138" s="1224" t="s">
        <v>2879</v>
      </c>
      <c r="E138" s="1224" t="s">
        <v>1150</v>
      </c>
      <c r="F138" s="1224" t="s">
        <v>2881</v>
      </c>
      <c r="G138" s="1224" t="s">
        <v>2585</v>
      </c>
      <c r="H138" s="1227"/>
    </row>
    <row r="139">
      <c r="A139" s="1223" t="s">
        <v>3201</v>
      </c>
      <c r="B139" s="1223" t="s">
        <v>3202</v>
      </c>
      <c r="C139" s="1224" t="s">
        <v>3203</v>
      </c>
      <c r="D139" s="1224" t="s">
        <v>2879</v>
      </c>
      <c r="E139" s="1224" t="s">
        <v>1150</v>
      </c>
      <c r="F139" s="1224" t="s">
        <v>2881</v>
      </c>
      <c r="G139" s="1224" t="s">
        <v>2585</v>
      </c>
      <c r="H139" s="1227"/>
    </row>
    <row r="140">
      <c r="A140" s="1223" t="s">
        <v>3204</v>
      </c>
      <c r="B140" s="1223" t="s">
        <v>3206</v>
      </c>
      <c r="C140" s="1224" t="s">
        <v>3203</v>
      </c>
      <c r="D140" s="1224" t="s">
        <v>2879</v>
      </c>
      <c r="E140" s="1224" t="s">
        <v>1150</v>
      </c>
      <c r="F140" s="1224" t="s">
        <v>2881</v>
      </c>
      <c r="G140" s="1224" t="s">
        <v>2585</v>
      </c>
      <c r="H140" s="1227"/>
    </row>
    <row r="141">
      <c r="A141" s="1230" t="s">
        <v>3209</v>
      </c>
      <c r="B141" s="1223" t="s">
        <v>3210</v>
      </c>
      <c r="C141" s="1224" t="s">
        <v>3203</v>
      </c>
      <c r="D141" s="1224" t="s">
        <v>2879</v>
      </c>
      <c r="E141" s="1224" t="s">
        <v>1150</v>
      </c>
      <c r="F141" s="1224" t="s">
        <v>2881</v>
      </c>
      <c r="G141" s="1224" t="s">
        <v>2585</v>
      </c>
      <c r="H141" s="1227"/>
    </row>
    <row r="142">
      <c r="A142" s="1092"/>
      <c r="B142" s="1223" t="s">
        <v>3212</v>
      </c>
      <c r="C142" s="1224" t="s">
        <v>3203</v>
      </c>
      <c r="D142" s="1224" t="s">
        <v>2879</v>
      </c>
      <c r="E142" s="1224" t="s">
        <v>1150</v>
      </c>
      <c r="F142" s="1224" t="s">
        <v>2881</v>
      </c>
      <c r="G142" s="1224" t="s">
        <v>2585</v>
      </c>
      <c r="H142" s="1227"/>
    </row>
    <row r="143">
      <c r="A143" s="1223" t="s">
        <v>3214</v>
      </c>
      <c r="B143" s="1223" t="s">
        <v>3215</v>
      </c>
      <c r="C143" s="1224" t="s">
        <v>3203</v>
      </c>
      <c r="D143" s="1224" t="s">
        <v>2879</v>
      </c>
      <c r="E143" s="1224" t="s">
        <v>1150</v>
      </c>
      <c r="F143" s="1224" t="s">
        <v>2881</v>
      </c>
      <c r="G143" s="1224" t="s">
        <v>2585</v>
      </c>
      <c r="H143" s="1227"/>
    </row>
    <row r="144">
      <c r="A144" s="1092"/>
      <c r="B144" s="1223" t="s">
        <v>3217</v>
      </c>
      <c r="C144" s="1224" t="s">
        <v>3203</v>
      </c>
      <c r="D144" s="1224" t="s">
        <v>2879</v>
      </c>
      <c r="E144" s="1224" t="s">
        <v>1150</v>
      </c>
      <c r="F144" s="1224" t="s">
        <v>2881</v>
      </c>
      <c r="G144" s="1224" t="s">
        <v>2585</v>
      </c>
      <c r="H144" s="1227"/>
    </row>
    <row r="145">
      <c r="A145" s="1092"/>
      <c r="B145" s="1223" t="s">
        <v>3218</v>
      </c>
      <c r="C145" s="1224" t="s">
        <v>3203</v>
      </c>
      <c r="D145" s="1224" t="s">
        <v>2879</v>
      </c>
      <c r="E145" s="1224" t="s">
        <v>1150</v>
      </c>
      <c r="F145" s="1224" t="s">
        <v>2881</v>
      </c>
      <c r="G145" s="1224" t="s">
        <v>2585</v>
      </c>
      <c r="H145" s="1227"/>
    </row>
    <row r="146">
      <c r="A146" s="1092"/>
      <c r="B146" s="1223" t="s">
        <v>3219</v>
      </c>
      <c r="C146" s="1224" t="s">
        <v>3203</v>
      </c>
      <c r="D146" s="1224" t="s">
        <v>2879</v>
      </c>
      <c r="E146" s="1224" t="s">
        <v>1150</v>
      </c>
      <c r="F146" s="1224" t="s">
        <v>3220</v>
      </c>
      <c r="G146" s="1224" t="s">
        <v>2585</v>
      </c>
      <c r="H146" s="1227"/>
    </row>
    <row r="147">
      <c r="A147" s="1092"/>
      <c r="B147" s="1092"/>
      <c r="C147" s="1027"/>
      <c r="D147" s="1027"/>
      <c r="E147" s="1027"/>
      <c r="F147" s="1027"/>
      <c r="G147" s="1027"/>
      <c r="H147" s="1227"/>
    </row>
    <row r="148">
      <c r="A148" s="1261">
        <v>42037.0</v>
      </c>
      <c r="B148" s="1223" t="s">
        <v>3222</v>
      </c>
      <c r="C148" s="1224" t="s">
        <v>3203</v>
      </c>
      <c r="D148" s="1224" t="s">
        <v>2879</v>
      </c>
      <c r="E148" s="1224" t="s">
        <v>1150</v>
      </c>
      <c r="F148" s="1224" t="s">
        <v>2881</v>
      </c>
      <c r="G148" s="1224" t="s">
        <v>2585</v>
      </c>
      <c r="H148" s="1227"/>
    </row>
    <row r="149">
      <c r="A149" s="1092"/>
      <c r="B149" s="1223" t="s">
        <v>3224</v>
      </c>
      <c r="C149" s="1224" t="s">
        <v>3203</v>
      </c>
      <c r="D149" s="1224" t="s">
        <v>2879</v>
      </c>
      <c r="E149" s="1224" t="s">
        <v>1150</v>
      </c>
      <c r="F149" s="1224" t="s">
        <v>2881</v>
      </c>
      <c r="G149" s="1224" t="s">
        <v>2585</v>
      </c>
      <c r="H149" s="1323"/>
    </row>
    <row r="150">
      <c r="A150" s="1261">
        <v>42126.0</v>
      </c>
      <c r="B150" s="1223" t="s">
        <v>3226</v>
      </c>
      <c r="C150" s="1224" t="s">
        <v>1752</v>
      </c>
      <c r="D150" s="1224" t="s">
        <v>3227</v>
      </c>
      <c r="E150" s="1224" t="s">
        <v>3228</v>
      </c>
      <c r="F150" s="1224" t="s">
        <v>2881</v>
      </c>
      <c r="G150" s="1224" t="s">
        <v>2585</v>
      </c>
      <c r="H150" s="1027"/>
      <c r="I150" s="1227"/>
    </row>
    <row r="151">
      <c r="A151" s="1261">
        <v>42126.0</v>
      </c>
      <c r="B151" s="1223" t="s">
        <v>3229</v>
      </c>
      <c r="C151" s="1224" t="s">
        <v>1752</v>
      </c>
      <c r="D151" s="1224" t="s">
        <v>2879</v>
      </c>
      <c r="E151" s="1224" t="s">
        <v>1150</v>
      </c>
      <c r="F151" s="1224" t="s">
        <v>2881</v>
      </c>
      <c r="G151" s="1224" t="s">
        <v>2585</v>
      </c>
      <c r="H151" s="1027"/>
      <c r="I151" s="1227"/>
    </row>
    <row r="152">
      <c r="A152" s="1092"/>
      <c r="B152" s="1223" t="s">
        <v>3230</v>
      </c>
      <c r="C152" s="1224" t="s">
        <v>1752</v>
      </c>
      <c r="D152" s="1224" t="s">
        <v>2879</v>
      </c>
      <c r="E152" s="1224" t="s">
        <v>1150</v>
      </c>
      <c r="F152" s="1224" t="s">
        <v>2881</v>
      </c>
      <c r="G152" s="1224" t="s">
        <v>2585</v>
      </c>
      <c r="H152" s="1027"/>
      <c r="I152" s="1227"/>
    </row>
    <row r="153">
      <c r="A153" s="1261">
        <v>42187.0</v>
      </c>
      <c r="B153" s="1223" t="s">
        <v>3232</v>
      </c>
      <c r="C153" s="1224" t="s">
        <v>1752</v>
      </c>
      <c r="D153" s="1224" t="s">
        <v>2879</v>
      </c>
      <c r="E153" s="1224" t="s">
        <v>1150</v>
      </c>
      <c r="F153" s="1224" t="s">
        <v>2881</v>
      </c>
      <c r="G153" s="1224" t="s">
        <v>2585</v>
      </c>
      <c r="H153" s="1027"/>
      <c r="I153" s="1227"/>
    </row>
    <row r="154">
      <c r="A154" s="1092"/>
      <c r="B154" s="1223" t="s">
        <v>3235</v>
      </c>
      <c r="C154" s="1224" t="s">
        <v>1752</v>
      </c>
      <c r="D154" s="1224" t="s">
        <v>2879</v>
      </c>
      <c r="E154" s="1224" t="s">
        <v>1150</v>
      </c>
      <c r="F154" s="1224" t="s">
        <v>2881</v>
      </c>
      <c r="G154" s="1224" t="s">
        <v>2585</v>
      </c>
      <c r="H154" s="1027"/>
      <c r="I154" s="1227"/>
    </row>
    <row r="155">
      <c r="A155" s="1261">
        <v>42218.0</v>
      </c>
      <c r="B155" s="1223" t="s">
        <v>3237</v>
      </c>
      <c r="C155" s="1224" t="s">
        <v>1752</v>
      </c>
      <c r="D155" s="1224" t="s">
        <v>2879</v>
      </c>
      <c r="E155" s="1224" t="s">
        <v>1150</v>
      </c>
      <c r="F155" s="1224" t="s">
        <v>2881</v>
      </c>
      <c r="G155" s="1224" t="s">
        <v>2585</v>
      </c>
      <c r="H155" s="1027"/>
      <c r="I155" s="1227"/>
    </row>
    <row r="156">
      <c r="A156" s="1261">
        <v>42279.0</v>
      </c>
      <c r="B156" s="1223" t="s">
        <v>3239</v>
      </c>
      <c r="C156" s="1224" t="s">
        <v>1752</v>
      </c>
      <c r="D156" s="1224" t="s">
        <v>2879</v>
      </c>
      <c r="E156" s="1224" t="s">
        <v>1150</v>
      </c>
      <c r="F156" s="1224" t="s">
        <v>2881</v>
      </c>
      <c r="G156" s="1224" t="s">
        <v>2585</v>
      </c>
      <c r="H156" s="1027"/>
      <c r="I156" s="1227"/>
    </row>
    <row r="157">
      <c r="A157" s="1223" t="s">
        <v>3240</v>
      </c>
      <c r="B157" s="1223" t="s">
        <v>3241</v>
      </c>
      <c r="C157" s="1224" t="s">
        <v>1752</v>
      </c>
      <c r="D157" s="1224" t="s">
        <v>2879</v>
      </c>
      <c r="E157" s="1224" t="s">
        <v>1150</v>
      </c>
      <c r="F157" s="1224" t="s">
        <v>2881</v>
      </c>
      <c r="G157" s="1224" t="s">
        <v>2585</v>
      </c>
      <c r="H157" s="1027"/>
      <c r="I157" s="1227"/>
    </row>
    <row r="158">
      <c r="A158" s="1223" t="s">
        <v>3243</v>
      </c>
      <c r="B158" s="1223" t="s">
        <v>3244</v>
      </c>
      <c r="C158" s="1224" t="s">
        <v>1752</v>
      </c>
      <c r="D158" s="1224" t="s">
        <v>2879</v>
      </c>
      <c r="E158" s="1224" t="s">
        <v>1150</v>
      </c>
      <c r="F158" s="1224" t="s">
        <v>2881</v>
      </c>
      <c r="G158" s="1224" t="s">
        <v>2585</v>
      </c>
      <c r="H158" s="1027"/>
      <c r="I158" s="1227"/>
    </row>
    <row r="159">
      <c r="A159" s="1223" t="s">
        <v>3243</v>
      </c>
      <c r="B159" s="1223" t="s">
        <v>3245</v>
      </c>
      <c r="C159" s="1224" t="s">
        <v>1752</v>
      </c>
      <c r="D159" s="1224" t="s">
        <v>2879</v>
      </c>
      <c r="E159" s="1224" t="s">
        <v>1150</v>
      </c>
      <c r="F159" s="1224" t="s">
        <v>2881</v>
      </c>
      <c r="G159" s="1224" t="s">
        <v>2585</v>
      </c>
      <c r="H159" s="1027"/>
      <c r="I159" s="1227"/>
    </row>
    <row r="160">
      <c r="A160" s="1223" t="s">
        <v>3246</v>
      </c>
      <c r="B160" s="1223" t="s">
        <v>3247</v>
      </c>
      <c r="C160" s="1224" t="s">
        <v>1752</v>
      </c>
      <c r="D160" s="1224" t="s">
        <v>2879</v>
      </c>
      <c r="E160" s="1224" t="s">
        <v>1150</v>
      </c>
      <c r="F160" s="1224" t="s">
        <v>2881</v>
      </c>
      <c r="G160" s="1224" t="s">
        <v>2585</v>
      </c>
      <c r="H160" s="1224" t="s">
        <v>3249</v>
      </c>
      <c r="I160" s="1227"/>
    </row>
    <row r="161">
      <c r="A161" s="1223" t="s">
        <v>3250</v>
      </c>
      <c r="B161" s="1223" t="s">
        <v>3251</v>
      </c>
      <c r="C161" s="1224" t="s">
        <v>1752</v>
      </c>
      <c r="D161" s="1224" t="s">
        <v>2879</v>
      </c>
      <c r="E161" s="1224" t="s">
        <v>1150</v>
      </c>
      <c r="F161" s="1224" t="s">
        <v>2881</v>
      </c>
      <c r="G161" s="1224" t="s">
        <v>2585</v>
      </c>
      <c r="H161" s="1224" t="s">
        <v>3249</v>
      </c>
      <c r="I161" s="1227"/>
    </row>
    <row r="162">
      <c r="A162" s="1092"/>
      <c r="B162" s="1223" t="s">
        <v>3252</v>
      </c>
      <c r="C162" s="1224" t="s">
        <v>1752</v>
      </c>
      <c r="D162" s="1224" t="s">
        <v>2879</v>
      </c>
      <c r="E162" s="1224" t="s">
        <v>1150</v>
      </c>
      <c r="F162" s="1224" t="s">
        <v>2881</v>
      </c>
      <c r="G162" s="1224" t="s">
        <v>2585</v>
      </c>
      <c r="H162" s="1224" t="s">
        <v>3249</v>
      </c>
      <c r="I162" s="1227"/>
    </row>
    <row r="163">
      <c r="A163" s="1223" t="s">
        <v>3253</v>
      </c>
      <c r="B163" s="1223" t="s">
        <v>3254</v>
      </c>
      <c r="C163" s="1224" t="s">
        <v>1752</v>
      </c>
      <c r="D163" s="1224" t="s">
        <v>2879</v>
      </c>
      <c r="E163" s="1224" t="s">
        <v>1150</v>
      </c>
      <c r="F163" s="1224" t="s">
        <v>3255</v>
      </c>
      <c r="G163" s="1224" t="s">
        <v>2585</v>
      </c>
      <c r="H163" s="1224" t="s">
        <v>3249</v>
      </c>
      <c r="I163" s="1227"/>
    </row>
    <row r="164">
      <c r="A164" s="1223" t="s">
        <v>3256</v>
      </c>
      <c r="B164" s="1092"/>
      <c r="C164" s="1224" t="s">
        <v>1752</v>
      </c>
      <c r="D164" s="1027"/>
      <c r="E164" s="1027"/>
      <c r="F164" s="1224" t="s">
        <v>2881</v>
      </c>
      <c r="G164" s="1224" t="s">
        <v>2585</v>
      </c>
      <c r="H164" s="1027"/>
      <c r="I164" s="1227"/>
    </row>
    <row r="165">
      <c r="A165" s="1223" t="s">
        <v>3256</v>
      </c>
      <c r="B165" s="1223" t="s">
        <v>3257</v>
      </c>
      <c r="C165" s="1027"/>
      <c r="D165" s="1224" t="s">
        <v>2879</v>
      </c>
      <c r="E165" s="1224" t="s">
        <v>1150</v>
      </c>
      <c r="F165" s="1224" t="s">
        <v>2881</v>
      </c>
      <c r="G165" s="1224" t="s">
        <v>2585</v>
      </c>
      <c r="H165" s="1224" t="s">
        <v>3249</v>
      </c>
      <c r="I165" s="1227"/>
    </row>
    <row r="166">
      <c r="A166" s="1223" t="s">
        <v>3256</v>
      </c>
      <c r="B166" s="1223" t="s">
        <v>3258</v>
      </c>
      <c r="C166" s="1224" t="s">
        <v>1752</v>
      </c>
      <c r="D166" s="1224" t="s">
        <v>2879</v>
      </c>
      <c r="E166" s="1224" t="s">
        <v>1150</v>
      </c>
      <c r="F166" s="1224" t="s">
        <v>2881</v>
      </c>
      <c r="G166" s="1224" t="s">
        <v>2585</v>
      </c>
      <c r="H166" s="1225" t="s">
        <v>3249</v>
      </c>
    </row>
    <row r="167">
      <c r="A167" s="1223" t="s">
        <v>3260</v>
      </c>
      <c r="B167" s="1223" t="s">
        <v>3262</v>
      </c>
      <c r="C167" s="1224" t="s">
        <v>1752</v>
      </c>
      <c r="D167" s="1224" t="s">
        <v>2879</v>
      </c>
      <c r="E167" s="1224" t="s">
        <v>1150</v>
      </c>
      <c r="F167" s="1224" t="s">
        <v>2881</v>
      </c>
      <c r="G167" s="1224" t="s">
        <v>2585</v>
      </c>
      <c r="H167" s="1225" t="s">
        <v>3249</v>
      </c>
      <c r="I167" s="1259"/>
    </row>
    <row r="168">
      <c r="A168" s="1223" t="s">
        <v>3263</v>
      </c>
      <c r="B168" s="1223" t="s">
        <v>3264</v>
      </c>
      <c r="C168" s="1224" t="s">
        <v>1752</v>
      </c>
      <c r="D168" s="1224" t="s">
        <v>2879</v>
      </c>
      <c r="E168" s="1224" t="s">
        <v>1150</v>
      </c>
      <c r="F168" s="1224" t="s">
        <v>2881</v>
      </c>
      <c r="G168" s="1224" t="s">
        <v>2872</v>
      </c>
      <c r="H168" s="1224" t="s">
        <v>3267</v>
      </c>
      <c r="I168" s="1224" t="s">
        <v>3268</v>
      </c>
      <c r="J168" s="1227"/>
    </row>
    <row r="169">
      <c r="A169" s="1223" t="s">
        <v>3269</v>
      </c>
      <c r="B169" s="1223" t="s">
        <v>3270</v>
      </c>
      <c r="C169" s="1224" t="s">
        <v>1752</v>
      </c>
      <c r="D169" s="1224" t="s">
        <v>2879</v>
      </c>
      <c r="E169" s="1224" t="s">
        <v>1150</v>
      </c>
      <c r="F169" s="1224" t="s">
        <v>2881</v>
      </c>
      <c r="G169" s="1224" t="s">
        <v>2872</v>
      </c>
      <c r="H169" s="1224" t="s">
        <v>3267</v>
      </c>
      <c r="I169" s="1224" t="s">
        <v>3268</v>
      </c>
      <c r="J169" s="1227"/>
    </row>
    <row r="170">
      <c r="A170" s="1223" t="s">
        <v>1440</v>
      </c>
      <c r="B170" s="1223" t="s">
        <v>3271</v>
      </c>
      <c r="C170" s="1224" t="s">
        <v>1752</v>
      </c>
      <c r="D170" s="1224" t="s">
        <v>2879</v>
      </c>
      <c r="E170" s="1224" t="s">
        <v>1150</v>
      </c>
      <c r="F170" s="1224" t="s">
        <v>2881</v>
      </c>
      <c r="G170" s="1224" t="s">
        <v>2872</v>
      </c>
      <c r="H170" s="1224" t="s">
        <v>3267</v>
      </c>
      <c r="I170" s="1224" t="s">
        <v>3268</v>
      </c>
      <c r="J170" s="1227"/>
    </row>
    <row r="171">
      <c r="A171" s="1223" t="s">
        <v>3273</v>
      </c>
      <c r="B171" s="1223" t="s">
        <v>3274</v>
      </c>
      <c r="C171" s="1224" t="s">
        <v>1752</v>
      </c>
      <c r="D171" s="1224" t="s">
        <v>2879</v>
      </c>
      <c r="E171" s="1224" t="s">
        <v>1150</v>
      </c>
      <c r="F171" s="1224" t="s">
        <v>2881</v>
      </c>
      <c r="G171" s="1224" t="s">
        <v>2872</v>
      </c>
      <c r="H171" s="1224" t="s">
        <v>3267</v>
      </c>
      <c r="I171" s="1224" t="s">
        <v>3268</v>
      </c>
      <c r="J171" s="1227"/>
    </row>
    <row r="172">
      <c r="A172" s="1092"/>
      <c r="B172" s="1223" t="s">
        <v>3278</v>
      </c>
      <c r="C172" s="1224" t="s">
        <v>1752</v>
      </c>
      <c r="D172" s="1224" t="s">
        <v>2879</v>
      </c>
      <c r="E172" s="1224" t="s">
        <v>1150</v>
      </c>
      <c r="F172" s="1224" t="s">
        <v>2881</v>
      </c>
      <c r="G172" s="1224" t="s">
        <v>2872</v>
      </c>
      <c r="H172" s="1224" t="s">
        <v>3267</v>
      </c>
      <c r="I172" s="1224" t="s">
        <v>3268</v>
      </c>
      <c r="J172" s="1227"/>
    </row>
    <row r="173">
      <c r="A173" s="1092"/>
      <c r="B173" s="1223" t="s">
        <v>3282</v>
      </c>
      <c r="C173" s="1224" t="s">
        <v>1752</v>
      </c>
      <c r="D173" s="1224" t="s">
        <v>2879</v>
      </c>
      <c r="E173" s="1224" t="s">
        <v>1150</v>
      </c>
      <c r="F173" s="1224" t="s">
        <v>2881</v>
      </c>
      <c r="G173" s="1224" t="s">
        <v>2872</v>
      </c>
      <c r="H173" s="1224" t="s">
        <v>3267</v>
      </c>
      <c r="I173" s="1224" t="s">
        <v>3268</v>
      </c>
      <c r="J173" s="1227"/>
    </row>
    <row r="174">
      <c r="A174" s="1092"/>
      <c r="B174" s="1223" t="s">
        <v>3286</v>
      </c>
      <c r="C174" s="1224" t="s">
        <v>1752</v>
      </c>
      <c r="D174" s="1224" t="s">
        <v>2879</v>
      </c>
      <c r="E174" s="1224" t="s">
        <v>1150</v>
      </c>
      <c r="F174" s="1224" t="s">
        <v>2881</v>
      </c>
      <c r="G174" s="1224" t="s">
        <v>2872</v>
      </c>
      <c r="H174" s="1224" t="s">
        <v>3267</v>
      </c>
      <c r="I174" s="1224" t="s">
        <v>3268</v>
      </c>
      <c r="J174" s="1227"/>
    </row>
    <row r="175">
      <c r="A175" s="1092"/>
      <c r="B175" s="1223" t="s">
        <v>3288</v>
      </c>
      <c r="C175" s="1224" t="s">
        <v>1752</v>
      </c>
      <c r="D175" s="1224" t="s">
        <v>2879</v>
      </c>
      <c r="E175" s="1224" t="s">
        <v>1150</v>
      </c>
      <c r="F175" s="1224" t="s">
        <v>2881</v>
      </c>
      <c r="G175" s="1224" t="s">
        <v>2872</v>
      </c>
      <c r="H175" s="1224" t="s">
        <v>3267</v>
      </c>
      <c r="I175" s="1224" t="s">
        <v>3268</v>
      </c>
      <c r="J175" s="1227"/>
    </row>
    <row r="176">
      <c r="A176" s="1092"/>
      <c r="B176" s="1223" t="s">
        <v>3289</v>
      </c>
      <c r="C176" s="1224" t="s">
        <v>1752</v>
      </c>
      <c r="D176" s="1224" t="s">
        <v>2879</v>
      </c>
      <c r="E176" s="1224" t="s">
        <v>1150</v>
      </c>
      <c r="F176" s="1224" t="s">
        <v>2881</v>
      </c>
      <c r="G176" s="1224" t="s">
        <v>2872</v>
      </c>
      <c r="H176" s="1224" t="s">
        <v>3267</v>
      </c>
      <c r="I176" s="1224" t="s">
        <v>3268</v>
      </c>
      <c r="J176" s="1227"/>
    </row>
    <row r="177">
      <c r="A177" s="1261">
        <v>42097.0</v>
      </c>
      <c r="B177" s="1223" t="s">
        <v>3292</v>
      </c>
      <c r="C177" s="1224" t="s">
        <v>1752</v>
      </c>
      <c r="D177" s="1224" t="s">
        <v>2879</v>
      </c>
      <c r="E177" s="1224" t="s">
        <v>1150</v>
      </c>
      <c r="F177" s="1224" t="s">
        <v>2881</v>
      </c>
      <c r="G177" s="1224" t="s">
        <v>2872</v>
      </c>
      <c r="H177" s="1224" t="s">
        <v>3267</v>
      </c>
      <c r="I177" s="1224" t="s">
        <v>3268</v>
      </c>
      <c r="J177" s="1227"/>
    </row>
    <row r="178">
      <c r="A178" s="1261">
        <v>42097.0</v>
      </c>
      <c r="B178" s="1223" t="s">
        <v>3294</v>
      </c>
      <c r="C178" s="1224" t="s">
        <v>1752</v>
      </c>
      <c r="D178" s="1224" t="s">
        <v>2879</v>
      </c>
      <c r="E178" s="1224" t="s">
        <v>1150</v>
      </c>
      <c r="F178" s="1224" t="s">
        <v>2881</v>
      </c>
      <c r="G178" s="1224" t="s">
        <v>2872</v>
      </c>
      <c r="H178" s="1224" t="s">
        <v>3267</v>
      </c>
      <c r="I178" s="1224" t="s">
        <v>3268</v>
      </c>
      <c r="J178" s="1227"/>
    </row>
    <row r="179">
      <c r="A179" s="1261">
        <v>42097.0</v>
      </c>
      <c r="B179" s="1223" t="s">
        <v>3296</v>
      </c>
      <c r="C179" s="1224" t="s">
        <v>1752</v>
      </c>
      <c r="D179" s="1224" t="s">
        <v>2879</v>
      </c>
      <c r="E179" s="1224" t="s">
        <v>1150</v>
      </c>
      <c r="F179" s="1224" t="s">
        <v>2881</v>
      </c>
      <c r="G179" s="1224" t="s">
        <v>2872</v>
      </c>
      <c r="H179" s="1224" t="s">
        <v>3267</v>
      </c>
      <c r="I179" s="1224" t="s">
        <v>3268</v>
      </c>
      <c r="J179" s="1227"/>
    </row>
    <row r="180">
      <c r="A180" s="1261">
        <v>42127.0</v>
      </c>
      <c r="B180" s="1223" t="s">
        <v>3298</v>
      </c>
      <c r="C180" s="1224" t="s">
        <v>1752</v>
      </c>
      <c r="D180" s="1224" t="s">
        <v>2879</v>
      </c>
      <c r="E180" s="1224" t="s">
        <v>1150</v>
      </c>
      <c r="F180" s="1224" t="s">
        <v>2881</v>
      </c>
      <c r="G180" s="1224" t="s">
        <v>2872</v>
      </c>
      <c r="H180" s="1224" t="s">
        <v>3249</v>
      </c>
      <c r="I180" s="1224" t="s">
        <v>3268</v>
      </c>
      <c r="J180" s="1227"/>
    </row>
    <row r="181">
      <c r="A181" s="1092"/>
      <c r="B181" s="1223" t="s">
        <v>3301</v>
      </c>
      <c r="C181" s="1224" t="s">
        <v>1752</v>
      </c>
      <c r="D181" s="1224" t="s">
        <v>2879</v>
      </c>
      <c r="E181" s="1224" t="s">
        <v>1150</v>
      </c>
      <c r="F181" s="1224" t="s">
        <v>2881</v>
      </c>
      <c r="G181" s="1224" t="s">
        <v>2872</v>
      </c>
      <c r="H181" s="1224" t="s">
        <v>3249</v>
      </c>
      <c r="I181" s="1224" t="s">
        <v>3268</v>
      </c>
      <c r="J181" s="1227"/>
    </row>
    <row r="182">
      <c r="A182" s="1261">
        <v>42158.0</v>
      </c>
      <c r="B182" s="1223" t="s">
        <v>3302</v>
      </c>
      <c r="C182" s="1224" t="s">
        <v>1752</v>
      </c>
      <c r="D182" s="1224" t="s">
        <v>2879</v>
      </c>
      <c r="E182" s="1224" t="s">
        <v>1150</v>
      </c>
      <c r="F182" s="1224" t="s">
        <v>2881</v>
      </c>
      <c r="G182" s="1224" t="s">
        <v>2872</v>
      </c>
      <c r="H182" s="1224" t="s">
        <v>3249</v>
      </c>
      <c r="I182" s="1224" t="s">
        <v>3268</v>
      </c>
      <c r="J182" s="1227"/>
    </row>
    <row r="183">
      <c r="A183" s="1261">
        <v>42158.0</v>
      </c>
      <c r="B183" s="1223" t="s">
        <v>3305</v>
      </c>
      <c r="C183" s="1224" t="s">
        <v>3306</v>
      </c>
      <c r="D183" s="1224" t="s">
        <v>2879</v>
      </c>
      <c r="E183" s="1224" t="s">
        <v>1150</v>
      </c>
      <c r="F183" s="1224" t="s">
        <v>2881</v>
      </c>
      <c r="G183" s="1224" t="s">
        <v>2872</v>
      </c>
      <c r="H183" s="1224" t="s">
        <v>3249</v>
      </c>
      <c r="I183" s="1224" t="s">
        <v>3268</v>
      </c>
      <c r="J183" s="1227"/>
    </row>
    <row r="184">
      <c r="A184" s="1261">
        <v>42158.0</v>
      </c>
      <c r="B184" s="1223" t="s">
        <v>3308</v>
      </c>
      <c r="C184" s="1224" t="s">
        <v>1752</v>
      </c>
      <c r="D184" s="1224" t="s">
        <v>2879</v>
      </c>
      <c r="E184" s="1224" t="s">
        <v>1150</v>
      </c>
      <c r="F184" s="1224" t="s">
        <v>2881</v>
      </c>
      <c r="G184" s="1224" t="s">
        <v>2872</v>
      </c>
      <c r="H184" s="1224" t="s">
        <v>3249</v>
      </c>
      <c r="I184" s="1224" t="s">
        <v>3268</v>
      </c>
      <c r="J184" s="1227"/>
    </row>
    <row r="185">
      <c r="A185" s="1092"/>
      <c r="B185" s="1223" t="s">
        <v>3309</v>
      </c>
      <c r="C185" s="1224" t="s">
        <v>1752</v>
      </c>
      <c r="D185" s="1224" t="s">
        <v>2879</v>
      </c>
      <c r="E185" s="1224" t="s">
        <v>1150</v>
      </c>
      <c r="F185" s="1224" t="s">
        <v>2881</v>
      </c>
      <c r="G185" s="1224" t="s">
        <v>2872</v>
      </c>
      <c r="H185" s="1224" t="s">
        <v>3249</v>
      </c>
      <c r="I185" s="1224" t="s">
        <v>3268</v>
      </c>
      <c r="J185" s="1227"/>
    </row>
    <row r="186">
      <c r="A186" s="1261">
        <v>42188.0</v>
      </c>
      <c r="B186" s="1223" t="s">
        <v>3311</v>
      </c>
      <c r="C186" s="1224" t="s">
        <v>1752</v>
      </c>
      <c r="D186" s="1224" t="s">
        <v>2879</v>
      </c>
      <c r="E186" s="1224" t="s">
        <v>1150</v>
      </c>
      <c r="F186" s="1224" t="s">
        <v>2881</v>
      </c>
      <c r="G186" s="1224" t="s">
        <v>2872</v>
      </c>
      <c r="H186" s="1224" t="s">
        <v>3249</v>
      </c>
      <c r="I186" s="1224" t="s">
        <v>3268</v>
      </c>
      <c r="J186" s="1227"/>
    </row>
    <row r="187">
      <c r="A187" s="1261">
        <v>42188.0</v>
      </c>
      <c r="B187" s="1223" t="s">
        <v>3314</v>
      </c>
      <c r="C187" s="1224" t="s">
        <v>1752</v>
      </c>
      <c r="D187" s="1224" t="s">
        <v>2879</v>
      </c>
      <c r="E187" s="1224" t="s">
        <v>1150</v>
      </c>
      <c r="F187" s="1224" t="s">
        <v>2881</v>
      </c>
      <c r="G187" s="1224" t="s">
        <v>2872</v>
      </c>
      <c r="H187" s="1224" t="s">
        <v>3249</v>
      </c>
      <c r="I187" s="1224" t="s">
        <v>3268</v>
      </c>
      <c r="J187" s="1227"/>
    </row>
    <row r="188">
      <c r="A188" s="1261">
        <v>42219.0</v>
      </c>
      <c r="B188" s="1223" t="s">
        <v>3317</v>
      </c>
      <c r="C188" s="1224" t="s">
        <v>1752</v>
      </c>
      <c r="D188" s="1224" t="s">
        <v>2879</v>
      </c>
      <c r="E188" s="1224" t="s">
        <v>1150</v>
      </c>
      <c r="F188" s="1224" t="s">
        <v>2881</v>
      </c>
      <c r="G188" s="1224" t="s">
        <v>2872</v>
      </c>
      <c r="H188" s="1224" t="s">
        <v>3249</v>
      </c>
      <c r="I188" s="1224" t="s">
        <v>3268</v>
      </c>
      <c r="J188" s="1227"/>
    </row>
    <row r="189">
      <c r="A189" s="1261">
        <v>42219.0</v>
      </c>
      <c r="B189" s="1223" t="s">
        <v>3320</v>
      </c>
      <c r="C189" s="1224" t="s">
        <v>1752</v>
      </c>
      <c r="D189" s="1224" t="s">
        <v>2879</v>
      </c>
      <c r="E189" s="1224" t="s">
        <v>1150</v>
      </c>
      <c r="F189" s="1224" t="s">
        <v>2881</v>
      </c>
      <c r="G189" s="1224" t="s">
        <v>2872</v>
      </c>
      <c r="H189" s="1224" t="s">
        <v>3249</v>
      </c>
      <c r="I189" s="1224" t="s">
        <v>3268</v>
      </c>
      <c r="J189" s="1227"/>
    </row>
    <row r="190">
      <c r="A190" s="1261">
        <v>42250.0</v>
      </c>
      <c r="B190" s="1223" t="s">
        <v>3322</v>
      </c>
      <c r="C190" s="1224" t="s">
        <v>1752</v>
      </c>
      <c r="D190" s="1224" t="s">
        <v>2879</v>
      </c>
      <c r="E190" s="1224" t="s">
        <v>1150</v>
      </c>
      <c r="F190" s="1224" t="s">
        <v>2881</v>
      </c>
      <c r="G190" s="1224" t="s">
        <v>2872</v>
      </c>
      <c r="H190" s="1224" t="s">
        <v>3249</v>
      </c>
      <c r="I190" s="1224" t="s">
        <v>3268</v>
      </c>
      <c r="J190" s="1227"/>
    </row>
    <row r="191">
      <c r="A191" s="1261">
        <v>42311.0</v>
      </c>
      <c r="B191" s="1223" t="s">
        <v>3326</v>
      </c>
      <c r="C191" s="1224" t="s">
        <v>3327</v>
      </c>
      <c r="D191" s="1224" t="s">
        <v>2879</v>
      </c>
      <c r="E191" s="1224" t="s">
        <v>3329</v>
      </c>
      <c r="F191" s="1224" t="s">
        <v>2881</v>
      </c>
      <c r="G191" s="1224" t="s">
        <v>2872</v>
      </c>
      <c r="H191" s="1224" t="s">
        <v>3249</v>
      </c>
      <c r="I191" s="1224" t="s">
        <v>3268</v>
      </c>
      <c r="J191" s="1227"/>
    </row>
    <row r="192">
      <c r="A192" s="1261">
        <v>42341.0</v>
      </c>
      <c r="B192" s="1223" t="s">
        <v>3331</v>
      </c>
      <c r="C192" s="1224" t="s">
        <v>1752</v>
      </c>
      <c r="D192" s="1224" t="s">
        <v>2879</v>
      </c>
      <c r="E192" s="1224" t="s">
        <v>3332</v>
      </c>
      <c r="F192" s="1224" t="s">
        <v>2881</v>
      </c>
      <c r="G192" s="1224" t="s">
        <v>2872</v>
      </c>
      <c r="H192" s="1224" t="s">
        <v>3249</v>
      </c>
      <c r="I192" s="1224" t="s">
        <v>3268</v>
      </c>
      <c r="J192" s="1227"/>
    </row>
    <row r="193">
      <c r="A193" s="1261">
        <v>42341.0</v>
      </c>
      <c r="B193" s="1223" t="s">
        <v>3335</v>
      </c>
      <c r="C193" s="1224" t="s">
        <v>1752</v>
      </c>
      <c r="D193" s="1224" t="s">
        <v>2879</v>
      </c>
      <c r="E193" s="1224" t="s">
        <v>1150</v>
      </c>
      <c r="F193" s="1224" t="s">
        <v>2881</v>
      </c>
      <c r="G193" s="1224" t="s">
        <v>2872</v>
      </c>
      <c r="H193" s="1224" t="s">
        <v>3249</v>
      </c>
      <c r="I193" s="1224" t="s">
        <v>3268</v>
      </c>
      <c r="J193" s="1227"/>
    </row>
    <row r="194">
      <c r="A194" s="1223" t="s">
        <v>3337</v>
      </c>
      <c r="B194" s="1223" t="s">
        <v>3339</v>
      </c>
      <c r="C194" s="1224" t="s">
        <v>1752</v>
      </c>
      <c r="D194" s="1224" t="s">
        <v>2879</v>
      </c>
      <c r="E194" s="1224" t="s">
        <v>1150</v>
      </c>
      <c r="F194" s="1224" t="s">
        <v>2881</v>
      </c>
      <c r="G194" s="1224" t="s">
        <v>2585</v>
      </c>
      <c r="H194" s="1224" t="s">
        <v>3249</v>
      </c>
      <c r="I194" s="1224" t="s">
        <v>3268</v>
      </c>
      <c r="J194" s="1227"/>
    </row>
    <row r="195">
      <c r="A195" s="1223" t="s">
        <v>3337</v>
      </c>
      <c r="B195" s="1223" t="s">
        <v>3340</v>
      </c>
      <c r="C195" s="1224" t="s">
        <v>1752</v>
      </c>
      <c r="D195" s="1224" t="s">
        <v>2879</v>
      </c>
      <c r="E195" s="1224" t="s">
        <v>1150</v>
      </c>
      <c r="F195" s="1224" t="s">
        <v>2881</v>
      </c>
      <c r="G195" s="1224" t="s">
        <v>2585</v>
      </c>
      <c r="H195" s="1224" t="s">
        <v>3249</v>
      </c>
      <c r="I195" s="1224" t="s">
        <v>3268</v>
      </c>
      <c r="J195" s="1227"/>
    </row>
    <row r="196">
      <c r="A196" s="1223" t="s">
        <v>3337</v>
      </c>
      <c r="B196" s="1223" t="s">
        <v>3343</v>
      </c>
      <c r="C196" s="1224" t="s">
        <v>1752</v>
      </c>
      <c r="D196" s="1224" t="s">
        <v>2879</v>
      </c>
      <c r="E196" s="1224" t="s">
        <v>1150</v>
      </c>
      <c r="F196" s="1224" t="s">
        <v>2881</v>
      </c>
      <c r="G196" s="1224" t="s">
        <v>2585</v>
      </c>
      <c r="H196" s="1224" t="s">
        <v>3249</v>
      </c>
      <c r="I196" s="1224" t="s">
        <v>3268</v>
      </c>
      <c r="J196" s="1227"/>
    </row>
    <row r="197">
      <c r="A197" s="1223" t="s">
        <v>3346</v>
      </c>
      <c r="B197" s="1223" t="s">
        <v>3347</v>
      </c>
      <c r="C197" s="1224" t="s">
        <v>1752</v>
      </c>
      <c r="D197" s="1224" t="s">
        <v>2879</v>
      </c>
      <c r="E197" s="1224" t="s">
        <v>1150</v>
      </c>
      <c r="F197" s="1224" t="s">
        <v>2881</v>
      </c>
      <c r="G197" s="1224" t="s">
        <v>2585</v>
      </c>
      <c r="H197" s="1224" t="s">
        <v>3249</v>
      </c>
      <c r="I197" s="1224" t="s">
        <v>3268</v>
      </c>
      <c r="J197" s="1227"/>
    </row>
    <row r="198">
      <c r="A198" s="1223" t="s">
        <v>3346</v>
      </c>
      <c r="B198" s="1223" t="s">
        <v>3349</v>
      </c>
      <c r="C198" s="1224" t="s">
        <v>1752</v>
      </c>
      <c r="D198" s="1224" t="s">
        <v>2879</v>
      </c>
      <c r="E198" s="1224" t="s">
        <v>1150</v>
      </c>
      <c r="F198" s="1224" t="s">
        <v>2881</v>
      </c>
      <c r="G198" s="1224" t="s">
        <v>2585</v>
      </c>
      <c r="H198" s="1224" t="s">
        <v>3249</v>
      </c>
      <c r="I198" s="1224" t="s">
        <v>3268</v>
      </c>
      <c r="J198" s="1227"/>
    </row>
    <row r="199">
      <c r="A199" s="1223" t="s">
        <v>3351</v>
      </c>
      <c r="B199" s="1223" t="s">
        <v>3355</v>
      </c>
      <c r="C199" s="1224" t="s">
        <v>1752</v>
      </c>
      <c r="D199" s="1224" t="s">
        <v>2879</v>
      </c>
      <c r="E199" s="1224" t="s">
        <v>1150</v>
      </c>
      <c r="F199" s="1224" t="s">
        <v>2881</v>
      </c>
      <c r="G199" s="1224" t="s">
        <v>2585</v>
      </c>
      <c r="H199" s="1224" t="s">
        <v>3249</v>
      </c>
      <c r="I199" s="1224" t="s">
        <v>3268</v>
      </c>
      <c r="J199" s="1227"/>
    </row>
    <row r="200">
      <c r="A200" s="1223" t="s">
        <v>3351</v>
      </c>
      <c r="B200" s="1223" t="s">
        <v>3356</v>
      </c>
      <c r="C200" s="1224" t="s">
        <v>1752</v>
      </c>
      <c r="D200" s="1027"/>
      <c r="E200" s="1224" t="s">
        <v>1150</v>
      </c>
      <c r="F200" s="1224" t="s">
        <v>2881</v>
      </c>
      <c r="G200" s="1224" t="s">
        <v>2585</v>
      </c>
      <c r="H200" s="1224" t="s">
        <v>3249</v>
      </c>
      <c r="I200" s="1224" t="s">
        <v>3268</v>
      </c>
      <c r="J200" s="1227"/>
    </row>
    <row r="201">
      <c r="A201" s="1223" t="s">
        <v>3360</v>
      </c>
      <c r="B201" s="1223" t="s">
        <v>3362</v>
      </c>
      <c r="C201" s="1224" t="s">
        <v>1752</v>
      </c>
      <c r="D201" s="1027"/>
      <c r="E201" s="1224" t="s">
        <v>1150</v>
      </c>
      <c r="F201" s="1224" t="s">
        <v>2881</v>
      </c>
      <c r="G201" s="1224" t="s">
        <v>2585</v>
      </c>
      <c r="H201" s="1027"/>
      <c r="I201" s="1224" t="s">
        <v>3268</v>
      </c>
      <c r="J201" s="1227"/>
    </row>
    <row r="202">
      <c r="A202" s="1092"/>
      <c r="B202" s="1092"/>
      <c r="C202" s="1027"/>
      <c r="D202" s="1027"/>
      <c r="E202" s="1027"/>
      <c r="F202" s="1027"/>
      <c r="G202" s="1027"/>
      <c r="H202" s="567"/>
      <c r="I202" s="568"/>
    </row>
    <row r="203">
      <c r="A203" s="1223" t="s">
        <v>3367</v>
      </c>
      <c r="B203" s="1223" t="s">
        <v>3368</v>
      </c>
      <c r="C203" s="1224" t="s">
        <v>1752</v>
      </c>
      <c r="D203" s="1224" t="s">
        <v>2879</v>
      </c>
      <c r="E203" s="1224" t="s">
        <v>1150</v>
      </c>
      <c r="F203" s="1224" t="s">
        <v>2881</v>
      </c>
      <c r="G203" s="1224" t="s">
        <v>2585</v>
      </c>
      <c r="H203" s="1224" t="s">
        <v>3249</v>
      </c>
      <c r="I203" s="1224" t="s">
        <v>3268</v>
      </c>
      <c r="J203" s="1227"/>
    </row>
    <row r="204">
      <c r="A204" s="1223" t="s">
        <v>3360</v>
      </c>
      <c r="B204" s="1223" t="s">
        <v>3370</v>
      </c>
      <c r="C204" s="1224" t="s">
        <v>3372</v>
      </c>
      <c r="D204" s="1224" t="s">
        <v>2879</v>
      </c>
      <c r="E204" s="1224" t="s">
        <v>1150</v>
      </c>
      <c r="F204" s="1224" t="s">
        <v>2881</v>
      </c>
      <c r="G204" s="1224" t="s">
        <v>2585</v>
      </c>
      <c r="H204" s="1224" t="s">
        <v>3249</v>
      </c>
      <c r="I204" s="1224" t="s">
        <v>3268</v>
      </c>
      <c r="J204" s="1227"/>
    </row>
    <row r="205">
      <c r="A205" s="1223" t="s">
        <v>3374</v>
      </c>
      <c r="B205" s="1223" t="s">
        <v>3375</v>
      </c>
      <c r="C205" s="1224" t="s">
        <v>3377</v>
      </c>
      <c r="D205" s="1224" t="s">
        <v>2879</v>
      </c>
      <c r="E205" s="1224" t="s">
        <v>1150</v>
      </c>
      <c r="F205" s="1224" t="s">
        <v>2881</v>
      </c>
      <c r="G205" s="1224" t="s">
        <v>2585</v>
      </c>
      <c r="H205" s="1224" t="s">
        <v>3249</v>
      </c>
      <c r="I205" s="1224" t="s">
        <v>3268</v>
      </c>
      <c r="J205" s="1227"/>
    </row>
    <row r="206">
      <c r="A206" s="1223" t="s">
        <v>3380</v>
      </c>
      <c r="B206" s="1223" t="s">
        <v>3382</v>
      </c>
      <c r="C206" s="1224" t="s">
        <v>3383</v>
      </c>
      <c r="D206" s="1224" t="s">
        <v>2879</v>
      </c>
      <c r="E206" s="1224" t="s">
        <v>1150</v>
      </c>
      <c r="F206" s="1224" t="s">
        <v>2881</v>
      </c>
      <c r="G206" s="1224" t="s">
        <v>2585</v>
      </c>
      <c r="H206" s="1224" t="s">
        <v>3249</v>
      </c>
      <c r="I206" s="1224" t="s">
        <v>3268</v>
      </c>
      <c r="J206" s="1227"/>
    </row>
    <row r="207">
      <c r="A207" s="1223" t="s">
        <v>3385</v>
      </c>
      <c r="B207" s="1223" t="s">
        <v>3386</v>
      </c>
      <c r="C207" s="1224" t="s">
        <v>1752</v>
      </c>
      <c r="D207" s="1224" t="s">
        <v>2879</v>
      </c>
      <c r="E207" s="1224" t="s">
        <v>1150</v>
      </c>
      <c r="F207" s="1224" t="s">
        <v>2881</v>
      </c>
      <c r="G207" s="1224" t="s">
        <v>2585</v>
      </c>
      <c r="H207" s="1224" t="s">
        <v>3249</v>
      </c>
      <c r="I207" s="1224" t="s">
        <v>3268</v>
      </c>
      <c r="J207" s="1227"/>
    </row>
    <row r="208">
      <c r="A208" s="1092"/>
      <c r="B208" s="1223" t="s">
        <v>3388</v>
      </c>
      <c r="C208" s="1224" t="s">
        <v>1752</v>
      </c>
      <c r="D208" s="1224" t="s">
        <v>2879</v>
      </c>
      <c r="E208" s="1224" t="s">
        <v>1150</v>
      </c>
      <c r="F208" s="1224" t="s">
        <v>2881</v>
      </c>
      <c r="G208" s="1224" t="s">
        <v>2585</v>
      </c>
      <c r="H208" s="1224" t="s">
        <v>3249</v>
      </c>
      <c r="I208" s="1224" t="s">
        <v>3268</v>
      </c>
      <c r="J208" s="1227"/>
    </row>
    <row r="209">
      <c r="A209" s="1223" t="s">
        <v>1378</v>
      </c>
      <c r="B209" s="1223" t="s">
        <v>3389</v>
      </c>
      <c r="C209" s="1027"/>
      <c r="D209" s="1224" t="s">
        <v>2879</v>
      </c>
      <c r="E209" s="1224" t="s">
        <v>1150</v>
      </c>
      <c r="F209" s="1027"/>
      <c r="G209" s="1027"/>
      <c r="H209" s="1224" t="s">
        <v>3249</v>
      </c>
      <c r="I209" s="1224" t="s">
        <v>3268</v>
      </c>
      <c r="J209" s="1227"/>
    </row>
    <row r="210">
      <c r="A210" s="1223" t="s">
        <v>3392</v>
      </c>
      <c r="B210" s="1223" t="s">
        <v>3393</v>
      </c>
      <c r="C210" s="1224" t="s">
        <v>1752</v>
      </c>
      <c r="D210" s="1224" t="s">
        <v>2879</v>
      </c>
      <c r="E210" s="1224" t="s">
        <v>1150</v>
      </c>
      <c r="F210" s="1224" t="s">
        <v>2881</v>
      </c>
      <c r="G210" s="1224" t="s">
        <v>2585</v>
      </c>
      <c r="H210" s="1224" t="s">
        <v>3249</v>
      </c>
      <c r="I210" s="1224" t="s">
        <v>3268</v>
      </c>
      <c r="J210" s="1227"/>
    </row>
    <row r="211">
      <c r="A211" s="1223" t="s">
        <v>3395</v>
      </c>
      <c r="B211" s="1223" t="s">
        <v>3397</v>
      </c>
      <c r="C211" s="1224" t="s">
        <v>1752</v>
      </c>
      <c r="D211" s="1224" t="s">
        <v>2879</v>
      </c>
      <c r="E211" s="1224" t="s">
        <v>1150</v>
      </c>
      <c r="F211" s="1224" t="s">
        <v>2881</v>
      </c>
      <c r="G211" s="1224" t="s">
        <v>2585</v>
      </c>
      <c r="H211" s="1224" t="s">
        <v>3249</v>
      </c>
      <c r="I211" s="1224" t="s">
        <v>3268</v>
      </c>
      <c r="J211" s="1227"/>
    </row>
    <row r="212">
      <c r="A212" s="1223" t="s">
        <v>3395</v>
      </c>
      <c r="B212" s="1223" t="s">
        <v>3398</v>
      </c>
      <c r="C212" s="1224" t="s">
        <v>1752</v>
      </c>
      <c r="D212" s="1224" t="s">
        <v>2879</v>
      </c>
      <c r="E212" s="1224" t="s">
        <v>1150</v>
      </c>
      <c r="F212" s="1224" t="s">
        <v>2881</v>
      </c>
      <c r="G212" s="1224" t="s">
        <v>2585</v>
      </c>
      <c r="H212" s="1224" t="s">
        <v>3249</v>
      </c>
      <c r="I212" s="1224" t="s">
        <v>3268</v>
      </c>
      <c r="J212" s="1227"/>
    </row>
    <row r="213">
      <c r="A213" s="1223" t="s">
        <v>1378</v>
      </c>
      <c r="B213" s="1223" t="s">
        <v>3400</v>
      </c>
      <c r="C213" s="1224" t="s">
        <v>1752</v>
      </c>
      <c r="D213" s="1224" t="s">
        <v>2879</v>
      </c>
      <c r="E213" s="1224" t="s">
        <v>1150</v>
      </c>
      <c r="F213" s="1224" t="s">
        <v>2881</v>
      </c>
      <c r="G213" s="1224" t="s">
        <v>2585</v>
      </c>
      <c r="H213" s="1224" t="s">
        <v>3249</v>
      </c>
      <c r="I213" s="1224" t="s">
        <v>3268</v>
      </c>
      <c r="J213" s="1227"/>
    </row>
    <row r="214">
      <c r="A214" s="1223" t="s">
        <v>1378</v>
      </c>
      <c r="B214" s="1223" t="s">
        <v>3401</v>
      </c>
      <c r="C214" s="1224" t="s">
        <v>1752</v>
      </c>
      <c r="D214" s="1224" t="s">
        <v>2879</v>
      </c>
      <c r="E214" s="1224" t="s">
        <v>1150</v>
      </c>
      <c r="F214" s="1224" t="s">
        <v>2881</v>
      </c>
      <c r="G214" s="1224" t="s">
        <v>2585</v>
      </c>
      <c r="H214" s="1224" t="s">
        <v>3249</v>
      </c>
      <c r="I214" s="1224" t="s">
        <v>3268</v>
      </c>
      <c r="J214" s="1227"/>
    </row>
    <row r="215">
      <c r="A215" s="1223" t="s">
        <v>1378</v>
      </c>
      <c r="B215" s="1223" t="s">
        <v>3402</v>
      </c>
      <c r="C215" s="1224" t="s">
        <v>1752</v>
      </c>
      <c r="D215" s="1224" t="s">
        <v>2879</v>
      </c>
      <c r="E215" s="1224" t="s">
        <v>1150</v>
      </c>
      <c r="F215" s="1224" t="s">
        <v>2881</v>
      </c>
      <c r="G215" s="1224" t="s">
        <v>2585</v>
      </c>
      <c r="H215" s="1224" t="s">
        <v>3249</v>
      </c>
      <c r="I215" s="1224" t="s">
        <v>3268</v>
      </c>
      <c r="J215" s="1227"/>
    </row>
    <row r="216">
      <c r="A216" s="1223" t="s">
        <v>3403</v>
      </c>
      <c r="B216" s="1223" t="s">
        <v>3404</v>
      </c>
      <c r="C216" s="1224" t="s">
        <v>1752</v>
      </c>
      <c r="D216" s="1224" t="s">
        <v>2879</v>
      </c>
      <c r="E216" s="1224" t="s">
        <v>1150</v>
      </c>
      <c r="F216" s="1224" t="s">
        <v>2881</v>
      </c>
      <c r="G216" s="1224" t="s">
        <v>2585</v>
      </c>
      <c r="H216" s="1224" t="s">
        <v>3249</v>
      </c>
      <c r="I216" s="1224" t="s">
        <v>3268</v>
      </c>
      <c r="J216" s="1227"/>
    </row>
    <row r="217">
      <c r="A217" s="1092"/>
      <c r="B217" s="1092"/>
      <c r="C217" s="1027"/>
      <c r="D217" s="1027"/>
      <c r="E217" s="1027"/>
      <c r="F217" s="1027"/>
      <c r="G217" s="1027"/>
      <c r="H217" s="1027"/>
      <c r="I217" s="1027"/>
      <c r="J217" s="1227"/>
    </row>
    <row r="218">
      <c r="A218" s="1092"/>
      <c r="B218" s="1092"/>
      <c r="C218" s="1027"/>
      <c r="D218" s="1027"/>
      <c r="E218" s="1027"/>
      <c r="F218" s="1027"/>
      <c r="G218" s="1027"/>
      <c r="H218" s="1027"/>
      <c r="I218" s="1027"/>
      <c r="J218" s="1227"/>
    </row>
    <row r="219">
      <c r="A219" s="1223" t="s">
        <v>3409</v>
      </c>
      <c r="B219" s="1223" t="s">
        <v>3410</v>
      </c>
      <c r="C219" s="1224" t="s">
        <v>1752</v>
      </c>
      <c r="D219" s="1224" t="s">
        <v>2879</v>
      </c>
      <c r="E219" s="1224" t="s">
        <v>1150</v>
      </c>
      <c r="F219" s="1224" t="s">
        <v>2881</v>
      </c>
      <c r="G219" s="1224" t="s">
        <v>2585</v>
      </c>
      <c r="H219" s="1224" t="s">
        <v>3249</v>
      </c>
      <c r="I219" s="1224" t="s">
        <v>3268</v>
      </c>
      <c r="J219" s="1227"/>
    </row>
    <row r="220">
      <c r="A220" s="1092"/>
      <c r="B220" s="1223" t="s">
        <v>3412</v>
      </c>
      <c r="C220" s="1224" t="s">
        <v>1752</v>
      </c>
      <c r="D220" s="1224" t="s">
        <v>2879</v>
      </c>
      <c r="E220" s="1224" t="s">
        <v>1150</v>
      </c>
      <c r="F220" s="1224" t="s">
        <v>2881</v>
      </c>
      <c r="G220" s="1224" t="s">
        <v>2585</v>
      </c>
      <c r="H220" s="1224" t="s">
        <v>3249</v>
      </c>
      <c r="I220" s="1224" t="s">
        <v>3268</v>
      </c>
      <c r="J220" s="1227"/>
    </row>
    <row r="221">
      <c r="A221" s="1223" t="s">
        <v>3413</v>
      </c>
      <c r="B221" s="1223" t="s">
        <v>3415</v>
      </c>
      <c r="C221" s="1224" t="s">
        <v>1752</v>
      </c>
      <c r="D221" s="1224" t="s">
        <v>3417</v>
      </c>
      <c r="E221" s="1224" t="s">
        <v>1150</v>
      </c>
      <c r="F221" s="1224" t="s">
        <v>2881</v>
      </c>
      <c r="G221" s="1224" t="s">
        <v>2585</v>
      </c>
      <c r="H221" s="1224" t="s">
        <v>3249</v>
      </c>
      <c r="I221" s="1224" t="s">
        <v>3268</v>
      </c>
      <c r="J221" s="1227"/>
    </row>
    <row r="222">
      <c r="A222" s="1092"/>
      <c r="B222" s="1223" t="s">
        <v>3419</v>
      </c>
      <c r="C222" s="1224" t="s">
        <v>1752</v>
      </c>
      <c r="D222" s="1224" t="s">
        <v>2879</v>
      </c>
      <c r="E222" s="1224" t="s">
        <v>1150</v>
      </c>
      <c r="F222" s="1224" t="s">
        <v>2881</v>
      </c>
      <c r="G222" s="1224" t="s">
        <v>2585</v>
      </c>
      <c r="H222" s="1224" t="s">
        <v>3249</v>
      </c>
      <c r="I222" s="1027"/>
      <c r="J222" s="1227"/>
    </row>
    <row r="223">
      <c r="A223" s="1223" t="s">
        <v>3421</v>
      </c>
      <c r="B223" s="1223" t="s">
        <v>3423</v>
      </c>
      <c r="C223" s="1224" t="s">
        <v>1752</v>
      </c>
      <c r="D223" s="1224" t="s">
        <v>2879</v>
      </c>
      <c r="E223" s="1224" t="s">
        <v>1150</v>
      </c>
      <c r="F223" s="1224" t="s">
        <v>2881</v>
      </c>
      <c r="G223" s="1224" t="s">
        <v>2585</v>
      </c>
      <c r="H223" s="1224" t="s">
        <v>3249</v>
      </c>
      <c r="I223" s="1224" t="s">
        <v>3268</v>
      </c>
      <c r="J223" s="1227"/>
    </row>
    <row r="224">
      <c r="A224" s="1223" t="s">
        <v>1368</v>
      </c>
      <c r="B224" s="1223" t="s">
        <v>3426</v>
      </c>
      <c r="C224" s="1224" t="s">
        <v>1752</v>
      </c>
      <c r="D224" s="1224" t="s">
        <v>2879</v>
      </c>
      <c r="E224" s="1224" t="s">
        <v>1150</v>
      </c>
      <c r="F224" s="1224" t="s">
        <v>2881</v>
      </c>
      <c r="G224" s="1224" t="s">
        <v>2585</v>
      </c>
      <c r="H224" s="1224" t="s">
        <v>3249</v>
      </c>
      <c r="I224" s="1224" t="s">
        <v>3268</v>
      </c>
      <c r="J224" s="1227"/>
    </row>
    <row r="225">
      <c r="A225" s="1223" t="s">
        <v>3427</v>
      </c>
      <c r="B225" s="1223" t="s">
        <v>3428</v>
      </c>
      <c r="C225" s="1224" t="s">
        <v>1752</v>
      </c>
      <c r="D225" s="1224" t="s">
        <v>2879</v>
      </c>
      <c r="E225" s="1224" t="s">
        <v>1150</v>
      </c>
      <c r="F225" s="1224" t="s">
        <v>2881</v>
      </c>
      <c r="G225" s="1224" t="s">
        <v>2585</v>
      </c>
      <c r="H225" s="1224" t="s">
        <v>3249</v>
      </c>
      <c r="I225" s="1224" t="s">
        <v>3268</v>
      </c>
      <c r="J225" s="1227"/>
    </row>
    <row r="226">
      <c r="A226" s="1223" t="s">
        <v>3427</v>
      </c>
      <c r="B226" s="1223" t="s">
        <v>3430</v>
      </c>
      <c r="C226" s="1224" t="s">
        <v>1752</v>
      </c>
      <c r="D226" s="1224" t="s">
        <v>2879</v>
      </c>
      <c r="E226" s="1224" t="s">
        <v>1150</v>
      </c>
      <c r="F226" s="1224" t="s">
        <v>2881</v>
      </c>
      <c r="G226" s="1224" t="s">
        <v>2585</v>
      </c>
      <c r="H226" s="1224" t="s">
        <v>3249</v>
      </c>
      <c r="I226" s="1224" t="s">
        <v>3268</v>
      </c>
      <c r="J226" s="1227"/>
    </row>
    <row r="227">
      <c r="A227" s="1223" t="s">
        <v>3427</v>
      </c>
      <c r="B227" s="1223" t="s">
        <v>3431</v>
      </c>
      <c r="C227" s="1224" t="s">
        <v>1752</v>
      </c>
      <c r="D227" s="1224" t="s">
        <v>2879</v>
      </c>
      <c r="E227" s="1224" t="s">
        <v>1150</v>
      </c>
      <c r="F227" s="1224" t="s">
        <v>2881</v>
      </c>
      <c r="G227" s="1224" t="s">
        <v>2585</v>
      </c>
      <c r="H227" s="1224" t="s">
        <v>3249</v>
      </c>
      <c r="I227" s="1224" t="s">
        <v>3268</v>
      </c>
      <c r="J227" s="1227"/>
    </row>
    <row r="228">
      <c r="A228" s="1223" t="s">
        <v>1372</v>
      </c>
      <c r="B228" s="1223" t="s">
        <v>3432</v>
      </c>
      <c r="C228" s="1224" t="s">
        <v>1752</v>
      </c>
      <c r="D228" s="1224" t="s">
        <v>2879</v>
      </c>
      <c r="E228" s="1224" t="s">
        <v>1150</v>
      </c>
      <c r="F228" s="1224" t="s">
        <v>2881</v>
      </c>
      <c r="G228" s="1224" t="s">
        <v>2585</v>
      </c>
      <c r="H228" s="1224" t="s">
        <v>3249</v>
      </c>
      <c r="I228" s="1224" t="s">
        <v>3268</v>
      </c>
      <c r="J228" s="1227"/>
    </row>
    <row r="229">
      <c r="A229" s="1092"/>
      <c r="B229" s="1223" t="s">
        <v>3434</v>
      </c>
      <c r="C229" s="1224" t="s">
        <v>1752</v>
      </c>
      <c r="D229" s="1224" t="s">
        <v>2879</v>
      </c>
      <c r="E229" s="1224" t="s">
        <v>1150</v>
      </c>
      <c r="F229" s="1224" t="s">
        <v>2881</v>
      </c>
      <c r="G229" s="1224" t="s">
        <v>2585</v>
      </c>
      <c r="H229" s="1224" t="s">
        <v>3249</v>
      </c>
      <c r="I229" s="1224" t="s">
        <v>3268</v>
      </c>
      <c r="J229" s="1227"/>
    </row>
    <row r="230">
      <c r="A230" s="1092"/>
      <c r="B230" s="1223" t="s">
        <v>3435</v>
      </c>
      <c r="C230" s="1224" t="s">
        <v>1752</v>
      </c>
      <c r="D230" s="1224" t="s">
        <v>2879</v>
      </c>
      <c r="E230" s="1224" t="s">
        <v>1150</v>
      </c>
      <c r="F230" s="1224" t="s">
        <v>2881</v>
      </c>
      <c r="G230" s="1224" t="s">
        <v>3249</v>
      </c>
      <c r="H230" s="1224" t="s">
        <v>3268</v>
      </c>
      <c r="I230" s="1027"/>
      <c r="J230" s="1227"/>
    </row>
    <row r="231">
      <c r="A231" s="1092"/>
      <c r="B231" s="1223" t="s">
        <v>3437</v>
      </c>
      <c r="C231" s="1224" t="s">
        <v>1752</v>
      </c>
      <c r="D231" s="1224" t="s">
        <v>2879</v>
      </c>
      <c r="E231" s="1224" t="s">
        <v>1150</v>
      </c>
      <c r="F231" s="1224" t="s">
        <v>2881</v>
      </c>
      <c r="G231" s="1224" t="s">
        <v>3249</v>
      </c>
      <c r="H231" s="1224" t="s">
        <v>3268</v>
      </c>
      <c r="I231" s="1027"/>
      <c r="J231" s="1227"/>
    </row>
    <row r="232">
      <c r="A232" s="1092"/>
      <c r="B232" s="1223" t="s">
        <v>3440</v>
      </c>
      <c r="C232" s="1224" t="s">
        <v>1752</v>
      </c>
      <c r="D232" s="1224" t="s">
        <v>2879</v>
      </c>
      <c r="E232" s="1224" t="s">
        <v>1150</v>
      </c>
      <c r="F232" s="1224" t="s">
        <v>2881</v>
      </c>
      <c r="G232" s="1224" t="s">
        <v>3249</v>
      </c>
      <c r="H232" s="1224" t="s">
        <v>3268</v>
      </c>
      <c r="I232" s="1027"/>
      <c r="J232" s="1227"/>
    </row>
    <row r="233">
      <c r="A233" s="1261">
        <v>42128.0</v>
      </c>
      <c r="B233" s="1223" t="s">
        <v>3443</v>
      </c>
      <c r="C233" s="1224" t="s">
        <v>1752</v>
      </c>
      <c r="D233" s="1224" t="s">
        <v>2879</v>
      </c>
      <c r="E233" s="1224" t="s">
        <v>1150</v>
      </c>
      <c r="F233" s="1224" t="s">
        <v>2881</v>
      </c>
      <c r="G233" s="1224" t="s">
        <v>3249</v>
      </c>
      <c r="H233" s="1224" t="s">
        <v>3268</v>
      </c>
      <c r="I233" s="1027"/>
      <c r="J233" s="1227"/>
    </row>
    <row r="234">
      <c r="A234" s="1261">
        <v>42189.0</v>
      </c>
      <c r="B234" s="1223" t="s">
        <v>3444</v>
      </c>
      <c r="C234" s="1224" t="s">
        <v>1752</v>
      </c>
      <c r="D234" s="1224" t="s">
        <v>2879</v>
      </c>
      <c r="E234" s="1224" t="s">
        <v>1150</v>
      </c>
      <c r="F234" s="1224" t="s">
        <v>2881</v>
      </c>
      <c r="G234" s="1224" t="s">
        <v>3249</v>
      </c>
      <c r="H234" s="1224" t="s">
        <v>3268</v>
      </c>
      <c r="I234" s="1027"/>
      <c r="J234" s="1227"/>
    </row>
    <row r="235">
      <c r="A235" s="1261">
        <v>42251.0</v>
      </c>
      <c r="B235" s="1223" t="s">
        <v>3446</v>
      </c>
      <c r="C235" s="1224" t="s">
        <v>1752</v>
      </c>
      <c r="D235" s="1224" t="s">
        <v>2879</v>
      </c>
      <c r="E235" s="1224" t="s">
        <v>1150</v>
      </c>
      <c r="F235" s="1224" t="s">
        <v>2881</v>
      </c>
      <c r="G235" s="1224" t="s">
        <v>3249</v>
      </c>
      <c r="H235" s="1224" t="s">
        <v>3268</v>
      </c>
      <c r="I235" s="1027"/>
      <c r="J235" s="1227"/>
    </row>
    <row r="236">
      <c r="A236" s="1261">
        <v>42342.0</v>
      </c>
      <c r="B236" s="1223" t="s">
        <v>3448</v>
      </c>
      <c r="C236" s="1224" t="s">
        <v>1752</v>
      </c>
      <c r="D236" s="1224" t="s">
        <v>2879</v>
      </c>
      <c r="E236" s="1224" t="s">
        <v>1150</v>
      </c>
      <c r="F236" s="1224" t="s">
        <v>2881</v>
      </c>
      <c r="G236" s="1224" t="s">
        <v>3249</v>
      </c>
      <c r="H236" s="1027"/>
      <c r="I236" s="1027"/>
      <c r="J236" s="1227"/>
    </row>
    <row r="237">
      <c r="A237" s="1261">
        <v>42342.0</v>
      </c>
      <c r="B237" s="1223" t="s">
        <v>3449</v>
      </c>
      <c r="C237" s="1224" t="s">
        <v>1752</v>
      </c>
      <c r="D237" s="1224" t="s">
        <v>2879</v>
      </c>
      <c r="E237" s="1224" t="s">
        <v>1150</v>
      </c>
      <c r="F237" s="1224" t="s">
        <v>2881</v>
      </c>
      <c r="G237" s="1224" t="s">
        <v>3249</v>
      </c>
      <c r="H237" s="1224" t="s">
        <v>3268</v>
      </c>
      <c r="I237" s="1027"/>
      <c r="J237" s="1227"/>
    </row>
    <row r="238">
      <c r="A238" s="1092"/>
      <c r="B238" s="1092"/>
      <c r="C238" s="1027"/>
      <c r="D238" s="1027"/>
      <c r="E238" s="1027"/>
      <c r="F238" s="1027"/>
      <c r="G238" s="1027"/>
      <c r="H238" s="1027"/>
      <c r="I238" s="1027"/>
      <c r="J238" s="1227"/>
    </row>
    <row r="239">
      <c r="A239" s="1092"/>
      <c r="B239" s="1092"/>
      <c r="C239" s="1027"/>
      <c r="D239" s="1027"/>
      <c r="E239" s="1027"/>
      <c r="F239" s="1027"/>
      <c r="G239" s="1027"/>
      <c r="H239" s="1027"/>
      <c r="I239" s="1027"/>
      <c r="J239" s="1227"/>
    </row>
    <row r="240">
      <c r="A240" s="1223" t="s">
        <v>3450</v>
      </c>
      <c r="B240" s="1223" t="s">
        <v>3451</v>
      </c>
      <c r="C240" s="1224" t="s">
        <v>1752</v>
      </c>
      <c r="D240" s="1224" t="s">
        <v>2879</v>
      </c>
      <c r="E240" s="1224" t="s">
        <v>1150</v>
      </c>
      <c r="F240" s="1224" t="s">
        <v>2881</v>
      </c>
      <c r="G240" s="1224" t="s">
        <v>3249</v>
      </c>
      <c r="H240" s="1224" t="s">
        <v>3268</v>
      </c>
      <c r="I240" s="1027"/>
      <c r="J240" s="1227"/>
    </row>
    <row r="241">
      <c r="A241" s="1223" t="s">
        <v>3450</v>
      </c>
      <c r="B241" s="1223" t="s">
        <v>3452</v>
      </c>
      <c r="C241" s="1224" t="s">
        <v>1752</v>
      </c>
      <c r="D241" s="1224" t="s">
        <v>2879</v>
      </c>
      <c r="E241" s="1224" t="s">
        <v>1150</v>
      </c>
      <c r="F241" s="1224" t="s">
        <v>2881</v>
      </c>
      <c r="G241" s="1224" t="s">
        <v>3249</v>
      </c>
      <c r="H241" s="1224" t="s">
        <v>3268</v>
      </c>
      <c r="I241" s="1027"/>
      <c r="J241" s="1227"/>
    </row>
    <row r="242">
      <c r="A242" s="1223" t="s">
        <v>2741</v>
      </c>
      <c r="B242" s="1223" t="s">
        <v>3453</v>
      </c>
      <c r="C242" s="1224" t="s">
        <v>1752</v>
      </c>
      <c r="D242" s="1224" t="s">
        <v>2879</v>
      </c>
      <c r="E242" s="1224" t="s">
        <v>1150</v>
      </c>
      <c r="F242" s="1224" t="s">
        <v>2881</v>
      </c>
      <c r="G242" s="1224" t="s">
        <v>3249</v>
      </c>
      <c r="H242" s="1224" t="s">
        <v>3268</v>
      </c>
      <c r="I242" s="1027"/>
      <c r="J242" s="1227"/>
    </row>
    <row r="243">
      <c r="A243" s="1092"/>
      <c r="B243" s="1092"/>
      <c r="C243" s="1027"/>
      <c r="D243" s="1027"/>
      <c r="E243" s="1027"/>
      <c r="F243" s="1027"/>
      <c r="G243" s="1027"/>
      <c r="H243" s="1027"/>
      <c r="I243" s="1027"/>
      <c r="J243" s="1227"/>
    </row>
    <row r="244">
      <c r="A244" s="1092"/>
      <c r="B244" s="1092"/>
      <c r="C244" s="1027"/>
      <c r="D244" s="1027"/>
      <c r="E244" s="1027"/>
      <c r="F244" s="1027"/>
      <c r="G244" s="1027"/>
      <c r="H244" s="1027"/>
      <c r="I244" s="1027"/>
      <c r="J244" s="1227"/>
    </row>
    <row r="245">
      <c r="A245" s="1092"/>
      <c r="B245" s="1092"/>
      <c r="C245" s="1027"/>
      <c r="D245" s="1027"/>
      <c r="E245" s="1027"/>
      <c r="F245" s="1027"/>
      <c r="G245" s="1027"/>
      <c r="H245" s="1027"/>
      <c r="I245" s="1027"/>
      <c r="J245" s="1227"/>
    </row>
    <row r="246">
      <c r="A246" s="1223" t="s">
        <v>1412</v>
      </c>
      <c r="B246" s="1223" t="s">
        <v>3456</v>
      </c>
      <c r="C246" s="1224" t="s">
        <v>1752</v>
      </c>
      <c r="D246" s="1224" t="s">
        <v>2879</v>
      </c>
      <c r="E246" s="1224" t="s">
        <v>1150</v>
      </c>
      <c r="F246" s="1224" t="s">
        <v>2881</v>
      </c>
      <c r="G246" s="1224" t="s">
        <v>3249</v>
      </c>
      <c r="H246" s="1027"/>
      <c r="I246" s="1027"/>
      <c r="J246" s="1227"/>
    </row>
    <row r="247">
      <c r="A247" s="1092"/>
      <c r="B247" s="1223" t="s">
        <v>3458</v>
      </c>
      <c r="C247" s="1224" t="s">
        <v>1752</v>
      </c>
      <c r="D247" s="1224" t="s">
        <v>2879</v>
      </c>
      <c r="E247" s="1224" t="s">
        <v>1150</v>
      </c>
      <c r="F247" s="1224" t="s">
        <v>3459</v>
      </c>
      <c r="G247" s="1224" t="s">
        <v>3249</v>
      </c>
      <c r="H247" s="1224" t="s">
        <v>3268</v>
      </c>
      <c r="I247" s="1027"/>
      <c r="J247" s="1227"/>
    </row>
    <row r="248">
      <c r="A248" s="1092"/>
      <c r="B248" s="1092"/>
      <c r="C248" s="1027"/>
      <c r="D248" s="1027"/>
      <c r="E248" s="1027"/>
      <c r="F248" s="1027"/>
      <c r="G248" s="1027"/>
      <c r="H248" s="1027"/>
      <c r="I248" s="1027"/>
      <c r="J248" s="1227"/>
    </row>
    <row r="249">
      <c r="A249" s="1223" t="s">
        <v>3460</v>
      </c>
      <c r="B249" s="1223" t="s">
        <v>3461</v>
      </c>
      <c r="C249" s="1224" t="s">
        <v>1752</v>
      </c>
      <c r="D249" s="1224" t="s">
        <v>2879</v>
      </c>
      <c r="E249" s="1224" t="s">
        <v>1150</v>
      </c>
      <c r="F249" s="1224" t="s">
        <v>2881</v>
      </c>
      <c r="G249" s="1224" t="s">
        <v>3249</v>
      </c>
      <c r="H249" s="1224" t="s">
        <v>3268</v>
      </c>
      <c r="I249" s="1027"/>
      <c r="J249" s="1227"/>
    </row>
    <row r="250">
      <c r="A250" s="1092"/>
      <c r="B250" s="1223" t="s">
        <v>3462</v>
      </c>
      <c r="C250" s="1224" t="s">
        <v>1752</v>
      </c>
      <c r="D250" s="1224" t="s">
        <v>2879</v>
      </c>
      <c r="E250" s="1224" t="s">
        <v>1150</v>
      </c>
      <c r="F250" s="1224" t="s">
        <v>2881</v>
      </c>
      <c r="G250" s="1224" t="s">
        <v>3249</v>
      </c>
      <c r="H250" s="1224" t="s">
        <v>3268</v>
      </c>
      <c r="I250" s="1027"/>
      <c r="J250" s="1227"/>
    </row>
    <row r="251">
      <c r="A251" s="1223" t="s">
        <v>3463</v>
      </c>
      <c r="B251" s="1223" t="s">
        <v>3464</v>
      </c>
      <c r="C251" s="1224" t="s">
        <v>1752</v>
      </c>
      <c r="D251" s="1224" t="s">
        <v>2879</v>
      </c>
      <c r="E251" s="1224" t="s">
        <v>1150</v>
      </c>
      <c r="F251" s="1224" t="s">
        <v>2881</v>
      </c>
      <c r="G251" s="1224" t="s">
        <v>3249</v>
      </c>
      <c r="H251" s="1224" t="s">
        <v>3268</v>
      </c>
      <c r="I251" s="1027"/>
      <c r="J251" s="1227"/>
    </row>
    <row r="252">
      <c r="A252" s="1092"/>
      <c r="B252" s="1223" t="s">
        <v>3467</v>
      </c>
      <c r="C252" s="1224" t="s">
        <v>1752</v>
      </c>
      <c r="D252" s="1224" t="s">
        <v>2879</v>
      </c>
      <c r="E252" s="1224" t="s">
        <v>1150</v>
      </c>
      <c r="F252" s="1224" t="s">
        <v>2881</v>
      </c>
      <c r="G252" s="1224" t="s">
        <v>3249</v>
      </c>
      <c r="H252" s="1224" t="s">
        <v>3268</v>
      </c>
      <c r="I252" s="1027"/>
      <c r="J252" s="1227"/>
    </row>
    <row r="253">
      <c r="A253" s="1092"/>
      <c r="B253" s="1092"/>
      <c r="C253" s="1027"/>
      <c r="D253" s="1027"/>
      <c r="E253" s="1027"/>
      <c r="F253" s="1027"/>
      <c r="G253" s="1027"/>
      <c r="H253" s="1027"/>
      <c r="I253" s="1027"/>
      <c r="J253" s="1227"/>
    </row>
    <row r="254">
      <c r="A254" s="1223" t="s">
        <v>3470</v>
      </c>
      <c r="B254" s="1223" t="s">
        <v>3472</v>
      </c>
      <c r="C254" s="1224" t="s">
        <v>1752</v>
      </c>
      <c r="D254" s="1224" t="s">
        <v>2879</v>
      </c>
      <c r="E254" s="1224" t="s">
        <v>1150</v>
      </c>
      <c r="F254" s="1224" t="s">
        <v>2881</v>
      </c>
      <c r="G254" s="1224" t="s">
        <v>3249</v>
      </c>
      <c r="H254" s="1224" t="s">
        <v>3268</v>
      </c>
      <c r="I254" s="1027"/>
      <c r="J254" s="1227"/>
    </row>
    <row r="255">
      <c r="A255" s="1223" t="s">
        <v>3470</v>
      </c>
      <c r="B255" s="1223" t="s">
        <v>3473</v>
      </c>
      <c r="C255" s="1224" t="s">
        <v>1752</v>
      </c>
      <c r="D255" s="1224" t="s">
        <v>2879</v>
      </c>
      <c r="E255" s="1224" t="s">
        <v>1150</v>
      </c>
      <c r="F255" s="1224" t="s">
        <v>2881</v>
      </c>
      <c r="G255" s="1224" t="s">
        <v>3249</v>
      </c>
      <c r="H255" s="1224" t="s">
        <v>3268</v>
      </c>
      <c r="I255" s="1027"/>
      <c r="J255" s="1227"/>
    </row>
    <row r="256">
      <c r="A256" s="1223" t="s">
        <v>3470</v>
      </c>
      <c r="B256" s="1223" t="s">
        <v>3478</v>
      </c>
      <c r="C256" s="1224" t="s">
        <v>1752</v>
      </c>
      <c r="D256" s="1224" t="s">
        <v>2879</v>
      </c>
      <c r="E256" s="1224" t="s">
        <v>1150</v>
      </c>
      <c r="F256" s="1224" t="s">
        <v>2881</v>
      </c>
      <c r="G256" s="1224" t="s">
        <v>3249</v>
      </c>
      <c r="H256" s="1224" t="s">
        <v>3268</v>
      </c>
      <c r="I256" s="1027"/>
      <c r="J256" s="1227"/>
    </row>
    <row r="257">
      <c r="A257" s="1223" t="s">
        <v>3480</v>
      </c>
      <c r="B257" s="1223" t="s">
        <v>3481</v>
      </c>
      <c r="C257" s="1224" t="s">
        <v>1752</v>
      </c>
      <c r="D257" s="1224" t="s">
        <v>2879</v>
      </c>
      <c r="E257" s="1224" t="s">
        <v>1150</v>
      </c>
      <c r="F257" s="1224" t="s">
        <v>2881</v>
      </c>
      <c r="G257" s="1224" t="s">
        <v>3249</v>
      </c>
      <c r="H257" s="1224" t="s">
        <v>3268</v>
      </c>
      <c r="I257" s="1027"/>
      <c r="J257" s="1227"/>
    </row>
    <row r="258">
      <c r="A258" s="1092"/>
      <c r="B258" s="1223" t="s">
        <v>3482</v>
      </c>
      <c r="C258" s="1224" t="s">
        <v>1752</v>
      </c>
      <c r="D258" s="1224" t="s">
        <v>2879</v>
      </c>
      <c r="E258" s="1224" t="s">
        <v>1150</v>
      </c>
      <c r="F258" s="1224" t="s">
        <v>2881</v>
      </c>
      <c r="G258" s="1224" t="s">
        <v>3249</v>
      </c>
      <c r="H258" s="1224" t="s">
        <v>3268</v>
      </c>
      <c r="I258" s="1027"/>
      <c r="J258" s="1227"/>
    </row>
    <row r="259">
      <c r="A259" s="1223" t="s">
        <v>3483</v>
      </c>
      <c r="B259" s="1223" t="s">
        <v>3484</v>
      </c>
      <c r="C259" s="1224" t="s">
        <v>1752</v>
      </c>
      <c r="D259" s="1224" t="s">
        <v>2879</v>
      </c>
      <c r="E259" s="1224" t="s">
        <v>1150</v>
      </c>
      <c r="F259" s="1224" t="s">
        <v>2881</v>
      </c>
      <c r="G259" s="1224" t="s">
        <v>3249</v>
      </c>
      <c r="H259" s="1224" t="s">
        <v>3268</v>
      </c>
      <c r="I259" s="1027"/>
      <c r="J259" s="1227"/>
    </row>
    <row r="260">
      <c r="A260" s="1223" t="s">
        <v>3485</v>
      </c>
      <c r="B260" s="1223" t="s">
        <v>3486</v>
      </c>
      <c r="C260" s="1224" t="s">
        <v>1752</v>
      </c>
      <c r="D260" s="1224" t="s">
        <v>2879</v>
      </c>
      <c r="E260" s="1224" t="s">
        <v>1150</v>
      </c>
      <c r="F260" s="1224" t="s">
        <v>2881</v>
      </c>
      <c r="G260" s="1224" t="s">
        <v>3249</v>
      </c>
      <c r="H260" s="1224" t="s">
        <v>3268</v>
      </c>
      <c r="I260" s="1027"/>
      <c r="J260" s="1227"/>
    </row>
    <row r="261">
      <c r="A261" s="1092"/>
      <c r="B261" s="1223" t="s">
        <v>3489</v>
      </c>
      <c r="C261" s="1224" t="s">
        <v>1752</v>
      </c>
      <c r="D261" s="1224" t="s">
        <v>2879</v>
      </c>
      <c r="E261" s="1224" t="s">
        <v>1150</v>
      </c>
      <c r="F261" s="1224" t="s">
        <v>2881</v>
      </c>
      <c r="G261" s="1224" t="s">
        <v>3249</v>
      </c>
      <c r="H261" s="1224" t="s">
        <v>3268</v>
      </c>
      <c r="I261" s="1027"/>
      <c r="J261" s="1227"/>
    </row>
    <row r="262">
      <c r="A262" s="1223" t="s">
        <v>3492</v>
      </c>
      <c r="B262" s="1223" t="s">
        <v>3493</v>
      </c>
      <c r="C262" s="1224" t="s">
        <v>1752</v>
      </c>
      <c r="D262" s="1224" t="s">
        <v>2879</v>
      </c>
      <c r="E262" s="1224" t="s">
        <v>1150</v>
      </c>
      <c r="F262" s="1224" t="s">
        <v>2881</v>
      </c>
      <c r="G262" s="1224" t="s">
        <v>3249</v>
      </c>
      <c r="H262" s="1224" t="s">
        <v>3268</v>
      </c>
      <c r="I262" s="1027"/>
      <c r="J262" s="1227"/>
    </row>
    <row r="263">
      <c r="A263" s="1223" t="s">
        <v>3492</v>
      </c>
      <c r="B263" s="1223" t="s">
        <v>3494</v>
      </c>
      <c r="C263" s="1027"/>
      <c r="D263" s="1224" t="s">
        <v>2879</v>
      </c>
      <c r="E263" s="1224" t="s">
        <v>1150</v>
      </c>
      <c r="F263" s="1224" t="s">
        <v>2881</v>
      </c>
      <c r="G263" s="1224" t="s">
        <v>3249</v>
      </c>
      <c r="H263" s="1224" t="s">
        <v>3268</v>
      </c>
      <c r="I263" s="1027"/>
      <c r="J263" s="1227"/>
    </row>
    <row r="264">
      <c r="A264" s="1092"/>
      <c r="B264" s="1223" t="s">
        <v>3496</v>
      </c>
      <c r="C264" s="1224" t="s">
        <v>1752</v>
      </c>
      <c r="D264" s="1224" t="s">
        <v>2879</v>
      </c>
      <c r="E264" s="1224" t="s">
        <v>1150</v>
      </c>
      <c r="F264" s="1224" t="s">
        <v>2881</v>
      </c>
      <c r="G264" s="1224" t="s">
        <v>3249</v>
      </c>
      <c r="H264" s="1224" t="s">
        <v>3268</v>
      </c>
      <c r="I264" s="1027"/>
      <c r="J264" s="1227"/>
    </row>
    <row r="265">
      <c r="A265" s="1092"/>
      <c r="B265" s="1223" t="s">
        <v>3500</v>
      </c>
      <c r="C265" s="1224" t="s">
        <v>1752</v>
      </c>
      <c r="D265" s="1224" t="s">
        <v>2879</v>
      </c>
      <c r="E265" s="1224" t="s">
        <v>1150</v>
      </c>
      <c r="F265" s="1224" t="s">
        <v>2881</v>
      </c>
      <c r="G265" s="1224" t="s">
        <v>3249</v>
      </c>
      <c r="H265" s="1224" t="s">
        <v>3268</v>
      </c>
      <c r="I265" s="1027"/>
      <c r="J265" s="1227"/>
    </row>
    <row r="266">
      <c r="A266" s="1223" t="s">
        <v>3502</v>
      </c>
      <c r="B266" s="1223" t="s">
        <v>3505</v>
      </c>
      <c r="C266" s="1224" t="s">
        <v>1752</v>
      </c>
      <c r="D266" s="1224" t="s">
        <v>2879</v>
      </c>
      <c r="E266" s="1224" t="s">
        <v>1150</v>
      </c>
      <c r="F266" s="1224" t="s">
        <v>2881</v>
      </c>
      <c r="G266" s="1224" t="s">
        <v>3249</v>
      </c>
      <c r="H266" s="1224" t="s">
        <v>3268</v>
      </c>
      <c r="I266" s="1027"/>
      <c r="J266" s="1227"/>
    </row>
    <row r="267">
      <c r="A267" s="1223" t="s">
        <v>3502</v>
      </c>
      <c r="B267" s="1223" t="s">
        <v>3506</v>
      </c>
      <c r="C267" s="1224" t="s">
        <v>1752</v>
      </c>
      <c r="D267" s="1224" t="s">
        <v>2879</v>
      </c>
      <c r="E267" s="1224" t="s">
        <v>1150</v>
      </c>
      <c r="F267" s="1224" t="s">
        <v>2881</v>
      </c>
      <c r="G267" s="1224" t="s">
        <v>3249</v>
      </c>
      <c r="H267" s="1224" t="s">
        <v>3268</v>
      </c>
      <c r="I267" s="1027"/>
      <c r="J267" s="1227"/>
    </row>
    <row r="268">
      <c r="A268" s="1223" t="s">
        <v>3508</v>
      </c>
      <c r="B268" s="1223" t="s">
        <v>3509</v>
      </c>
      <c r="C268" s="1224" t="s">
        <v>1752</v>
      </c>
      <c r="D268" s="1224" t="s">
        <v>2879</v>
      </c>
      <c r="E268" s="1027"/>
      <c r="F268" s="1224" t="s">
        <v>2881</v>
      </c>
      <c r="G268" s="1224" t="s">
        <v>3249</v>
      </c>
      <c r="H268" s="1224" t="s">
        <v>3268</v>
      </c>
      <c r="I268" s="1027"/>
      <c r="J268" s="1227"/>
    </row>
    <row r="269">
      <c r="A269" s="1223" t="s">
        <v>3512</v>
      </c>
      <c r="B269" s="1223" t="s">
        <v>3513</v>
      </c>
      <c r="C269" s="1224" t="s">
        <v>1752</v>
      </c>
      <c r="D269" s="1224" t="s">
        <v>2879</v>
      </c>
      <c r="E269" s="1224" t="s">
        <v>1150</v>
      </c>
      <c r="F269" s="1224" t="s">
        <v>2881</v>
      </c>
      <c r="G269" s="1224" t="s">
        <v>3249</v>
      </c>
      <c r="H269" s="1224" t="s">
        <v>3268</v>
      </c>
      <c r="I269" s="1027"/>
      <c r="J269" s="1227"/>
    </row>
    <row r="270">
      <c r="A270" s="1223" t="s">
        <v>3512</v>
      </c>
      <c r="B270" s="1223" t="s">
        <v>3515</v>
      </c>
      <c r="C270" s="1224" t="s">
        <v>1752</v>
      </c>
      <c r="D270" s="1224" t="s">
        <v>2879</v>
      </c>
      <c r="E270" s="1224" t="s">
        <v>1150</v>
      </c>
      <c r="F270" s="1224" t="s">
        <v>2881</v>
      </c>
      <c r="G270" s="1224" t="s">
        <v>3249</v>
      </c>
      <c r="H270" s="1224" t="s">
        <v>3268</v>
      </c>
      <c r="I270" s="1027"/>
      <c r="J270" s="1227"/>
    </row>
    <row r="271">
      <c r="A271" s="1261">
        <v>42009.0</v>
      </c>
      <c r="B271" s="1223" t="s">
        <v>3519</v>
      </c>
      <c r="C271" s="1027"/>
      <c r="D271" s="1224" t="s">
        <v>2879</v>
      </c>
      <c r="E271" s="1224" t="s">
        <v>1150</v>
      </c>
      <c r="F271" s="1224" t="s">
        <v>2881</v>
      </c>
      <c r="G271" s="1224" t="s">
        <v>3249</v>
      </c>
      <c r="H271" s="1224" t="s">
        <v>3268</v>
      </c>
      <c r="I271" s="1027"/>
      <c r="J271" s="1227"/>
    </row>
    <row r="272">
      <c r="A272" s="1261">
        <v>42009.0</v>
      </c>
      <c r="B272" s="1223" t="s">
        <v>3522</v>
      </c>
      <c r="C272" s="1224" t="s">
        <v>1752</v>
      </c>
      <c r="D272" s="1224" t="s">
        <v>3523</v>
      </c>
      <c r="E272" s="1224" t="s">
        <v>1150</v>
      </c>
      <c r="F272" s="1224" t="s">
        <v>2881</v>
      </c>
      <c r="G272" s="1224" t="s">
        <v>3249</v>
      </c>
      <c r="H272" s="1224" t="s">
        <v>3524</v>
      </c>
      <c r="I272" s="1027"/>
      <c r="J272" s="1227"/>
    </row>
    <row r="273">
      <c r="A273" s="1261">
        <v>42068.0</v>
      </c>
      <c r="B273" s="1223" t="s">
        <v>3525</v>
      </c>
      <c r="C273" s="1224" t="s">
        <v>1752</v>
      </c>
      <c r="D273" s="1224" t="s">
        <v>2879</v>
      </c>
      <c r="E273" s="1224" t="s">
        <v>1150</v>
      </c>
      <c r="F273" s="1224" t="s">
        <v>2881</v>
      </c>
      <c r="G273" s="1224" t="s">
        <v>3249</v>
      </c>
      <c r="H273" s="1224" t="s">
        <v>3268</v>
      </c>
      <c r="I273" s="1027"/>
      <c r="J273" s="1227"/>
    </row>
    <row r="274">
      <c r="A274" s="1261">
        <v>42160.0</v>
      </c>
      <c r="B274" s="1223" t="s">
        <v>3530</v>
      </c>
      <c r="C274" s="1224" t="s">
        <v>1752</v>
      </c>
      <c r="D274" s="1224" t="s">
        <v>2879</v>
      </c>
      <c r="E274" s="1224" t="s">
        <v>1150</v>
      </c>
      <c r="F274" s="1224" t="s">
        <v>2881</v>
      </c>
      <c r="G274" s="1224" t="s">
        <v>3249</v>
      </c>
      <c r="H274" s="1224" t="s">
        <v>3268</v>
      </c>
      <c r="I274" s="1027"/>
      <c r="J274" s="1227"/>
    </row>
    <row r="275">
      <c r="A275" s="1261">
        <v>42160.0</v>
      </c>
      <c r="B275" s="1223" t="s">
        <v>3532</v>
      </c>
      <c r="C275" s="1224" t="s">
        <v>3533</v>
      </c>
      <c r="D275" s="1224" t="s">
        <v>2879</v>
      </c>
      <c r="E275" s="1224" t="s">
        <v>3534</v>
      </c>
      <c r="F275" s="1224" t="s">
        <v>2881</v>
      </c>
      <c r="G275" s="1224" t="s">
        <v>3249</v>
      </c>
      <c r="H275" s="1224" t="s">
        <v>3268</v>
      </c>
      <c r="I275" s="1027"/>
      <c r="J275" s="1227"/>
    </row>
    <row r="276">
      <c r="A276" s="1261">
        <v>42190.0</v>
      </c>
      <c r="B276" s="1223" t="s">
        <v>3535</v>
      </c>
      <c r="C276" s="1224" t="s">
        <v>1752</v>
      </c>
      <c r="D276" s="1224" t="s">
        <v>2879</v>
      </c>
      <c r="E276" s="1224" t="s">
        <v>1150</v>
      </c>
      <c r="F276" s="1224" t="s">
        <v>2881</v>
      </c>
      <c r="G276" s="1224" t="s">
        <v>3249</v>
      </c>
      <c r="H276" s="1224" t="s">
        <v>3268</v>
      </c>
      <c r="I276" s="1027"/>
      <c r="J276" s="1227"/>
    </row>
    <row r="277">
      <c r="A277" s="1261">
        <v>42313.0</v>
      </c>
      <c r="B277" s="1223" t="s">
        <v>3540</v>
      </c>
      <c r="C277" s="1224" t="s">
        <v>1752</v>
      </c>
      <c r="D277" s="1224" t="s">
        <v>2879</v>
      </c>
      <c r="E277" s="1224" t="s">
        <v>1150</v>
      </c>
      <c r="F277" s="1224" t="s">
        <v>2881</v>
      </c>
      <c r="G277" s="1224" t="s">
        <v>3249</v>
      </c>
      <c r="H277" s="1224" t="s">
        <v>3268</v>
      </c>
      <c r="I277" s="1027"/>
      <c r="J277" s="1227"/>
    </row>
    <row r="278">
      <c r="A278" s="1261">
        <v>42343.0</v>
      </c>
      <c r="B278" s="1223" t="s">
        <v>3542</v>
      </c>
      <c r="C278" s="1224" t="s">
        <v>1752</v>
      </c>
      <c r="D278" s="1224" t="s">
        <v>2879</v>
      </c>
      <c r="E278" s="1224" t="s">
        <v>1150</v>
      </c>
      <c r="F278" s="1224" t="s">
        <v>2881</v>
      </c>
      <c r="G278" s="1224" t="s">
        <v>3249</v>
      </c>
      <c r="H278" s="1224" t="s">
        <v>3268</v>
      </c>
      <c r="I278" s="1027"/>
      <c r="J278" s="1227"/>
    </row>
    <row r="279">
      <c r="A279" s="1261">
        <v>42343.0</v>
      </c>
      <c r="B279" s="1223" t="s">
        <v>3546</v>
      </c>
      <c r="C279" s="1224" t="s">
        <v>1752</v>
      </c>
      <c r="D279" s="1224" t="s">
        <v>2879</v>
      </c>
      <c r="E279" s="1224" t="s">
        <v>1150</v>
      </c>
      <c r="F279" s="1224" t="s">
        <v>2881</v>
      </c>
      <c r="G279" s="1224" t="s">
        <v>3249</v>
      </c>
      <c r="H279" s="1224" t="s">
        <v>3268</v>
      </c>
      <c r="I279" s="1027"/>
      <c r="J279" s="1227"/>
    </row>
    <row r="280">
      <c r="A280" s="1261">
        <v>42343.0</v>
      </c>
      <c r="B280" s="1223" t="s">
        <v>3549</v>
      </c>
      <c r="C280" s="1224" t="s">
        <v>1752</v>
      </c>
      <c r="D280" s="1224" t="s">
        <v>2879</v>
      </c>
      <c r="E280" s="1224" t="s">
        <v>1150</v>
      </c>
      <c r="F280" s="1224" t="s">
        <v>2881</v>
      </c>
      <c r="G280" s="1224" t="s">
        <v>3249</v>
      </c>
      <c r="H280" s="1224" t="s">
        <v>3268</v>
      </c>
      <c r="I280" s="1027"/>
      <c r="J280" s="1227"/>
    </row>
    <row r="281">
      <c r="A281" s="1261">
        <v>42343.0</v>
      </c>
      <c r="B281" s="1223" t="s">
        <v>3551</v>
      </c>
      <c r="C281" s="1224" t="s">
        <v>1752</v>
      </c>
      <c r="D281" s="1224" t="s">
        <v>2879</v>
      </c>
      <c r="E281" s="1224" t="s">
        <v>1150</v>
      </c>
      <c r="F281" s="1224" t="s">
        <v>2881</v>
      </c>
      <c r="G281" s="1224" t="s">
        <v>3249</v>
      </c>
      <c r="H281" s="1224" t="s">
        <v>3268</v>
      </c>
      <c r="I281" s="1027"/>
      <c r="J281" s="1227"/>
    </row>
    <row r="282">
      <c r="A282" s="1223" t="s">
        <v>3553</v>
      </c>
      <c r="B282" s="1223" t="s">
        <v>3554</v>
      </c>
      <c r="C282" s="1224" t="s">
        <v>1752</v>
      </c>
      <c r="D282" s="1224" t="s">
        <v>2879</v>
      </c>
      <c r="E282" s="1224" t="s">
        <v>1150</v>
      </c>
      <c r="F282" s="1224" t="s">
        <v>2881</v>
      </c>
      <c r="G282" s="1224" t="s">
        <v>3249</v>
      </c>
      <c r="H282" s="1224" t="s">
        <v>3268</v>
      </c>
      <c r="I282" s="1027"/>
      <c r="J282" s="1227"/>
    </row>
    <row r="283">
      <c r="A283" s="1092"/>
      <c r="B283" s="1223" t="s">
        <v>3557</v>
      </c>
      <c r="C283" s="1224" t="s">
        <v>1752</v>
      </c>
      <c r="D283" s="1224" t="s">
        <v>2879</v>
      </c>
      <c r="E283" s="1224" t="s">
        <v>1150</v>
      </c>
      <c r="F283" s="1224" t="s">
        <v>2881</v>
      </c>
      <c r="G283" s="1224" t="s">
        <v>3249</v>
      </c>
      <c r="H283" s="1224" t="s">
        <v>3268</v>
      </c>
      <c r="I283" s="1027"/>
      <c r="J283" s="1227"/>
    </row>
    <row r="284">
      <c r="A284" s="1223" t="s">
        <v>3559</v>
      </c>
      <c r="B284" s="1223" t="s">
        <v>3562</v>
      </c>
      <c r="C284" s="1224" t="s">
        <v>3563</v>
      </c>
      <c r="D284" s="1224" t="s">
        <v>2879</v>
      </c>
      <c r="E284" s="1224" t="s">
        <v>3564</v>
      </c>
      <c r="F284" s="1224" t="s">
        <v>2881</v>
      </c>
      <c r="G284" s="1224" t="s">
        <v>3249</v>
      </c>
      <c r="H284" s="1224" t="s">
        <v>3268</v>
      </c>
      <c r="I284" s="1027"/>
      <c r="J284" s="1227"/>
    </row>
    <row r="285">
      <c r="A285" s="1223" t="s">
        <v>3566</v>
      </c>
      <c r="B285" s="1223" t="s">
        <v>3567</v>
      </c>
      <c r="C285" s="1224" t="s">
        <v>1752</v>
      </c>
      <c r="D285" s="1224" t="s">
        <v>2879</v>
      </c>
      <c r="E285" s="1224" t="s">
        <v>1150</v>
      </c>
      <c r="F285" s="1224" t="s">
        <v>2881</v>
      </c>
      <c r="G285" s="1224" t="s">
        <v>3249</v>
      </c>
      <c r="H285" s="1224" t="s">
        <v>3268</v>
      </c>
      <c r="I285" s="1027"/>
      <c r="J285" s="1227"/>
    </row>
    <row r="286">
      <c r="A286" s="1092"/>
      <c r="B286" s="1223" t="s">
        <v>3568</v>
      </c>
      <c r="C286" s="1224" t="s">
        <v>1752</v>
      </c>
      <c r="D286" s="1224" t="s">
        <v>2879</v>
      </c>
      <c r="E286" s="1224" t="s">
        <v>1150</v>
      </c>
      <c r="F286" s="1224" t="s">
        <v>2881</v>
      </c>
      <c r="G286" s="1224" t="s">
        <v>3249</v>
      </c>
      <c r="H286" s="1224" t="s">
        <v>3268</v>
      </c>
      <c r="I286" s="1027"/>
      <c r="J286" s="1227"/>
    </row>
    <row r="287">
      <c r="A287" s="1223" t="s">
        <v>3570</v>
      </c>
      <c r="B287" s="1223" t="s">
        <v>3571</v>
      </c>
      <c r="C287" s="1224" t="s">
        <v>1752</v>
      </c>
      <c r="D287" s="1224" t="s">
        <v>2879</v>
      </c>
      <c r="E287" s="1224" t="s">
        <v>1150</v>
      </c>
      <c r="F287" s="1224" t="s">
        <v>2881</v>
      </c>
      <c r="G287" s="1224" t="s">
        <v>3249</v>
      </c>
      <c r="H287" s="1224" t="s">
        <v>3268</v>
      </c>
      <c r="I287" s="1027"/>
      <c r="J287" s="1227"/>
    </row>
    <row r="288">
      <c r="A288" s="1223" t="s">
        <v>3573</v>
      </c>
      <c r="B288" s="1223" t="s">
        <v>3574</v>
      </c>
      <c r="C288" s="1224" t="s">
        <v>1752</v>
      </c>
      <c r="D288" s="1224" t="s">
        <v>2879</v>
      </c>
      <c r="E288" s="1224" t="s">
        <v>1150</v>
      </c>
      <c r="F288" s="1224" t="s">
        <v>2881</v>
      </c>
      <c r="G288" s="1224" t="s">
        <v>3249</v>
      </c>
      <c r="H288" s="1224" t="s">
        <v>3268</v>
      </c>
      <c r="I288" s="1027"/>
      <c r="J288" s="1227"/>
    </row>
    <row r="289">
      <c r="A289" s="1223" t="s">
        <v>1434</v>
      </c>
      <c r="B289" s="1223" t="s">
        <v>3576</v>
      </c>
      <c r="C289" s="1224" t="s">
        <v>1752</v>
      </c>
      <c r="D289" s="1224" t="s">
        <v>2879</v>
      </c>
      <c r="E289" s="1224" t="s">
        <v>1150</v>
      </c>
      <c r="F289" s="1224" t="s">
        <v>2881</v>
      </c>
      <c r="G289" s="1224" t="s">
        <v>3249</v>
      </c>
      <c r="H289" s="1224" t="s">
        <v>3268</v>
      </c>
      <c r="I289" s="1027"/>
      <c r="J289" s="1227"/>
    </row>
    <row r="290">
      <c r="A290" s="1223" t="s">
        <v>3577</v>
      </c>
      <c r="B290" s="1223" t="s">
        <v>3579</v>
      </c>
      <c r="C290" s="1224" t="s">
        <v>1752</v>
      </c>
      <c r="D290" s="1224" t="s">
        <v>2879</v>
      </c>
      <c r="E290" s="1224" t="s">
        <v>1150</v>
      </c>
      <c r="F290" s="1224" t="s">
        <v>2881</v>
      </c>
      <c r="G290" s="1224" t="s">
        <v>3249</v>
      </c>
      <c r="H290" s="1224" t="s">
        <v>3268</v>
      </c>
      <c r="I290" s="1027"/>
      <c r="J290" s="1227"/>
    </row>
    <row r="291">
      <c r="A291" s="1223" t="s">
        <v>3582</v>
      </c>
      <c r="B291" s="1223" t="s">
        <v>3583</v>
      </c>
      <c r="C291" s="1224" t="s">
        <v>1752</v>
      </c>
      <c r="D291" s="1224" t="s">
        <v>2879</v>
      </c>
      <c r="E291" s="1224" t="s">
        <v>1150</v>
      </c>
      <c r="F291" s="1224" t="s">
        <v>2881</v>
      </c>
      <c r="G291" s="1224" t="s">
        <v>3249</v>
      </c>
      <c r="H291" s="1224" t="s">
        <v>3268</v>
      </c>
      <c r="I291" s="1027"/>
      <c r="J291" s="1227"/>
    </row>
    <row r="292">
      <c r="A292" s="1223" t="s">
        <v>3584</v>
      </c>
      <c r="B292" s="1223" t="s">
        <v>3586</v>
      </c>
      <c r="C292" s="1224" t="s">
        <v>1752</v>
      </c>
      <c r="D292" s="1224" t="s">
        <v>2879</v>
      </c>
      <c r="E292" s="1224" t="s">
        <v>1150</v>
      </c>
      <c r="F292" s="1224" t="s">
        <v>2881</v>
      </c>
      <c r="G292" s="1224" t="s">
        <v>3249</v>
      </c>
      <c r="H292" s="1224" t="s">
        <v>3268</v>
      </c>
      <c r="I292" s="1027"/>
      <c r="J292" s="1227"/>
    </row>
    <row r="293">
      <c r="A293" s="1092"/>
      <c r="B293" s="1223" t="s">
        <v>3589</v>
      </c>
      <c r="C293" s="1224" t="s">
        <v>1752</v>
      </c>
      <c r="D293" s="1224" t="s">
        <v>2879</v>
      </c>
      <c r="E293" s="1224" t="s">
        <v>1150</v>
      </c>
      <c r="F293" s="1224" t="s">
        <v>2881</v>
      </c>
      <c r="G293" s="1224" t="s">
        <v>3249</v>
      </c>
      <c r="H293" s="1224" t="s">
        <v>3268</v>
      </c>
      <c r="I293" s="1027"/>
      <c r="J293" s="1227"/>
    </row>
    <row r="294">
      <c r="A294" s="1092"/>
      <c r="B294" s="1223" t="s">
        <v>3591</v>
      </c>
      <c r="C294" s="1224" t="s">
        <v>1752</v>
      </c>
      <c r="D294" s="1224" t="s">
        <v>2879</v>
      </c>
      <c r="E294" s="1224" t="s">
        <v>1150</v>
      </c>
      <c r="F294" s="1224" t="s">
        <v>2881</v>
      </c>
      <c r="G294" s="1224" t="s">
        <v>3249</v>
      </c>
      <c r="H294" s="1224" t="s">
        <v>3268</v>
      </c>
      <c r="I294" s="1027"/>
      <c r="J294" s="1227"/>
    </row>
    <row r="295">
      <c r="A295" s="1223" t="s">
        <v>3594</v>
      </c>
      <c r="B295" s="1223" t="s">
        <v>3596</v>
      </c>
      <c r="C295" s="1224" t="s">
        <v>1752</v>
      </c>
      <c r="D295" s="1224" t="s">
        <v>2879</v>
      </c>
      <c r="E295" s="1224" t="s">
        <v>1150</v>
      </c>
      <c r="F295" s="1224" t="s">
        <v>2881</v>
      </c>
      <c r="G295" s="1224" t="s">
        <v>3249</v>
      </c>
      <c r="H295" s="1224" t="s">
        <v>3268</v>
      </c>
      <c r="I295" s="1027"/>
      <c r="J295" s="1227"/>
    </row>
    <row r="296">
      <c r="A296" s="1092"/>
      <c r="B296" s="1223" t="s">
        <v>3598</v>
      </c>
      <c r="C296" s="1224" t="s">
        <v>1752</v>
      </c>
      <c r="D296" s="1027"/>
      <c r="E296" s="1224" t="s">
        <v>1150</v>
      </c>
      <c r="F296" s="1224" t="s">
        <v>2881</v>
      </c>
      <c r="G296" s="1224" t="s">
        <v>3249</v>
      </c>
      <c r="H296" s="1224" t="s">
        <v>3268</v>
      </c>
      <c r="I296" s="1027"/>
      <c r="J296" s="1227"/>
    </row>
    <row r="297">
      <c r="A297" s="1223" t="s">
        <v>3599</v>
      </c>
      <c r="B297" s="1223" t="s">
        <v>3601</v>
      </c>
      <c r="C297" s="1224" t="s">
        <v>3602</v>
      </c>
      <c r="D297" s="1224" t="s">
        <v>2879</v>
      </c>
      <c r="E297" s="1224" t="s">
        <v>1150</v>
      </c>
      <c r="F297" s="1224" t="s">
        <v>2881</v>
      </c>
      <c r="G297" s="1224" t="s">
        <v>3249</v>
      </c>
      <c r="H297" s="1224" t="s">
        <v>3268</v>
      </c>
      <c r="I297" s="1027"/>
      <c r="J297" s="1227"/>
    </row>
    <row r="298">
      <c r="A298" s="1092"/>
      <c r="B298" s="1223" t="s">
        <v>3607</v>
      </c>
      <c r="C298" s="1224" t="s">
        <v>1752</v>
      </c>
      <c r="D298" s="1224" t="s">
        <v>2879</v>
      </c>
      <c r="E298" s="1224" t="s">
        <v>1150</v>
      </c>
      <c r="F298" s="1224" t="s">
        <v>3609</v>
      </c>
      <c r="G298" s="1224" t="s">
        <v>3249</v>
      </c>
      <c r="H298" s="1224" t="s">
        <v>3268</v>
      </c>
      <c r="I298" s="1027"/>
      <c r="J298" s="1227"/>
    </row>
    <row r="299">
      <c r="A299" s="1092"/>
      <c r="B299" s="1223" t="s">
        <v>3611</v>
      </c>
      <c r="C299" s="1224" t="s">
        <v>1752</v>
      </c>
      <c r="D299" s="1224" t="s">
        <v>2879</v>
      </c>
      <c r="E299" s="1224" t="s">
        <v>1150</v>
      </c>
      <c r="F299" s="1224" t="s">
        <v>2881</v>
      </c>
      <c r="G299" s="1224" t="s">
        <v>3249</v>
      </c>
      <c r="H299" s="1224" t="s">
        <v>3268</v>
      </c>
      <c r="I299" s="1027"/>
      <c r="J299" s="1227"/>
    </row>
    <row r="300">
      <c r="A300" s="1223" t="s">
        <v>1440</v>
      </c>
      <c r="B300" s="1223" t="s">
        <v>3615</v>
      </c>
      <c r="C300" s="1224" t="s">
        <v>3616</v>
      </c>
      <c r="D300" s="1224" t="s">
        <v>3617</v>
      </c>
      <c r="E300" s="1224" t="s">
        <v>3618</v>
      </c>
      <c r="F300" s="1224" t="s">
        <v>2881</v>
      </c>
      <c r="G300" s="1224" t="s">
        <v>3249</v>
      </c>
      <c r="H300" s="1224" t="s">
        <v>3268</v>
      </c>
      <c r="I300" s="1027"/>
      <c r="J300" s="1227"/>
    </row>
    <row r="301">
      <c r="A301" s="1223" t="s">
        <v>1440</v>
      </c>
      <c r="B301" s="1223" t="s">
        <v>3620</v>
      </c>
      <c r="C301" s="1224" t="s">
        <v>3621</v>
      </c>
      <c r="D301" s="1224" t="s">
        <v>3616</v>
      </c>
      <c r="E301" s="1224" t="s">
        <v>1150</v>
      </c>
      <c r="F301" s="1224" t="s">
        <v>2881</v>
      </c>
      <c r="G301" s="1224" t="s">
        <v>3249</v>
      </c>
      <c r="H301" s="1224" t="s">
        <v>3268</v>
      </c>
      <c r="I301" s="1027"/>
      <c r="J301" s="1227"/>
    </row>
    <row r="302">
      <c r="A302" s="1223" t="s">
        <v>3273</v>
      </c>
      <c r="B302" s="1223" t="s">
        <v>3623</v>
      </c>
      <c r="C302" s="1224" t="s">
        <v>1752</v>
      </c>
      <c r="D302" s="1224" t="s">
        <v>2879</v>
      </c>
      <c r="E302" s="1224" t="s">
        <v>1150</v>
      </c>
      <c r="F302" s="1224" t="s">
        <v>2881</v>
      </c>
      <c r="G302" s="1224" t="s">
        <v>3249</v>
      </c>
      <c r="H302" s="1224" t="s">
        <v>3268</v>
      </c>
      <c r="I302" s="1027"/>
      <c r="J302" s="1227"/>
    </row>
    <row r="303">
      <c r="A303" s="1223" t="s">
        <v>3273</v>
      </c>
      <c r="B303" s="1223" t="s">
        <v>3626</v>
      </c>
      <c r="C303" s="1224" t="s">
        <v>3627</v>
      </c>
      <c r="D303" s="1224" t="s">
        <v>2879</v>
      </c>
      <c r="E303" s="1224" t="s">
        <v>1150</v>
      </c>
      <c r="F303" s="1224" t="s">
        <v>2881</v>
      </c>
      <c r="G303" s="1224" t="s">
        <v>3249</v>
      </c>
      <c r="H303" s="1224" t="s">
        <v>3268</v>
      </c>
      <c r="I303" s="1027"/>
      <c r="J303" s="1227"/>
    </row>
    <row r="304">
      <c r="A304" s="1223" t="s">
        <v>3629</v>
      </c>
      <c r="B304" s="1223" t="s">
        <v>3631</v>
      </c>
      <c r="C304" s="1224" t="s">
        <v>1752</v>
      </c>
      <c r="D304" s="1224" t="s">
        <v>2879</v>
      </c>
      <c r="E304" s="1224" t="s">
        <v>1150</v>
      </c>
      <c r="F304" s="1224" t="s">
        <v>2881</v>
      </c>
      <c r="G304" s="1224" t="s">
        <v>3249</v>
      </c>
      <c r="H304" s="1224" t="s">
        <v>3268</v>
      </c>
      <c r="I304" s="1027"/>
      <c r="J304" s="1227"/>
    </row>
    <row r="305">
      <c r="A305" s="1223" t="s">
        <v>3632</v>
      </c>
      <c r="B305" s="1223" t="s">
        <v>3633</v>
      </c>
      <c r="C305" s="1224" t="s">
        <v>1752</v>
      </c>
      <c r="D305" s="1224" t="s">
        <v>2879</v>
      </c>
      <c r="E305" s="1224" t="s">
        <v>1150</v>
      </c>
      <c r="F305" s="1224" t="s">
        <v>2881</v>
      </c>
      <c r="G305" s="1224" t="s">
        <v>3249</v>
      </c>
      <c r="H305" s="1224" t="s">
        <v>3268</v>
      </c>
      <c r="I305" s="1027"/>
      <c r="J305" s="1227"/>
    </row>
    <row r="306">
      <c r="A306" s="1223" t="s">
        <v>3632</v>
      </c>
      <c r="B306" s="1223" t="s">
        <v>3634</v>
      </c>
      <c r="C306" s="1224" t="s">
        <v>1752</v>
      </c>
      <c r="D306" s="1224" t="s">
        <v>2879</v>
      </c>
      <c r="E306" s="1224" t="s">
        <v>1150</v>
      </c>
      <c r="F306" s="1224" t="s">
        <v>2881</v>
      </c>
      <c r="G306" s="1042" t="s">
        <v>3249</v>
      </c>
      <c r="H306" s="1224" t="s">
        <v>3268</v>
      </c>
      <c r="I306" s="1027"/>
      <c r="J306" s="1227"/>
    </row>
    <row r="307">
      <c r="A307" s="1223" t="s">
        <v>3638</v>
      </c>
      <c r="B307" s="1223" t="s">
        <v>3639</v>
      </c>
      <c r="C307" s="1224" t="s">
        <v>1752</v>
      </c>
      <c r="D307" s="1224" t="s">
        <v>2879</v>
      </c>
      <c r="E307" s="1224" t="s">
        <v>1150</v>
      </c>
      <c r="F307" s="1224" t="s">
        <v>2881</v>
      </c>
      <c r="G307" s="1042" t="s">
        <v>3249</v>
      </c>
      <c r="H307" s="1224" t="s">
        <v>3268</v>
      </c>
      <c r="I307" s="1027"/>
      <c r="J307" s="1227"/>
    </row>
    <row r="308">
      <c r="A308" s="1223" t="s">
        <v>3643</v>
      </c>
      <c r="B308" s="1098" t="s">
        <v>3644</v>
      </c>
      <c r="C308" s="1224" t="s">
        <v>1752</v>
      </c>
      <c r="D308" s="1027"/>
      <c r="E308" s="1224" t="s">
        <v>1150</v>
      </c>
      <c r="F308" s="1224" t="s">
        <v>2881</v>
      </c>
      <c r="G308" s="1042" t="s">
        <v>3249</v>
      </c>
      <c r="H308" s="1224" t="s">
        <v>3268</v>
      </c>
      <c r="I308" s="1027"/>
      <c r="J308" s="1227"/>
    </row>
    <row r="309">
      <c r="A309" s="1223" t="s">
        <v>1451</v>
      </c>
      <c r="B309" s="1223" t="s">
        <v>3647</v>
      </c>
      <c r="C309" s="1224" t="s">
        <v>1752</v>
      </c>
      <c r="D309" s="1224" t="s">
        <v>2879</v>
      </c>
      <c r="E309" s="1224" t="s">
        <v>1150</v>
      </c>
      <c r="F309" s="1224" t="s">
        <v>2881</v>
      </c>
      <c r="G309" s="1042" t="s">
        <v>3249</v>
      </c>
      <c r="H309" s="1224" t="s">
        <v>3268</v>
      </c>
      <c r="I309" s="1027"/>
      <c r="J309" s="1227"/>
    </row>
    <row r="310">
      <c r="A310" s="1261">
        <v>42010.0</v>
      </c>
      <c r="B310" s="1223" t="s">
        <v>3649</v>
      </c>
      <c r="C310" s="1224" t="s">
        <v>1752</v>
      </c>
      <c r="D310" s="1027"/>
      <c r="E310" s="1224" t="s">
        <v>1150</v>
      </c>
      <c r="F310" s="1224" t="s">
        <v>2881</v>
      </c>
      <c r="G310" s="1042" t="s">
        <v>3249</v>
      </c>
      <c r="H310" s="1224" t="s">
        <v>3268</v>
      </c>
      <c r="I310" s="1398"/>
    </row>
    <row r="311">
      <c r="A311" s="1098" t="s">
        <v>3652</v>
      </c>
      <c r="B311" s="1098" t="s">
        <v>3653</v>
      </c>
      <c r="C311" s="1027"/>
      <c r="D311" s="1042" t="s">
        <v>2879</v>
      </c>
      <c r="E311" s="1042" t="s">
        <v>1150</v>
      </c>
      <c r="F311" s="1042" t="s">
        <v>2881</v>
      </c>
      <c r="G311" s="1042" t="s">
        <v>3249</v>
      </c>
      <c r="H311" s="1042" t="s">
        <v>3654</v>
      </c>
      <c r="I311" s="1042" t="s">
        <v>85</v>
      </c>
      <c r="J311" s="1042" t="s">
        <v>3268</v>
      </c>
    </row>
    <row r="312">
      <c r="A312" s="1098"/>
      <c r="B312" s="1098" t="s">
        <v>3655</v>
      </c>
      <c r="C312" s="1042"/>
      <c r="D312" s="1042" t="s">
        <v>2879</v>
      </c>
      <c r="E312" s="1042" t="s">
        <v>1150</v>
      </c>
      <c r="F312" s="1042" t="s">
        <v>2881</v>
      </c>
      <c r="G312" s="1042" t="s">
        <v>3249</v>
      </c>
      <c r="H312" s="1042" t="s">
        <v>3654</v>
      </c>
      <c r="I312" s="1042" t="s">
        <v>85</v>
      </c>
      <c r="J312" s="1042" t="s">
        <v>3268</v>
      </c>
    </row>
    <row r="313">
      <c r="A313" s="1098"/>
      <c r="B313" s="1098" t="s">
        <v>3658</v>
      </c>
      <c r="C313" s="1042"/>
      <c r="D313" s="1042" t="s">
        <v>2879</v>
      </c>
      <c r="E313" s="1042" t="s">
        <v>1150</v>
      </c>
      <c r="F313" s="1042" t="s">
        <v>2881</v>
      </c>
      <c r="G313" s="1042" t="s">
        <v>3249</v>
      </c>
      <c r="H313" s="1042" t="s">
        <v>3654</v>
      </c>
      <c r="I313" s="1042" t="s">
        <v>85</v>
      </c>
      <c r="J313" s="1042" t="s">
        <v>3268</v>
      </c>
    </row>
    <row r="314">
      <c r="A314" s="1406" t="s">
        <v>3660</v>
      </c>
      <c r="B314" s="1408" t="s">
        <v>3661</v>
      </c>
      <c r="C314" s="1409"/>
      <c r="D314" s="1409" t="s">
        <v>2879</v>
      </c>
      <c r="E314" s="1409" t="s">
        <v>1150</v>
      </c>
      <c r="F314" s="1409" t="s">
        <v>2881</v>
      </c>
      <c r="G314" s="1409" t="s">
        <v>3249</v>
      </c>
      <c r="H314" s="1409" t="s">
        <v>3654</v>
      </c>
      <c r="I314" s="1409" t="s">
        <v>85</v>
      </c>
      <c r="J314" s="1410" t="s">
        <v>3268</v>
      </c>
    </row>
    <row r="315">
      <c r="A315" s="1411">
        <v>42101.0</v>
      </c>
      <c r="B315" s="1408" t="s">
        <v>3664</v>
      </c>
      <c r="C315" s="1409"/>
      <c r="D315" s="1409" t="s">
        <v>2879</v>
      </c>
      <c r="E315" s="1409" t="s">
        <v>1150</v>
      </c>
      <c r="F315" s="1409" t="s">
        <v>2881</v>
      </c>
      <c r="G315" s="1409" t="s">
        <v>3249</v>
      </c>
      <c r="H315" s="1409" t="s">
        <v>3654</v>
      </c>
      <c r="I315" s="1409" t="s">
        <v>85</v>
      </c>
      <c r="J315" s="1410" t="s">
        <v>3268</v>
      </c>
    </row>
    <row r="316">
      <c r="A316" s="1411">
        <v>42131.0</v>
      </c>
      <c r="B316" s="1408" t="s">
        <v>3665</v>
      </c>
      <c r="C316" s="1409"/>
      <c r="D316" s="1409" t="s">
        <v>2879</v>
      </c>
      <c r="E316" s="1409" t="s">
        <v>1150</v>
      </c>
      <c r="F316" s="1409" t="s">
        <v>2881</v>
      </c>
      <c r="G316" s="1409" t="s">
        <v>3249</v>
      </c>
      <c r="H316" s="1409" t="s">
        <v>3654</v>
      </c>
      <c r="I316" s="1409" t="s">
        <v>85</v>
      </c>
      <c r="J316" s="1410" t="s">
        <v>3268</v>
      </c>
    </row>
    <row r="317">
      <c r="A317" s="1413"/>
      <c r="B317" s="1415" t="s">
        <v>3668</v>
      </c>
      <c r="C317" s="1416"/>
      <c r="D317" s="1416" t="s">
        <v>2879</v>
      </c>
      <c r="E317" s="1416" t="s">
        <v>1150</v>
      </c>
      <c r="F317" s="1416" t="s">
        <v>2881</v>
      </c>
      <c r="G317" s="1416" t="s">
        <v>3249</v>
      </c>
      <c r="H317" s="1416" t="s">
        <v>3654</v>
      </c>
      <c r="I317" s="1416" t="s">
        <v>85</v>
      </c>
      <c r="J317" s="1417" t="s">
        <v>3268</v>
      </c>
    </row>
    <row r="318">
      <c r="A318" s="1411">
        <v>42162.0</v>
      </c>
      <c r="B318" s="1408" t="s">
        <v>3672</v>
      </c>
      <c r="C318" s="1409"/>
      <c r="D318" s="1409" t="s">
        <v>2879</v>
      </c>
      <c r="E318" s="1409" t="s">
        <v>1150</v>
      </c>
      <c r="F318" s="1409" t="s">
        <v>2881</v>
      </c>
      <c r="G318" s="1409" t="s">
        <v>3249</v>
      </c>
      <c r="H318" s="1409" t="s">
        <v>3654</v>
      </c>
      <c r="I318" s="1409"/>
      <c r="J318" s="1410" t="s">
        <v>3268</v>
      </c>
    </row>
    <row r="319">
      <c r="A319" s="1411">
        <v>42223.0</v>
      </c>
      <c r="B319" s="1408" t="s">
        <v>3674</v>
      </c>
      <c r="C319" s="1409"/>
      <c r="D319" s="1409" t="s">
        <v>2879</v>
      </c>
      <c r="E319" s="1409" t="s">
        <v>1150</v>
      </c>
      <c r="F319" s="1409" t="s">
        <v>2881</v>
      </c>
      <c r="G319" s="1409" t="s">
        <v>3249</v>
      </c>
      <c r="H319" s="1409" t="s">
        <v>3654</v>
      </c>
      <c r="I319" s="1409"/>
      <c r="J319" s="1410" t="s">
        <v>3268</v>
      </c>
    </row>
    <row r="320">
      <c r="A320" s="1411">
        <v>42223.0</v>
      </c>
      <c r="B320" s="1408" t="s">
        <v>3675</v>
      </c>
      <c r="C320" s="1409"/>
      <c r="D320" s="1409" t="s">
        <v>2879</v>
      </c>
      <c r="E320" s="1409" t="s">
        <v>3676</v>
      </c>
      <c r="F320" s="1409" t="s">
        <v>2881</v>
      </c>
      <c r="G320" s="1409" t="s">
        <v>3249</v>
      </c>
      <c r="H320" s="1409" t="s">
        <v>3654</v>
      </c>
      <c r="I320" s="1409"/>
      <c r="J320" s="1410" t="s">
        <v>3268</v>
      </c>
    </row>
    <row r="321">
      <c r="A321" s="1098" t="s">
        <v>3678</v>
      </c>
      <c r="B321" s="1098" t="s">
        <v>3679</v>
      </c>
      <c r="C321" s="1027"/>
      <c r="D321" s="1042" t="s">
        <v>2879</v>
      </c>
      <c r="E321" s="1027"/>
      <c r="F321" s="1042" t="s">
        <v>2881</v>
      </c>
      <c r="G321" s="1027"/>
      <c r="H321" s="1042" t="s">
        <v>3654</v>
      </c>
      <c r="I321" s="1027"/>
      <c r="J321" s="1042" t="s">
        <v>3268</v>
      </c>
    </row>
    <row r="322">
      <c r="A322" s="1098" t="s">
        <v>2229</v>
      </c>
      <c r="B322" s="1098" t="s">
        <v>3681</v>
      </c>
      <c r="C322" s="1027"/>
      <c r="D322" s="1027"/>
      <c r="E322" s="1027"/>
      <c r="F322" s="1042" t="s">
        <v>2881</v>
      </c>
      <c r="G322" s="1027"/>
      <c r="H322" s="1027"/>
      <c r="I322" s="1027"/>
      <c r="J322" s="1042" t="s">
        <v>3268</v>
      </c>
    </row>
    <row r="323">
      <c r="A323" s="1092"/>
      <c r="B323" s="1098" t="s">
        <v>3682</v>
      </c>
      <c r="C323" s="1027"/>
      <c r="D323" s="1027"/>
      <c r="E323" s="1027"/>
      <c r="F323" s="1042" t="s">
        <v>2881</v>
      </c>
      <c r="G323" s="1027"/>
      <c r="H323" s="1027"/>
      <c r="I323" s="1027"/>
      <c r="J323" s="1042" t="s">
        <v>3268</v>
      </c>
    </row>
    <row r="324">
      <c r="A324" s="1261">
        <v>42223.0</v>
      </c>
      <c r="B324" s="1098" t="s">
        <v>3685</v>
      </c>
      <c r="C324" s="1027"/>
      <c r="D324" s="1042" t="s">
        <v>2879</v>
      </c>
      <c r="E324" s="1042" t="s">
        <v>1150</v>
      </c>
      <c r="F324" s="1042" t="s">
        <v>2881</v>
      </c>
      <c r="G324" s="1042" t="s">
        <v>3249</v>
      </c>
      <c r="H324" s="1042" t="s">
        <v>3654</v>
      </c>
      <c r="I324" s="1042" t="s">
        <v>85</v>
      </c>
      <c r="J324" s="1042" t="s">
        <v>3268</v>
      </c>
    </row>
    <row r="325">
      <c r="A325" s="1261">
        <v>42284.0</v>
      </c>
      <c r="B325" s="1098" t="s">
        <v>3686</v>
      </c>
      <c r="C325" s="1042"/>
      <c r="D325" s="1042" t="s">
        <v>2879</v>
      </c>
      <c r="E325" s="1042" t="s">
        <v>1150</v>
      </c>
      <c r="F325" s="1042" t="s">
        <v>2881</v>
      </c>
      <c r="G325" s="1042" t="s">
        <v>3249</v>
      </c>
      <c r="H325" s="1042" t="s">
        <v>3654</v>
      </c>
      <c r="I325" s="1042" t="s">
        <v>85</v>
      </c>
      <c r="J325" s="1042" t="s">
        <v>3268</v>
      </c>
    </row>
    <row r="326">
      <c r="A326" s="1261">
        <v>42315.0</v>
      </c>
      <c r="B326" s="1098" t="s">
        <v>3687</v>
      </c>
      <c r="C326" s="1027"/>
      <c r="D326" s="1042" t="s">
        <v>2879</v>
      </c>
      <c r="E326" s="1042" t="s">
        <v>1150</v>
      </c>
      <c r="F326" s="1042" t="s">
        <v>2881</v>
      </c>
      <c r="G326" s="1042" t="s">
        <v>3249</v>
      </c>
      <c r="H326" s="1042" t="s">
        <v>3654</v>
      </c>
      <c r="I326" s="1042" t="s">
        <v>85</v>
      </c>
      <c r="J326" s="1042" t="s">
        <v>3268</v>
      </c>
    </row>
    <row r="327">
      <c r="A327" s="1261"/>
      <c r="B327" s="1098" t="s">
        <v>3690</v>
      </c>
      <c r="C327" s="1042"/>
      <c r="D327" s="1042" t="s">
        <v>2879</v>
      </c>
      <c r="E327" s="1042" t="s">
        <v>1150</v>
      </c>
      <c r="F327" s="1042" t="s">
        <v>2881</v>
      </c>
      <c r="G327" s="1042" t="s">
        <v>3249</v>
      </c>
      <c r="H327" s="1042" t="s">
        <v>3654</v>
      </c>
      <c r="I327" s="1042" t="s">
        <v>85</v>
      </c>
      <c r="J327" s="1042" t="s">
        <v>3268</v>
      </c>
    </row>
    <row r="328">
      <c r="A328" s="1092"/>
      <c r="B328" s="1098" t="s">
        <v>3693</v>
      </c>
      <c r="C328" s="1027"/>
      <c r="D328" s="1042" t="s">
        <v>2879</v>
      </c>
      <c r="E328" s="1042" t="s">
        <v>1150</v>
      </c>
      <c r="F328" s="1042" t="s">
        <v>2881</v>
      </c>
      <c r="G328" s="1042" t="s">
        <v>3249</v>
      </c>
      <c r="H328" s="1042" t="s">
        <v>3654</v>
      </c>
      <c r="I328" s="1042" t="s">
        <v>85</v>
      </c>
      <c r="J328" s="1042" t="s">
        <v>3268</v>
      </c>
    </row>
    <row r="329">
      <c r="A329" s="1098" t="s">
        <v>2222</v>
      </c>
      <c r="B329" s="1098" t="s">
        <v>3694</v>
      </c>
      <c r="C329" s="1027"/>
      <c r="D329" s="1042" t="s">
        <v>2879</v>
      </c>
      <c r="E329" s="1042" t="s">
        <v>1150</v>
      </c>
      <c r="F329" s="1042" t="s">
        <v>2881</v>
      </c>
      <c r="G329" s="1042" t="s">
        <v>3249</v>
      </c>
      <c r="H329" s="1042"/>
      <c r="I329" s="1042" t="s">
        <v>85</v>
      </c>
      <c r="J329" s="1042" t="s">
        <v>3268</v>
      </c>
    </row>
    <row r="330">
      <c r="A330" s="1098" t="s">
        <v>2222</v>
      </c>
      <c r="B330" s="1098" t="s">
        <v>3696</v>
      </c>
      <c r="C330" s="1027"/>
      <c r="D330" s="1042" t="s">
        <v>2879</v>
      </c>
      <c r="E330" s="1042" t="s">
        <v>1150</v>
      </c>
      <c r="F330" s="1042" t="s">
        <v>2881</v>
      </c>
      <c r="G330" s="1042" t="s">
        <v>3249</v>
      </c>
      <c r="H330" s="1027"/>
      <c r="I330" s="1042" t="s">
        <v>85</v>
      </c>
      <c r="J330" s="1042" t="s">
        <v>3268</v>
      </c>
    </row>
    <row r="331">
      <c r="A331" s="1098" t="s">
        <v>2222</v>
      </c>
      <c r="B331" s="1098" t="s">
        <v>3699</v>
      </c>
      <c r="C331" s="1027"/>
      <c r="D331" s="1042" t="s">
        <v>2879</v>
      </c>
      <c r="E331" s="1042" t="s">
        <v>1150</v>
      </c>
      <c r="F331" s="1042" t="s">
        <v>2881</v>
      </c>
      <c r="G331" s="1042" t="s">
        <v>3249</v>
      </c>
      <c r="H331" s="1027"/>
      <c r="I331" s="1042" t="s">
        <v>85</v>
      </c>
      <c r="J331" s="1042" t="s">
        <v>3268</v>
      </c>
    </row>
    <row r="332">
      <c r="A332" s="1098" t="s">
        <v>3701</v>
      </c>
      <c r="B332" s="1098" t="s">
        <v>3702</v>
      </c>
      <c r="C332" s="1027"/>
      <c r="D332" s="1042" t="s">
        <v>2879</v>
      </c>
      <c r="E332" s="1042" t="s">
        <v>1150</v>
      </c>
      <c r="F332" s="1042" t="s">
        <v>2881</v>
      </c>
      <c r="G332" s="1042" t="s">
        <v>3249</v>
      </c>
      <c r="H332" s="1027"/>
      <c r="I332" s="1042" t="s">
        <v>85</v>
      </c>
      <c r="J332" s="1042" t="s">
        <v>3268</v>
      </c>
    </row>
    <row r="333">
      <c r="A333" s="1406" t="s">
        <v>3704</v>
      </c>
      <c r="B333" s="1408" t="s">
        <v>3705</v>
      </c>
      <c r="C333" s="1409"/>
      <c r="D333" s="1409" t="s">
        <v>2879</v>
      </c>
      <c r="E333" s="1409" t="s">
        <v>1150</v>
      </c>
      <c r="F333" s="1409" t="s">
        <v>2881</v>
      </c>
      <c r="G333" s="1409"/>
      <c r="H333" s="1409"/>
      <c r="I333" s="1409" t="s">
        <v>85</v>
      </c>
      <c r="J333" s="1410" t="s">
        <v>3268</v>
      </c>
    </row>
    <row r="334">
      <c r="A334" s="1406" t="s">
        <v>3701</v>
      </c>
      <c r="B334" s="1408" t="s">
        <v>3706</v>
      </c>
      <c r="C334" s="1409"/>
      <c r="D334" s="1409" t="s">
        <v>2879</v>
      </c>
      <c r="E334" s="1409" t="s">
        <v>1150</v>
      </c>
      <c r="F334" s="1409" t="s">
        <v>2881</v>
      </c>
      <c r="G334" s="1409" t="s">
        <v>3249</v>
      </c>
      <c r="H334" s="1409"/>
      <c r="I334" s="1409" t="s">
        <v>85</v>
      </c>
      <c r="J334" s="1410" t="s">
        <v>3268</v>
      </c>
    </row>
    <row r="335">
      <c r="A335" s="1406"/>
      <c r="B335" s="1408" t="s">
        <v>3709</v>
      </c>
      <c r="C335" s="1409"/>
      <c r="D335" s="1409" t="s">
        <v>2879</v>
      </c>
      <c r="E335" s="1409"/>
      <c r="F335" s="1409" t="s">
        <v>2881</v>
      </c>
      <c r="G335" s="1409"/>
      <c r="H335" s="1409"/>
      <c r="I335" s="1409" t="s">
        <v>85</v>
      </c>
      <c r="J335" s="1410" t="s">
        <v>3268</v>
      </c>
    </row>
    <row r="336">
      <c r="A336" s="1413"/>
      <c r="B336" s="1415" t="s">
        <v>3710</v>
      </c>
      <c r="C336" s="1416"/>
      <c r="D336" s="1416" t="s">
        <v>2879</v>
      </c>
      <c r="E336" s="1416"/>
      <c r="F336" s="1416" t="s">
        <v>2881</v>
      </c>
      <c r="G336" s="1416"/>
      <c r="H336" s="1416"/>
      <c r="I336" s="1416" t="s">
        <v>85</v>
      </c>
      <c r="J336" s="1417" t="s">
        <v>3268</v>
      </c>
    </row>
    <row r="337">
      <c r="A337" s="1098" t="s">
        <v>2231</v>
      </c>
      <c r="B337" s="1098" t="s">
        <v>3711</v>
      </c>
      <c r="C337" s="1027"/>
      <c r="D337" s="1042" t="s">
        <v>2879</v>
      </c>
      <c r="E337" s="1042" t="s">
        <v>1150</v>
      </c>
      <c r="F337" s="1042" t="s">
        <v>2881</v>
      </c>
      <c r="G337" s="1042" t="s">
        <v>3249</v>
      </c>
      <c r="H337" s="1042"/>
      <c r="I337" s="1042" t="s">
        <v>85</v>
      </c>
      <c r="J337" s="1042" t="s">
        <v>3268</v>
      </c>
    </row>
    <row r="338">
      <c r="A338" s="1406"/>
      <c r="B338" s="1408" t="s">
        <v>3715</v>
      </c>
      <c r="C338" s="1409"/>
      <c r="D338" s="1409" t="s">
        <v>2879</v>
      </c>
      <c r="E338" s="1409"/>
      <c r="F338" s="1409" t="s">
        <v>3716</v>
      </c>
      <c r="G338" s="1409"/>
      <c r="H338" s="1409" t="s">
        <v>3717</v>
      </c>
      <c r="I338" s="1409"/>
      <c r="J338" s="1410" t="s">
        <v>3268</v>
      </c>
    </row>
    <row r="339">
      <c r="A339" s="1413"/>
      <c r="B339" s="1415" t="s">
        <v>3718</v>
      </c>
      <c r="C339" s="1416"/>
      <c r="D339" s="1416" t="s">
        <v>2879</v>
      </c>
      <c r="E339" s="1416"/>
      <c r="F339" s="1416" t="s">
        <v>3719</v>
      </c>
      <c r="G339" s="1416"/>
      <c r="H339" s="1416" t="s">
        <v>3717</v>
      </c>
      <c r="I339" s="1416"/>
      <c r="J339" s="1417" t="s">
        <v>3268</v>
      </c>
    </row>
    <row r="340">
      <c r="A340" s="1092"/>
      <c r="B340" s="1098" t="s">
        <v>3722</v>
      </c>
      <c r="C340" s="1027"/>
      <c r="D340" s="1042" t="s">
        <v>2879</v>
      </c>
      <c r="E340" s="1042" t="s">
        <v>1150</v>
      </c>
      <c r="F340" s="1042" t="s">
        <v>2881</v>
      </c>
      <c r="G340" s="1042" t="s">
        <v>3249</v>
      </c>
      <c r="H340" s="1042" t="s">
        <v>3654</v>
      </c>
      <c r="I340" s="1042" t="s">
        <v>85</v>
      </c>
      <c r="J340" s="1042" t="s">
        <v>3268</v>
      </c>
    </row>
    <row r="341">
      <c r="A341" s="1098" t="s">
        <v>3701</v>
      </c>
      <c r="B341" s="1098" t="s">
        <v>3723</v>
      </c>
      <c r="C341" s="1027"/>
      <c r="D341" s="1042" t="s">
        <v>2879</v>
      </c>
      <c r="E341" s="1042" t="s">
        <v>1150</v>
      </c>
      <c r="F341" s="1042" t="s">
        <v>2881</v>
      </c>
      <c r="G341" s="1042" t="s">
        <v>3249</v>
      </c>
      <c r="H341" s="1027"/>
      <c r="I341" s="1042" t="s">
        <v>85</v>
      </c>
      <c r="J341" s="1042" t="s">
        <v>3268</v>
      </c>
    </row>
    <row r="342">
      <c r="A342" s="1098" t="s">
        <v>3704</v>
      </c>
      <c r="B342" s="1098" t="s">
        <v>3724</v>
      </c>
      <c r="C342" s="1027"/>
      <c r="D342" s="1042" t="s">
        <v>2879</v>
      </c>
      <c r="E342" s="1042" t="s">
        <v>1150</v>
      </c>
      <c r="F342" s="1042" t="s">
        <v>2881</v>
      </c>
      <c r="G342" s="1042" t="s">
        <v>3249</v>
      </c>
      <c r="H342" s="1027"/>
      <c r="I342" s="1042" t="s">
        <v>85</v>
      </c>
      <c r="J342" s="1042" t="s">
        <v>3268</v>
      </c>
    </row>
    <row r="343">
      <c r="A343" s="1098" t="s">
        <v>3704</v>
      </c>
      <c r="B343" s="1098" t="s">
        <v>3728</v>
      </c>
      <c r="C343" s="1027"/>
      <c r="D343" s="1042" t="s">
        <v>2879</v>
      </c>
      <c r="E343" s="1042" t="s">
        <v>1150</v>
      </c>
      <c r="F343" s="1042" t="s">
        <v>2881</v>
      </c>
      <c r="G343" s="1042" t="s">
        <v>3249</v>
      </c>
      <c r="H343" s="1027"/>
      <c r="I343" s="1042" t="s">
        <v>85</v>
      </c>
      <c r="J343" s="1042" t="s">
        <v>3268</v>
      </c>
    </row>
    <row r="344">
      <c r="A344" s="1092"/>
      <c r="B344" s="1098" t="s">
        <v>3729</v>
      </c>
      <c r="C344" s="1027"/>
      <c r="D344" s="1042" t="s">
        <v>2879</v>
      </c>
      <c r="E344" s="1042" t="s">
        <v>1150</v>
      </c>
      <c r="F344" s="1042" t="s">
        <v>2881</v>
      </c>
      <c r="G344" s="1042" t="s">
        <v>3249</v>
      </c>
      <c r="H344" s="1027"/>
      <c r="I344" s="1042" t="s">
        <v>85</v>
      </c>
      <c r="J344" s="1042" t="s">
        <v>3268</v>
      </c>
    </row>
    <row r="345">
      <c r="A345" s="1098" t="s">
        <v>2231</v>
      </c>
      <c r="B345" s="1098" t="s">
        <v>3734</v>
      </c>
      <c r="C345" s="1027"/>
      <c r="D345" s="1042" t="s">
        <v>2879</v>
      </c>
      <c r="E345" s="1042" t="s">
        <v>1150</v>
      </c>
      <c r="F345" s="1042" t="s">
        <v>2881</v>
      </c>
      <c r="G345" s="1042" t="s">
        <v>3249</v>
      </c>
      <c r="H345" s="1042"/>
      <c r="I345" s="1042" t="s">
        <v>85</v>
      </c>
      <c r="J345" s="1042" t="s">
        <v>3268</v>
      </c>
    </row>
    <row r="346">
      <c r="A346" s="1098" t="s">
        <v>3737</v>
      </c>
      <c r="B346" s="1098" t="s">
        <v>3738</v>
      </c>
      <c r="C346" s="1027"/>
      <c r="D346" s="1042" t="s">
        <v>2879</v>
      </c>
      <c r="E346" s="1042" t="s">
        <v>3739</v>
      </c>
      <c r="F346" s="1042" t="s">
        <v>2881</v>
      </c>
      <c r="G346" s="1042" t="s">
        <v>3249</v>
      </c>
      <c r="H346" s="1027"/>
      <c r="I346" s="1042" t="s">
        <v>85</v>
      </c>
      <c r="J346" s="1042" t="s">
        <v>3268</v>
      </c>
    </row>
    <row r="347">
      <c r="A347" s="1098"/>
      <c r="B347" s="1098" t="s">
        <v>3742</v>
      </c>
      <c r="C347" s="1027"/>
      <c r="D347" s="1042" t="s">
        <v>2879</v>
      </c>
      <c r="E347" s="1042" t="s">
        <v>1150</v>
      </c>
      <c r="F347" s="1042" t="s">
        <v>2881</v>
      </c>
      <c r="G347" s="1042" t="s">
        <v>3249</v>
      </c>
      <c r="H347" s="1027"/>
      <c r="I347" s="1042" t="s">
        <v>85</v>
      </c>
      <c r="J347" s="1042" t="s">
        <v>3268</v>
      </c>
    </row>
    <row r="348">
      <c r="A348" s="1098"/>
      <c r="B348" s="1098" t="s">
        <v>3746</v>
      </c>
      <c r="C348" s="1027"/>
      <c r="D348" s="1042" t="s">
        <v>2879</v>
      </c>
      <c r="E348" s="1042" t="s">
        <v>1150</v>
      </c>
      <c r="F348" s="1042" t="s">
        <v>2881</v>
      </c>
      <c r="G348" s="1042" t="s">
        <v>3249</v>
      </c>
      <c r="H348" s="1027"/>
      <c r="I348" s="1042" t="s">
        <v>85</v>
      </c>
      <c r="J348" s="1042" t="s">
        <v>3268</v>
      </c>
    </row>
    <row r="349">
      <c r="A349" s="1098" t="s">
        <v>2234</v>
      </c>
      <c r="B349" s="1098" t="s">
        <v>3750</v>
      </c>
      <c r="C349" s="1042" t="s">
        <v>1752</v>
      </c>
      <c r="D349" s="1042" t="s">
        <v>2879</v>
      </c>
      <c r="E349" s="1042" t="s">
        <v>3751</v>
      </c>
      <c r="F349" s="1042" t="s">
        <v>3752</v>
      </c>
      <c r="G349" s="1042" t="s">
        <v>3249</v>
      </c>
      <c r="H349" s="1042" t="s">
        <v>3754</v>
      </c>
      <c r="I349" s="1042" t="s">
        <v>85</v>
      </c>
      <c r="J349" s="1042" t="s">
        <v>3268</v>
      </c>
    </row>
    <row r="350">
      <c r="A350" s="1092"/>
      <c r="B350" s="1098" t="s">
        <v>3756</v>
      </c>
      <c r="C350" s="1042" t="s">
        <v>1752</v>
      </c>
      <c r="D350" s="1042" t="s">
        <v>2879</v>
      </c>
      <c r="E350" s="1042" t="s">
        <v>1150</v>
      </c>
      <c r="F350" s="1042" t="s">
        <v>2881</v>
      </c>
      <c r="G350" s="1042" t="s">
        <v>3249</v>
      </c>
      <c r="H350" s="1042" t="s">
        <v>3654</v>
      </c>
      <c r="I350" s="1042" t="s">
        <v>85</v>
      </c>
      <c r="J350" s="1042" t="s">
        <v>3268</v>
      </c>
    </row>
    <row r="351">
      <c r="A351" s="1092"/>
      <c r="B351" s="1098" t="s">
        <v>3758</v>
      </c>
      <c r="C351" s="1042" t="s">
        <v>1752</v>
      </c>
      <c r="D351" s="1042" t="s">
        <v>2879</v>
      </c>
      <c r="E351" s="1042" t="s">
        <v>1150</v>
      </c>
      <c r="F351" s="1042" t="s">
        <v>2881</v>
      </c>
      <c r="G351" s="1042" t="s">
        <v>3249</v>
      </c>
      <c r="H351" s="1042" t="s">
        <v>3654</v>
      </c>
      <c r="I351" s="1042" t="s">
        <v>85</v>
      </c>
      <c r="J351" s="1042" t="s">
        <v>3268</v>
      </c>
    </row>
    <row r="352">
      <c r="A352" s="1098"/>
      <c r="B352" s="1098" t="s">
        <v>3760</v>
      </c>
      <c r="C352" s="1042" t="s">
        <v>1752</v>
      </c>
      <c r="D352" s="1042" t="s">
        <v>2879</v>
      </c>
      <c r="E352" s="1042" t="s">
        <v>1150</v>
      </c>
      <c r="F352" s="1042" t="s">
        <v>2881</v>
      </c>
      <c r="G352" s="1042" t="s">
        <v>3249</v>
      </c>
      <c r="H352" s="1042" t="s">
        <v>3654</v>
      </c>
      <c r="I352" s="1042" t="s">
        <v>85</v>
      </c>
      <c r="J352" s="1042" t="s">
        <v>3268</v>
      </c>
    </row>
    <row r="353">
      <c r="A353" s="1098" t="s">
        <v>3762</v>
      </c>
      <c r="B353" s="1098" t="s">
        <v>3764</v>
      </c>
      <c r="C353" s="1042" t="s">
        <v>1752</v>
      </c>
      <c r="D353" s="1042" t="s">
        <v>2879</v>
      </c>
      <c r="E353" s="1042" t="s">
        <v>1150</v>
      </c>
      <c r="F353" s="1042" t="s">
        <v>2881</v>
      </c>
      <c r="G353" s="1042" t="s">
        <v>3249</v>
      </c>
      <c r="H353" s="1042" t="s">
        <v>3654</v>
      </c>
      <c r="I353" s="1042" t="s">
        <v>85</v>
      </c>
      <c r="J353" s="1042" t="s">
        <v>3268</v>
      </c>
    </row>
    <row r="354">
      <c r="A354" s="1092"/>
      <c r="B354" s="1098" t="s">
        <v>3767</v>
      </c>
      <c r="C354" s="1042" t="s">
        <v>1752</v>
      </c>
      <c r="D354" s="1042" t="s">
        <v>2879</v>
      </c>
      <c r="E354" s="1042" t="s">
        <v>1150</v>
      </c>
      <c r="F354" s="1042" t="s">
        <v>2881</v>
      </c>
      <c r="G354" s="1042" t="s">
        <v>3249</v>
      </c>
      <c r="H354" s="1042" t="s">
        <v>3654</v>
      </c>
      <c r="I354" s="1042" t="s">
        <v>85</v>
      </c>
      <c r="J354" s="1042" t="s">
        <v>3268</v>
      </c>
    </row>
    <row r="355">
      <c r="A355" s="1098" t="s">
        <v>3770</v>
      </c>
      <c r="B355" s="1098" t="s">
        <v>3771</v>
      </c>
      <c r="C355" s="1042" t="s">
        <v>3772</v>
      </c>
      <c r="D355" s="1042" t="s">
        <v>2879</v>
      </c>
      <c r="E355" s="1042" t="s">
        <v>3773</v>
      </c>
      <c r="F355" s="1042" t="s">
        <v>2881</v>
      </c>
      <c r="G355" s="1042" t="s">
        <v>3249</v>
      </c>
      <c r="H355" s="1042" t="s">
        <v>3654</v>
      </c>
      <c r="I355" s="1042" t="s">
        <v>85</v>
      </c>
      <c r="J355" s="1042" t="s">
        <v>3268</v>
      </c>
    </row>
    <row r="356">
      <c r="A356" s="1092"/>
      <c r="B356" s="1098" t="s">
        <v>3777</v>
      </c>
      <c r="C356" s="1042" t="s">
        <v>1752</v>
      </c>
      <c r="D356" s="1042" t="s">
        <v>2879</v>
      </c>
      <c r="E356" s="1042" t="s">
        <v>1150</v>
      </c>
      <c r="F356" s="1042" t="s">
        <v>2881</v>
      </c>
      <c r="G356" s="1042" t="s">
        <v>3249</v>
      </c>
      <c r="H356" s="1042" t="s">
        <v>3654</v>
      </c>
      <c r="I356" s="1042" t="s">
        <v>85</v>
      </c>
      <c r="J356" s="1042" t="s">
        <v>3268</v>
      </c>
    </row>
    <row r="357">
      <c r="A357" s="1098"/>
      <c r="B357" s="1098" t="s">
        <v>3781</v>
      </c>
      <c r="C357" s="1042" t="s">
        <v>3782</v>
      </c>
      <c r="D357" s="1042" t="s">
        <v>3783</v>
      </c>
      <c r="E357" s="1042" t="s">
        <v>1150</v>
      </c>
      <c r="F357" s="1042" t="s">
        <v>3784</v>
      </c>
      <c r="G357" s="1042" t="s">
        <v>3249</v>
      </c>
      <c r="H357" s="1042" t="s">
        <v>3654</v>
      </c>
      <c r="I357" s="1042" t="s">
        <v>85</v>
      </c>
      <c r="J357" s="1042" t="s">
        <v>3268</v>
      </c>
    </row>
    <row r="358">
      <c r="A358" s="1098" t="s">
        <v>3787</v>
      </c>
      <c r="B358" s="1098" t="s">
        <v>3788</v>
      </c>
      <c r="C358" s="1042" t="s">
        <v>1752</v>
      </c>
      <c r="D358" s="1042" t="s">
        <v>2879</v>
      </c>
      <c r="E358" s="1042" t="s">
        <v>1150</v>
      </c>
      <c r="F358" s="1042" t="s">
        <v>2881</v>
      </c>
      <c r="G358" s="1042" t="s">
        <v>3249</v>
      </c>
      <c r="H358" s="1042" t="s">
        <v>3654</v>
      </c>
      <c r="I358" s="1042" t="s">
        <v>85</v>
      </c>
      <c r="J358" s="1042" t="s">
        <v>3268</v>
      </c>
    </row>
    <row r="359">
      <c r="A359" s="1098"/>
      <c r="B359" s="1098" t="s">
        <v>3791</v>
      </c>
      <c r="C359" s="1042" t="s">
        <v>1752</v>
      </c>
      <c r="D359" s="1042" t="s">
        <v>2879</v>
      </c>
      <c r="E359" s="1042" t="s">
        <v>1150</v>
      </c>
      <c r="F359" s="1042" t="s">
        <v>3793</v>
      </c>
      <c r="G359" s="1042" t="s">
        <v>3249</v>
      </c>
      <c r="H359" s="1042" t="s">
        <v>3654</v>
      </c>
      <c r="I359" s="1042" t="s">
        <v>85</v>
      </c>
      <c r="J359" s="1042" t="s">
        <v>3268</v>
      </c>
    </row>
    <row r="360">
      <c r="A360" s="1098"/>
      <c r="B360" s="1098" t="s">
        <v>3796</v>
      </c>
      <c r="C360" s="1042" t="s">
        <v>1752</v>
      </c>
      <c r="D360" s="1042" t="s">
        <v>2879</v>
      </c>
      <c r="E360" s="1042" t="s">
        <v>1150</v>
      </c>
      <c r="F360" s="1042" t="s">
        <v>2881</v>
      </c>
      <c r="G360" s="1042" t="s">
        <v>3249</v>
      </c>
      <c r="H360" s="1042" t="s">
        <v>3654</v>
      </c>
      <c r="I360" s="1042" t="s">
        <v>85</v>
      </c>
      <c r="J360" s="1042" t="s">
        <v>3268</v>
      </c>
    </row>
    <row r="361">
      <c r="A361" s="1261">
        <v>42012.0</v>
      </c>
      <c r="B361" s="1098" t="s">
        <v>3797</v>
      </c>
      <c r="C361" s="1042" t="s">
        <v>1752</v>
      </c>
      <c r="D361" s="1042" t="s">
        <v>2879</v>
      </c>
      <c r="E361" s="1042" t="s">
        <v>1150</v>
      </c>
      <c r="F361" s="1042" t="s">
        <v>2881</v>
      </c>
      <c r="G361" s="1042" t="s">
        <v>3249</v>
      </c>
      <c r="H361" s="1042" t="s">
        <v>3654</v>
      </c>
      <c r="I361" s="1042" t="s">
        <v>85</v>
      </c>
      <c r="J361" s="1042" t="s">
        <v>3268</v>
      </c>
    </row>
    <row r="362">
      <c r="A362" s="1261">
        <v>42071.0</v>
      </c>
      <c r="B362" s="1098" t="s">
        <v>3799</v>
      </c>
      <c r="C362" s="1042" t="s">
        <v>1752</v>
      </c>
      <c r="D362" s="1042" t="s">
        <v>2879</v>
      </c>
      <c r="E362" s="1042" t="s">
        <v>1150</v>
      </c>
      <c r="F362" s="1042" t="s">
        <v>2881</v>
      </c>
      <c r="G362" s="1042" t="s">
        <v>3249</v>
      </c>
      <c r="H362" s="1042" t="s">
        <v>3654</v>
      </c>
      <c r="I362" s="1042" t="s">
        <v>85</v>
      </c>
      <c r="J362" s="1042" t="s">
        <v>3268</v>
      </c>
    </row>
    <row r="363">
      <c r="A363" s="1098"/>
      <c r="B363" s="1098" t="s">
        <v>3803</v>
      </c>
      <c r="C363" s="1042" t="s">
        <v>1752</v>
      </c>
      <c r="D363" s="1042" t="s">
        <v>2879</v>
      </c>
      <c r="E363" s="1042" t="s">
        <v>1150</v>
      </c>
      <c r="F363" s="1042" t="s">
        <v>2881</v>
      </c>
      <c r="G363" s="1042" t="s">
        <v>3249</v>
      </c>
      <c r="H363" s="1042" t="s">
        <v>3654</v>
      </c>
      <c r="I363" s="1042" t="s">
        <v>85</v>
      </c>
      <c r="J363" s="1042" t="s">
        <v>3268</v>
      </c>
    </row>
    <row r="364">
      <c r="A364" s="1261">
        <v>42193.0</v>
      </c>
      <c r="B364" s="1098" t="s">
        <v>3805</v>
      </c>
      <c r="C364" s="1042" t="s">
        <v>1752</v>
      </c>
      <c r="D364" s="1042" t="s">
        <v>2879</v>
      </c>
      <c r="E364" s="1042" t="s">
        <v>3807</v>
      </c>
      <c r="F364" s="1042" t="s">
        <v>2881</v>
      </c>
      <c r="G364" s="1042" t="s">
        <v>3249</v>
      </c>
      <c r="H364" s="1042"/>
      <c r="I364" s="1042" t="s">
        <v>85</v>
      </c>
      <c r="J364" s="1042" t="s">
        <v>3268</v>
      </c>
    </row>
    <row r="365">
      <c r="A365" s="1261">
        <v>42224.0</v>
      </c>
      <c r="B365" s="1098" t="s">
        <v>3809</v>
      </c>
      <c r="C365" s="1042" t="s">
        <v>1752</v>
      </c>
      <c r="D365" s="1042" t="s">
        <v>2879</v>
      </c>
      <c r="E365" s="1042" t="s">
        <v>1150</v>
      </c>
      <c r="F365" s="1042" t="s">
        <v>2881</v>
      </c>
      <c r="G365" s="1042" t="s">
        <v>3249</v>
      </c>
      <c r="H365" s="1042"/>
      <c r="I365" s="1042" t="s">
        <v>85</v>
      </c>
      <c r="J365" s="1042" t="s">
        <v>3268</v>
      </c>
    </row>
    <row r="366">
      <c r="A366" s="1261">
        <v>42255.0</v>
      </c>
      <c r="B366" s="1455" t="s">
        <v>3811</v>
      </c>
      <c r="C366" s="1042" t="s">
        <v>1752</v>
      </c>
      <c r="D366" s="1042" t="s">
        <v>3813</v>
      </c>
      <c r="E366" s="1042" t="s">
        <v>1150</v>
      </c>
      <c r="F366" s="1042" t="s">
        <v>2881</v>
      </c>
      <c r="G366" s="1042" t="s">
        <v>3249</v>
      </c>
      <c r="H366" s="1042"/>
      <c r="I366" s="1042" t="s">
        <v>85</v>
      </c>
      <c r="J366" s="1042" t="s">
        <v>3268</v>
      </c>
    </row>
    <row r="367">
      <c r="A367" s="1261">
        <v>42255.0</v>
      </c>
      <c r="B367" s="1098" t="s">
        <v>3814</v>
      </c>
      <c r="C367" s="1042" t="s">
        <v>1752</v>
      </c>
      <c r="D367" s="1042" t="s">
        <v>2879</v>
      </c>
      <c r="E367" s="1042" t="s">
        <v>1150</v>
      </c>
      <c r="F367" s="1042" t="s">
        <v>2881</v>
      </c>
      <c r="G367" s="1042" t="s">
        <v>3249</v>
      </c>
      <c r="H367" s="1042"/>
      <c r="I367" s="1042" t="s">
        <v>85</v>
      </c>
      <c r="J367" s="1042" t="s">
        <v>3268</v>
      </c>
    </row>
    <row r="368">
      <c r="A368" s="1261">
        <v>42255.0</v>
      </c>
      <c r="B368" s="1098" t="s">
        <v>3817</v>
      </c>
      <c r="C368" s="1042" t="s">
        <v>1752</v>
      </c>
      <c r="D368" s="1042" t="s">
        <v>2879</v>
      </c>
      <c r="E368" s="1042" t="s">
        <v>3818</v>
      </c>
      <c r="F368" s="1042" t="s">
        <v>2881</v>
      </c>
      <c r="G368" s="1042" t="s">
        <v>3249</v>
      </c>
      <c r="H368" s="1042"/>
      <c r="I368" s="1042" t="s">
        <v>85</v>
      </c>
      <c r="J368" s="1042" t="s">
        <v>3268</v>
      </c>
    </row>
    <row r="369">
      <c r="A369" s="1261">
        <v>42255.0</v>
      </c>
      <c r="B369" s="1098" t="s">
        <v>3820</v>
      </c>
      <c r="C369" s="1042" t="s">
        <v>1752</v>
      </c>
      <c r="D369" s="1042" t="s">
        <v>2879</v>
      </c>
      <c r="E369" s="1042" t="s">
        <v>3821</v>
      </c>
      <c r="F369" s="1042" t="s">
        <v>2881</v>
      </c>
      <c r="G369" s="1042" t="s">
        <v>3249</v>
      </c>
      <c r="H369" s="1042"/>
      <c r="I369" s="1042" t="s">
        <v>85</v>
      </c>
      <c r="J369" s="1042" t="s">
        <v>3268</v>
      </c>
    </row>
    <row r="370">
      <c r="A370" s="1261">
        <v>42255.0</v>
      </c>
      <c r="B370" s="1098" t="s">
        <v>3822</v>
      </c>
      <c r="C370" s="1042" t="s">
        <v>1752</v>
      </c>
      <c r="D370" s="1042" t="s">
        <v>2879</v>
      </c>
      <c r="E370" s="1042" t="s">
        <v>1150</v>
      </c>
      <c r="F370" s="1042" t="s">
        <v>2881</v>
      </c>
      <c r="G370" s="1042" t="s">
        <v>3249</v>
      </c>
      <c r="H370" s="1042"/>
      <c r="I370" s="1042" t="s">
        <v>85</v>
      </c>
      <c r="J370" s="1042" t="s">
        <v>3268</v>
      </c>
    </row>
    <row r="371">
      <c r="A371" s="1261">
        <v>42285.0</v>
      </c>
      <c r="B371" s="1098" t="s">
        <v>3823</v>
      </c>
      <c r="C371" s="1042" t="s">
        <v>1752</v>
      </c>
      <c r="D371" s="1042" t="s">
        <v>2879</v>
      </c>
      <c r="E371" s="1042" t="s">
        <v>1150</v>
      </c>
      <c r="F371" s="1042" t="s">
        <v>3825</v>
      </c>
      <c r="G371" s="1042" t="s">
        <v>3249</v>
      </c>
      <c r="H371" s="1042"/>
      <c r="I371" s="1042" t="s">
        <v>85</v>
      </c>
      <c r="J371" s="1042" t="s">
        <v>3268</v>
      </c>
    </row>
    <row r="372">
      <c r="A372" s="1261">
        <v>42285.0</v>
      </c>
      <c r="B372" s="1098" t="s">
        <v>3827</v>
      </c>
      <c r="C372" s="1042" t="s">
        <v>1752</v>
      </c>
      <c r="D372" s="1042" t="s">
        <v>2879</v>
      </c>
      <c r="E372" s="1042" t="s">
        <v>1150</v>
      </c>
      <c r="F372" s="1042" t="s">
        <v>2881</v>
      </c>
      <c r="G372" s="1042" t="s">
        <v>3249</v>
      </c>
      <c r="H372" s="1042"/>
      <c r="I372" s="1042" t="s">
        <v>85</v>
      </c>
      <c r="J372" s="1042" t="s">
        <v>3268</v>
      </c>
    </row>
    <row r="373">
      <c r="A373" s="1261">
        <v>42285.0</v>
      </c>
      <c r="B373" s="1098" t="s">
        <v>3830</v>
      </c>
      <c r="C373" s="1042" t="s">
        <v>1752</v>
      </c>
      <c r="D373" s="1042" t="s">
        <v>2879</v>
      </c>
      <c r="E373" s="1042" t="s">
        <v>1150</v>
      </c>
      <c r="F373" s="1042" t="s">
        <v>2881</v>
      </c>
      <c r="G373" s="1042" t="s">
        <v>3249</v>
      </c>
      <c r="H373" s="1042"/>
      <c r="I373" s="1042" t="s">
        <v>85</v>
      </c>
      <c r="J373" s="1042" t="s">
        <v>3268</v>
      </c>
    </row>
    <row r="374">
      <c r="A374" s="1261">
        <v>42285.0</v>
      </c>
      <c r="B374" s="1098" t="s">
        <v>3832</v>
      </c>
      <c r="C374" s="1042" t="s">
        <v>1752</v>
      </c>
      <c r="D374" s="1042" t="s">
        <v>3833</v>
      </c>
      <c r="E374" s="1042" t="s">
        <v>3834</v>
      </c>
      <c r="F374" s="1042" t="s">
        <v>2881</v>
      </c>
      <c r="G374" s="1042" t="s">
        <v>3249</v>
      </c>
      <c r="H374" s="1042"/>
      <c r="I374" s="1042" t="s">
        <v>85</v>
      </c>
      <c r="J374" s="1042" t="s">
        <v>3268</v>
      </c>
    </row>
    <row r="375">
      <c r="A375" s="1261">
        <v>42346.0</v>
      </c>
      <c r="B375" s="1098" t="s">
        <v>3835</v>
      </c>
      <c r="C375" s="1042" t="s">
        <v>1752</v>
      </c>
      <c r="D375" s="1042" t="s">
        <v>2879</v>
      </c>
      <c r="E375" s="1042" t="s">
        <v>1150</v>
      </c>
      <c r="F375" s="1042" t="s">
        <v>2881</v>
      </c>
      <c r="G375" s="1042" t="s">
        <v>3249</v>
      </c>
      <c r="H375" s="1042"/>
      <c r="I375" s="1042" t="s">
        <v>85</v>
      </c>
      <c r="J375" s="1042" t="s">
        <v>3268</v>
      </c>
    </row>
    <row r="376">
      <c r="A376" s="1261">
        <v>42346.0</v>
      </c>
      <c r="B376" s="1098" t="s">
        <v>3840</v>
      </c>
      <c r="C376" s="1042" t="s">
        <v>1752</v>
      </c>
      <c r="D376" s="1042" t="s">
        <v>2879</v>
      </c>
      <c r="E376" s="1042" t="s">
        <v>1150</v>
      </c>
      <c r="F376" s="1042" t="s">
        <v>2881</v>
      </c>
      <c r="G376" s="1042" t="s">
        <v>3249</v>
      </c>
      <c r="H376" s="1042"/>
      <c r="I376" s="1042" t="s">
        <v>85</v>
      </c>
      <c r="J376" s="1042" t="s">
        <v>3268</v>
      </c>
    </row>
    <row r="377">
      <c r="A377" s="1098" t="s">
        <v>3842</v>
      </c>
      <c r="B377" s="1098" t="s">
        <v>3843</v>
      </c>
      <c r="C377" s="1042" t="s">
        <v>1752</v>
      </c>
      <c r="D377" s="1042" t="s">
        <v>2879</v>
      </c>
      <c r="E377" s="1042"/>
      <c r="F377" s="1042" t="s">
        <v>2881</v>
      </c>
      <c r="G377" s="1042" t="s">
        <v>3249</v>
      </c>
      <c r="H377" s="1027"/>
      <c r="I377" s="1042" t="s">
        <v>85</v>
      </c>
      <c r="J377" s="1042" t="s">
        <v>3268</v>
      </c>
    </row>
    <row r="378">
      <c r="A378" s="1261"/>
      <c r="B378" s="1098" t="s">
        <v>3847</v>
      </c>
      <c r="C378" s="1042" t="s">
        <v>1752</v>
      </c>
      <c r="D378" s="1042" t="s">
        <v>2879</v>
      </c>
      <c r="E378" s="1042" t="s">
        <v>1150</v>
      </c>
      <c r="F378" s="1042" t="s">
        <v>2881</v>
      </c>
      <c r="G378" s="1042" t="s">
        <v>3249</v>
      </c>
      <c r="H378" s="1027"/>
      <c r="I378" s="1042" t="s">
        <v>85</v>
      </c>
      <c r="J378" s="1042" t="s">
        <v>3268</v>
      </c>
    </row>
    <row r="379">
      <c r="A379" s="1098" t="s">
        <v>1576</v>
      </c>
      <c r="B379" s="1455" t="s">
        <v>3850</v>
      </c>
      <c r="C379" s="1042" t="s">
        <v>1752</v>
      </c>
      <c r="D379" s="1027"/>
      <c r="E379" s="1042" t="s">
        <v>1150</v>
      </c>
      <c r="F379" s="1042" t="s">
        <v>2881</v>
      </c>
      <c r="G379" s="1042" t="s">
        <v>3249</v>
      </c>
      <c r="H379" s="1027"/>
      <c r="I379" s="1042" t="s">
        <v>85</v>
      </c>
      <c r="J379" s="1042" t="s">
        <v>3268</v>
      </c>
    </row>
    <row r="380">
      <c r="A380" s="1092"/>
      <c r="B380" s="1098" t="s">
        <v>3851</v>
      </c>
      <c r="C380" s="1042" t="s">
        <v>1752</v>
      </c>
      <c r="D380" s="1027"/>
      <c r="E380" s="1042" t="s">
        <v>1150</v>
      </c>
      <c r="F380" s="1042" t="s">
        <v>2881</v>
      </c>
      <c r="G380" s="1042" t="s">
        <v>3249</v>
      </c>
      <c r="H380" s="1027"/>
      <c r="I380" s="1042" t="s">
        <v>85</v>
      </c>
      <c r="J380" s="1042" t="s">
        <v>3268</v>
      </c>
    </row>
    <row r="381">
      <c r="A381" s="1098" t="s">
        <v>3853</v>
      </c>
      <c r="B381" s="1098" t="s">
        <v>3854</v>
      </c>
      <c r="C381" s="1042" t="s">
        <v>1752</v>
      </c>
      <c r="D381" s="1027"/>
      <c r="E381" s="1042" t="s">
        <v>1150</v>
      </c>
      <c r="F381" s="1042" t="s">
        <v>2881</v>
      </c>
      <c r="G381" s="1042" t="s">
        <v>3249</v>
      </c>
      <c r="H381" s="1027"/>
      <c r="I381" s="1042" t="s">
        <v>85</v>
      </c>
      <c r="J381" s="1042" t="s">
        <v>3268</v>
      </c>
    </row>
    <row r="382">
      <c r="A382" s="1092"/>
      <c r="B382" s="1474" t="s">
        <v>3856</v>
      </c>
      <c r="C382" s="1042" t="s">
        <v>1752</v>
      </c>
      <c r="D382" s="1027"/>
      <c r="E382" s="1042" t="s">
        <v>1150</v>
      </c>
      <c r="F382" s="1042" t="s">
        <v>2881</v>
      </c>
      <c r="G382" s="1042" t="s">
        <v>3249</v>
      </c>
      <c r="H382" s="1027"/>
      <c r="I382" s="1042" t="s">
        <v>85</v>
      </c>
      <c r="J382" s="1042" t="s">
        <v>3268</v>
      </c>
    </row>
    <row r="383">
      <c r="A383" s="1098" t="s">
        <v>3862</v>
      </c>
      <c r="B383" s="1098" t="s">
        <v>3863</v>
      </c>
      <c r="C383" s="1042" t="s">
        <v>1752</v>
      </c>
      <c r="D383" s="1042" t="s">
        <v>2879</v>
      </c>
      <c r="E383" s="1042" t="s">
        <v>1150</v>
      </c>
      <c r="F383" s="1042" t="s">
        <v>2881</v>
      </c>
      <c r="G383" s="1042" t="s">
        <v>3249</v>
      </c>
      <c r="H383" s="1027"/>
      <c r="I383" s="1042" t="s">
        <v>85</v>
      </c>
      <c r="J383" s="1042" t="s">
        <v>3268</v>
      </c>
    </row>
    <row r="384">
      <c r="A384" s="1098" t="s">
        <v>3864</v>
      </c>
      <c r="B384" s="1098" t="s">
        <v>3865</v>
      </c>
      <c r="C384" s="1042" t="s">
        <v>1752</v>
      </c>
      <c r="D384" s="1042" t="s">
        <v>2879</v>
      </c>
      <c r="E384" s="1042" t="s">
        <v>1150</v>
      </c>
      <c r="F384" s="1042" t="s">
        <v>2881</v>
      </c>
      <c r="G384" s="1042" t="s">
        <v>3249</v>
      </c>
      <c r="H384" s="1027"/>
      <c r="I384" s="1042" t="s">
        <v>85</v>
      </c>
      <c r="J384" s="1042" t="s">
        <v>3268</v>
      </c>
    </row>
    <row r="385">
      <c r="A385" s="1098" t="s">
        <v>3868</v>
      </c>
      <c r="B385" s="1098" t="s">
        <v>3870</v>
      </c>
      <c r="C385" s="1042" t="s">
        <v>1752</v>
      </c>
      <c r="D385" s="1042" t="s">
        <v>2879</v>
      </c>
      <c r="E385" s="1042" t="s">
        <v>1150</v>
      </c>
      <c r="F385" s="1042" t="s">
        <v>2881</v>
      </c>
      <c r="G385" s="1042" t="s">
        <v>3249</v>
      </c>
      <c r="H385" s="1027"/>
      <c r="I385" s="1042" t="s">
        <v>85</v>
      </c>
      <c r="J385" s="1042" t="s">
        <v>3268</v>
      </c>
    </row>
    <row r="386">
      <c r="A386" s="1098" t="s">
        <v>3868</v>
      </c>
      <c r="B386" s="1098" t="s">
        <v>3874</v>
      </c>
      <c r="C386" s="1042" t="s">
        <v>1752</v>
      </c>
      <c r="D386" s="1042" t="s">
        <v>2879</v>
      </c>
      <c r="E386" s="1042" t="s">
        <v>1150</v>
      </c>
      <c r="F386" s="1042" t="s">
        <v>2881</v>
      </c>
      <c r="G386" s="1042" t="s">
        <v>3249</v>
      </c>
      <c r="H386" s="1027"/>
      <c r="I386" s="1042" t="s">
        <v>85</v>
      </c>
      <c r="J386" s="1042" t="s">
        <v>3268</v>
      </c>
    </row>
    <row r="387">
      <c r="A387" s="1098" t="s">
        <v>3875</v>
      </c>
      <c r="B387" s="1098" t="s">
        <v>3876</v>
      </c>
      <c r="C387" s="1042" t="s">
        <v>1752</v>
      </c>
      <c r="D387" s="1042" t="s">
        <v>2879</v>
      </c>
      <c r="E387" s="1042" t="s">
        <v>1150</v>
      </c>
      <c r="F387" s="1042" t="s">
        <v>2881</v>
      </c>
      <c r="G387" s="1042" t="s">
        <v>3249</v>
      </c>
      <c r="H387" s="1027"/>
      <c r="I387" s="1042" t="s">
        <v>85</v>
      </c>
      <c r="J387" s="1042" t="s">
        <v>3268</v>
      </c>
    </row>
    <row r="388">
      <c r="A388" s="1098" t="s">
        <v>3878</v>
      </c>
      <c r="B388" s="1098" t="s">
        <v>3879</v>
      </c>
      <c r="C388" s="1042" t="s">
        <v>1752</v>
      </c>
      <c r="D388" s="1042" t="s">
        <v>2879</v>
      </c>
      <c r="E388" s="1042" t="s">
        <v>1150</v>
      </c>
      <c r="F388" s="1042" t="s">
        <v>2881</v>
      </c>
      <c r="G388" s="1042" t="s">
        <v>3249</v>
      </c>
      <c r="H388" s="1042"/>
      <c r="I388" s="1042" t="s">
        <v>85</v>
      </c>
      <c r="J388" s="1042" t="s">
        <v>3268</v>
      </c>
    </row>
    <row r="389">
      <c r="A389" s="1098" t="s">
        <v>1581</v>
      </c>
      <c r="B389" s="1098" t="s">
        <v>3883</v>
      </c>
      <c r="C389" s="1042" t="s">
        <v>1752</v>
      </c>
      <c r="D389" s="1042" t="s">
        <v>2879</v>
      </c>
      <c r="E389" s="1042" t="s">
        <v>1150</v>
      </c>
      <c r="F389" s="1042" t="s">
        <v>2881</v>
      </c>
      <c r="G389" s="1042" t="s">
        <v>3249</v>
      </c>
      <c r="H389" s="1042"/>
      <c r="I389" s="1042" t="s">
        <v>85</v>
      </c>
      <c r="J389" s="1042" t="s">
        <v>3268</v>
      </c>
    </row>
    <row r="390">
      <c r="A390" s="1261"/>
      <c r="B390" s="1098" t="s">
        <v>3886</v>
      </c>
      <c r="C390" s="1042" t="s">
        <v>1752</v>
      </c>
      <c r="D390" s="1042" t="s">
        <v>2879</v>
      </c>
      <c r="E390" s="1042" t="s">
        <v>1150</v>
      </c>
      <c r="F390" s="1042" t="s">
        <v>2881</v>
      </c>
      <c r="G390" s="1042" t="s">
        <v>3249</v>
      </c>
      <c r="H390" s="1042"/>
      <c r="I390" s="1042" t="s">
        <v>3888</v>
      </c>
      <c r="J390" s="1042" t="s">
        <v>3268</v>
      </c>
    </row>
    <row r="391">
      <c r="A391" s="1261"/>
      <c r="B391" s="1098" t="s">
        <v>3889</v>
      </c>
      <c r="C391" s="1042"/>
      <c r="D391" s="1042" t="s">
        <v>2879</v>
      </c>
      <c r="E391" s="1042" t="s">
        <v>1150</v>
      </c>
      <c r="F391" s="1042" t="s">
        <v>2881</v>
      </c>
      <c r="G391" s="1042" t="s">
        <v>3249</v>
      </c>
      <c r="H391" s="1042"/>
      <c r="I391" s="1042" t="s">
        <v>85</v>
      </c>
      <c r="J391" s="1042" t="s">
        <v>3268</v>
      </c>
    </row>
    <row r="392">
      <c r="A392" s="1098" t="s">
        <v>3893</v>
      </c>
      <c r="B392" s="1098" t="s">
        <v>3895</v>
      </c>
      <c r="C392" s="1042" t="s">
        <v>1752</v>
      </c>
      <c r="D392" s="1042" t="s">
        <v>2879</v>
      </c>
      <c r="E392" s="1042" t="s">
        <v>1150</v>
      </c>
      <c r="F392" s="1042" t="s">
        <v>2881</v>
      </c>
      <c r="G392" s="1042" t="s">
        <v>3249</v>
      </c>
      <c r="H392" s="1042"/>
      <c r="I392" s="1042" t="s">
        <v>85</v>
      </c>
      <c r="J392" s="1042" t="s">
        <v>3268</v>
      </c>
    </row>
    <row r="393">
      <c r="A393" s="1098" t="s">
        <v>3897</v>
      </c>
      <c r="B393" s="1098" t="s">
        <v>3898</v>
      </c>
      <c r="C393" s="1042" t="s">
        <v>1752</v>
      </c>
      <c r="D393" s="1042" t="s">
        <v>2879</v>
      </c>
      <c r="E393" s="1042" t="s">
        <v>1150</v>
      </c>
      <c r="F393" s="1042" t="s">
        <v>2881</v>
      </c>
      <c r="G393" s="1042" t="s">
        <v>3249</v>
      </c>
      <c r="H393" s="1042"/>
      <c r="I393" s="1042" t="s">
        <v>85</v>
      </c>
      <c r="J393" s="1042" t="s">
        <v>3268</v>
      </c>
    </row>
    <row r="394">
      <c r="A394" s="1098"/>
      <c r="B394" s="1098" t="s">
        <v>3900</v>
      </c>
      <c r="C394" s="1042" t="s">
        <v>1752</v>
      </c>
      <c r="D394" s="1042" t="s">
        <v>2879</v>
      </c>
      <c r="E394" s="1042" t="s">
        <v>1150</v>
      </c>
      <c r="F394" s="1042" t="s">
        <v>2881</v>
      </c>
      <c r="G394" s="1042" t="s">
        <v>3249</v>
      </c>
      <c r="H394" s="1042"/>
      <c r="I394" s="1042" t="s">
        <v>85</v>
      </c>
      <c r="J394" s="1042" t="s">
        <v>3268</v>
      </c>
    </row>
    <row r="395">
      <c r="A395" s="1261"/>
      <c r="B395" s="1098" t="s">
        <v>3902</v>
      </c>
      <c r="C395" s="1042" t="s">
        <v>1752</v>
      </c>
      <c r="D395" s="1042" t="s">
        <v>2879</v>
      </c>
      <c r="E395" s="1042" t="s">
        <v>1150</v>
      </c>
      <c r="F395" s="1042" t="s">
        <v>2881</v>
      </c>
      <c r="G395" s="1042" t="s">
        <v>3249</v>
      </c>
      <c r="H395" s="1042"/>
      <c r="I395" s="1042" t="s">
        <v>85</v>
      </c>
      <c r="J395" s="1042" t="s">
        <v>3268</v>
      </c>
    </row>
    <row r="396">
      <c r="A396" s="1261"/>
      <c r="B396" s="1098" t="s">
        <v>3904</v>
      </c>
      <c r="C396" s="1042" t="s">
        <v>1752</v>
      </c>
      <c r="D396" s="1042" t="s">
        <v>2879</v>
      </c>
      <c r="E396" s="1042" t="s">
        <v>1150</v>
      </c>
      <c r="F396" s="1042" t="s">
        <v>2881</v>
      </c>
      <c r="G396" s="1042" t="s">
        <v>3249</v>
      </c>
      <c r="H396" s="1042"/>
      <c r="I396" s="1042" t="s">
        <v>85</v>
      </c>
      <c r="J396" s="1042" t="s">
        <v>3268</v>
      </c>
    </row>
    <row r="397">
      <c r="A397" s="1098"/>
      <c r="B397" s="1098" t="s">
        <v>3907</v>
      </c>
      <c r="C397" s="1042" t="s">
        <v>1752</v>
      </c>
      <c r="D397" s="1042" t="s">
        <v>2879</v>
      </c>
      <c r="E397" s="1042" t="s">
        <v>1150</v>
      </c>
      <c r="F397" s="1042" t="s">
        <v>2881</v>
      </c>
      <c r="G397" s="1042" t="s">
        <v>3249</v>
      </c>
      <c r="H397" s="1042"/>
      <c r="I397" s="1042" t="s">
        <v>85</v>
      </c>
      <c r="J397" s="1042" t="s">
        <v>3268</v>
      </c>
    </row>
    <row r="398">
      <c r="A398" s="1098" t="s">
        <v>3908</v>
      </c>
      <c r="B398" s="1098" t="s">
        <v>3910</v>
      </c>
      <c r="C398" s="1042" t="s">
        <v>3911</v>
      </c>
      <c r="D398" s="1042" t="s">
        <v>2879</v>
      </c>
      <c r="E398" s="1042" t="s">
        <v>1150</v>
      </c>
      <c r="F398" s="1042" t="s">
        <v>2881</v>
      </c>
      <c r="G398" s="1042" t="s">
        <v>3249</v>
      </c>
      <c r="H398" s="1027"/>
      <c r="I398" s="1042" t="s">
        <v>85</v>
      </c>
      <c r="J398" s="1042" t="s">
        <v>3268</v>
      </c>
    </row>
    <row r="399">
      <c r="A399" s="1098" t="s">
        <v>3913</v>
      </c>
      <c r="B399" s="1098" t="s">
        <v>3914</v>
      </c>
      <c r="C399" s="1042" t="s">
        <v>1752</v>
      </c>
      <c r="D399" s="1042" t="s">
        <v>2879</v>
      </c>
      <c r="E399" s="1042" t="s">
        <v>1150</v>
      </c>
      <c r="F399" s="1042" t="s">
        <v>2881</v>
      </c>
      <c r="G399" s="1042" t="s">
        <v>3249</v>
      </c>
      <c r="H399" s="1027"/>
      <c r="I399" s="1042" t="s">
        <v>85</v>
      </c>
      <c r="J399" s="1042" t="s">
        <v>3268</v>
      </c>
    </row>
    <row r="400">
      <c r="A400" s="1098" t="s">
        <v>3913</v>
      </c>
      <c r="B400" s="1455" t="s">
        <v>3917</v>
      </c>
      <c r="C400" s="1042" t="s">
        <v>1752</v>
      </c>
      <c r="D400" s="1042" t="s">
        <v>2879</v>
      </c>
      <c r="E400" s="1042" t="s">
        <v>1150</v>
      </c>
      <c r="F400" s="1042" t="s">
        <v>2881</v>
      </c>
      <c r="G400" s="1042" t="s">
        <v>3249</v>
      </c>
      <c r="H400" s="1027"/>
      <c r="I400" s="1042" t="s">
        <v>85</v>
      </c>
      <c r="J400" s="1042" t="s">
        <v>3268</v>
      </c>
    </row>
    <row r="401">
      <c r="A401" s="1098" t="s">
        <v>3919</v>
      </c>
      <c r="B401" s="1098" t="s">
        <v>3920</v>
      </c>
      <c r="C401" s="1042" t="s">
        <v>1752</v>
      </c>
      <c r="D401" s="1042" t="s">
        <v>2879</v>
      </c>
      <c r="E401" s="1042" t="s">
        <v>3921</v>
      </c>
      <c r="F401" s="1042" t="s">
        <v>2881</v>
      </c>
      <c r="G401" s="1042" t="s">
        <v>3249</v>
      </c>
      <c r="H401" s="1027"/>
      <c r="I401" s="1042" t="s">
        <v>85</v>
      </c>
      <c r="J401" s="1042" t="s">
        <v>3268</v>
      </c>
    </row>
    <row r="402">
      <c r="A402" s="1098"/>
      <c r="B402" s="1098" t="s">
        <v>3923</v>
      </c>
      <c r="C402" s="1042" t="s">
        <v>1752</v>
      </c>
      <c r="D402" s="1042" t="s">
        <v>2879</v>
      </c>
      <c r="E402" s="1042" t="s">
        <v>1150</v>
      </c>
      <c r="F402" s="1042" t="s">
        <v>2881</v>
      </c>
      <c r="G402" s="1042" t="s">
        <v>3249</v>
      </c>
      <c r="H402" s="1027"/>
      <c r="I402" s="1042" t="s">
        <v>85</v>
      </c>
      <c r="J402" s="1042" t="s">
        <v>3268</v>
      </c>
    </row>
    <row r="403">
      <c r="A403" s="1098" t="s">
        <v>3927</v>
      </c>
      <c r="B403" s="1098" t="s">
        <v>3928</v>
      </c>
      <c r="C403" s="1042" t="s">
        <v>1752</v>
      </c>
      <c r="D403" s="1042" t="s">
        <v>2879</v>
      </c>
      <c r="E403" s="1042" t="s">
        <v>3930</v>
      </c>
      <c r="F403" s="1042" t="s">
        <v>2881</v>
      </c>
      <c r="G403" s="1042" t="s">
        <v>3249</v>
      </c>
      <c r="H403" s="1027"/>
      <c r="I403" s="1042" t="s">
        <v>85</v>
      </c>
      <c r="J403" s="1042" t="s">
        <v>3268</v>
      </c>
    </row>
    <row r="404">
      <c r="A404" s="1098"/>
      <c r="B404" s="1098" t="s">
        <v>3931</v>
      </c>
      <c r="C404" s="1042" t="s">
        <v>3932</v>
      </c>
      <c r="D404" s="1042" t="s">
        <v>2879</v>
      </c>
      <c r="E404" s="1042" t="s">
        <v>1150</v>
      </c>
      <c r="F404" s="1042" t="s">
        <v>2881</v>
      </c>
      <c r="G404" s="1042" t="s">
        <v>3249</v>
      </c>
      <c r="H404" s="1027"/>
      <c r="I404" s="1042" t="s">
        <v>85</v>
      </c>
      <c r="J404" s="1042" t="s">
        <v>3268</v>
      </c>
    </row>
    <row r="405">
      <c r="A405" s="1098"/>
      <c r="B405" s="1098" t="s">
        <v>3934</v>
      </c>
      <c r="C405" s="1042" t="s">
        <v>3935</v>
      </c>
      <c r="D405" s="1042" t="s">
        <v>2879</v>
      </c>
      <c r="E405" s="1042" t="s">
        <v>1150</v>
      </c>
      <c r="F405" s="1042" t="s">
        <v>2881</v>
      </c>
      <c r="G405" s="1042" t="s">
        <v>3249</v>
      </c>
      <c r="H405" s="1027"/>
      <c r="I405" s="1042" t="s">
        <v>85</v>
      </c>
      <c r="J405" s="1042" t="s">
        <v>3268</v>
      </c>
    </row>
    <row r="406">
      <c r="A406" s="1098"/>
      <c r="B406" s="1098" t="s">
        <v>3936</v>
      </c>
      <c r="C406" s="1042" t="s">
        <v>3937</v>
      </c>
      <c r="D406" s="1042" t="s">
        <v>2879</v>
      </c>
      <c r="E406" s="1042" t="s">
        <v>1150</v>
      </c>
      <c r="F406" s="1042" t="s">
        <v>2881</v>
      </c>
      <c r="G406" s="1042" t="s">
        <v>3249</v>
      </c>
      <c r="H406" s="1027"/>
      <c r="I406" s="1042" t="s">
        <v>85</v>
      </c>
      <c r="J406" s="1042" t="s">
        <v>3268</v>
      </c>
    </row>
    <row r="407">
      <c r="A407" s="1098"/>
      <c r="B407" s="1098" t="s">
        <v>3940</v>
      </c>
      <c r="C407" s="1042" t="s">
        <v>1752</v>
      </c>
      <c r="D407" s="1042" t="s">
        <v>2879</v>
      </c>
      <c r="E407" s="1042" t="s">
        <v>1150</v>
      </c>
      <c r="F407" s="1042" t="s">
        <v>2881</v>
      </c>
      <c r="G407" s="1042" t="s">
        <v>3249</v>
      </c>
      <c r="H407" s="1027"/>
      <c r="I407" s="1042" t="s">
        <v>85</v>
      </c>
      <c r="J407" s="1042" t="s">
        <v>3268</v>
      </c>
    </row>
    <row r="408">
      <c r="A408" s="1098" t="s">
        <v>3942</v>
      </c>
      <c r="B408" s="1098" t="s">
        <v>3943</v>
      </c>
      <c r="C408" s="1042" t="s">
        <v>1752</v>
      </c>
      <c r="D408" s="1042" t="s">
        <v>2879</v>
      </c>
      <c r="E408" s="1042" t="s">
        <v>1150</v>
      </c>
      <c r="F408" s="1042" t="s">
        <v>3944</v>
      </c>
      <c r="G408" s="1042" t="s">
        <v>3249</v>
      </c>
      <c r="H408" s="1027"/>
      <c r="I408" s="1042" t="s">
        <v>3945</v>
      </c>
      <c r="J408" s="1042" t="s">
        <v>3268</v>
      </c>
    </row>
    <row r="409">
      <c r="A409" s="1092"/>
      <c r="B409" s="1098" t="s">
        <v>3947</v>
      </c>
      <c r="C409" s="1042" t="s">
        <v>1752</v>
      </c>
      <c r="D409" s="1042" t="s">
        <v>2879</v>
      </c>
      <c r="E409" s="1042" t="s">
        <v>1150</v>
      </c>
      <c r="F409" s="1042" t="s">
        <v>2881</v>
      </c>
      <c r="G409" s="1042" t="s">
        <v>3249</v>
      </c>
      <c r="H409" s="1027"/>
      <c r="I409" s="1042" t="s">
        <v>85</v>
      </c>
      <c r="J409" s="1042" t="s">
        <v>3268</v>
      </c>
    </row>
    <row r="410">
      <c r="A410" s="1098" t="s">
        <v>3942</v>
      </c>
      <c r="B410" s="1098" t="s">
        <v>3950</v>
      </c>
      <c r="C410" s="1042" t="s">
        <v>1752</v>
      </c>
      <c r="D410" s="1042" t="s">
        <v>2879</v>
      </c>
      <c r="E410" s="1042" t="s">
        <v>1150</v>
      </c>
      <c r="F410" s="1042" t="s">
        <v>2881</v>
      </c>
      <c r="G410" s="1042" t="s">
        <v>3249</v>
      </c>
      <c r="H410" s="1027"/>
      <c r="I410" s="1042" t="s">
        <v>85</v>
      </c>
      <c r="J410" s="1042" t="s">
        <v>3268</v>
      </c>
    </row>
    <row r="411">
      <c r="A411" s="1098" t="s">
        <v>3952</v>
      </c>
      <c r="B411" s="1098" t="s">
        <v>3954</v>
      </c>
      <c r="C411" s="1042" t="s">
        <v>3955</v>
      </c>
      <c r="D411" s="1042" t="s">
        <v>2879</v>
      </c>
      <c r="E411" s="1042" t="s">
        <v>1150</v>
      </c>
      <c r="F411" s="1042" t="s">
        <v>2881</v>
      </c>
      <c r="G411" s="1042" t="s">
        <v>3249</v>
      </c>
      <c r="H411" s="1027"/>
      <c r="I411" s="1042" t="s">
        <v>85</v>
      </c>
      <c r="J411" s="1042" t="s">
        <v>3268</v>
      </c>
    </row>
    <row r="412">
      <c r="A412" s="1092"/>
      <c r="B412" s="1098" t="s">
        <v>3958</v>
      </c>
      <c r="C412" s="1042" t="s">
        <v>1752</v>
      </c>
      <c r="D412" s="1042" t="s">
        <v>2879</v>
      </c>
      <c r="E412" s="1042" t="s">
        <v>1150</v>
      </c>
      <c r="F412" s="1042" t="s">
        <v>2881</v>
      </c>
      <c r="G412" s="1042" t="s">
        <v>3249</v>
      </c>
      <c r="H412" s="1027"/>
      <c r="I412" s="1042" t="s">
        <v>85</v>
      </c>
      <c r="J412" s="1042" t="s">
        <v>3268</v>
      </c>
    </row>
    <row r="413">
      <c r="A413" s="1261">
        <v>42072.0</v>
      </c>
      <c r="B413" s="1098" t="s">
        <v>3961</v>
      </c>
      <c r="C413" s="1042" t="s">
        <v>1752</v>
      </c>
      <c r="D413" s="1042" t="s">
        <v>2879</v>
      </c>
      <c r="E413" s="1042" t="s">
        <v>1150</v>
      </c>
      <c r="F413" s="1042" t="s">
        <v>2881</v>
      </c>
      <c r="G413" s="1042" t="s">
        <v>3249</v>
      </c>
      <c r="H413" s="1027"/>
      <c r="I413" s="1042" t="s">
        <v>85</v>
      </c>
      <c r="J413" s="1042" t="s">
        <v>3268</v>
      </c>
    </row>
    <row r="414">
      <c r="A414" s="1092"/>
      <c r="B414" s="1098" t="s">
        <v>3963</v>
      </c>
      <c r="C414" s="1042" t="s">
        <v>1752</v>
      </c>
      <c r="D414" s="1042" t="s">
        <v>2879</v>
      </c>
      <c r="E414" s="1042" t="s">
        <v>1150</v>
      </c>
      <c r="F414" s="1042" t="s">
        <v>2881</v>
      </c>
      <c r="G414" s="1042" t="s">
        <v>3249</v>
      </c>
      <c r="H414" s="1027"/>
      <c r="I414" s="1042" t="s">
        <v>85</v>
      </c>
      <c r="J414" s="1042" t="s">
        <v>3268</v>
      </c>
    </row>
    <row r="415">
      <c r="A415" s="1261">
        <v>42225.0</v>
      </c>
      <c r="B415" s="1089" t="s">
        <v>3967</v>
      </c>
      <c r="C415" s="1042" t="s">
        <v>1752</v>
      </c>
      <c r="D415" s="1042"/>
      <c r="E415" s="1042" t="s">
        <v>1150</v>
      </c>
      <c r="F415" s="1042" t="s">
        <v>2881</v>
      </c>
      <c r="G415" s="1042" t="s">
        <v>3249</v>
      </c>
      <c r="H415" s="1027"/>
      <c r="I415" s="1042" t="s">
        <v>85</v>
      </c>
      <c r="J415" s="1042" t="s">
        <v>3268</v>
      </c>
    </row>
    <row r="416">
      <c r="A416" s="1261">
        <v>42103.0</v>
      </c>
      <c r="B416" s="1455" t="s">
        <v>3968</v>
      </c>
      <c r="C416" s="1042" t="s">
        <v>1752</v>
      </c>
      <c r="D416" s="1042" t="s">
        <v>2879</v>
      </c>
      <c r="E416" s="1042" t="s">
        <v>1150</v>
      </c>
      <c r="F416" s="1042" t="s">
        <v>2881</v>
      </c>
      <c r="G416" s="1042" t="s">
        <v>3249</v>
      </c>
      <c r="H416" s="1027"/>
      <c r="I416" s="1042" t="s">
        <v>85</v>
      </c>
      <c r="J416" s="1042" t="s">
        <v>3268</v>
      </c>
    </row>
    <row r="417">
      <c r="A417" s="1098"/>
      <c r="B417" s="1098" t="s">
        <v>3969</v>
      </c>
      <c r="C417" s="1042"/>
      <c r="D417" s="1042" t="s">
        <v>2879</v>
      </c>
      <c r="E417" s="1042" t="s">
        <v>1150</v>
      </c>
      <c r="F417" s="1042" t="s">
        <v>2881</v>
      </c>
      <c r="G417" s="1042" t="s">
        <v>3249</v>
      </c>
      <c r="H417" s="1027"/>
      <c r="I417" s="1042" t="s">
        <v>85</v>
      </c>
      <c r="J417" s="1042" t="s">
        <v>3268</v>
      </c>
    </row>
    <row r="418">
      <c r="A418" s="1098"/>
      <c r="B418" s="1098" t="s">
        <v>3971</v>
      </c>
      <c r="C418" s="1042" t="s">
        <v>1752</v>
      </c>
      <c r="D418" s="1042" t="s">
        <v>2879</v>
      </c>
      <c r="E418" s="1042" t="s">
        <v>1150</v>
      </c>
      <c r="F418" s="1042" t="s">
        <v>2881</v>
      </c>
      <c r="G418" s="1042" t="s">
        <v>3249</v>
      </c>
      <c r="H418" s="1027"/>
      <c r="I418" s="1042" t="s">
        <v>85</v>
      </c>
      <c r="J418" s="1042" t="s">
        <v>3268</v>
      </c>
    </row>
    <row r="419">
      <c r="A419" s="1261">
        <v>42225.0</v>
      </c>
      <c r="B419" s="1098" t="s">
        <v>3973</v>
      </c>
      <c r="C419" s="1042" t="s">
        <v>1752</v>
      </c>
      <c r="D419" s="1042" t="s">
        <v>2879</v>
      </c>
      <c r="E419" s="1042" t="s">
        <v>1150</v>
      </c>
      <c r="F419" s="1042" t="s">
        <v>2881</v>
      </c>
      <c r="G419" s="1042" t="s">
        <v>3249</v>
      </c>
      <c r="H419" s="1027"/>
      <c r="I419" s="1042" t="s">
        <v>85</v>
      </c>
      <c r="J419" s="1042" t="s">
        <v>3268</v>
      </c>
    </row>
    <row r="420">
      <c r="A420" s="1098"/>
      <c r="B420" s="1098" t="s">
        <v>3977</v>
      </c>
      <c r="C420" s="1042" t="s">
        <v>1752</v>
      </c>
      <c r="D420" s="1042" t="s">
        <v>2879</v>
      </c>
      <c r="E420" s="1042" t="s">
        <v>1150</v>
      </c>
      <c r="F420" s="1042" t="s">
        <v>2881</v>
      </c>
      <c r="G420" s="1042" t="s">
        <v>3249</v>
      </c>
      <c r="H420" s="1027"/>
      <c r="I420" s="1042" t="s">
        <v>85</v>
      </c>
      <c r="J420" s="1042" t="s">
        <v>3268</v>
      </c>
    </row>
    <row r="421">
      <c r="A421" s="1098"/>
      <c r="B421" s="1098" t="s">
        <v>3979</v>
      </c>
      <c r="C421" s="1042" t="s">
        <v>1752</v>
      </c>
      <c r="D421" s="1042" t="s">
        <v>2879</v>
      </c>
      <c r="E421" s="1042" t="s">
        <v>1150</v>
      </c>
      <c r="F421" s="1042" t="s">
        <v>2881</v>
      </c>
      <c r="G421" s="1042" t="s">
        <v>3249</v>
      </c>
      <c r="H421" s="1027"/>
      <c r="I421" s="1042" t="s">
        <v>85</v>
      </c>
      <c r="J421" s="1042" t="s">
        <v>3268</v>
      </c>
    </row>
    <row r="422">
      <c r="A422" s="1261">
        <v>42225.0</v>
      </c>
      <c r="B422" s="1098" t="s">
        <v>3981</v>
      </c>
      <c r="C422" s="1042" t="s">
        <v>1752</v>
      </c>
      <c r="D422" s="1042" t="s">
        <v>2879</v>
      </c>
      <c r="E422" s="1042" t="s">
        <v>1150</v>
      </c>
      <c r="F422" s="1042" t="s">
        <v>2881</v>
      </c>
      <c r="G422" s="1042" t="s">
        <v>3249</v>
      </c>
      <c r="H422" s="1027"/>
      <c r="I422" s="1042" t="s">
        <v>85</v>
      </c>
      <c r="J422" s="1042" t="s">
        <v>3268</v>
      </c>
    </row>
    <row r="423">
      <c r="A423" s="1098"/>
      <c r="B423" s="1098" t="s">
        <v>3982</v>
      </c>
      <c r="C423" s="1042" t="s">
        <v>1752</v>
      </c>
      <c r="D423" s="1042" t="s">
        <v>2879</v>
      </c>
      <c r="E423" s="1042" t="s">
        <v>1150</v>
      </c>
      <c r="F423" s="1042" t="s">
        <v>2881</v>
      </c>
      <c r="G423" s="1042" t="s">
        <v>3249</v>
      </c>
      <c r="H423" s="1027"/>
      <c r="I423" s="1042" t="s">
        <v>85</v>
      </c>
      <c r="J423" s="1042" t="s">
        <v>3268</v>
      </c>
    </row>
    <row r="424">
      <c r="A424" s="1261">
        <v>42256.0</v>
      </c>
      <c r="B424" s="1098" t="s">
        <v>3986</v>
      </c>
      <c r="C424" s="1042" t="s">
        <v>1752</v>
      </c>
      <c r="D424" s="1042" t="s">
        <v>2879</v>
      </c>
      <c r="E424" s="1042" t="s">
        <v>1150</v>
      </c>
      <c r="F424" s="1042" t="s">
        <v>2881</v>
      </c>
      <c r="G424" s="1042" t="s">
        <v>3249</v>
      </c>
      <c r="H424" s="1027"/>
      <c r="I424" s="1042" t="s">
        <v>85</v>
      </c>
      <c r="J424" s="1042" t="s">
        <v>3268</v>
      </c>
    </row>
    <row r="425">
      <c r="A425" s="1261">
        <v>42317.0</v>
      </c>
      <c r="B425" s="1098" t="s">
        <v>3988</v>
      </c>
      <c r="C425" s="1042"/>
      <c r="D425" s="1042" t="s">
        <v>2879</v>
      </c>
      <c r="E425" s="1042" t="s">
        <v>1150</v>
      </c>
      <c r="F425" s="1042" t="s">
        <v>2881</v>
      </c>
      <c r="G425" s="1042" t="s">
        <v>3249</v>
      </c>
      <c r="H425" s="1027"/>
      <c r="I425" s="1042" t="s">
        <v>3989</v>
      </c>
      <c r="J425" s="1042" t="s">
        <v>3268</v>
      </c>
    </row>
    <row r="426">
      <c r="A426" s="1098"/>
      <c r="B426" s="1098" t="s">
        <v>3991</v>
      </c>
      <c r="C426" s="1042" t="s">
        <v>3992</v>
      </c>
      <c r="D426" s="1042" t="s">
        <v>3994</v>
      </c>
      <c r="E426" s="1042" t="s">
        <v>3995</v>
      </c>
      <c r="F426" s="1042" t="s">
        <v>3996</v>
      </c>
      <c r="G426" s="1042" t="s">
        <v>3997</v>
      </c>
      <c r="H426" s="1027"/>
      <c r="I426" s="1042" t="s">
        <v>85</v>
      </c>
      <c r="J426" s="1042" t="s">
        <v>3998</v>
      </c>
    </row>
    <row r="427">
      <c r="A427" s="1098"/>
      <c r="B427" s="1098" t="s">
        <v>4001</v>
      </c>
      <c r="C427" s="1042" t="s">
        <v>1752</v>
      </c>
      <c r="D427" s="1042" t="s">
        <v>2879</v>
      </c>
      <c r="E427" s="1042" t="s">
        <v>1150</v>
      </c>
      <c r="F427" s="1027"/>
      <c r="G427" s="1042" t="s">
        <v>3249</v>
      </c>
      <c r="H427" s="1027"/>
      <c r="I427" s="1042" t="s">
        <v>85</v>
      </c>
      <c r="J427" s="1042" t="s">
        <v>3268</v>
      </c>
    </row>
    <row r="428">
      <c r="A428" s="1098" t="s">
        <v>4002</v>
      </c>
      <c r="B428" s="1098" t="s">
        <v>4004</v>
      </c>
      <c r="C428" s="1042" t="s">
        <v>1752</v>
      </c>
      <c r="D428" s="1042" t="s">
        <v>2879</v>
      </c>
      <c r="E428" s="1042" t="s">
        <v>1150</v>
      </c>
      <c r="F428" s="1042"/>
      <c r="G428" s="1042" t="s">
        <v>3249</v>
      </c>
      <c r="H428" s="1027"/>
      <c r="I428" s="1042" t="s">
        <v>85</v>
      </c>
      <c r="J428" s="1042" t="s">
        <v>3268</v>
      </c>
    </row>
    <row r="429">
      <c r="A429" s="1098" t="s">
        <v>4006</v>
      </c>
      <c r="B429" s="1098" t="s">
        <v>4007</v>
      </c>
      <c r="C429" s="1042" t="s">
        <v>4008</v>
      </c>
      <c r="D429" s="1042" t="s">
        <v>2879</v>
      </c>
      <c r="E429" s="1042" t="s">
        <v>1150</v>
      </c>
      <c r="F429" s="1042"/>
      <c r="G429" s="1042" t="s">
        <v>3249</v>
      </c>
      <c r="H429" s="1027"/>
      <c r="I429" s="1042" t="s">
        <v>85</v>
      </c>
      <c r="J429" s="1042" t="s">
        <v>3268</v>
      </c>
    </row>
    <row r="430">
      <c r="A430" s="1098" t="s">
        <v>4009</v>
      </c>
      <c r="B430" s="1098" t="s">
        <v>4010</v>
      </c>
      <c r="C430" s="1042" t="s">
        <v>4011</v>
      </c>
      <c r="D430" s="1042" t="s">
        <v>2879</v>
      </c>
      <c r="E430" s="1042" t="s">
        <v>1150</v>
      </c>
      <c r="F430" s="1042"/>
      <c r="G430" s="1042" t="s">
        <v>3249</v>
      </c>
      <c r="H430" s="1027"/>
      <c r="I430" s="1042" t="s">
        <v>85</v>
      </c>
      <c r="J430" s="1042" t="s">
        <v>3268</v>
      </c>
    </row>
    <row r="431">
      <c r="A431" s="1098" t="s">
        <v>4009</v>
      </c>
      <c r="B431" s="1098" t="s">
        <v>4012</v>
      </c>
      <c r="C431" s="1042" t="s">
        <v>4013</v>
      </c>
      <c r="D431" s="1042" t="s">
        <v>2879</v>
      </c>
      <c r="E431" s="1042" t="s">
        <v>1150</v>
      </c>
      <c r="F431" s="1042"/>
      <c r="G431" s="1042" t="s">
        <v>3249</v>
      </c>
      <c r="H431" s="1027"/>
      <c r="I431" s="1042" t="s">
        <v>85</v>
      </c>
      <c r="J431" s="1042" t="s">
        <v>3268</v>
      </c>
    </row>
    <row r="432">
      <c r="A432" s="1098" t="s">
        <v>4009</v>
      </c>
      <c r="B432" s="1098" t="s">
        <v>4014</v>
      </c>
      <c r="C432" s="1042" t="s">
        <v>1752</v>
      </c>
      <c r="D432" s="1042" t="s">
        <v>2879</v>
      </c>
      <c r="E432" s="1042" t="s">
        <v>1150</v>
      </c>
      <c r="F432" s="1042"/>
      <c r="G432" s="1042" t="s">
        <v>3249</v>
      </c>
      <c r="H432" s="1027"/>
      <c r="I432" s="1042" t="s">
        <v>85</v>
      </c>
      <c r="J432" s="1042" t="s">
        <v>3268</v>
      </c>
    </row>
    <row r="433">
      <c r="A433" s="1098" t="s">
        <v>4016</v>
      </c>
      <c r="B433" s="1098" t="s">
        <v>4017</v>
      </c>
      <c r="C433" s="1042" t="s">
        <v>1752</v>
      </c>
      <c r="D433" s="1042"/>
      <c r="E433" s="1042" t="s">
        <v>1150</v>
      </c>
      <c r="F433" s="1042"/>
      <c r="G433" s="1042" t="s">
        <v>3249</v>
      </c>
      <c r="H433" s="1027"/>
      <c r="I433" s="1042"/>
      <c r="J433" s="1042" t="s">
        <v>3268</v>
      </c>
    </row>
    <row r="434">
      <c r="A434" s="1098" t="s">
        <v>1612</v>
      </c>
      <c r="B434" s="1098" t="s">
        <v>4018</v>
      </c>
      <c r="C434" s="1042" t="s">
        <v>1752</v>
      </c>
      <c r="D434" s="1042"/>
      <c r="E434" s="1042" t="s">
        <v>1150</v>
      </c>
      <c r="F434" s="1042"/>
      <c r="G434" s="1042"/>
      <c r="H434" s="1027"/>
      <c r="I434" s="1042"/>
      <c r="J434" s="1042"/>
    </row>
    <row r="435">
      <c r="A435" s="1098" t="s">
        <v>4020</v>
      </c>
      <c r="B435" s="1098" t="s">
        <v>4021</v>
      </c>
      <c r="C435" s="1042" t="s">
        <v>1752</v>
      </c>
      <c r="D435" s="1042" t="s">
        <v>2879</v>
      </c>
      <c r="E435" s="1042" t="s">
        <v>1150</v>
      </c>
      <c r="F435" s="1042" t="s">
        <v>2881</v>
      </c>
      <c r="G435" s="1042" t="s">
        <v>3249</v>
      </c>
      <c r="H435" s="1042" t="s">
        <v>85</v>
      </c>
      <c r="I435" s="1042" t="s">
        <v>3268</v>
      </c>
      <c r="J435" s="1027"/>
      <c r="K435" s="1027"/>
      <c r="L435" s="1027"/>
    </row>
    <row r="436">
      <c r="A436" s="1098" t="s">
        <v>4020</v>
      </c>
      <c r="B436" s="1098" t="s">
        <v>4023</v>
      </c>
      <c r="C436" s="1042" t="s">
        <v>1752</v>
      </c>
      <c r="D436" s="1042" t="s">
        <v>2879</v>
      </c>
      <c r="E436" s="1042" t="s">
        <v>1150</v>
      </c>
      <c r="F436" s="1042" t="s">
        <v>2881</v>
      </c>
      <c r="G436" s="1042" t="s">
        <v>3249</v>
      </c>
      <c r="H436" s="1042" t="s">
        <v>85</v>
      </c>
      <c r="I436" s="1042" t="s">
        <v>3268</v>
      </c>
      <c r="J436" s="1027"/>
      <c r="K436" s="1027"/>
      <c r="L436" s="1027"/>
    </row>
    <row r="437">
      <c r="A437" s="1098" t="s">
        <v>4020</v>
      </c>
      <c r="B437" s="1098" t="s">
        <v>4025</v>
      </c>
      <c r="C437" s="1042" t="s">
        <v>1752</v>
      </c>
      <c r="D437" s="1042" t="s">
        <v>2879</v>
      </c>
      <c r="E437" s="1042" t="s">
        <v>4026</v>
      </c>
      <c r="F437" s="1042" t="s">
        <v>2881</v>
      </c>
      <c r="G437" s="1042" t="s">
        <v>3249</v>
      </c>
      <c r="H437" s="1042" t="s">
        <v>4027</v>
      </c>
      <c r="I437" s="1042" t="s">
        <v>3268</v>
      </c>
      <c r="J437" s="1027"/>
      <c r="K437" s="1027"/>
      <c r="L437" s="1027"/>
    </row>
    <row r="438">
      <c r="A438" s="1098"/>
      <c r="B438" s="1098" t="s">
        <v>4028</v>
      </c>
      <c r="C438" s="1042" t="s">
        <v>1752</v>
      </c>
      <c r="D438" s="1042" t="s">
        <v>4029</v>
      </c>
      <c r="E438" s="1042" t="s">
        <v>1150</v>
      </c>
      <c r="F438" s="1042" t="s">
        <v>2881</v>
      </c>
      <c r="G438" s="1042" t="s">
        <v>3249</v>
      </c>
      <c r="H438" s="1042" t="s">
        <v>85</v>
      </c>
      <c r="I438" s="1042" t="s">
        <v>3268</v>
      </c>
      <c r="J438" s="1027"/>
      <c r="K438" s="1027"/>
      <c r="L438" s="1027"/>
    </row>
    <row r="439">
      <c r="A439" s="1098">
        <v>22.09</v>
      </c>
      <c r="B439" s="1098" t="s">
        <v>4031</v>
      </c>
      <c r="C439" s="1042" t="s">
        <v>1752</v>
      </c>
      <c r="D439" s="1042" t="s">
        <v>2879</v>
      </c>
      <c r="E439" s="1042" t="s">
        <v>1150</v>
      </c>
      <c r="F439" s="1042" t="s">
        <v>2881</v>
      </c>
      <c r="G439" s="1042" t="s">
        <v>3249</v>
      </c>
      <c r="H439" s="1042" t="s">
        <v>85</v>
      </c>
      <c r="I439" s="1042" t="s">
        <v>3268</v>
      </c>
      <c r="J439" s="1027"/>
      <c r="K439" s="1027"/>
      <c r="L439" s="1027"/>
    </row>
    <row r="440">
      <c r="A440" s="1098"/>
      <c r="B440" s="1098" t="s">
        <v>4033</v>
      </c>
      <c r="C440" s="1042" t="s">
        <v>1752</v>
      </c>
      <c r="D440" s="1042" t="s">
        <v>2879</v>
      </c>
      <c r="E440" s="1042" t="s">
        <v>1150</v>
      </c>
      <c r="F440" s="1042" t="s">
        <v>2881</v>
      </c>
      <c r="G440" s="1042" t="s">
        <v>3249</v>
      </c>
      <c r="H440" s="1042" t="s">
        <v>85</v>
      </c>
      <c r="I440" s="1042" t="s">
        <v>3268</v>
      </c>
      <c r="J440" s="1042" t="s">
        <v>4034</v>
      </c>
      <c r="K440" s="1027"/>
      <c r="L440" s="1027"/>
    </row>
    <row r="441">
      <c r="A441" s="1098" t="s">
        <v>4035</v>
      </c>
      <c r="B441" s="1098" t="s">
        <v>4036</v>
      </c>
      <c r="C441" s="1042" t="s">
        <v>1752</v>
      </c>
      <c r="D441" s="1042" t="s">
        <v>2879</v>
      </c>
      <c r="E441" s="1042" t="s">
        <v>1150</v>
      </c>
      <c r="F441" s="1042" t="s">
        <v>2881</v>
      </c>
      <c r="G441" s="1042" t="s">
        <v>3249</v>
      </c>
      <c r="H441" s="1042" t="s">
        <v>85</v>
      </c>
      <c r="I441" s="1042" t="s">
        <v>3268</v>
      </c>
      <c r="J441" s="1042" t="s">
        <v>4034</v>
      </c>
      <c r="K441" s="1027"/>
      <c r="L441" s="1027"/>
    </row>
    <row r="442">
      <c r="A442" s="1098" t="s">
        <v>4035</v>
      </c>
      <c r="B442" s="1098" t="s">
        <v>4038</v>
      </c>
      <c r="C442" s="1042" t="s">
        <v>1752</v>
      </c>
      <c r="D442" s="1042" t="s">
        <v>2879</v>
      </c>
      <c r="E442" s="1042" t="s">
        <v>1150</v>
      </c>
      <c r="F442" s="1042" t="s">
        <v>2881</v>
      </c>
      <c r="G442" s="1042" t="s">
        <v>3249</v>
      </c>
      <c r="H442" s="1042" t="s">
        <v>85</v>
      </c>
      <c r="I442" s="1042" t="s">
        <v>3268</v>
      </c>
      <c r="J442" s="1042" t="s">
        <v>4034</v>
      </c>
      <c r="K442" s="1027"/>
      <c r="L442" s="1027"/>
    </row>
    <row r="443">
      <c r="A443" s="1098" t="s">
        <v>4035</v>
      </c>
      <c r="B443" s="1098" t="s">
        <v>4042</v>
      </c>
      <c r="C443" s="1042" t="s">
        <v>1752</v>
      </c>
      <c r="D443" s="1042" t="s">
        <v>2879</v>
      </c>
      <c r="E443" s="1042" t="s">
        <v>1150</v>
      </c>
      <c r="F443" s="1042" t="s">
        <v>2881</v>
      </c>
      <c r="G443" s="1042" t="s">
        <v>3249</v>
      </c>
      <c r="H443" s="1042" t="s">
        <v>85</v>
      </c>
      <c r="I443" s="1042" t="s">
        <v>3268</v>
      </c>
      <c r="J443" s="1042" t="s">
        <v>4034</v>
      </c>
      <c r="K443" s="1027"/>
      <c r="L443" s="1027"/>
    </row>
    <row r="444">
      <c r="A444" s="1098"/>
      <c r="B444" s="1098"/>
      <c r="C444" s="1042"/>
      <c r="D444" s="1042"/>
      <c r="E444" s="1042"/>
      <c r="F444" s="1042"/>
      <c r="G444" s="1042"/>
      <c r="H444" s="1042"/>
      <c r="I444" s="1042"/>
      <c r="J444" s="1042"/>
      <c r="K444" s="1027"/>
      <c r="L444" s="1027"/>
    </row>
    <row r="445">
      <c r="A445" s="1098" t="s">
        <v>4046</v>
      </c>
      <c r="B445" s="1098" t="s">
        <v>4047</v>
      </c>
      <c r="C445" s="1042" t="s">
        <v>4048</v>
      </c>
      <c r="D445" s="1042" t="s">
        <v>2879</v>
      </c>
      <c r="E445" s="1042" t="s">
        <v>4049</v>
      </c>
      <c r="F445" s="1042" t="s">
        <v>2881</v>
      </c>
      <c r="G445" s="1042" t="s">
        <v>3249</v>
      </c>
      <c r="H445" s="1042" t="s">
        <v>85</v>
      </c>
      <c r="I445" s="1042" t="s">
        <v>3268</v>
      </c>
      <c r="J445" s="1042" t="s">
        <v>4034</v>
      </c>
      <c r="K445" s="1027"/>
      <c r="L445" s="1027"/>
    </row>
    <row r="446">
      <c r="A446" s="1098"/>
      <c r="B446" s="1098" t="s">
        <v>4051</v>
      </c>
      <c r="C446" s="1042" t="s">
        <v>4052</v>
      </c>
      <c r="D446" s="1042" t="s">
        <v>2879</v>
      </c>
      <c r="E446" s="1042" t="s">
        <v>4054</v>
      </c>
      <c r="F446" s="1042" t="s">
        <v>2881</v>
      </c>
      <c r="G446" s="1042" t="s">
        <v>3249</v>
      </c>
      <c r="H446" s="1042" t="s">
        <v>85</v>
      </c>
      <c r="I446" s="1042" t="s">
        <v>3268</v>
      </c>
      <c r="J446" s="1042" t="s">
        <v>4034</v>
      </c>
      <c r="K446" s="1027"/>
      <c r="L446" s="1027"/>
    </row>
    <row r="447">
      <c r="A447" s="1092"/>
      <c r="B447" s="1098" t="s">
        <v>4055</v>
      </c>
      <c r="C447" s="1042" t="s">
        <v>1752</v>
      </c>
      <c r="D447" s="1042" t="s">
        <v>2879</v>
      </c>
      <c r="E447" s="1042" t="s">
        <v>1150</v>
      </c>
      <c r="F447" s="1042" t="s">
        <v>2881</v>
      </c>
      <c r="G447" s="1042" t="s">
        <v>3249</v>
      </c>
      <c r="H447" s="1042" t="s">
        <v>85</v>
      </c>
      <c r="I447" s="1042" t="s">
        <v>3268</v>
      </c>
      <c r="J447" s="1042" t="s">
        <v>4034</v>
      </c>
      <c r="K447" s="1027"/>
      <c r="L447" s="1027"/>
    </row>
    <row r="448">
      <c r="A448" s="1261"/>
      <c r="B448" s="1098" t="s">
        <v>4057</v>
      </c>
      <c r="C448" s="1042" t="s">
        <v>4058</v>
      </c>
      <c r="D448" s="1042" t="s">
        <v>2879</v>
      </c>
      <c r="E448" s="1042" t="s">
        <v>1150</v>
      </c>
      <c r="F448" s="1042" t="s">
        <v>2881</v>
      </c>
      <c r="G448" s="1042" t="s">
        <v>3249</v>
      </c>
      <c r="H448" s="1042" t="s">
        <v>85</v>
      </c>
      <c r="I448" s="1042" t="s">
        <v>3268</v>
      </c>
      <c r="J448" s="1042" t="s">
        <v>4034</v>
      </c>
      <c r="K448" s="1027"/>
      <c r="L448" s="1027"/>
    </row>
    <row r="449">
      <c r="A449" s="1092"/>
      <c r="B449" s="1098" t="s">
        <v>4060</v>
      </c>
      <c r="C449" s="1042"/>
      <c r="D449" s="1042" t="s">
        <v>2879</v>
      </c>
      <c r="E449" s="1042" t="s">
        <v>1150</v>
      </c>
      <c r="F449" s="1042" t="s">
        <v>2881</v>
      </c>
      <c r="G449" s="1042" t="s">
        <v>3249</v>
      </c>
      <c r="H449" s="1042" t="s">
        <v>85</v>
      </c>
      <c r="I449" s="1042" t="s">
        <v>3268</v>
      </c>
      <c r="J449" s="1042" t="s">
        <v>4034</v>
      </c>
      <c r="K449" s="1027"/>
      <c r="L449" s="1027"/>
    </row>
    <row r="450">
      <c r="A450" s="1098" t="s">
        <v>4063</v>
      </c>
      <c r="B450" s="1089" t="s">
        <v>4064</v>
      </c>
      <c r="C450" s="1042" t="s">
        <v>1752</v>
      </c>
      <c r="D450" s="1042" t="s">
        <v>2879</v>
      </c>
      <c r="E450" s="1042" t="s">
        <v>4065</v>
      </c>
      <c r="F450" s="1042" t="s">
        <v>2881</v>
      </c>
      <c r="G450" s="1042" t="s">
        <v>3249</v>
      </c>
      <c r="H450" s="1042" t="s">
        <v>85</v>
      </c>
      <c r="I450" s="1042" t="s">
        <v>3268</v>
      </c>
      <c r="J450" s="1042" t="s">
        <v>4034</v>
      </c>
      <c r="K450" s="1027"/>
      <c r="L450" s="1027"/>
    </row>
    <row r="451">
      <c r="A451" s="1261"/>
      <c r="B451" s="1455" t="s">
        <v>4066</v>
      </c>
      <c r="C451" s="1042" t="s">
        <v>1752</v>
      </c>
      <c r="D451" s="1042" t="s">
        <v>2879</v>
      </c>
      <c r="E451" s="1042" t="s">
        <v>1150</v>
      </c>
      <c r="F451" s="1042" t="s">
        <v>2881</v>
      </c>
      <c r="G451" s="1042" t="s">
        <v>3249</v>
      </c>
      <c r="H451" s="1042" t="s">
        <v>85</v>
      </c>
      <c r="I451" s="1042" t="s">
        <v>3268</v>
      </c>
      <c r="J451" s="1042" t="s">
        <v>4034</v>
      </c>
      <c r="K451" s="1027"/>
      <c r="L451" s="1027"/>
    </row>
    <row r="452">
      <c r="A452" s="1098"/>
      <c r="B452" s="1098" t="s">
        <v>4069</v>
      </c>
      <c r="C452" s="1042" t="s">
        <v>1752</v>
      </c>
      <c r="D452" s="1042" t="s">
        <v>2879</v>
      </c>
      <c r="E452" s="1042" t="s">
        <v>1150</v>
      </c>
      <c r="F452" s="1042" t="s">
        <v>2881</v>
      </c>
      <c r="G452" s="1042" t="s">
        <v>3249</v>
      </c>
      <c r="H452" s="1042" t="s">
        <v>85</v>
      </c>
      <c r="I452" s="1042" t="s">
        <v>3268</v>
      </c>
      <c r="J452" s="1042" t="s">
        <v>4034</v>
      </c>
      <c r="K452" s="1027"/>
      <c r="L452" s="1027"/>
    </row>
    <row r="453">
      <c r="A453" s="1098"/>
      <c r="B453" s="1098" t="s">
        <v>4072</v>
      </c>
      <c r="C453" s="1042" t="s">
        <v>1752</v>
      </c>
      <c r="D453" s="1042" t="s">
        <v>2879</v>
      </c>
      <c r="E453" s="1042" t="s">
        <v>1150</v>
      </c>
      <c r="F453" s="1042" t="s">
        <v>2881</v>
      </c>
      <c r="G453" s="1042" t="s">
        <v>3249</v>
      </c>
      <c r="H453" s="1042" t="s">
        <v>85</v>
      </c>
      <c r="I453" s="1042" t="s">
        <v>3268</v>
      </c>
      <c r="J453" s="1042" t="s">
        <v>4034</v>
      </c>
      <c r="K453" s="1027"/>
      <c r="L453" s="1027"/>
    </row>
    <row r="454">
      <c r="A454" s="1261">
        <v>42134.0</v>
      </c>
      <c r="B454" s="1098" t="s">
        <v>4074</v>
      </c>
      <c r="C454" s="1042" t="s">
        <v>1150</v>
      </c>
      <c r="D454" s="1042" t="s">
        <v>1752</v>
      </c>
      <c r="E454" s="1042" t="s">
        <v>2879</v>
      </c>
      <c r="F454" s="1042" t="s">
        <v>2881</v>
      </c>
      <c r="G454" s="1042" t="s">
        <v>3249</v>
      </c>
      <c r="H454" s="1042" t="s">
        <v>4027</v>
      </c>
      <c r="I454" s="1042" t="s">
        <v>3268</v>
      </c>
      <c r="J454" s="1042" t="s">
        <v>4034</v>
      </c>
    </row>
    <row r="455">
      <c r="A455" s="1261">
        <v>42165.0</v>
      </c>
      <c r="B455" s="1098" t="s">
        <v>4076</v>
      </c>
      <c r="C455" s="1042" t="s">
        <v>1150</v>
      </c>
      <c r="D455" s="1042" t="s">
        <v>4079</v>
      </c>
      <c r="E455" s="1042" t="s">
        <v>2879</v>
      </c>
      <c r="F455" s="1042" t="s">
        <v>2881</v>
      </c>
      <c r="G455" s="1042" t="s">
        <v>3249</v>
      </c>
      <c r="H455" s="1042" t="s">
        <v>4027</v>
      </c>
      <c r="I455" s="1042" t="s">
        <v>3268</v>
      </c>
      <c r="J455" s="1042" t="s">
        <v>4034</v>
      </c>
    </row>
    <row r="456">
      <c r="A456" s="1261">
        <v>42226.0</v>
      </c>
      <c r="B456" s="1098" t="s">
        <v>4082</v>
      </c>
      <c r="C456" s="1042" t="s">
        <v>4083</v>
      </c>
      <c r="D456" s="1042" t="s">
        <v>1752</v>
      </c>
      <c r="E456" s="1042" t="s">
        <v>2879</v>
      </c>
      <c r="F456" s="1042" t="s">
        <v>2881</v>
      </c>
      <c r="G456" s="1042" t="s">
        <v>3249</v>
      </c>
      <c r="H456" s="1042" t="s">
        <v>85</v>
      </c>
      <c r="I456" s="1042" t="s">
        <v>3268</v>
      </c>
      <c r="J456" s="1042" t="s">
        <v>4084</v>
      </c>
    </row>
    <row r="457">
      <c r="A457" s="1261">
        <v>42226.0</v>
      </c>
      <c r="B457" s="1098" t="s">
        <v>4086</v>
      </c>
      <c r="C457" s="1042" t="s">
        <v>4087</v>
      </c>
      <c r="D457" s="1042" t="s">
        <v>1752</v>
      </c>
      <c r="E457" s="1042" t="s">
        <v>2879</v>
      </c>
      <c r="F457" s="1042" t="s">
        <v>2881</v>
      </c>
      <c r="G457" s="1042" t="s">
        <v>3249</v>
      </c>
      <c r="H457" s="1042" t="s">
        <v>85</v>
      </c>
      <c r="I457" s="1042" t="s">
        <v>3268</v>
      </c>
      <c r="J457" s="1042" t="s">
        <v>4034</v>
      </c>
    </row>
    <row r="458">
      <c r="A458" s="1261">
        <v>42257.0</v>
      </c>
      <c r="B458" s="1455" t="s">
        <v>4090</v>
      </c>
      <c r="C458" s="1042" t="s">
        <v>1150</v>
      </c>
      <c r="D458" s="1042" t="s">
        <v>1752</v>
      </c>
      <c r="E458" s="1042" t="s">
        <v>2879</v>
      </c>
      <c r="F458" s="1042" t="s">
        <v>2881</v>
      </c>
      <c r="G458" s="1042" t="s">
        <v>3249</v>
      </c>
      <c r="H458" s="1042" t="s">
        <v>4027</v>
      </c>
      <c r="I458" s="1042" t="s">
        <v>3268</v>
      </c>
      <c r="J458" s="1042" t="s">
        <v>4034</v>
      </c>
    </row>
    <row r="459">
      <c r="A459" s="1261">
        <v>42287.0</v>
      </c>
      <c r="B459" s="1098" t="s">
        <v>4092</v>
      </c>
      <c r="C459" s="1042" t="s">
        <v>1150</v>
      </c>
      <c r="D459" s="1042" t="s">
        <v>1752</v>
      </c>
      <c r="E459" s="1042" t="s">
        <v>2879</v>
      </c>
      <c r="F459" s="1042" t="s">
        <v>2881</v>
      </c>
      <c r="G459" s="1042" t="s">
        <v>4094</v>
      </c>
      <c r="H459" s="1042" t="s">
        <v>85</v>
      </c>
      <c r="I459" s="1042" t="s">
        <v>3268</v>
      </c>
      <c r="J459" s="1042"/>
    </row>
    <row r="460">
      <c r="A460" s="1261">
        <v>42318.0</v>
      </c>
      <c r="B460" s="1098" t="s">
        <v>4096</v>
      </c>
      <c r="C460" s="1042" t="s">
        <v>1150</v>
      </c>
      <c r="D460" s="1042" t="s">
        <v>1752</v>
      </c>
      <c r="E460" s="1042" t="s">
        <v>2879</v>
      </c>
      <c r="F460" s="1042" t="s">
        <v>2881</v>
      </c>
      <c r="G460" s="1042" t="s">
        <v>3249</v>
      </c>
      <c r="H460" s="1042" t="s">
        <v>85</v>
      </c>
      <c r="I460" s="1042" t="s">
        <v>3268</v>
      </c>
      <c r="J460" s="1042" t="s">
        <v>4034</v>
      </c>
    </row>
    <row r="461">
      <c r="A461" s="1261">
        <v>42318.0</v>
      </c>
      <c r="B461" s="1098" t="s">
        <v>4098</v>
      </c>
      <c r="C461" s="1042" t="s">
        <v>4099</v>
      </c>
      <c r="D461" s="1042" t="s">
        <v>1752</v>
      </c>
      <c r="E461" s="1042" t="s">
        <v>2879</v>
      </c>
      <c r="F461" s="1042" t="s">
        <v>2881</v>
      </c>
      <c r="G461" s="1042" t="s">
        <v>3249</v>
      </c>
      <c r="H461" s="1042" t="s">
        <v>85</v>
      </c>
      <c r="I461" s="1042" t="s">
        <v>3268</v>
      </c>
      <c r="J461" s="1042" t="s">
        <v>4034</v>
      </c>
    </row>
    <row r="462">
      <c r="A462" s="1261">
        <v>42348.0</v>
      </c>
      <c r="B462" s="1098" t="s">
        <v>4100</v>
      </c>
      <c r="C462" s="1042" t="s">
        <v>1150</v>
      </c>
      <c r="D462" s="1042" t="s">
        <v>1752</v>
      </c>
      <c r="E462" s="1042" t="s">
        <v>2879</v>
      </c>
      <c r="F462" s="1042" t="s">
        <v>2881</v>
      </c>
      <c r="G462" s="1042" t="s">
        <v>3249</v>
      </c>
      <c r="H462" s="1042" t="s">
        <v>85</v>
      </c>
      <c r="I462" s="1042" t="s">
        <v>3268</v>
      </c>
      <c r="J462" s="1042" t="s">
        <v>4034</v>
      </c>
    </row>
    <row r="463">
      <c r="A463" s="1261"/>
      <c r="B463" s="1098" t="s">
        <v>4103</v>
      </c>
      <c r="C463" s="1042" t="s">
        <v>1150</v>
      </c>
      <c r="D463" s="1042" t="s">
        <v>1752</v>
      </c>
      <c r="E463" s="1042" t="s">
        <v>2879</v>
      </c>
      <c r="F463" s="1042" t="s">
        <v>2881</v>
      </c>
      <c r="G463" s="1042" t="s">
        <v>3249</v>
      </c>
      <c r="H463" s="1042" t="s">
        <v>4027</v>
      </c>
      <c r="I463" s="1042" t="s">
        <v>3268</v>
      </c>
      <c r="J463" s="1042" t="s">
        <v>4034</v>
      </c>
    </row>
    <row r="464">
      <c r="A464" s="1098"/>
      <c r="B464" s="1098" t="s">
        <v>4106</v>
      </c>
      <c r="C464" s="1042" t="s">
        <v>1150</v>
      </c>
      <c r="D464" s="1042" t="s">
        <v>1752</v>
      </c>
      <c r="E464" s="1042"/>
      <c r="F464" s="1042" t="s">
        <v>2881</v>
      </c>
      <c r="G464" s="1042" t="s">
        <v>3249</v>
      </c>
      <c r="H464" s="1042" t="s">
        <v>4027</v>
      </c>
      <c r="I464" s="1042" t="s">
        <v>3268</v>
      </c>
      <c r="J464" s="1042" t="s">
        <v>4034</v>
      </c>
    </row>
    <row r="465">
      <c r="A465" s="1261"/>
      <c r="B465" s="1098" t="s">
        <v>4108</v>
      </c>
      <c r="C465" s="1042" t="s">
        <v>1150</v>
      </c>
      <c r="D465" s="1042" t="s">
        <v>1752</v>
      </c>
      <c r="E465" s="1042" t="s">
        <v>2879</v>
      </c>
      <c r="F465" s="1042" t="s">
        <v>2881</v>
      </c>
      <c r="G465" s="1042" t="s">
        <v>3249</v>
      </c>
      <c r="H465" s="1042" t="s">
        <v>4027</v>
      </c>
      <c r="I465" s="1042" t="s">
        <v>3268</v>
      </c>
      <c r="J465" s="1042" t="s">
        <v>4034</v>
      </c>
    </row>
    <row r="466">
      <c r="A466" s="1098" t="s">
        <v>4110</v>
      </c>
      <c r="B466" s="1098" t="s">
        <v>4112</v>
      </c>
      <c r="C466" s="1042" t="s">
        <v>1150</v>
      </c>
      <c r="D466" s="1042" t="s">
        <v>1752</v>
      </c>
      <c r="E466" s="1042" t="s">
        <v>2879</v>
      </c>
      <c r="F466" s="1042" t="s">
        <v>2881</v>
      </c>
      <c r="G466" s="1042" t="s">
        <v>3249</v>
      </c>
      <c r="H466" s="1042" t="s">
        <v>4027</v>
      </c>
      <c r="I466" s="1042" t="s">
        <v>3268</v>
      </c>
      <c r="J466" s="1042" t="s">
        <v>4034</v>
      </c>
    </row>
    <row r="467">
      <c r="A467" s="1098" t="s">
        <v>1645</v>
      </c>
      <c r="B467" s="1098" t="s">
        <v>4113</v>
      </c>
      <c r="C467" s="1042" t="s">
        <v>1150</v>
      </c>
      <c r="D467" s="1042" t="s">
        <v>1752</v>
      </c>
      <c r="E467" s="1042" t="s">
        <v>2879</v>
      </c>
      <c r="F467" s="1042" t="s">
        <v>2881</v>
      </c>
      <c r="G467" s="1042" t="s">
        <v>3267</v>
      </c>
      <c r="H467" s="1042" t="s">
        <v>4027</v>
      </c>
      <c r="I467" s="1042" t="s">
        <v>3268</v>
      </c>
      <c r="J467" s="1042" t="s">
        <v>4034</v>
      </c>
    </row>
    <row r="468">
      <c r="A468" s="1261">
        <v>42134.0</v>
      </c>
      <c r="B468" s="1098" t="s">
        <v>4074</v>
      </c>
      <c r="C468" s="1042" t="s">
        <v>1150</v>
      </c>
      <c r="D468" s="1042" t="s">
        <v>1752</v>
      </c>
      <c r="E468" s="1042" t="s">
        <v>2879</v>
      </c>
      <c r="F468" s="1042" t="s">
        <v>2881</v>
      </c>
      <c r="G468" s="1042" t="s">
        <v>3249</v>
      </c>
      <c r="H468" s="1042" t="s">
        <v>4027</v>
      </c>
      <c r="I468" s="1042" t="s">
        <v>3268</v>
      </c>
      <c r="J468" s="1042" t="s">
        <v>4034</v>
      </c>
    </row>
    <row r="469">
      <c r="A469" s="1261">
        <v>42165.0</v>
      </c>
      <c r="B469" s="1098" t="s">
        <v>4076</v>
      </c>
      <c r="C469" s="1042" t="s">
        <v>1150</v>
      </c>
      <c r="D469" s="1042" t="s">
        <v>4079</v>
      </c>
      <c r="E469" s="1042" t="s">
        <v>2879</v>
      </c>
      <c r="F469" s="1042" t="s">
        <v>2881</v>
      </c>
      <c r="G469" s="1042" t="s">
        <v>3249</v>
      </c>
      <c r="H469" s="1042" t="s">
        <v>4027</v>
      </c>
      <c r="I469" s="1042" t="s">
        <v>3268</v>
      </c>
      <c r="J469" s="1042" t="s">
        <v>4034</v>
      </c>
    </row>
    <row r="470">
      <c r="A470" s="1261">
        <v>42226.0</v>
      </c>
      <c r="B470" s="1098" t="s">
        <v>4082</v>
      </c>
      <c r="C470" s="1042" t="s">
        <v>4083</v>
      </c>
      <c r="D470" s="1042" t="s">
        <v>1752</v>
      </c>
      <c r="E470" s="1042" t="s">
        <v>2879</v>
      </c>
      <c r="F470" s="1042" t="s">
        <v>2881</v>
      </c>
      <c r="G470" s="1042" t="s">
        <v>3249</v>
      </c>
      <c r="H470" s="1042" t="s">
        <v>85</v>
      </c>
      <c r="I470" s="1042" t="s">
        <v>3268</v>
      </c>
      <c r="J470" s="1042" t="s">
        <v>4084</v>
      </c>
    </row>
    <row r="471">
      <c r="A471" s="1261">
        <v>42226.0</v>
      </c>
      <c r="B471" s="1098" t="s">
        <v>4086</v>
      </c>
      <c r="C471" s="1042" t="s">
        <v>4087</v>
      </c>
      <c r="D471" s="1042" t="s">
        <v>1752</v>
      </c>
      <c r="E471" s="1042" t="s">
        <v>2879</v>
      </c>
      <c r="F471" s="1042" t="s">
        <v>2881</v>
      </c>
      <c r="G471" s="1042" t="s">
        <v>3249</v>
      </c>
      <c r="H471" s="1042" t="s">
        <v>85</v>
      </c>
      <c r="I471" s="1042" t="s">
        <v>3268</v>
      </c>
      <c r="J471" s="1042" t="s">
        <v>4034</v>
      </c>
    </row>
    <row r="472">
      <c r="A472" s="1261">
        <v>42257.0</v>
      </c>
      <c r="B472" s="1455" t="s">
        <v>4090</v>
      </c>
      <c r="C472" s="1042" t="s">
        <v>1150</v>
      </c>
      <c r="D472" s="1042" t="s">
        <v>1752</v>
      </c>
      <c r="E472" s="1042" t="s">
        <v>2879</v>
      </c>
      <c r="F472" s="1042" t="s">
        <v>2881</v>
      </c>
      <c r="G472" s="1042" t="s">
        <v>3249</v>
      </c>
      <c r="H472" s="1042" t="s">
        <v>4027</v>
      </c>
      <c r="I472" s="1042" t="s">
        <v>3268</v>
      </c>
      <c r="J472" s="1042" t="s">
        <v>4034</v>
      </c>
    </row>
    <row r="473">
      <c r="A473" s="1261">
        <v>42287.0</v>
      </c>
      <c r="B473" s="1098" t="s">
        <v>4092</v>
      </c>
      <c r="C473" s="1042" t="s">
        <v>1150</v>
      </c>
      <c r="D473" s="1042" t="s">
        <v>1752</v>
      </c>
      <c r="E473" s="1042" t="s">
        <v>2879</v>
      </c>
      <c r="F473" s="1042" t="s">
        <v>2881</v>
      </c>
      <c r="G473" s="1042" t="s">
        <v>4094</v>
      </c>
      <c r="H473" s="1042" t="s">
        <v>85</v>
      </c>
      <c r="I473" s="1042" t="s">
        <v>3268</v>
      </c>
      <c r="J473" s="1042"/>
    </row>
    <row r="474">
      <c r="A474" s="1261">
        <v>42318.0</v>
      </c>
      <c r="B474" s="1098" t="s">
        <v>4096</v>
      </c>
      <c r="C474" s="1042" t="s">
        <v>1150</v>
      </c>
      <c r="D474" s="1042" t="s">
        <v>1752</v>
      </c>
      <c r="E474" s="1042" t="s">
        <v>2879</v>
      </c>
      <c r="F474" s="1042" t="s">
        <v>2881</v>
      </c>
      <c r="G474" s="1042" t="s">
        <v>3249</v>
      </c>
      <c r="H474" s="1042" t="s">
        <v>85</v>
      </c>
      <c r="I474" s="1042" t="s">
        <v>3268</v>
      </c>
      <c r="J474" s="1042" t="s">
        <v>4034</v>
      </c>
    </row>
    <row r="475">
      <c r="A475" s="1261">
        <v>42318.0</v>
      </c>
      <c r="B475" s="1098" t="s">
        <v>4098</v>
      </c>
      <c r="C475" s="1042" t="s">
        <v>4099</v>
      </c>
      <c r="D475" s="1042" t="s">
        <v>1752</v>
      </c>
      <c r="E475" s="1042" t="s">
        <v>2879</v>
      </c>
      <c r="F475" s="1042" t="s">
        <v>2881</v>
      </c>
      <c r="G475" s="1042" t="s">
        <v>3249</v>
      </c>
      <c r="H475" s="1042" t="s">
        <v>85</v>
      </c>
      <c r="I475" s="1042" t="s">
        <v>3268</v>
      </c>
      <c r="J475" s="1042" t="s">
        <v>4034</v>
      </c>
    </row>
    <row r="476">
      <c r="A476" s="1261">
        <v>42348.0</v>
      </c>
      <c r="B476" s="1098" t="s">
        <v>4100</v>
      </c>
      <c r="C476" s="1042" t="s">
        <v>1150</v>
      </c>
      <c r="D476" s="1042" t="s">
        <v>1752</v>
      </c>
      <c r="E476" s="1042" t="s">
        <v>2879</v>
      </c>
      <c r="F476" s="1042" t="s">
        <v>2881</v>
      </c>
      <c r="G476" s="1042" t="s">
        <v>3249</v>
      </c>
      <c r="H476" s="1042" t="s">
        <v>85</v>
      </c>
      <c r="I476" s="1042" t="s">
        <v>3268</v>
      </c>
      <c r="J476" s="1042" t="s">
        <v>4034</v>
      </c>
    </row>
    <row r="477">
      <c r="A477" s="1261"/>
      <c r="B477" s="1098" t="s">
        <v>4103</v>
      </c>
      <c r="C477" s="1042" t="s">
        <v>1150</v>
      </c>
      <c r="D477" s="1042" t="s">
        <v>1752</v>
      </c>
      <c r="E477" s="1042" t="s">
        <v>2879</v>
      </c>
      <c r="F477" s="1042" t="s">
        <v>2881</v>
      </c>
      <c r="G477" s="1042" t="s">
        <v>3249</v>
      </c>
      <c r="H477" s="1042" t="s">
        <v>4027</v>
      </c>
      <c r="I477" s="1042" t="s">
        <v>3268</v>
      </c>
      <c r="J477" s="1042" t="s">
        <v>4034</v>
      </c>
    </row>
    <row r="478">
      <c r="A478" s="1098"/>
      <c r="B478" s="1098" t="s">
        <v>4106</v>
      </c>
      <c r="C478" s="1042" t="s">
        <v>1150</v>
      </c>
      <c r="D478" s="1042" t="s">
        <v>1752</v>
      </c>
      <c r="E478" s="1042"/>
      <c r="F478" s="1042" t="s">
        <v>2881</v>
      </c>
      <c r="G478" s="1042" t="s">
        <v>3249</v>
      </c>
      <c r="H478" s="1042" t="s">
        <v>4027</v>
      </c>
      <c r="I478" s="1042" t="s">
        <v>3268</v>
      </c>
      <c r="J478" s="1042" t="s">
        <v>4034</v>
      </c>
    </row>
    <row r="479">
      <c r="A479" s="1261"/>
      <c r="B479" s="1098" t="s">
        <v>4108</v>
      </c>
      <c r="C479" s="1042" t="s">
        <v>1150</v>
      </c>
      <c r="D479" s="1042" t="s">
        <v>1752</v>
      </c>
      <c r="E479" s="1042" t="s">
        <v>2879</v>
      </c>
      <c r="F479" s="1042" t="s">
        <v>2881</v>
      </c>
      <c r="G479" s="1042" t="s">
        <v>3249</v>
      </c>
      <c r="H479" s="1042" t="s">
        <v>4027</v>
      </c>
      <c r="I479" s="1042" t="s">
        <v>3268</v>
      </c>
      <c r="J479" s="1042" t="s">
        <v>4034</v>
      </c>
    </row>
    <row r="480">
      <c r="A480" s="1098" t="s">
        <v>4110</v>
      </c>
      <c r="B480" s="1098" t="s">
        <v>4112</v>
      </c>
      <c r="C480" s="1042" t="s">
        <v>1150</v>
      </c>
      <c r="D480" s="1042" t="s">
        <v>1752</v>
      </c>
      <c r="E480" s="1042" t="s">
        <v>2879</v>
      </c>
      <c r="F480" s="1042" t="s">
        <v>2881</v>
      </c>
      <c r="G480" s="1042" t="s">
        <v>3249</v>
      </c>
      <c r="H480" s="1042" t="s">
        <v>4027</v>
      </c>
      <c r="I480" s="1042" t="s">
        <v>3268</v>
      </c>
      <c r="J480" s="1042" t="s">
        <v>4034</v>
      </c>
    </row>
    <row r="481">
      <c r="A481" s="1098" t="s">
        <v>1645</v>
      </c>
      <c r="B481" s="1098" t="s">
        <v>4113</v>
      </c>
      <c r="C481" s="1042" t="s">
        <v>1150</v>
      </c>
      <c r="D481" s="1042" t="s">
        <v>1752</v>
      </c>
      <c r="E481" s="1042" t="s">
        <v>2879</v>
      </c>
      <c r="F481" s="1042" t="s">
        <v>2881</v>
      </c>
      <c r="G481" s="1042" t="s">
        <v>3267</v>
      </c>
      <c r="H481" s="1042" t="s">
        <v>4027</v>
      </c>
      <c r="I481" s="1042" t="s">
        <v>3268</v>
      </c>
      <c r="J481" s="1042" t="s">
        <v>4034</v>
      </c>
    </row>
    <row r="482">
      <c r="A482" s="1098" t="s">
        <v>1645</v>
      </c>
      <c r="B482" s="1098" t="s">
        <v>4118</v>
      </c>
      <c r="C482" s="1042" t="s">
        <v>1150</v>
      </c>
      <c r="D482" s="1042" t="s">
        <v>4119</v>
      </c>
      <c r="E482" s="1042" t="s">
        <v>2879</v>
      </c>
      <c r="F482" s="1042" t="s">
        <v>2881</v>
      </c>
      <c r="G482" s="1042" t="s">
        <v>3249</v>
      </c>
      <c r="H482" s="1042" t="s">
        <v>85</v>
      </c>
      <c r="I482" s="1042" t="s">
        <v>3268</v>
      </c>
      <c r="J482" s="1042" t="s">
        <v>4034</v>
      </c>
    </row>
    <row r="483">
      <c r="A483" s="1098" t="s">
        <v>4120</v>
      </c>
      <c r="B483" s="1098" t="s">
        <v>4121</v>
      </c>
      <c r="C483" s="1042" t="s">
        <v>1150</v>
      </c>
      <c r="D483" s="1042" t="s">
        <v>1752</v>
      </c>
      <c r="E483" s="1042" t="s">
        <v>2879</v>
      </c>
      <c r="F483" s="1042" t="s">
        <v>2881</v>
      </c>
      <c r="G483" s="1042" t="s">
        <v>3249</v>
      </c>
      <c r="H483" s="1042" t="s">
        <v>85</v>
      </c>
      <c r="I483" s="1042" t="s">
        <v>3268</v>
      </c>
      <c r="J483" s="1042" t="s">
        <v>4034</v>
      </c>
    </row>
    <row r="484">
      <c r="A484" s="1261"/>
      <c r="B484" s="1098" t="s">
        <v>4123</v>
      </c>
      <c r="C484" s="1042" t="s">
        <v>1150</v>
      </c>
      <c r="D484" s="1042" t="s">
        <v>4124</v>
      </c>
      <c r="E484" s="1042" t="s">
        <v>2879</v>
      </c>
      <c r="F484" s="1042" t="s">
        <v>2881</v>
      </c>
      <c r="G484" s="1042" t="s">
        <v>3249</v>
      </c>
      <c r="H484" s="1042" t="s">
        <v>85</v>
      </c>
      <c r="I484" s="1042" t="s">
        <v>3268</v>
      </c>
      <c r="J484" s="1042" t="s">
        <v>4034</v>
      </c>
    </row>
    <row r="485">
      <c r="A485" s="1092"/>
      <c r="B485" s="1098" t="s">
        <v>4126</v>
      </c>
      <c r="C485" s="1042" t="s">
        <v>4127</v>
      </c>
      <c r="D485" s="1042" t="s">
        <v>4128</v>
      </c>
      <c r="E485" s="1042" t="s">
        <v>2879</v>
      </c>
      <c r="F485" s="1042" t="s">
        <v>2881</v>
      </c>
      <c r="G485" s="1042" t="s">
        <v>3249</v>
      </c>
      <c r="H485" s="1042" t="s">
        <v>85</v>
      </c>
      <c r="I485" s="1042" t="s">
        <v>3268</v>
      </c>
      <c r="J485" s="1042" t="s">
        <v>4034</v>
      </c>
    </row>
    <row r="486">
      <c r="A486" s="1092"/>
      <c r="B486" s="1098" t="s">
        <v>4129</v>
      </c>
      <c r="C486" s="1042" t="s">
        <v>1150</v>
      </c>
      <c r="D486" s="1042" t="s">
        <v>4128</v>
      </c>
      <c r="E486" s="1042" t="s">
        <v>4130</v>
      </c>
      <c r="F486" s="1042" t="s">
        <v>2881</v>
      </c>
      <c r="G486" s="1042" t="s">
        <v>3249</v>
      </c>
      <c r="H486" s="1042" t="s">
        <v>85</v>
      </c>
      <c r="I486" s="1042" t="s">
        <v>3268</v>
      </c>
      <c r="J486" s="1042" t="s">
        <v>4131</v>
      </c>
    </row>
    <row r="487">
      <c r="A487" s="1098" t="s">
        <v>4132</v>
      </c>
      <c r="B487" s="1098" t="s">
        <v>4133</v>
      </c>
      <c r="C487" s="1042" t="s">
        <v>1150</v>
      </c>
      <c r="D487" s="1042" t="s">
        <v>1752</v>
      </c>
      <c r="E487" s="1042" t="s">
        <v>2879</v>
      </c>
      <c r="F487" s="1042" t="s">
        <v>2881</v>
      </c>
      <c r="G487" s="1042" t="s">
        <v>3249</v>
      </c>
      <c r="H487" s="1042" t="s">
        <v>85</v>
      </c>
      <c r="I487" s="1042" t="s">
        <v>3268</v>
      </c>
      <c r="J487" s="1042" t="s">
        <v>4034</v>
      </c>
    </row>
    <row r="488">
      <c r="A488" s="1092"/>
      <c r="B488" s="1098" t="s">
        <v>4135</v>
      </c>
      <c r="C488" s="1042" t="s">
        <v>1150</v>
      </c>
      <c r="D488" s="1042" t="s">
        <v>1752</v>
      </c>
      <c r="E488" s="1042" t="s">
        <v>2879</v>
      </c>
      <c r="F488" s="1042" t="s">
        <v>2881</v>
      </c>
      <c r="G488" s="1042" t="s">
        <v>3249</v>
      </c>
      <c r="H488" s="1042" t="s">
        <v>85</v>
      </c>
      <c r="I488" s="1042" t="s">
        <v>3268</v>
      </c>
      <c r="J488" s="1042" t="s">
        <v>4034</v>
      </c>
    </row>
    <row r="489">
      <c r="A489" s="1261"/>
      <c r="B489" s="1098" t="s">
        <v>4137</v>
      </c>
      <c r="C489" s="1042" t="s">
        <v>1150</v>
      </c>
      <c r="D489" s="1042" t="s">
        <v>1752</v>
      </c>
      <c r="E489" s="1042" t="s">
        <v>3136</v>
      </c>
      <c r="F489" s="1042" t="s">
        <v>2881</v>
      </c>
      <c r="G489" s="1042" t="s">
        <v>3249</v>
      </c>
      <c r="H489" s="1042" t="s">
        <v>85</v>
      </c>
      <c r="I489" s="1042" t="s">
        <v>3268</v>
      </c>
      <c r="J489" s="1042" t="s">
        <v>4034</v>
      </c>
    </row>
    <row r="490">
      <c r="A490" s="1261"/>
      <c r="B490" s="1098" t="s">
        <v>4140</v>
      </c>
      <c r="C490" s="1042" t="s">
        <v>1150</v>
      </c>
      <c r="D490" s="1042" t="s">
        <v>1752</v>
      </c>
      <c r="E490" s="1042" t="s">
        <v>2879</v>
      </c>
      <c r="F490" s="1042" t="s">
        <v>2881</v>
      </c>
      <c r="G490" s="1042" t="s">
        <v>3249</v>
      </c>
      <c r="H490" s="1042" t="s">
        <v>85</v>
      </c>
      <c r="I490" s="1042" t="s">
        <v>3268</v>
      </c>
      <c r="J490" s="1042" t="s">
        <v>4034</v>
      </c>
    </row>
    <row r="491">
      <c r="A491" s="1098" t="s">
        <v>4141</v>
      </c>
      <c r="B491" s="1098" t="s">
        <v>4143</v>
      </c>
      <c r="C491" s="1042" t="s">
        <v>1150</v>
      </c>
      <c r="D491" s="1042" t="s">
        <v>4144</v>
      </c>
      <c r="E491" s="1042" t="s">
        <v>2879</v>
      </c>
      <c r="F491" s="1042" t="s">
        <v>2881</v>
      </c>
      <c r="G491" s="1042" t="s">
        <v>4146</v>
      </c>
      <c r="H491" s="1042" t="s">
        <v>85</v>
      </c>
      <c r="I491" s="1042" t="s">
        <v>3268</v>
      </c>
      <c r="J491" s="1042" t="s">
        <v>4034</v>
      </c>
    </row>
    <row r="492">
      <c r="A492" s="1098"/>
      <c r="B492" s="1098" t="s">
        <v>4147</v>
      </c>
      <c r="C492" s="1042" t="s">
        <v>1150</v>
      </c>
      <c r="D492" s="1042" t="s">
        <v>1752</v>
      </c>
      <c r="E492" s="1042"/>
      <c r="F492" s="1042" t="s">
        <v>2881</v>
      </c>
      <c r="G492" s="1042" t="s">
        <v>3249</v>
      </c>
      <c r="H492" s="1042" t="s">
        <v>85</v>
      </c>
      <c r="I492" s="1042" t="s">
        <v>3268</v>
      </c>
      <c r="J492" s="1042" t="s">
        <v>4034</v>
      </c>
    </row>
    <row r="493">
      <c r="A493" s="1098" t="s">
        <v>4148</v>
      </c>
      <c r="B493" s="1098" t="s">
        <v>4149</v>
      </c>
      <c r="C493" s="1042" t="s">
        <v>4150</v>
      </c>
      <c r="D493" s="1042" t="s">
        <v>4151</v>
      </c>
      <c r="E493" s="1042" t="s">
        <v>4152</v>
      </c>
      <c r="F493" s="1042" t="s">
        <v>2881</v>
      </c>
      <c r="G493" s="1042" t="s">
        <v>3249</v>
      </c>
      <c r="H493" s="1042" t="s">
        <v>85</v>
      </c>
      <c r="I493" s="1042" t="s">
        <v>3268</v>
      </c>
      <c r="J493" s="1042" t="s">
        <v>4034</v>
      </c>
    </row>
    <row r="494">
      <c r="A494" s="1098" t="s">
        <v>4154</v>
      </c>
      <c r="B494" s="1098" t="s">
        <v>4155</v>
      </c>
      <c r="C494" s="1042" t="s">
        <v>1150</v>
      </c>
      <c r="D494" s="1042" t="s">
        <v>1752</v>
      </c>
      <c r="E494" s="1042" t="s">
        <v>4156</v>
      </c>
      <c r="F494" s="1042" t="s">
        <v>2881</v>
      </c>
      <c r="G494" s="1042" t="s">
        <v>3249</v>
      </c>
      <c r="H494" s="1042" t="s">
        <v>85</v>
      </c>
      <c r="I494" s="1042" t="s">
        <v>3268</v>
      </c>
      <c r="J494" s="1042" t="s">
        <v>4034</v>
      </c>
    </row>
    <row r="495">
      <c r="A495" s="1098"/>
      <c r="B495" s="1098" t="s">
        <v>4157</v>
      </c>
      <c r="C495" s="1042" t="s">
        <v>1150</v>
      </c>
      <c r="D495" s="1042" t="s">
        <v>1752</v>
      </c>
      <c r="E495" s="1042" t="s">
        <v>2879</v>
      </c>
      <c r="F495" s="1042" t="s">
        <v>2881</v>
      </c>
      <c r="G495" s="1042" t="s">
        <v>3249</v>
      </c>
      <c r="H495" s="1042" t="s">
        <v>85</v>
      </c>
      <c r="I495" s="1042" t="s">
        <v>3268</v>
      </c>
      <c r="J495" s="1042" t="s">
        <v>4034</v>
      </c>
    </row>
    <row r="496">
      <c r="A496" s="1098"/>
      <c r="B496" s="1098" t="s">
        <v>4160</v>
      </c>
      <c r="C496" s="1042" t="s">
        <v>1150</v>
      </c>
      <c r="D496" s="1042" t="s">
        <v>1752</v>
      </c>
      <c r="E496" s="1042" t="s">
        <v>2879</v>
      </c>
      <c r="F496" s="1042" t="s">
        <v>2881</v>
      </c>
      <c r="G496" s="1042" t="s">
        <v>3249</v>
      </c>
      <c r="H496" s="1042" t="s">
        <v>85</v>
      </c>
      <c r="I496" s="1042" t="s">
        <v>3268</v>
      </c>
      <c r="J496" s="1042" t="s">
        <v>4034</v>
      </c>
    </row>
    <row r="497">
      <c r="A497" s="1098" t="s">
        <v>4161</v>
      </c>
      <c r="B497" s="1098" t="s">
        <v>4162</v>
      </c>
      <c r="C497" s="1042" t="s">
        <v>1150</v>
      </c>
      <c r="D497" s="1042" t="s">
        <v>1752</v>
      </c>
      <c r="E497" s="1042" t="s">
        <v>2879</v>
      </c>
      <c r="F497" s="1042" t="s">
        <v>2881</v>
      </c>
      <c r="G497" s="1042" t="s">
        <v>3249</v>
      </c>
      <c r="H497" s="1042" t="s">
        <v>85</v>
      </c>
      <c r="I497" s="1042" t="s">
        <v>3268</v>
      </c>
      <c r="J497" s="1042" t="s">
        <v>4034</v>
      </c>
    </row>
    <row r="498">
      <c r="A498" s="1098" t="s">
        <v>4161</v>
      </c>
      <c r="B498" s="1098" t="s">
        <v>4163</v>
      </c>
      <c r="C498" s="1042" t="s">
        <v>4164</v>
      </c>
      <c r="D498" s="1042" t="s">
        <v>1752</v>
      </c>
      <c r="E498" s="1042" t="s">
        <v>2879</v>
      </c>
      <c r="F498" s="1042" t="s">
        <v>2881</v>
      </c>
      <c r="G498" s="1042" t="s">
        <v>3249</v>
      </c>
      <c r="H498" s="1042" t="s">
        <v>85</v>
      </c>
      <c r="I498" s="1042" t="s">
        <v>3268</v>
      </c>
      <c r="J498" s="1042" t="s">
        <v>4034</v>
      </c>
    </row>
    <row r="499">
      <c r="A499" s="1098" t="s">
        <v>1661</v>
      </c>
      <c r="B499" s="1098" t="s">
        <v>4166</v>
      </c>
      <c r="C499" s="1042" t="s">
        <v>4167</v>
      </c>
      <c r="D499" s="1042" t="s">
        <v>4168</v>
      </c>
      <c r="E499" s="1042" t="s">
        <v>2879</v>
      </c>
      <c r="F499" s="1042" t="s">
        <v>2881</v>
      </c>
      <c r="G499" s="1042" t="s">
        <v>3249</v>
      </c>
      <c r="H499" s="1042" t="s">
        <v>85</v>
      </c>
      <c r="I499" s="1042" t="s">
        <v>3268</v>
      </c>
      <c r="J499" s="1042" t="s">
        <v>4034</v>
      </c>
    </row>
    <row r="500">
      <c r="A500" s="1098" t="s">
        <v>1661</v>
      </c>
      <c r="B500" s="1098" t="s">
        <v>4169</v>
      </c>
      <c r="C500" s="1042" t="s">
        <v>1150</v>
      </c>
      <c r="D500" s="1042" t="s">
        <v>1752</v>
      </c>
      <c r="E500" s="1042" t="s">
        <v>2879</v>
      </c>
      <c r="F500" s="1042" t="s">
        <v>2881</v>
      </c>
      <c r="G500" s="1042" t="s">
        <v>3249</v>
      </c>
      <c r="H500" s="1042" t="s">
        <v>85</v>
      </c>
      <c r="I500" s="1042" t="s">
        <v>3268</v>
      </c>
      <c r="J500" s="1042" t="s">
        <v>4034</v>
      </c>
    </row>
    <row r="501">
      <c r="A501" s="1098"/>
      <c r="B501" s="1098" t="s">
        <v>4173</v>
      </c>
      <c r="C501" s="1042" t="s">
        <v>1150</v>
      </c>
      <c r="D501" s="1042" t="s">
        <v>1752</v>
      </c>
      <c r="E501" s="1042" t="s">
        <v>2879</v>
      </c>
      <c r="F501" s="1042" t="s">
        <v>2881</v>
      </c>
      <c r="G501" s="1042" t="s">
        <v>3249</v>
      </c>
      <c r="H501" s="1042" t="s">
        <v>85</v>
      </c>
      <c r="I501" s="1042" t="s">
        <v>3268</v>
      </c>
      <c r="J501" s="1042" t="s">
        <v>4034</v>
      </c>
    </row>
    <row r="502">
      <c r="A502" s="1098"/>
      <c r="B502" s="1098" t="s">
        <v>4174</v>
      </c>
      <c r="C502" s="1042" t="s">
        <v>1150</v>
      </c>
      <c r="D502" s="1042" t="s">
        <v>1752</v>
      </c>
      <c r="E502" s="1042" t="s">
        <v>2879</v>
      </c>
      <c r="F502" s="1042" t="s">
        <v>2881</v>
      </c>
      <c r="G502" s="1042" t="s">
        <v>3249</v>
      </c>
      <c r="H502" s="1042" t="s">
        <v>85</v>
      </c>
      <c r="I502" s="1042" t="s">
        <v>3268</v>
      </c>
      <c r="J502" s="1042" t="s">
        <v>4034</v>
      </c>
    </row>
    <row r="503">
      <c r="A503" s="1098"/>
      <c r="B503" s="1098" t="s">
        <v>4175</v>
      </c>
      <c r="C503" s="1042" t="s">
        <v>1150</v>
      </c>
      <c r="D503" s="1042" t="s">
        <v>1752</v>
      </c>
      <c r="E503" s="1042" t="s">
        <v>4177</v>
      </c>
      <c r="F503" s="1042" t="s">
        <v>2881</v>
      </c>
      <c r="G503" s="1042" t="s">
        <v>3249</v>
      </c>
      <c r="H503" s="1042" t="s">
        <v>85</v>
      </c>
      <c r="I503" s="1042" t="s">
        <v>3268</v>
      </c>
      <c r="J503" s="1042" t="s">
        <v>4034</v>
      </c>
    </row>
    <row r="504">
      <c r="A504" s="1098"/>
      <c r="B504" s="1098" t="s">
        <v>4178</v>
      </c>
      <c r="C504" s="1042" t="s">
        <v>1150</v>
      </c>
      <c r="D504" s="1042" t="s">
        <v>1752</v>
      </c>
      <c r="E504" s="1042" t="s">
        <v>2879</v>
      </c>
      <c r="F504" s="1042" t="s">
        <v>2881</v>
      </c>
      <c r="G504" s="1042" t="s">
        <v>3249</v>
      </c>
      <c r="H504" s="1042" t="s">
        <v>85</v>
      </c>
      <c r="I504" s="1042" t="s">
        <v>3268</v>
      </c>
      <c r="J504" s="1042" t="s">
        <v>4034</v>
      </c>
    </row>
    <row r="505">
      <c r="A505" s="1098"/>
      <c r="B505" s="1098" t="s">
        <v>4179</v>
      </c>
      <c r="C505" s="1042" t="s">
        <v>1150</v>
      </c>
      <c r="D505" s="1042" t="s">
        <v>1752</v>
      </c>
      <c r="E505" s="1042" t="s">
        <v>2879</v>
      </c>
      <c r="F505" s="1042" t="s">
        <v>2881</v>
      </c>
      <c r="G505" s="1042" t="s">
        <v>3249</v>
      </c>
      <c r="H505" s="1042" t="s">
        <v>85</v>
      </c>
      <c r="I505" s="1042" t="s">
        <v>3268</v>
      </c>
      <c r="J505" s="1042" t="s">
        <v>4034</v>
      </c>
    </row>
    <row r="506">
      <c r="A506" s="1098"/>
      <c r="B506" s="1098" t="s">
        <v>4180</v>
      </c>
      <c r="C506" s="1042" t="s">
        <v>1150</v>
      </c>
      <c r="D506" s="1042" t="s">
        <v>1752</v>
      </c>
      <c r="E506" s="1042" t="s">
        <v>2879</v>
      </c>
      <c r="F506" s="1042" t="s">
        <v>2881</v>
      </c>
      <c r="G506" s="1042" t="s">
        <v>3249</v>
      </c>
      <c r="H506" s="1042" t="s">
        <v>85</v>
      </c>
      <c r="I506" s="1042" t="s">
        <v>3268</v>
      </c>
      <c r="J506" s="1042" t="s">
        <v>4034</v>
      </c>
    </row>
    <row r="507">
      <c r="A507" s="1098"/>
      <c r="B507" s="1098" t="s">
        <v>4182</v>
      </c>
      <c r="C507" s="1042" t="s">
        <v>1150</v>
      </c>
      <c r="D507" s="1042" t="s">
        <v>1752</v>
      </c>
      <c r="E507" s="1042" t="s">
        <v>2879</v>
      </c>
      <c r="F507" s="1042" t="s">
        <v>2881</v>
      </c>
      <c r="G507" s="1042" t="s">
        <v>3249</v>
      </c>
      <c r="H507" s="1042" t="s">
        <v>85</v>
      </c>
      <c r="I507" s="1042" t="s">
        <v>3268</v>
      </c>
      <c r="J507" s="1042" t="s">
        <v>4034</v>
      </c>
    </row>
    <row r="508">
      <c r="A508" s="1098"/>
      <c r="B508" s="1098" t="s">
        <v>4183</v>
      </c>
      <c r="C508" s="1042" t="s">
        <v>1150</v>
      </c>
      <c r="D508" s="1042" t="s">
        <v>1752</v>
      </c>
      <c r="E508" s="1042" t="s">
        <v>2879</v>
      </c>
      <c r="F508" s="1042" t="s">
        <v>2881</v>
      </c>
      <c r="G508" s="1042" t="s">
        <v>3249</v>
      </c>
      <c r="H508" s="1042" t="s">
        <v>85</v>
      </c>
      <c r="I508" s="1042" t="s">
        <v>3268</v>
      </c>
      <c r="J508" s="1042" t="s">
        <v>4034</v>
      </c>
    </row>
    <row r="509">
      <c r="A509" s="1098"/>
      <c r="B509" s="1098" t="s">
        <v>4187</v>
      </c>
      <c r="C509" s="1042" t="s">
        <v>1150</v>
      </c>
      <c r="D509" s="1042" t="s">
        <v>1752</v>
      </c>
      <c r="E509" s="1042" t="s">
        <v>2879</v>
      </c>
      <c r="F509" s="1042" t="s">
        <v>2881</v>
      </c>
      <c r="G509" s="1042" t="s">
        <v>3249</v>
      </c>
      <c r="H509" s="1042" t="s">
        <v>85</v>
      </c>
      <c r="I509" s="1042" t="s">
        <v>3268</v>
      </c>
      <c r="J509" s="1042" t="s">
        <v>4034</v>
      </c>
    </row>
    <row r="510">
      <c r="A510" s="1261">
        <v>42135.0</v>
      </c>
      <c r="B510" s="1098" t="s">
        <v>4189</v>
      </c>
      <c r="C510" s="1042" t="s">
        <v>1150</v>
      </c>
      <c r="D510" s="1042" t="s">
        <v>1752</v>
      </c>
      <c r="E510" s="1042" t="s">
        <v>2879</v>
      </c>
      <c r="F510" s="1042" t="s">
        <v>2881</v>
      </c>
      <c r="G510" s="1042" t="s">
        <v>3249</v>
      </c>
      <c r="H510" s="1042" t="s">
        <v>85</v>
      </c>
      <c r="I510" s="1042" t="s">
        <v>3268</v>
      </c>
      <c r="J510" s="1042" t="s">
        <v>4034</v>
      </c>
    </row>
    <row r="511">
      <c r="A511" s="1092"/>
      <c r="B511" s="1098" t="s">
        <v>4190</v>
      </c>
      <c r="C511" s="1042" t="s">
        <v>1150</v>
      </c>
      <c r="D511" s="1042" t="s">
        <v>1752</v>
      </c>
      <c r="E511" s="1042" t="s">
        <v>2879</v>
      </c>
      <c r="F511" s="1042" t="s">
        <v>2881</v>
      </c>
      <c r="G511" s="1042" t="s">
        <v>3249</v>
      </c>
      <c r="H511" s="1042" t="s">
        <v>85</v>
      </c>
      <c r="I511" s="1042" t="s">
        <v>3268</v>
      </c>
      <c r="J511" s="1042" t="s">
        <v>4034</v>
      </c>
    </row>
    <row r="512">
      <c r="A512" s="1261">
        <v>42166.0</v>
      </c>
      <c r="B512" s="1098" t="s">
        <v>4193</v>
      </c>
      <c r="C512" s="1042" t="s">
        <v>1150</v>
      </c>
      <c r="D512" s="1042" t="s">
        <v>1752</v>
      </c>
      <c r="E512" s="1042" t="s">
        <v>2879</v>
      </c>
      <c r="F512" s="1042" t="s">
        <v>2881</v>
      </c>
      <c r="G512" s="1042" t="s">
        <v>3249</v>
      </c>
      <c r="H512" s="1042" t="s">
        <v>85</v>
      </c>
      <c r="I512" s="1042" t="s">
        <v>3268</v>
      </c>
      <c r="J512" s="1042" t="s">
        <v>4034</v>
      </c>
    </row>
    <row r="513">
      <c r="A513" s="1092"/>
      <c r="B513" s="1098" t="s">
        <v>4196</v>
      </c>
      <c r="C513" s="1042" t="s">
        <v>1150</v>
      </c>
      <c r="D513" s="1042" t="s">
        <v>1752</v>
      </c>
      <c r="E513" s="1042" t="s">
        <v>2879</v>
      </c>
      <c r="F513" s="1042" t="s">
        <v>2881</v>
      </c>
      <c r="G513" s="1042" t="s">
        <v>3249</v>
      </c>
      <c r="H513" s="1042" t="s">
        <v>85</v>
      </c>
      <c r="I513" s="1042" t="s">
        <v>3268</v>
      </c>
      <c r="J513" s="1042" t="s">
        <v>4034</v>
      </c>
    </row>
    <row r="514">
      <c r="A514" s="1092"/>
      <c r="B514" s="1098" t="s">
        <v>4199</v>
      </c>
      <c r="C514" s="1042" t="s">
        <v>1150</v>
      </c>
      <c r="D514" s="1042" t="s">
        <v>1752</v>
      </c>
      <c r="E514" s="1042" t="s">
        <v>2879</v>
      </c>
      <c r="F514" s="1042" t="s">
        <v>2881</v>
      </c>
      <c r="G514" s="1042" t="s">
        <v>3249</v>
      </c>
      <c r="H514" s="1042" t="s">
        <v>85</v>
      </c>
      <c r="I514" s="1042" t="s">
        <v>3268</v>
      </c>
      <c r="J514" s="1042" t="s">
        <v>4034</v>
      </c>
    </row>
    <row r="515">
      <c r="A515" s="1098"/>
      <c r="B515" s="1098" t="s">
        <v>4200</v>
      </c>
      <c r="C515" s="1042" t="s">
        <v>1150</v>
      </c>
      <c r="D515" s="1042" t="s">
        <v>1752</v>
      </c>
      <c r="E515" s="1042" t="s">
        <v>2879</v>
      </c>
      <c r="F515" s="1042" t="s">
        <v>2881</v>
      </c>
      <c r="G515" s="1042" t="s">
        <v>3249</v>
      </c>
      <c r="H515" s="1042" t="s">
        <v>85</v>
      </c>
      <c r="I515" s="1042" t="s">
        <v>3268</v>
      </c>
      <c r="J515" s="1042" t="s">
        <v>4034</v>
      </c>
    </row>
    <row r="516">
      <c r="A516" s="1098"/>
      <c r="B516" s="1098" t="s">
        <v>4202</v>
      </c>
      <c r="C516" s="1042" t="s">
        <v>1150</v>
      </c>
      <c r="D516" s="1042" t="s">
        <v>1752</v>
      </c>
      <c r="E516" s="1042" t="s">
        <v>2879</v>
      </c>
      <c r="F516" s="1042" t="s">
        <v>2881</v>
      </c>
      <c r="G516" s="1042" t="s">
        <v>3249</v>
      </c>
      <c r="H516" s="1042" t="s">
        <v>4204</v>
      </c>
      <c r="I516" s="1042" t="s">
        <v>3268</v>
      </c>
      <c r="J516" s="1042" t="s">
        <v>4205</v>
      </c>
    </row>
    <row r="517">
      <c r="A517" s="1261">
        <v>42258.0</v>
      </c>
      <c r="B517" s="1098" t="s">
        <v>4207</v>
      </c>
      <c r="C517" s="1042" t="s">
        <v>1150</v>
      </c>
      <c r="D517" s="1042" t="s">
        <v>1752</v>
      </c>
      <c r="E517" s="1042" t="s">
        <v>2879</v>
      </c>
      <c r="F517" s="1042" t="s">
        <v>2881</v>
      </c>
      <c r="G517" s="1042" t="s">
        <v>3249</v>
      </c>
      <c r="H517" s="1042" t="s">
        <v>85</v>
      </c>
      <c r="I517" s="1042" t="s">
        <v>3268</v>
      </c>
      <c r="J517" s="1042" t="s">
        <v>4034</v>
      </c>
    </row>
    <row r="518">
      <c r="A518" s="1098"/>
      <c r="B518" s="1098" t="s">
        <v>4209</v>
      </c>
      <c r="C518" s="1042" t="s">
        <v>1150</v>
      </c>
      <c r="D518" s="1042" t="s">
        <v>1752</v>
      </c>
      <c r="E518" s="1042" t="s">
        <v>2879</v>
      </c>
      <c r="F518" s="1042" t="s">
        <v>2881</v>
      </c>
      <c r="G518" s="1042" t="s">
        <v>3249</v>
      </c>
      <c r="H518" s="1042" t="s">
        <v>85</v>
      </c>
      <c r="I518" s="1042" t="s">
        <v>3268</v>
      </c>
      <c r="J518" s="1042" t="s">
        <v>4034</v>
      </c>
    </row>
    <row r="519">
      <c r="A519" s="1261"/>
      <c r="B519" s="1098" t="s">
        <v>4210</v>
      </c>
      <c r="C519" s="1042" t="s">
        <v>1150</v>
      </c>
      <c r="D519" s="1042" t="s">
        <v>1752</v>
      </c>
      <c r="E519" s="1042" t="s">
        <v>2879</v>
      </c>
      <c r="F519" s="1042" t="s">
        <v>2881</v>
      </c>
      <c r="G519" s="1042" t="s">
        <v>3249</v>
      </c>
      <c r="H519" s="1042" t="s">
        <v>85</v>
      </c>
      <c r="I519" s="1042" t="s">
        <v>3268</v>
      </c>
      <c r="J519" s="1042" t="s">
        <v>4034</v>
      </c>
    </row>
    <row r="520">
      <c r="A520" s="1261">
        <v>42288.0</v>
      </c>
      <c r="B520" s="1098" t="s">
        <v>4211</v>
      </c>
      <c r="C520" s="1042" t="s">
        <v>1150</v>
      </c>
      <c r="D520" s="1042" t="s">
        <v>1752</v>
      </c>
      <c r="E520" s="1042" t="s">
        <v>2879</v>
      </c>
      <c r="F520" s="1042" t="s">
        <v>2881</v>
      </c>
      <c r="G520" s="1042" t="s">
        <v>3249</v>
      </c>
      <c r="H520" s="1042" t="s">
        <v>85</v>
      </c>
      <c r="I520" s="1042" t="s">
        <v>3268</v>
      </c>
      <c r="J520" s="1042" t="s">
        <v>4034</v>
      </c>
    </row>
    <row r="521">
      <c r="A521" s="1261">
        <v>42319.0</v>
      </c>
      <c r="B521" s="1098" t="s">
        <v>4212</v>
      </c>
      <c r="C521" s="1042" t="s">
        <v>1150</v>
      </c>
      <c r="D521" s="1042" t="s">
        <v>1752</v>
      </c>
      <c r="E521" s="1042" t="s">
        <v>2879</v>
      </c>
      <c r="F521" s="1042" t="s">
        <v>2881</v>
      </c>
      <c r="G521" s="1042" t="s">
        <v>3249</v>
      </c>
      <c r="H521" s="1042" t="s">
        <v>85</v>
      </c>
      <c r="I521" s="1042" t="s">
        <v>3268</v>
      </c>
      <c r="J521" s="1042" t="s">
        <v>4034</v>
      </c>
    </row>
    <row r="522">
      <c r="A522" s="1092"/>
      <c r="B522" s="1098" t="s">
        <v>4213</v>
      </c>
      <c r="C522" s="1042" t="s">
        <v>1150</v>
      </c>
      <c r="D522" s="1042" t="s">
        <v>1752</v>
      </c>
      <c r="E522" s="1042" t="s">
        <v>2879</v>
      </c>
      <c r="F522" s="1042" t="s">
        <v>2881</v>
      </c>
      <c r="G522" s="1042" t="s">
        <v>3249</v>
      </c>
      <c r="H522" s="1042" t="s">
        <v>85</v>
      </c>
      <c r="I522" s="1042" t="s">
        <v>3268</v>
      </c>
      <c r="J522" s="1042" t="s">
        <v>4034</v>
      </c>
    </row>
    <row r="523">
      <c r="A523" s="1092"/>
      <c r="B523" s="1098" t="s">
        <v>4215</v>
      </c>
      <c r="C523" s="1042" t="s">
        <v>1150</v>
      </c>
      <c r="D523" s="1042" t="s">
        <v>1752</v>
      </c>
      <c r="E523" s="1042" t="s">
        <v>2879</v>
      </c>
      <c r="F523" s="1042" t="s">
        <v>2881</v>
      </c>
      <c r="G523" s="1042" t="s">
        <v>3249</v>
      </c>
      <c r="H523" s="1042" t="s">
        <v>85</v>
      </c>
      <c r="I523" s="1042" t="s">
        <v>3268</v>
      </c>
      <c r="J523" s="1042" t="s">
        <v>4034</v>
      </c>
    </row>
    <row r="524">
      <c r="A524" s="1092"/>
      <c r="B524" s="1098" t="s">
        <v>4217</v>
      </c>
      <c r="C524" s="1042" t="s">
        <v>1150</v>
      </c>
      <c r="D524" s="1042" t="s">
        <v>1752</v>
      </c>
      <c r="E524" s="1042" t="s">
        <v>2879</v>
      </c>
      <c r="F524" s="1042" t="s">
        <v>4218</v>
      </c>
      <c r="G524" s="1042" t="s">
        <v>3249</v>
      </c>
      <c r="H524" s="1042" t="s">
        <v>85</v>
      </c>
      <c r="I524" s="1042" t="s">
        <v>3268</v>
      </c>
      <c r="J524" s="1042" t="s">
        <v>4034</v>
      </c>
    </row>
    <row r="525">
      <c r="A525" s="1098" t="s">
        <v>4219</v>
      </c>
      <c r="B525" s="1098" t="s">
        <v>4220</v>
      </c>
      <c r="C525" s="1042" t="s">
        <v>1150</v>
      </c>
      <c r="D525" s="1042" t="s">
        <v>1752</v>
      </c>
      <c r="E525" s="1042" t="s">
        <v>2879</v>
      </c>
      <c r="F525" s="1042" t="s">
        <v>2881</v>
      </c>
      <c r="G525" s="1042" t="s">
        <v>3249</v>
      </c>
      <c r="H525" s="1042" t="s">
        <v>85</v>
      </c>
      <c r="I525" s="1042" t="s">
        <v>3268</v>
      </c>
      <c r="J525" s="1042" t="s">
        <v>4034</v>
      </c>
    </row>
    <row r="526">
      <c r="A526" s="1098" t="s">
        <v>4219</v>
      </c>
      <c r="B526" s="1098" t="s">
        <v>4221</v>
      </c>
      <c r="C526" s="1042" t="s">
        <v>1150</v>
      </c>
      <c r="D526" s="1042" t="s">
        <v>4222</v>
      </c>
      <c r="E526" s="1042" t="s">
        <v>2879</v>
      </c>
      <c r="F526" s="1042" t="s">
        <v>2881</v>
      </c>
      <c r="G526" s="1042" t="s">
        <v>3249</v>
      </c>
      <c r="H526" s="1042" t="s">
        <v>85</v>
      </c>
      <c r="I526" s="1042" t="s">
        <v>3268</v>
      </c>
      <c r="J526" s="1042" t="s">
        <v>4034</v>
      </c>
    </row>
    <row r="527">
      <c r="A527" s="1098" t="s">
        <v>1713</v>
      </c>
      <c r="B527" s="1098" t="s">
        <v>4224</v>
      </c>
      <c r="C527" s="1042" t="s">
        <v>4225</v>
      </c>
      <c r="D527" s="1042" t="s">
        <v>1752</v>
      </c>
      <c r="E527" s="1042" t="s">
        <v>2879</v>
      </c>
      <c r="F527" s="1042" t="s">
        <v>2881</v>
      </c>
      <c r="G527" s="1042" t="s">
        <v>3249</v>
      </c>
      <c r="H527" s="1042" t="s">
        <v>85</v>
      </c>
      <c r="I527" s="1042" t="s">
        <v>3268</v>
      </c>
      <c r="J527" s="1042" t="s">
        <v>4034</v>
      </c>
    </row>
    <row r="528">
      <c r="A528" s="1098" t="s">
        <v>1717</v>
      </c>
      <c r="B528" s="1098" t="s">
        <v>4226</v>
      </c>
      <c r="C528" s="1042" t="s">
        <v>1150</v>
      </c>
      <c r="D528" s="1042" t="s">
        <v>1752</v>
      </c>
      <c r="E528" s="1042" t="s">
        <v>2879</v>
      </c>
      <c r="F528" s="1042" t="s">
        <v>2881</v>
      </c>
      <c r="G528" s="1042" t="s">
        <v>3249</v>
      </c>
      <c r="H528" s="1042" t="s">
        <v>85</v>
      </c>
      <c r="I528" s="1042" t="s">
        <v>3268</v>
      </c>
      <c r="J528" s="1042" t="s">
        <v>4034</v>
      </c>
    </row>
    <row r="529">
      <c r="A529" s="1098" t="s">
        <v>1717</v>
      </c>
      <c r="B529" s="1098" t="s">
        <v>4228</v>
      </c>
      <c r="C529" s="1042" t="s">
        <v>4229</v>
      </c>
      <c r="D529" s="1042" t="s">
        <v>1752</v>
      </c>
      <c r="E529" s="1042" t="s">
        <v>2879</v>
      </c>
      <c r="F529" s="1042" t="s">
        <v>2881</v>
      </c>
      <c r="G529" s="1042" t="s">
        <v>3249</v>
      </c>
      <c r="H529" s="1042" t="s">
        <v>85</v>
      </c>
      <c r="I529" s="1042" t="s">
        <v>3268</v>
      </c>
      <c r="J529" s="1042" t="s">
        <v>4034</v>
      </c>
    </row>
    <row r="530">
      <c r="A530" s="1098" t="s">
        <v>1717</v>
      </c>
      <c r="B530" s="1098" t="s">
        <v>4230</v>
      </c>
      <c r="C530" s="1042" t="s">
        <v>4231</v>
      </c>
      <c r="D530" s="1042" t="s">
        <v>1752</v>
      </c>
      <c r="E530" s="1042" t="s">
        <v>2879</v>
      </c>
      <c r="F530" s="1042" t="s">
        <v>2881</v>
      </c>
      <c r="G530" s="1042" t="s">
        <v>3249</v>
      </c>
      <c r="H530" s="1042" t="s">
        <v>85</v>
      </c>
      <c r="I530" s="1042" t="s">
        <v>3268</v>
      </c>
      <c r="J530" s="1042" t="s">
        <v>4034</v>
      </c>
    </row>
    <row r="531">
      <c r="A531" s="1098" t="s">
        <v>4232</v>
      </c>
      <c r="B531" s="1098" t="s">
        <v>4233</v>
      </c>
      <c r="C531" s="1042" t="s">
        <v>1150</v>
      </c>
      <c r="D531" s="1042" t="s">
        <v>1752</v>
      </c>
      <c r="E531" s="1042" t="s">
        <v>2879</v>
      </c>
      <c r="F531" s="1042" t="s">
        <v>2881</v>
      </c>
      <c r="G531" s="1042" t="s">
        <v>3249</v>
      </c>
      <c r="H531" s="1042" t="s">
        <v>85</v>
      </c>
      <c r="I531" s="1042" t="s">
        <v>3268</v>
      </c>
      <c r="J531" s="1042" t="s">
        <v>4034</v>
      </c>
    </row>
    <row r="532">
      <c r="A532" s="1092"/>
      <c r="B532" s="1098" t="s">
        <v>4234</v>
      </c>
      <c r="C532" s="1042" t="s">
        <v>1150</v>
      </c>
      <c r="D532" s="1042" t="s">
        <v>4235</v>
      </c>
      <c r="E532" s="1042" t="s">
        <v>4236</v>
      </c>
      <c r="F532" s="1042" t="s">
        <v>4237</v>
      </c>
      <c r="G532" s="1042" t="s">
        <v>3249</v>
      </c>
      <c r="H532" s="1042" t="s">
        <v>4238</v>
      </c>
      <c r="I532" s="1042" t="s">
        <v>4240</v>
      </c>
      <c r="J532" s="1042" t="s">
        <v>4241</v>
      </c>
    </row>
    <row r="533">
      <c r="A533" s="1098" t="s">
        <v>1724</v>
      </c>
      <c r="B533" s="1098" t="s">
        <v>4242</v>
      </c>
      <c r="C533" s="1042" t="s">
        <v>1150</v>
      </c>
      <c r="D533" s="1042" t="s">
        <v>1752</v>
      </c>
      <c r="E533" s="1042" t="s">
        <v>2879</v>
      </c>
      <c r="F533" s="1042" t="s">
        <v>2881</v>
      </c>
      <c r="G533" s="1042" t="s">
        <v>3249</v>
      </c>
      <c r="H533" s="1042" t="s">
        <v>85</v>
      </c>
      <c r="I533" s="1042"/>
      <c r="J533" s="1042" t="s">
        <v>4034</v>
      </c>
    </row>
    <row r="534">
      <c r="A534" s="1098"/>
      <c r="B534" s="1098"/>
      <c r="C534" s="1042"/>
      <c r="D534" s="1042"/>
      <c r="E534" s="1042"/>
      <c r="F534" s="1042"/>
      <c r="G534" s="1042"/>
      <c r="H534" s="1042"/>
      <c r="I534" s="1042"/>
      <c r="J534" s="1042"/>
    </row>
    <row r="535">
      <c r="A535" s="1098" t="s">
        <v>4244</v>
      </c>
      <c r="B535" s="1098" t="s">
        <v>4245</v>
      </c>
      <c r="C535" s="1042" t="s">
        <v>1150</v>
      </c>
      <c r="D535" s="1042" t="s">
        <v>1752</v>
      </c>
      <c r="E535" s="1042" t="s">
        <v>2879</v>
      </c>
      <c r="F535" s="1042" t="s">
        <v>2881</v>
      </c>
      <c r="G535" s="1042" t="s">
        <v>3249</v>
      </c>
      <c r="H535" s="1042" t="s">
        <v>85</v>
      </c>
      <c r="I535" s="1042"/>
      <c r="J535" s="1042"/>
    </row>
    <row r="536">
      <c r="A536" s="1098"/>
      <c r="B536" s="1098"/>
      <c r="C536" s="1042"/>
      <c r="D536" s="1042"/>
      <c r="E536" s="1042"/>
      <c r="F536" s="1042"/>
      <c r="G536" s="1042"/>
      <c r="H536" s="1042"/>
      <c r="I536" s="1042"/>
      <c r="J536" s="1042"/>
    </row>
    <row r="537">
      <c r="A537" s="1098"/>
      <c r="B537" s="1098" t="s">
        <v>4246</v>
      </c>
      <c r="C537" s="1042" t="s">
        <v>1150</v>
      </c>
      <c r="D537" s="1042" t="s">
        <v>1752</v>
      </c>
      <c r="E537" s="1042" t="s">
        <v>4249</v>
      </c>
      <c r="F537" s="1042" t="s">
        <v>2881</v>
      </c>
      <c r="G537" s="1042" t="s">
        <v>3249</v>
      </c>
      <c r="H537" s="1042" t="s">
        <v>85</v>
      </c>
      <c r="I537" s="1042"/>
      <c r="J537" s="1042"/>
    </row>
    <row r="538">
      <c r="A538" s="1098"/>
      <c r="B538" s="1098" t="s">
        <v>4250</v>
      </c>
      <c r="C538" s="1042" t="s">
        <v>1150</v>
      </c>
      <c r="D538" s="1042" t="s">
        <v>1752</v>
      </c>
      <c r="E538" s="1042" t="s">
        <v>2879</v>
      </c>
      <c r="F538" s="1042" t="s">
        <v>2881</v>
      </c>
      <c r="G538" s="1042" t="s">
        <v>3249</v>
      </c>
      <c r="H538" s="1042" t="s">
        <v>85</v>
      </c>
      <c r="I538" s="1042"/>
      <c r="J538" s="1042"/>
    </row>
    <row r="539">
      <c r="A539" s="1098"/>
      <c r="B539" s="1098" t="s">
        <v>4251</v>
      </c>
      <c r="C539" s="1042" t="s">
        <v>1150</v>
      </c>
      <c r="D539" s="1042" t="s">
        <v>1752</v>
      </c>
      <c r="E539" s="1042" t="s">
        <v>2879</v>
      </c>
      <c r="F539" s="1042" t="s">
        <v>2881</v>
      </c>
      <c r="G539" s="1042" t="s">
        <v>3249</v>
      </c>
      <c r="H539" s="1042" t="s">
        <v>85</v>
      </c>
      <c r="I539" s="1027"/>
      <c r="J539" s="1042"/>
    </row>
    <row r="540">
      <c r="A540" s="1092"/>
      <c r="B540" s="1098" t="s">
        <v>4252</v>
      </c>
      <c r="C540" s="1042" t="s">
        <v>1150</v>
      </c>
      <c r="D540" s="1042" t="s">
        <v>1752</v>
      </c>
      <c r="E540" s="1042" t="s">
        <v>2879</v>
      </c>
      <c r="F540" s="1042" t="s">
        <v>2881</v>
      </c>
      <c r="G540" s="1042" t="s">
        <v>3249</v>
      </c>
      <c r="H540" s="1042" t="s">
        <v>85</v>
      </c>
      <c r="I540" s="1027"/>
      <c r="J540" s="1042"/>
    </row>
    <row r="541">
      <c r="A541" s="1261">
        <v>42075.0</v>
      </c>
      <c r="B541" s="1098" t="s">
        <v>4254</v>
      </c>
      <c r="C541" s="1042" t="s">
        <v>1150</v>
      </c>
      <c r="D541" s="1042" t="s">
        <v>1752</v>
      </c>
      <c r="E541" s="1042" t="s">
        <v>2879</v>
      </c>
      <c r="F541" s="1042" t="s">
        <v>2881</v>
      </c>
      <c r="G541" s="1042" t="s">
        <v>3249</v>
      </c>
      <c r="H541" s="1042" t="s">
        <v>85</v>
      </c>
      <c r="I541" s="1027"/>
      <c r="J541" s="1042"/>
    </row>
    <row r="542">
      <c r="A542" s="1098"/>
      <c r="B542" s="1098" t="s">
        <v>4255</v>
      </c>
      <c r="C542" s="1042" t="s">
        <v>1150</v>
      </c>
      <c r="D542" s="1042" t="s">
        <v>1752</v>
      </c>
      <c r="E542" s="1042" t="s">
        <v>2879</v>
      </c>
      <c r="F542" s="1042" t="s">
        <v>2881</v>
      </c>
      <c r="G542" s="1042" t="s">
        <v>3249</v>
      </c>
      <c r="H542" s="1042" t="s">
        <v>85</v>
      </c>
      <c r="I542" s="1042"/>
      <c r="J542" s="1042"/>
    </row>
    <row r="543">
      <c r="A543" s="1098"/>
      <c r="B543" s="1098" t="s">
        <v>4257</v>
      </c>
      <c r="C543" s="1042" t="s">
        <v>1150</v>
      </c>
      <c r="D543" s="1042" t="s">
        <v>1752</v>
      </c>
      <c r="E543" s="1042" t="s">
        <v>4258</v>
      </c>
      <c r="F543" s="1042" t="s">
        <v>2881</v>
      </c>
      <c r="G543" s="1042" t="s">
        <v>3249</v>
      </c>
      <c r="H543" s="1042" t="s">
        <v>85</v>
      </c>
      <c r="I543" s="1042"/>
      <c r="J543" s="1042"/>
    </row>
    <row r="544">
      <c r="A544" s="1098"/>
      <c r="B544" s="1098" t="s">
        <v>4259</v>
      </c>
      <c r="C544" s="1042" t="s">
        <v>1150</v>
      </c>
      <c r="D544" s="1042" t="s">
        <v>1752</v>
      </c>
      <c r="E544" s="1042" t="s">
        <v>2879</v>
      </c>
      <c r="F544" s="1042" t="s">
        <v>2881</v>
      </c>
      <c r="G544" s="1042" t="s">
        <v>3249</v>
      </c>
      <c r="H544" s="1042" t="s">
        <v>85</v>
      </c>
      <c r="I544" s="1042"/>
      <c r="J544" s="1042"/>
    </row>
    <row r="545">
      <c r="A545" s="1098"/>
      <c r="B545" s="1098" t="s">
        <v>4260</v>
      </c>
      <c r="C545" s="1042" t="s">
        <v>1150</v>
      </c>
      <c r="D545" s="1042" t="s">
        <v>1752</v>
      </c>
      <c r="E545" s="1042" t="s">
        <v>2879</v>
      </c>
      <c r="F545" s="1042" t="s">
        <v>2881</v>
      </c>
      <c r="G545" s="1042" t="s">
        <v>3249</v>
      </c>
      <c r="H545" s="1042" t="s">
        <v>85</v>
      </c>
      <c r="I545" s="1042"/>
      <c r="J545" s="1042"/>
    </row>
    <row r="546">
      <c r="A546" s="1098"/>
      <c r="B546" s="1098" t="s">
        <v>4261</v>
      </c>
      <c r="C546" s="1042" t="s">
        <v>4262</v>
      </c>
      <c r="D546" s="1042" t="s">
        <v>1752</v>
      </c>
      <c r="E546" s="1042" t="s">
        <v>2879</v>
      </c>
      <c r="F546" s="1042" t="s">
        <v>2881</v>
      </c>
      <c r="G546" s="1042" t="s">
        <v>3249</v>
      </c>
      <c r="H546" s="1042" t="s">
        <v>85</v>
      </c>
      <c r="I546" s="1042"/>
      <c r="J546" s="1042"/>
    </row>
    <row r="547">
      <c r="A547" s="1092"/>
      <c r="B547" s="1098"/>
      <c r="C547" s="1042"/>
      <c r="D547" s="1042"/>
      <c r="E547" s="1042"/>
      <c r="F547" s="1042"/>
      <c r="G547" s="1042"/>
      <c r="H547" s="1042"/>
      <c r="I547" s="1042"/>
      <c r="J547" s="1042"/>
    </row>
    <row r="548">
      <c r="A548" s="1098"/>
      <c r="B548" s="1098" t="s">
        <v>4263</v>
      </c>
      <c r="C548" s="1042" t="s">
        <v>1150</v>
      </c>
      <c r="D548" s="1042" t="s">
        <v>1752</v>
      </c>
      <c r="E548" s="1042" t="s">
        <v>2879</v>
      </c>
      <c r="F548" s="1042" t="s">
        <v>2881</v>
      </c>
      <c r="G548" s="1042" t="s">
        <v>3249</v>
      </c>
      <c r="H548" s="1042" t="s">
        <v>85</v>
      </c>
      <c r="I548" s="1042"/>
      <c r="J548" s="1042"/>
    </row>
    <row r="549">
      <c r="A549" s="1098"/>
      <c r="B549" s="1098" t="s">
        <v>4264</v>
      </c>
      <c r="C549" s="1042" t="s">
        <v>1150</v>
      </c>
      <c r="D549" s="1042" t="s">
        <v>1752</v>
      </c>
      <c r="E549" s="1042" t="s">
        <v>2879</v>
      </c>
      <c r="F549" s="1042" t="s">
        <v>2881</v>
      </c>
      <c r="G549" s="1042" t="s">
        <v>3249</v>
      </c>
      <c r="H549" s="1042" t="s">
        <v>85</v>
      </c>
      <c r="I549" s="1042"/>
      <c r="J549" s="1042"/>
    </row>
    <row r="550">
      <c r="A550" s="1098"/>
      <c r="B550" s="1098" t="s">
        <v>4265</v>
      </c>
      <c r="C550" s="1042" t="s">
        <v>1150</v>
      </c>
      <c r="D550" s="1042" t="s">
        <v>1752</v>
      </c>
      <c r="E550" s="1042" t="s">
        <v>2879</v>
      </c>
      <c r="F550" s="1042" t="s">
        <v>2881</v>
      </c>
      <c r="G550" s="1042" t="s">
        <v>3249</v>
      </c>
      <c r="H550" s="1042" t="s">
        <v>85</v>
      </c>
      <c r="I550" s="1042"/>
      <c r="J550" s="1042"/>
    </row>
    <row r="551">
      <c r="A551" s="1098"/>
      <c r="B551" s="1098"/>
      <c r="C551" s="1042"/>
      <c r="D551" s="1042"/>
      <c r="E551" s="1042"/>
      <c r="F551" s="1042"/>
      <c r="G551" s="1042"/>
      <c r="H551" s="1042"/>
      <c r="I551" s="1042"/>
      <c r="J551" s="1042"/>
    </row>
    <row r="552">
      <c r="A552" s="1261"/>
      <c r="B552" s="1098" t="s">
        <v>4266</v>
      </c>
      <c r="C552" s="1042" t="s">
        <v>1150</v>
      </c>
      <c r="D552" s="1042" t="s">
        <v>1752</v>
      </c>
      <c r="E552" s="1042" t="s">
        <v>2879</v>
      </c>
      <c r="F552" s="1042" t="s">
        <v>2881</v>
      </c>
      <c r="G552" s="1042" t="s">
        <v>3249</v>
      </c>
      <c r="H552" s="1042" t="s">
        <v>85</v>
      </c>
      <c r="I552" s="1042"/>
      <c r="J552" s="1042"/>
    </row>
    <row r="553">
      <c r="A553" s="1261"/>
      <c r="B553" s="1098" t="s">
        <v>4267</v>
      </c>
      <c r="C553" s="1042" t="s">
        <v>1150</v>
      </c>
      <c r="D553" s="1042" t="s">
        <v>1752</v>
      </c>
      <c r="E553" s="1042" t="s">
        <v>2879</v>
      </c>
      <c r="F553" s="1042" t="s">
        <v>2881</v>
      </c>
      <c r="G553" s="1042" t="s">
        <v>3249</v>
      </c>
      <c r="H553" s="1042" t="s">
        <v>85</v>
      </c>
      <c r="I553" s="1042"/>
      <c r="J553" s="1042"/>
    </row>
    <row r="554">
      <c r="A554" s="1261">
        <v>42259.0</v>
      </c>
      <c r="B554" s="1098" t="s">
        <v>4268</v>
      </c>
      <c r="C554" s="1042" t="s">
        <v>1150</v>
      </c>
      <c r="D554" s="1042" t="s">
        <v>1752</v>
      </c>
      <c r="E554" s="1042" t="s">
        <v>2879</v>
      </c>
      <c r="F554" s="1042" t="s">
        <v>2881</v>
      </c>
      <c r="G554" s="1042" t="s">
        <v>3249</v>
      </c>
      <c r="H554" s="1042" t="s">
        <v>85</v>
      </c>
      <c r="I554" s="1027"/>
      <c r="J554" s="1042"/>
    </row>
    <row r="555">
      <c r="A555" s="1261">
        <v>42615.0</v>
      </c>
      <c r="B555" s="1098" t="s">
        <v>4270</v>
      </c>
      <c r="C555" s="1042"/>
      <c r="D555" s="1042" t="s">
        <v>1752</v>
      </c>
      <c r="E555" s="1042"/>
      <c r="F555" s="1042" t="s">
        <v>2881</v>
      </c>
      <c r="G555" s="1042"/>
      <c r="H555" s="1042"/>
      <c r="I555" s="1042"/>
      <c r="J555" s="1042"/>
      <c r="K555" s="1042"/>
    </row>
    <row r="556">
      <c r="A556" s="1261">
        <v>42615.0</v>
      </c>
      <c r="B556" s="1098" t="s">
        <v>4272</v>
      </c>
      <c r="C556" s="1042"/>
      <c r="D556" s="1042" t="s">
        <v>1752</v>
      </c>
      <c r="E556" s="1042"/>
      <c r="F556" s="1042" t="s">
        <v>2881</v>
      </c>
      <c r="G556" s="1042"/>
      <c r="H556" s="1042"/>
      <c r="I556" s="1042"/>
      <c r="J556" s="1042"/>
      <c r="K556" s="1042"/>
    </row>
    <row r="557">
      <c r="A557" s="1098" t="s">
        <v>4273</v>
      </c>
      <c r="B557" s="1098" t="s">
        <v>4274</v>
      </c>
      <c r="C557" s="1042" t="s">
        <v>1150</v>
      </c>
      <c r="D557" s="1042" t="s">
        <v>1752</v>
      </c>
      <c r="E557" s="1042"/>
      <c r="F557" s="1042" t="s">
        <v>2881</v>
      </c>
      <c r="G557" s="1042" t="s">
        <v>3249</v>
      </c>
      <c r="H557" s="1042" t="s">
        <v>85</v>
      </c>
      <c r="I557" s="1042" t="s">
        <v>4275</v>
      </c>
      <c r="J557" s="1042" t="s">
        <v>4276</v>
      </c>
      <c r="K557" s="1042"/>
    </row>
    <row r="558">
      <c r="A558" s="1098" t="s">
        <v>2208</v>
      </c>
      <c r="B558" s="1098" t="s">
        <v>4277</v>
      </c>
      <c r="C558" s="1042" t="s">
        <v>1150</v>
      </c>
      <c r="D558" s="1042" t="s">
        <v>1752</v>
      </c>
      <c r="E558" s="1042"/>
      <c r="F558" s="1042" t="s">
        <v>2881</v>
      </c>
      <c r="G558" s="1042" t="s">
        <v>3249</v>
      </c>
      <c r="H558" s="1042" t="s">
        <v>85</v>
      </c>
      <c r="I558" s="1042" t="s">
        <v>4275</v>
      </c>
      <c r="J558" s="1042" t="s">
        <v>1752</v>
      </c>
      <c r="K558" s="1042"/>
    </row>
    <row r="559">
      <c r="A559" s="1098"/>
      <c r="B559" s="1098" t="s">
        <v>4278</v>
      </c>
      <c r="C559" s="1042" t="s">
        <v>1150</v>
      </c>
      <c r="D559" s="1042" t="s">
        <v>1752</v>
      </c>
      <c r="E559" s="1042"/>
      <c r="F559" s="1042" t="s">
        <v>2881</v>
      </c>
      <c r="G559" s="1042" t="s">
        <v>3249</v>
      </c>
      <c r="H559" s="1042" t="s">
        <v>85</v>
      </c>
      <c r="I559" s="1042" t="s">
        <v>4275</v>
      </c>
      <c r="J559" s="1042" t="s">
        <v>1063</v>
      </c>
      <c r="K559" s="1042"/>
    </row>
    <row r="560">
      <c r="A560" s="1098"/>
      <c r="B560" s="1098" t="s">
        <v>4279</v>
      </c>
      <c r="C560" s="1042" t="s">
        <v>1150</v>
      </c>
      <c r="D560" s="1042" t="s">
        <v>1752</v>
      </c>
      <c r="E560" s="1042"/>
      <c r="F560" s="1042" t="s">
        <v>2881</v>
      </c>
      <c r="G560" s="1042" t="s">
        <v>3249</v>
      </c>
      <c r="H560" s="1042" t="s">
        <v>85</v>
      </c>
      <c r="I560" s="1042" t="s">
        <v>4275</v>
      </c>
      <c r="J560" s="1042" t="s">
        <v>1063</v>
      </c>
      <c r="K560" s="1042"/>
    </row>
    <row r="561">
      <c r="A561" s="1536" t="s">
        <v>4280</v>
      </c>
      <c r="B561" s="1098" t="s">
        <v>4283</v>
      </c>
      <c r="C561" s="1042"/>
      <c r="D561" s="1042" t="s">
        <v>4284</v>
      </c>
      <c r="E561" s="1042"/>
      <c r="F561" s="1042" t="s">
        <v>2881</v>
      </c>
      <c r="G561" s="1042" t="s">
        <v>3249</v>
      </c>
      <c r="H561" s="1042" t="s">
        <v>85</v>
      </c>
      <c r="I561" s="1027"/>
      <c r="J561" s="1042" t="s">
        <v>4276</v>
      </c>
      <c r="K561" s="1042"/>
      <c r="L561" s="1027"/>
    </row>
    <row r="562">
      <c r="A562" s="1098" t="s">
        <v>2357</v>
      </c>
      <c r="B562" s="1098" t="s">
        <v>4285</v>
      </c>
      <c r="C562" s="1027"/>
      <c r="D562" s="1042" t="s">
        <v>4286</v>
      </c>
      <c r="E562" s="1027"/>
      <c r="F562" s="1042" t="s">
        <v>2881</v>
      </c>
      <c r="G562" s="1042" t="s">
        <v>3249</v>
      </c>
      <c r="H562" s="1042" t="s">
        <v>85</v>
      </c>
      <c r="I562" s="1027"/>
      <c r="J562" s="1042" t="s">
        <v>4276</v>
      </c>
      <c r="K562" s="1027"/>
      <c r="L562" s="1027"/>
    </row>
    <row r="563">
      <c r="A563" s="1261">
        <v>42553.0</v>
      </c>
      <c r="B563" s="1098" t="s">
        <v>4287</v>
      </c>
      <c r="C563" s="1042"/>
      <c r="D563" s="1042" t="s">
        <v>1752</v>
      </c>
      <c r="E563" s="1042"/>
      <c r="F563" s="1042" t="s">
        <v>2881</v>
      </c>
      <c r="G563" s="1042" t="s">
        <v>3249</v>
      </c>
      <c r="H563" s="1042" t="s">
        <v>85</v>
      </c>
      <c r="I563" s="1027"/>
      <c r="J563" s="1042" t="s">
        <v>4276</v>
      </c>
      <c r="K563" s="1042"/>
      <c r="L563" s="1027"/>
    </row>
    <row r="564">
      <c r="A564" s="1543" t="s">
        <v>4288</v>
      </c>
      <c r="B564" s="1543" t="s">
        <v>4289</v>
      </c>
      <c r="C564" s="1544" t="s">
        <v>1150</v>
      </c>
      <c r="D564" s="1544" t="s">
        <v>1752</v>
      </c>
      <c r="E564" s="1544"/>
      <c r="F564" s="1544" t="s">
        <v>2881</v>
      </c>
      <c r="G564" s="1544" t="s">
        <v>3249</v>
      </c>
      <c r="H564" s="1546"/>
      <c r="I564" s="1546"/>
      <c r="J564" s="1544" t="s">
        <v>4276</v>
      </c>
      <c r="K564" s="1544"/>
      <c r="L564" s="1546"/>
    </row>
    <row r="565">
      <c r="A565" s="1548"/>
      <c r="B565" s="1543" t="s">
        <v>4292</v>
      </c>
      <c r="C565" s="1544" t="s">
        <v>1150</v>
      </c>
      <c r="D565" s="1544" t="s">
        <v>1752</v>
      </c>
      <c r="E565" s="1544"/>
      <c r="F565" s="1544" t="s">
        <v>2881</v>
      </c>
      <c r="G565" s="1544" t="s">
        <v>3249</v>
      </c>
      <c r="H565" s="1546"/>
      <c r="I565" s="1546"/>
      <c r="J565" s="1552" t="s">
        <v>4276</v>
      </c>
      <c r="K565" s="1042"/>
    </row>
    <row r="566">
      <c r="A566" s="1098" t="s">
        <v>4293</v>
      </c>
      <c r="B566" s="1098" t="s">
        <v>4294</v>
      </c>
      <c r="C566" s="1042" t="s">
        <v>1150</v>
      </c>
      <c r="D566" s="1042" t="s">
        <v>1752</v>
      </c>
      <c r="E566" s="1042"/>
      <c r="F566" s="1042" t="s">
        <v>2881</v>
      </c>
      <c r="G566" s="1042" t="s">
        <v>3249</v>
      </c>
      <c r="H566" s="1042" t="s">
        <v>85</v>
      </c>
      <c r="I566" s="1042" t="s">
        <v>4275</v>
      </c>
      <c r="J566" s="1042" t="s">
        <v>4276</v>
      </c>
      <c r="K566" s="1042"/>
      <c r="L566" s="1027"/>
    </row>
    <row r="567">
      <c r="A567" s="1098"/>
      <c r="B567" s="1098" t="s">
        <v>4295</v>
      </c>
      <c r="C567" s="1042" t="s">
        <v>1150</v>
      </c>
      <c r="D567" s="1042" t="s">
        <v>1752</v>
      </c>
      <c r="E567" s="1042"/>
      <c r="F567" s="1042" t="s">
        <v>2881</v>
      </c>
      <c r="G567" s="1042" t="s">
        <v>3249</v>
      </c>
      <c r="H567" s="1042" t="s">
        <v>85</v>
      </c>
      <c r="I567" s="1042" t="s">
        <v>4275</v>
      </c>
      <c r="J567" s="1042" t="s">
        <v>4276</v>
      </c>
      <c r="K567" s="1042"/>
      <c r="L567" s="1027"/>
    </row>
    <row r="568">
      <c r="A568" s="1098" t="s">
        <v>4296</v>
      </c>
      <c r="B568" s="1098" t="s">
        <v>4297</v>
      </c>
      <c r="C568" s="1042" t="s">
        <v>1150</v>
      </c>
      <c r="D568" s="1042" t="s">
        <v>1752</v>
      </c>
      <c r="E568" s="1042"/>
      <c r="F568" s="1042" t="s">
        <v>2881</v>
      </c>
      <c r="G568" s="1042" t="s">
        <v>3249</v>
      </c>
      <c r="H568" s="1042" t="s">
        <v>85</v>
      </c>
      <c r="I568" s="1042"/>
      <c r="J568" s="1042" t="s">
        <v>4276</v>
      </c>
      <c r="K568" s="1042"/>
      <c r="L568" s="1027"/>
    </row>
    <row r="569">
      <c r="A569" s="1098" t="s">
        <v>4296</v>
      </c>
      <c r="B569" s="1098" t="s">
        <v>4299</v>
      </c>
      <c r="C569" s="1042" t="s">
        <v>1150</v>
      </c>
      <c r="D569" s="1042" t="s">
        <v>1752</v>
      </c>
      <c r="E569" s="1042"/>
      <c r="F569" s="1042" t="s">
        <v>2881</v>
      </c>
      <c r="G569" s="1042" t="s">
        <v>3249</v>
      </c>
      <c r="H569" s="1042" t="s">
        <v>85</v>
      </c>
      <c r="I569" s="1042"/>
      <c r="J569" s="1042" t="s">
        <v>4276</v>
      </c>
      <c r="K569" s="1042"/>
      <c r="L569" s="1027"/>
    </row>
    <row r="570">
      <c r="A570" s="1098" t="s">
        <v>4288</v>
      </c>
      <c r="B570" s="1098" t="s">
        <v>4301</v>
      </c>
      <c r="C570" s="1042" t="s">
        <v>1150</v>
      </c>
      <c r="D570" s="1042" t="s">
        <v>1752</v>
      </c>
      <c r="E570" s="1042"/>
      <c r="F570" s="1042" t="s">
        <v>2881</v>
      </c>
      <c r="G570" s="1042" t="s">
        <v>3249</v>
      </c>
      <c r="H570" s="1042" t="s">
        <v>85</v>
      </c>
      <c r="I570" s="1027"/>
      <c r="J570" s="1042" t="s">
        <v>4276</v>
      </c>
      <c r="K570" s="1042"/>
      <c r="L570" s="1027"/>
    </row>
    <row r="571">
      <c r="A571" s="1261">
        <v>42676.0</v>
      </c>
      <c r="B571" s="1098" t="s">
        <v>4303</v>
      </c>
      <c r="C571" s="1042"/>
      <c r="D571" s="1042" t="s">
        <v>1747</v>
      </c>
      <c r="E571" s="1042"/>
      <c r="F571" s="1042" t="s">
        <v>2881</v>
      </c>
      <c r="G571" s="1042" t="s">
        <v>3249</v>
      </c>
      <c r="H571" s="1042" t="s">
        <v>85</v>
      </c>
      <c r="I571" s="1042"/>
      <c r="J571" s="1042" t="s">
        <v>4276</v>
      </c>
      <c r="K571" s="1042"/>
      <c r="L571" s="1027"/>
    </row>
    <row r="572">
      <c r="A572" s="1261">
        <v>42676.0</v>
      </c>
      <c r="B572" s="1098" t="s">
        <v>4305</v>
      </c>
      <c r="C572" s="1042"/>
      <c r="D572" s="1042" t="s">
        <v>1752</v>
      </c>
      <c r="E572" s="1042"/>
      <c r="F572" s="1042" t="s">
        <v>2881</v>
      </c>
      <c r="G572" s="1042" t="s">
        <v>3249</v>
      </c>
      <c r="H572" s="1042" t="s">
        <v>85</v>
      </c>
      <c r="I572" s="1027"/>
      <c r="J572" s="1042" t="s">
        <v>4276</v>
      </c>
      <c r="K572" s="1042"/>
      <c r="L572" s="1027"/>
    </row>
    <row r="573">
      <c r="A573" s="1098" t="s">
        <v>2341</v>
      </c>
      <c r="B573" s="1098" t="s">
        <v>4306</v>
      </c>
      <c r="C573" s="1042"/>
      <c r="D573" s="1042" t="s">
        <v>1752</v>
      </c>
      <c r="E573" s="1042"/>
      <c r="F573" s="1042" t="s">
        <v>4307</v>
      </c>
      <c r="G573" s="1042" t="s">
        <v>3249</v>
      </c>
      <c r="H573" s="1042" t="s">
        <v>85</v>
      </c>
      <c r="I573" s="1027"/>
      <c r="J573" s="1042" t="s">
        <v>4276</v>
      </c>
      <c r="K573" s="1042"/>
      <c r="L573" s="1027"/>
    </row>
    <row r="574">
      <c r="A574" s="1098" t="s">
        <v>2347</v>
      </c>
      <c r="B574" s="1098" t="s">
        <v>4309</v>
      </c>
      <c r="C574" s="1042"/>
      <c r="D574" s="1042" t="s">
        <v>4310</v>
      </c>
      <c r="E574" s="1042"/>
      <c r="F574" s="1042" t="s">
        <v>2881</v>
      </c>
      <c r="G574" s="1042" t="s">
        <v>3249</v>
      </c>
      <c r="H574" s="1042" t="s">
        <v>85</v>
      </c>
      <c r="I574" s="1027"/>
      <c r="J574" s="1042" t="s">
        <v>4276</v>
      </c>
      <c r="K574" s="1042"/>
      <c r="L574" s="1027"/>
    </row>
    <row r="575">
      <c r="A575" s="1098" t="s">
        <v>2347</v>
      </c>
      <c r="B575" s="1098" t="s">
        <v>4311</v>
      </c>
      <c r="C575" s="1042"/>
      <c r="D575" s="1042" t="s">
        <v>1752</v>
      </c>
      <c r="E575" s="1042"/>
      <c r="F575" s="1042" t="s">
        <v>2881</v>
      </c>
      <c r="G575" s="1042" t="s">
        <v>3249</v>
      </c>
      <c r="H575" s="1042" t="s">
        <v>85</v>
      </c>
      <c r="I575" s="1027"/>
      <c r="J575" s="1042" t="s">
        <v>4313</v>
      </c>
      <c r="K575" s="1027"/>
      <c r="L575" s="1027"/>
    </row>
    <row r="576">
      <c r="A576" s="1098" t="s">
        <v>2384</v>
      </c>
      <c r="B576" s="1098" t="s">
        <v>4314</v>
      </c>
      <c r="C576" s="1042"/>
      <c r="D576" s="1042" t="s">
        <v>1752</v>
      </c>
      <c r="E576" s="1042"/>
      <c r="F576" s="1042" t="s">
        <v>2881</v>
      </c>
      <c r="G576" s="1042" t="s">
        <v>3249</v>
      </c>
      <c r="H576" s="1042" t="s">
        <v>85</v>
      </c>
      <c r="I576" s="1027"/>
      <c r="J576" s="1042"/>
      <c r="K576" s="1042"/>
      <c r="L576" s="1027"/>
    </row>
    <row r="577">
      <c r="A577" s="1098" t="s">
        <v>2384</v>
      </c>
      <c r="B577" s="1098" t="s">
        <v>4316</v>
      </c>
      <c r="C577" s="1042"/>
      <c r="D577" s="1042" t="s">
        <v>1752</v>
      </c>
      <c r="E577" s="1042"/>
      <c r="F577" s="1042" t="s">
        <v>2881</v>
      </c>
      <c r="G577" s="1042" t="s">
        <v>3249</v>
      </c>
      <c r="H577" s="1042" t="s">
        <v>4318</v>
      </c>
      <c r="I577" s="1027"/>
      <c r="J577" s="1042" t="s">
        <v>4276</v>
      </c>
      <c r="K577" s="1042"/>
      <c r="L577" s="1027"/>
    </row>
    <row r="578">
      <c r="A578" s="1098" t="s">
        <v>4319</v>
      </c>
      <c r="B578" s="1098" t="s">
        <v>4320</v>
      </c>
      <c r="C578" s="1042"/>
      <c r="D578" s="1042" t="s">
        <v>4322</v>
      </c>
      <c r="E578" s="1042"/>
      <c r="F578" s="1042" t="s">
        <v>2881</v>
      </c>
      <c r="G578" s="1042" t="s">
        <v>3249</v>
      </c>
      <c r="H578" s="1042" t="s">
        <v>85</v>
      </c>
      <c r="I578" s="1027"/>
      <c r="J578" s="1042" t="s">
        <v>4276</v>
      </c>
      <c r="K578" s="1042"/>
      <c r="L578" s="1027"/>
    </row>
    <row r="579">
      <c r="A579" s="1261">
        <v>42402.0</v>
      </c>
      <c r="B579" s="1098" t="s">
        <v>4323</v>
      </c>
      <c r="C579" s="1042" t="s">
        <v>1150</v>
      </c>
      <c r="D579" s="1042" t="s">
        <v>1752</v>
      </c>
      <c r="E579" s="1042" t="s">
        <v>2881</v>
      </c>
      <c r="F579" s="1042" t="s">
        <v>3249</v>
      </c>
      <c r="G579" s="1042" t="s">
        <v>85</v>
      </c>
      <c r="H579" s="1042" t="s">
        <v>4275</v>
      </c>
      <c r="I579" s="1042" t="s">
        <v>4276</v>
      </c>
      <c r="J579" s="1042" t="s">
        <v>2879</v>
      </c>
    </row>
    <row r="580">
      <c r="A580" s="1261">
        <v>42462.0</v>
      </c>
      <c r="B580" s="1098" t="s">
        <v>4326</v>
      </c>
      <c r="C580" s="1042" t="s">
        <v>1150</v>
      </c>
      <c r="D580" s="1042" t="s">
        <v>1752</v>
      </c>
      <c r="E580" s="1042" t="s">
        <v>2881</v>
      </c>
      <c r="F580" s="1042" t="s">
        <v>3249</v>
      </c>
      <c r="G580" s="1042" t="s">
        <v>85</v>
      </c>
      <c r="H580" s="1042" t="s">
        <v>4275</v>
      </c>
      <c r="I580" s="1042" t="s">
        <v>4276</v>
      </c>
      <c r="J580" s="1042" t="s">
        <v>2879</v>
      </c>
    </row>
    <row r="581">
      <c r="A581" s="1098" t="s">
        <v>4319</v>
      </c>
      <c r="B581" s="1098" t="s">
        <v>4328</v>
      </c>
      <c r="C581" s="1042" t="s">
        <v>1150</v>
      </c>
      <c r="D581" s="1042" t="s">
        <v>4329</v>
      </c>
      <c r="E581" s="1042" t="s">
        <v>2881</v>
      </c>
      <c r="F581" s="1042" t="s">
        <v>3249</v>
      </c>
      <c r="G581" s="1042" t="s">
        <v>85</v>
      </c>
      <c r="H581" s="1042" t="s">
        <v>4275</v>
      </c>
      <c r="I581" s="1042" t="s">
        <v>4276</v>
      </c>
      <c r="J581" s="1042" t="s">
        <v>2879</v>
      </c>
    </row>
    <row r="582">
      <c r="A582" s="1261">
        <v>42432.0</v>
      </c>
      <c r="B582" s="1098" t="s">
        <v>4330</v>
      </c>
      <c r="C582" s="1042" t="s">
        <v>1150</v>
      </c>
      <c r="D582" s="1042" t="s">
        <v>1752</v>
      </c>
      <c r="E582" s="1042" t="s">
        <v>2881</v>
      </c>
      <c r="F582" s="1042" t="s">
        <v>3249</v>
      </c>
      <c r="G582" s="1042" t="s">
        <v>85</v>
      </c>
      <c r="H582" s="1042" t="s">
        <v>4275</v>
      </c>
      <c r="I582" s="1042" t="s">
        <v>4276</v>
      </c>
      <c r="J582" s="1042" t="s">
        <v>2879</v>
      </c>
    </row>
    <row r="583">
      <c r="A583" s="1261">
        <v>42432.0</v>
      </c>
      <c r="B583" s="1098" t="s">
        <v>4331</v>
      </c>
      <c r="C583" s="1042" t="s">
        <v>1150</v>
      </c>
      <c r="D583" s="1042" t="s">
        <v>1752</v>
      </c>
      <c r="E583" s="1042" t="s">
        <v>2881</v>
      </c>
      <c r="F583" s="1042" t="s">
        <v>3249</v>
      </c>
      <c r="G583" s="1042" t="s">
        <v>85</v>
      </c>
      <c r="H583" s="1042" t="s">
        <v>4275</v>
      </c>
      <c r="I583" s="1042" t="s">
        <v>4276</v>
      </c>
      <c r="J583" s="1042" t="s">
        <v>2879</v>
      </c>
    </row>
    <row r="584">
      <c r="A584" s="1092"/>
      <c r="B584" s="1098" t="s">
        <v>4334</v>
      </c>
      <c r="C584" s="1042" t="s">
        <v>1150</v>
      </c>
      <c r="D584" s="1042" t="s">
        <v>1752</v>
      </c>
      <c r="E584" s="1042" t="s">
        <v>2881</v>
      </c>
      <c r="F584" s="1042" t="s">
        <v>3249</v>
      </c>
      <c r="G584" s="1042" t="s">
        <v>85</v>
      </c>
      <c r="H584" s="1042" t="s">
        <v>4275</v>
      </c>
      <c r="I584" s="1042" t="s">
        <v>4276</v>
      </c>
      <c r="J584" s="1042" t="s">
        <v>2879</v>
      </c>
    </row>
    <row r="585">
      <c r="A585" s="1261">
        <v>42463.0</v>
      </c>
      <c r="B585" s="1098" t="s">
        <v>4336</v>
      </c>
      <c r="C585" s="1042" t="s">
        <v>1150</v>
      </c>
      <c r="D585" s="1042" t="s">
        <v>1752</v>
      </c>
      <c r="E585" s="1042" t="s">
        <v>2881</v>
      </c>
      <c r="F585" s="1042" t="s">
        <v>3249</v>
      </c>
      <c r="G585" s="1042" t="s">
        <v>85</v>
      </c>
      <c r="H585" s="1042" t="s">
        <v>4275</v>
      </c>
      <c r="I585" s="1042" t="s">
        <v>4276</v>
      </c>
      <c r="J585" s="1042" t="s">
        <v>2879</v>
      </c>
    </row>
    <row r="586">
      <c r="A586" s="1261">
        <v>42554.0</v>
      </c>
      <c r="B586" s="1098" t="s">
        <v>4339</v>
      </c>
      <c r="C586" s="1042" t="s">
        <v>1150</v>
      </c>
      <c r="D586" s="1042" t="s">
        <v>1752</v>
      </c>
      <c r="E586" s="1042" t="s">
        <v>2881</v>
      </c>
      <c r="F586" s="1042" t="s">
        <v>3249</v>
      </c>
      <c r="G586" s="1042" t="s">
        <v>85</v>
      </c>
      <c r="H586" s="1042" t="s">
        <v>4275</v>
      </c>
      <c r="I586" s="1042" t="s">
        <v>4276</v>
      </c>
      <c r="J586" s="1042"/>
    </row>
    <row r="587">
      <c r="A587" s="1261">
        <v>42646.0</v>
      </c>
      <c r="B587" s="1098" t="s">
        <v>4341</v>
      </c>
      <c r="C587" s="1042" t="s">
        <v>1150</v>
      </c>
      <c r="D587" s="1042" t="s">
        <v>1752</v>
      </c>
      <c r="E587" s="1042" t="s">
        <v>2881</v>
      </c>
      <c r="F587" s="1042" t="s">
        <v>3249</v>
      </c>
      <c r="G587" s="1042" t="s">
        <v>85</v>
      </c>
      <c r="H587" s="1042" t="s">
        <v>4275</v>
      </c>
      <c r="I587" s="1042"/>
      <c r="J587" s="1042"/>
    </row>
    <row r="588">
      <c r="A588" s="1261"/>
      <c r="B588" s="1098" t="s">
        <v>4344</v>
      </c>
      <c r="C588" s="1042" t="s">
        <v>1150</v>
      </c>
      <c r="D588" s="1042" t="s">
        <v>1752</v>
      </c>
      <c r="E588" s="1042" t="s">
        <v>2881</v>
      </c>
      <c r="F588" s="1042" t="s">
        <v>3249</v>
      </c>
      <c r="G588" s="1042" t="s">
        <v>85</v>
      </c>
      <c r="H588" s="1042" t="s">
        <v>4275</v>
      </c>
      <c r="I588" s="1042"/>
      <c r="J588" s="1042"/>
    </row>
    <row r="589">
      <c r="A589" s="1261">
        <v>42677.0</v>
      </c>
      <c r="B589" s="1098" t="s">
        <v>4346</v>
      </c>
      <c r="C589" s="1042" t="s">
        <v>1150</v>
      </c>
      <c r="D589" s="1042" t="s">
        <v>1752</v>
      </c>
      <c r="E589" s="1042" t="s">
        <v>2881</v>
      </c>
      <c r="F589" s="1042" t="s">
        <v>3249</v>
      </c>
      <c r="G589" s="1042" t="s">
        <v>85</v>
      </c>
      <c r="H589" s="1042" t="s">
        <v>4275</v>
      </c>
      <c r="I589" s="1042"/>
      <c r="J589" s="1042"/>
    </row>
    <row r="590">
      <c r="A590" s="1261">
        <v>42707.0</v>
      </c>
      <c r="B590" s="1098" t="s">
        <v>4351</v>
      </c>
      <c r="C590" s="1042" t="s">
        <v>1150</v>
      </c>
      <c r="D590" s="1042" t="s">
        <v>1752</v>
      </c>
      <c r="E590" s="1042" t="s">
        <v>2881</v>
      </c>
      <c r="F590" s="1042" t="s">
        <v>3249</v>
      </c>
      <c r="G590" s="1042" t="s">
        <v>85</v>
      </c>
      <c r="H590" s="1042" t="s">
        <v>4275</v>
      </c>
      <c r="I590" s="1042"/>
      <c r="J590" s="1042"/>
    </row>
    <row r="591">
      <c r="A591" s="1098" t="s">
        <v>2509</v>
      </c>
      <c r="B591" s="1098" t="s">
        <v>4352</v>
      </c>
      <c r="C591" s="1042" t="s">
        <v>1150</v>
      </c>
      <c r="D591" s="1042" t="s">
        <v>1752</v>
      </c>
      <c r="E591" s="1042" t="s">
        <v>2881</v>
      </c>
      <c r="F591" s="1042" t="s">
        <v>3249</v>
      </c>
      <c r="G591" s="1042" t="s">
        <v>85</v>
      </c>
      <c r="H591" s="1042" t="s">
        <v>4275</v>
      </c>
      <c r="I591" s="1042"/>
      <c r="J591" s="1042"/>
    </row>
    <row r="592">
      <c r="A592" s="1098" t="s">
        <v>4353</v>
      </c>
      <c r="B592" s="1098" t="s">
        <v>4354</v>
      </c>
      <c r="C592" s="1042" t="s">
        <v>1150</v>
      </c>
      <c r="D592" s="1042" t="s">
        <v>4355</v>
      </c>
      <c r="E592" s="1042" t="s">
        <v>2881</v>
      </c>
      <c r="F592" s="1042" t="s">
        <v>3249</v>
      </c>
      <c r="G592" s="1042" t="s">
        <v>85</v>
      </c>
      <c r="H592" s="1042" t="s">
        <v>4275</v>
      </c>
      <c r="I592" s="1042"/>
      <c r="J592" s="1042"/>
    </row>
    <row r="593">
      <c r="A593" s="1098" t="s">
        <v>4358</v>
      </c>
      <c r="B593" s="1098" t="s">
        <v>4359</v>
      </c>
      <c r="C593" s="1042" t="s">
        <v>1150</v>
      </c>
      <c r="D593" s="1042" t="s">
        <v>1752</v>
      </c>
      <c r="E593" s="1042" t="s">
        <v>2881</v>
      </c>
      <c r="F593" s="1042" t="s">
        <v>3249</v>
      </c>
      <c r="G593" s="1042" t="s">
        <v>85</v>
      </c>
      <c r="H593" s="1042" t="s">
        <v>4275</v>
      </c>
      <c r="I593" s="1042"/>
      <c r="J593" s="1042"/>
    </row>
    <row r="594">
      <c r="A594" s="1098" t="s">
        <v>4358</v>
      </c>
      <c r="B594" s="1098" t="s">
        <v>4360</v>
      </c>
      <c r="C594" s="1042" t="s">
        <v>1150</v>
      </c>
      <c r="D594" s="1042" t="s">
        <v>1752</v>
      </c>
      <c r="E594" s="1042" t="s">
        <v>2881</v>
      </c>
      <c r="F594" s="1042" t="s">
        <v>3249</v>
      </c>
      <c r="G594" s="1042" t="s">
        <v>85</v>
      </c>
      <c r="H594" s="1042" t="s">
        <v>4275</v>
      </c>
      <c r="I594" s="1042"/>
      <c r="J594" s="1042"/>
    </row>
    <row r="595">
      <c r="A595" s="1098" t="s">
        <v>4362</v>
      </c>
      <c r="B595" s="1098" t="s">
        <v>4363</v>
      </c>
      <c r="C595" s="1042" t="s">
        <v>1150</v>
      </c>
      <c r="D595" s="1042" t="s">
        <v>1752</v>
      </c>
      <c r="E595" s="1042" t="s">
        <v>2881</v>
      </c>
      <c r="F595" s="1042" t="s">
        <v>3249</v>
      </c>
      <c r="G595" s="1042" t="s">
        <v>85</v>
      </c>
      <c r="H595" s="1042" t="s">
        <v>4275</v>
      </c>
      <c r="I595" s="1042"/>
      <c r="J595" s="1042"/>
    </row>
    <row r="596">
      <c r="A596" s="1261"/>
      <c r="B596" s="1098" t="s">
        <v>4365</v>
      </c>
      <c r="C596" s="1042" t="s">
        <v>1150</v>
      </c>
      <c r="D596" s="1042" t="s">
        <v>1747</v>
      </c>
      <c r="E596" s="1042" t="s">
        <v>2881</v>
      </c>
      <c r="F596" s="1042" t="s">
        <v>3249</v>
      </c>
      <c r="G596" s="1042" t="s">
        <v>85</v>
      </c>
      <c r="H596" s="1042" t="s">
        <v>4275</v>
      </c>
      <c r="I596" s="1398"/>
    </row>
    <row r="597">
      <c r="A597" s="1098" t="s">
        <v>2548</v>
      </c>
      <c r="B597" s="1098" t="s">
        <v>4366</v>
      </c>
      <c r="C597" s="1042" t="s">
        <v>1150</v>
      </c>
      <c r="D597" s="1042" t="s">
        <v>1752</v>
      </c>
      <c r="E597" s="1042" t="s">
        <v>2881</v>
      </c>
      <c r="F597" s="1042" t="s">
        <v>3249</v>
      </c>
      <c r="G597" s="1042" t="s">
        <v>85</v>
      </c>
      <c r="H597" s="1042" t="s">
        <v>4275</v>
      </c>
      <c r="I597" s="1398"/>
    </row>
    <row r="598">
      <c r="A598" s="1098" t="s">
        <v>4367</v>
      </c>
      <c r="B598" s="1098" t="s">
        <v>4368</v>
      </c>
      <c r="C598" s="1042" t="s">
        <v>1150</v>
      </c>
      <c r="D598" s="1042" t="s">
        <v>1752</v>
      </c>
      <c r="E598" s="1042" t="s">
        <v>2881</v>
      </c>
      <c r="F598" s="1042" t="s">
        <v>3249</v>
      </c>
      <c r="G598" s="1042" t="s">
        <v>85</v>
      </c>
      <c r="H598" s="1042" t="s">
        <v>4275</v>
      </c>
      <c r="I598" s="1398"/>
    </row>
    <row r="599">
      <c r="A599" s="1261"/>
      <c r="B599" s="1098" t="s">
        <v>4370</v>
      </c>
      <c r="C599" s="1042" t="s">
        <v>1150</v>
      </c>
      <c r="D599" s="1042" t="s">
        <v>1752</v>
      </c>
      <c r="E599" s="1042" t="s">
        <v>2881</v>
      </c>
      <c r="F599" s="1042" t="s">
        <v>3249</v>
      </c>
      <c r="G599" s="1042" t="s">
        <v>85</v>
      </c>
      <c r="H599" s="1042" t="s">
        <v>4275</v>
      </c>
      <c r="I599" s="1398"/>
    </row>
    <row r="600">
      <c r="A600" s="1098" t="s">
        <v>4372</v>
      </c>
      <c r="B600" s="1098" t="s">
        <v>4374</v>
      </c>
      <c r="C600" s="1042" t="s">
        <v>1150</v>
      </c>
      <c r="D600" s="1042" t="s">
        <v>1752</v>
      </c>
      <c r="E600" s="1042" t="s">
        <v>2881</v>
      </c>
      <c r="F600" s="1042" t="s">
        <v>3249</v>
      </c>
      <c r="G600" s="1042" t="s">
        <v>85</v>
      </c>
      <c r="H600" s="1042" t="s">
        <v>4275</v>
      </c>
      <c r="I600" s="1398"/>
    </row>
    <row r="601">
      <c r="A601" s="1098" t="s">
        <v>4372</v>
      </c>
      <c r="B601" s="1098" t="s">
        <v>4376</v>
      </c>
      <c r="C601" s="1042" t="s">
        <v>4377</v>
      </c>
      <c r="D601" s="1042" t="s">
        <v>1752</v>
      </c>
      <c r="E601" s="1042" t="s">
        <v>2881</v>
      </c>
      <c r="F601" s="1042" t="s">
        <v>3249</v>
      </c>
      <c r="G601" s="1042" t="s">
        <v>85</v>
      </c>
      <c r="H601" s="1042" t="s">
        <v>4275</v>
      </c>
      <c r="I601" s="1398"/>
    </row>
    <row r="602">
      <c r="A602" s="1098" t="s">
        <v>4372</v>
      </c>
      <c r="B602" s="1098" t="s">
        <v>4379</v>
      </c>
      <c r="C602" s="1042"/>
      <c r="D602" s="1042" t="s">
        <v>1752</v>
      </c>
      <c r="E602" s="1042" t="s">
        <v>2881</v>
      </c>
      <c r="F602" s="1042" t="s">
        <v>3249</v>
      </c>
      <c r="G602" s="1042" t="s">
        <v>85</v>
      </c>
      <c r="H602" s="1042" t="s">
        <v>4275</v>
      </c>
      <c r="I602" s="1398"/>
    </row>
    <row r="603">
      <c r="A603" s="1261"/>
      <c r="B603" s="1569" t="s">
        <v>4380</v>
      </c>
      <c r="C603" s="1042" t="s">
        <v>1150</v>
      </c>
      <c r="D603" s="1042" t="s">
        <v>1752</v>
      </c>
      <c r="E603" s="1042" t="s">
        <v>2881</v>
      </c>
      <c r="F603" s="1042" t="s">
        <v>3249</v>
      </c>
      <c r="G603" s="1042" t="s">
        <v>85</v>
      </c>
      <c r="H603" s="1042" t="s">
        <v>4275</v>
      </c>
      <c r="I603" s="1398"/>
    </row>
    <row r="604">
      <c r="A604" s="1098"/>
      <c r="B604" s="1098" t="s">
        <v>4384</v>
      </c>
      <c r="C604" s="1042" t="s">
        <v>1150</v>
      </c>
      <c r="D604" s="1042" t="s">
        <v>4128</v>
      </c>
      <c r="E604" s="1042" t="s">
        <v>2881</v>
      </c>
      <c r="F604" s="1042" t="s">
        <v>3249</v>
      </c>
      <c r="G604" s="1042" t="s">
        <v>85</v>
      </c>
      <c r="H604" s="1042" t="s">
        <v>4275</v>
      </c>
      <c r="I604" s="1398"/>
    </row>
    <row r="605">
      <c r="A605" s="1574" t="s">
        <v>2581</v>
      </c>
      <c r="B605" s="1575" t="s">
        <v>4394</v>
      </c>
      <c r="C605" s="1042" t="s">
        <v>4397</v>
      </c>
      <c r="D605" s="1042" t="s">
        <v>4399</v>
      </c>
      <c r="E605" s="1042" t="s">
        <v>2881</v>
      </c>
      <c r="F605" s="1042" t="s">
        <v>3249</v>
      </c>
      <c r="G605" s="1042" t="s">
        <v>4400</v>
      </c>
      <c r="H605" s="1042" t="s">
        <v>4275</v>
      </c>
      <c r="I605" s="1398"/>
    </row>
    <row r="606">
      <c r="A606" s="1098" t="s">
        <v>1155</v>
      </c>
      <c r="B606" s="1098" t="s">
        <v>4404</v>
      </c>
      <c r="C606" s="1042" t="s">
        <v>1150</v>
      </c>
      <c r="D606" s="1042" t="s">
        <v>4406</v>
      </c>
      <c r="E606" s="1042" t="s">
        <v>2881</v>
      </c>
      <c r="F606" s="1042" t="s">
        <v>3249</v>
      </c>
      <c r="G606" s="1042" t="s">
        <v>85</v>
      </c>
      <c r="H606" s="1042" t="s">
        <v>4275</v>
      </c>
      <c r="I606" s="1398"/>
    </row>
    <row r="607">
      <c r="A607" s="1098"/>
      <c r="B607" s="1098" t="s">
        <v>4411</v>
      </c>
      <c r="C607" s="1042" t="s">
        <v>1150</v>
      </c>
      <c r="D607" s="1042" t="s">
        <v>4412</v>
      </c>
      <c r="E607" s="1042" t="s">
        <v>2881</v>
      </c>
      <c r="F607" s="1042" t="s">
        <v>3249</v>
      </c>
      <c r="G607" s="1042" t="s">
        <v>85</v>
      </c>
      <c r="H607" s="1042" t="s">
        <v>4275</v>
      </c>
      <c r="I607" s="1398"/>
    </row>
    <row r="608">
      <c r="A608" s="1098"/>
      <c r="B608" s="1098" t="s">
        <v>4418</v>
      </c>
      <c r="C608" s="1042" t="s">
        <v>1150</v>
      </c>
      <c r="D608" s="1042" t="s">
        <v>1752</v>
      </c>
      <c r="E608" s="1042" t="s">
        <v>2881</v>
      </c>
      <c r="F608" s="1042" t="s">
        <v>3249</v>
      </c>
      <c r="G608" s="1042" t="s">
        <v>85</v>
      </c>
      <c r="H608" s="1042" t="s">
        <v>4275</v>
      </c>
      <c r="I608" s="1398"/>
    </row>
    <row r="609">
      <c r="A609" s="1098"/>
      <c r="B609" s="1098" t="s">
        <v>4422</v>
      </c>
      <c r="C609" s="1042" t="s">
        <v>1150</v>
      </c>
      <c r="D609" s="1042" t="s">
        <v>1752</v>
      </c>
      <c r="E609" s="1042" t="s">
        <v>2881</v>
      </c>
      <c r="F609" s="1042" t="s">
        <v>3249</v>
      </c>
      <c r="G609" s="1042" t="s">
        <v>85</v>
      </c>
      <c r="H609" s="1042" t="s">
        <v>4275</v>
      </c>
      <c r="I609" s="1398"/>
    </row>
    <row r="610">
      <c r="A610" s="1261"/>
      <c r="B610" s="1098" t="s">
        <v>4426</v>
      </c>
      <c r="C610" s="1042" t="s">
        <v>1150</v>
      </c>
      <c r="D610" s="1042" t="s">
        <v>1752</v>
      </c>
      <c r="E610" s="1042" t="s">
        <v>2881</v>
      </c>
      <c r="F610" s="1042" t="s">
        <v>3249</v>
      </c>
      <c r="G610" s="1042" t="s">
        <v>85</v>
      </c>
      <c r="H610" s="1042" t="s">
        <v>4275</v>
      </c>
      <c r="I610" s="1398"/>
    </row>
    <row r="611">
      <c r="A611" s="1261">
        <v>42586.0</v>
      </c>
      <c r="B611" s="1098" t="s">
        <v>4430</v>
      </c>
      <c r="C611" s="1042" t="s">
        <v>1150</v>
      </c>
      <c r="D611" s="1042" t="s">
        <v>1752</v>
      </c>
      <c r="E611" s="1042" t="s">
        <v>2881</v>
      </c>
      <c r="F611" s="1042" t="s">
        <v>3249</v>
      </c>
      <c r="G611" s="1042" t="s">
        <v>85</v>
      </c>
      <c r="H611" s="1042" t="s">
        <v>4275</v>
      </c>
      <c r="I611" s="1398"/>
    </row>
    <row r="612">
      <c r="A612" s="1098"/>
      <c r="B612" s="1098" t="s">
        <v>4432</v>
      </c>
      <c r="C612" s="1042" t="s">
        <v>4433</v>
      </c>
      <c r="D612" s="1042" t="s">
        <v>1752</v>
      </c>
      <c r="E612" s="1042" t="s">
        <v>4434</v>
      </c>
      <c r="F612" s="1042" t="s">
        <v>3249</v>
      </c>
      <c r="G612" s="1042" t="s">
        <v>85</v>
      </c>
      <c r="H612" s="1042" t="s">
        <v>4275</v>
      </c>
      <c r="I612" s="1398"/>
    </row>
    <row r="613">
      <c r="A613" s="1261">
        <v>42647.0</v>
      </c>
      <c r="B613" s="1098" t="s">
        <v>4436</v>
      </c>
      <c r="C613" s="1042" t="s">
        <v>1150</v>
      </c>
      <c r="D613" s="1042" t="s">
        <v>1752</v>
      </c>
      <c r="E613" s="1042" t="s">
        <v>2881</v>
      </c>
      <c r="F613" s="1042" t="s">
        <v>3249</v>
      </c>
      <c r="G613" s="1042" t="s">
        <v>85</v>
      </c>
      <c r="H613" s="1042" t="s">
        <v>4275</v>
      </c>
      <c r="I613" s="1398"/>
    </row>
    <row r="614">
      <c r="A614" s="1261">
        <v>42678.0</v>
      </c>
      <c r="B614" s="1098" t="s">
        <v>4437</v>
      </c>
      <c r="C614" s="1042" t="s">
        <v>4438</v>
      </c>
      <c r="D614" s="1042" t="s">
        <v>1752</v>
      </c>
      <c r="E614" s="1042" t="s">
        <v>2881</v>
      </c>
      <c r="F614" s="1042" t="s">
        <v>3249</v>
      </c>
      <c r="G614" s="1042" t="s">
        <v>85</v>
      </c>
      <c r="H614" s="1042" t="s">
        <v>4275</v>
      </c>
      <c r="I614" s="1398"/>
    </row>
    <row r="615">
      <c r="A615" s="1261">
        <v>42708.0</v>
      </c>
      <c r="B615" s="1098" t="s">
        <v>4442</v>
      </c>
      <c r="C615" s="1042" t="s">
        <v>1150</v>
      </c>
      <c r="D615" s="1042" t="s">
        <v>1752</v>
      </c>
      <c r="E615" s="1042" t="s">
        <v>2881</v>
      </c>
      <c r="F615" s="1042" t="s">
        <v>3249</v>
      </c>
      <c r="G615" s="1042" t="s">
        <v>85</v>
      </c>
      <c r="H615" s="1042" t="s">
        <v>4275</v>
      </c>
      <c r="I615" s="1398"/>
    </row>
    <row r="616">
      <c r="A616" s="1098" t="s">
        <v>2746</v>
      </c>
      <c r="B616" s="1098" t="s">
        <v>4444</v>
      </c>
      <c r="C616" s="1042" t="s">
        <v>4445</v>
      </c>
      <c r="D616" s="1042" t="s">
        <v>1752</v>
      </c>
      <c r="E616" s="1042" t="s">
        <v>2881</v>
      </c>
      <c r="F616" s="1042" t="s">
        <v>3249</v>
      </c>
      <c r="G616" s="1042" t="s">
        <v>85</v>
      </c>
      <c r="H616" s="1042" t="s">
        <v>4275</v>
      </c>
      <c r="I616" s="1398"/>
    </row>
    <row r="617">
      <c r="A617" s="1098" t="s">
        <v>2771</v>
      </c>
      <c r="B617" s="1569" t="s">
        <v>4451</v>
      </c>
      <c r="C617" s="1042" t="s">
        <v>1150</v>
      </c>
      <c r="D617" s="1042" t="s">
        <v>4452</v>
      </c>
      <c r="E617" s="1042" t="s">
        <v>2881</v>
      </c>
      <c r="F617" s="1042" t="s">
        <v>3249</v>
      </c>
      <c r="G617" s="1042" t="s">
        <v>85</v>
      </c>
      <c r="H617" s="1042" t="s">
        <v>4275</v>
      </c>
      <c r="I617" s="1398"/>
    </row>
    <row r="618">
      <c r="A618" s="1098"/>
      <c r="B618" s="1098" t="s">
        <v>4453</v>
      </c>
      <c r="C618" s="1042" t="s">
        <v>1150</v>
      </c>
      <c r="D618" s="1042" t="s">
        <v>1752</v>
      </c>
      <c r="E618" s="1042" t="s">
        <v>2881</v>
      </c>
      <c r="F618" s="1042" t="s">
        <v>3249</v>
      </c>
      <c r="G618" s="1042" t="s">
        <v>85</v>
      </c>
      <c r="H618" s="1042" t="s">
        <v>4275</v>
      </c>
      <c r="I618" s="1398"/>
    </row>
    <row r="619">
      <c r="A619" s="1098" t="s">
        <v>4458</v>
      </c>
      <c r="B619" s="1569" t="s">
        <v>4459</v>
      </c>
      <c r="C619" s="1042" t="s">
        <v>1150</v>
      </c>
      <c r="D619" s="1042" t="s">
        <v>1752</v>
      </c>
      <c r="E619" s="1042" t="s">
        <v>2881</v>
      </c>
      <c r="F619" s="1042" t="s">
        <v>3249</v>
      </c>
      <c r="G619" s="1042" t="s">
        <v>85</v>
      </c>
      <c r="H619" s="1042" t="s">
        <v>4275</v>
      </c>
      <c r="I619" s="1398"/>
    </row>
    <row r="620">
      <c r="A620" s="1098" t="s">
        <v>4460</v>
      </c>
      <c r="B620" s="1098" t="s">
        <v>4463</v>
      </c>
      <c r="C620" s="1042" t="s">
        <v>1150</v>
      </c>
      <c r="D620" s="1042" t="s">
        <v>1752</v>
      </c>
      <c r="E620" s="1042" t="s">
        <v>2881</v>
      </c>
      <c r="F620" s="1042" t="s">
        <v>3249</v>
      </c>
      <c r="G620" s="1042" t="s">
        <v>85</v>
      </c>
      <c r="H620" s="1042" t="s">
        <v>4275</v>
      </c>
      <c r="I620" s="1398"/>
    </row>
    <row r="621">
      <c r="A621" s="1592" t="s">
        <v>1973</v>
      </c>
      <c r="B621" s="1593" t="s">
        <v>4470</v>
      </c>
      <c r="C621" s="1042" t="s">
        <v>1150</v>
      </c>
      <c r="D621" s="1042" t="s">
        <v>1752</v>
      </c>
      <c r="E621" s="1042" t="s">
        <v>2881</v>
      </c>
      <c r="F621" s="1042" t="s">
        <v>3249</v>
      </c>
      <c r="G621" s="1042" t="s">
        <v>85</v>
      </c>
      <c r="H621" s="1042" t="s">
        <v>4275</v>
      </c>
      <c r="I621" s="1398"/>
    </row>
    <row r="622">
      <c r="A622" s="1098"/>
      <c r="B622" s="1098" t="s">
        <v>4473</v>
      </c>
      <c r="C622" s="1042" t="s">
        <v>1150</v>
      </c>
      <c r="D622" s="1042" t="s">
        <v>1752</v>
      </c>
      <c r="E622" s="1042" t="s">
        <v>2881</v>
      </c>
      <c r="F622" s="1042" t="s">
        <v>3249</v>
      </c>
      <c r="G622" s="1042" t="s">
        <v>85</v>
      </c>
      <c r="H622" s="1042" t="s">
        <v>4275</v>
      </c>
      <c r="I622" s="1398"/>
    </row>
    <row r="623">
      <c r="A623" s="1098" t="s">
        <v>1988</v>
      </c>
      <c r="B623" s="1098" t="s">
        <v>4475</v>
      </c>
      <c r="C623" s="1042" t="s">
        <v>1150</v>
      </c>
      <c r="D623" s="1042" t="s">
        <v>1752</v>
      </c>
      <c r="E623" s="1042" t="s">
        <v>2881</v>
      </c>
      <c r="F623" s="1042" t="s">
        <v>3249</v>
      </c>
      <c r="G623" s="1042" t="s">
        <v>85</v>
      </c>
      <c r="H623" s="1042" t="s">
        <v>4275</v>
      </c>
      <c r="I623" s="1398"/>
    </row>
    <row r="624">
      <c r="A624" s="1098"/>
      <c r="B624" s="1098" t="s">
        <v>4478</v>
      </c>
      <c r="C624" s="1042" t="s">
        <v>1150</v>
      </c>
      <c r="D624" s="1042" t="s">
        <v>1752</v>
      </c>
      <c r="E624" s="1042" t="s">
        <v>2881</v>
      </c>
      <c r="F624" s="1042" t="s">
        <v>3249</v>
      </c>
      <c r="G624" s="1042" t="s">
        <v>85</v>
      </c>
      <c r="H624" s="1042" t="s">
        <v>4275</v>
      </c>
      <c r="I624" s="1398"/>
    </row>
    <row r="625">
      <c r="A625" s="1098"/>
      <c r="B625" s="1536" t="s">
        <v>4480</v>
      </c>
      <c r="C625" s="1042" t="s">
        <v>1150</v>
      </c>
      <c r="D625" s="1042" t="s">
        <v>1752</v>
      </c>
      <c r="E625" s="1042" t="s">
        <v>2881</v>
      </c>
      <c r="F625" s="1042" t="s">
        <v>3249</v>
      </c>
      <c r="G625" s="1042" t="s">
        <v>85</v>
      </c>
      <c r="H625" s="1042" t="s">
        <v>4275</v>
      </c>
      <c r="I625" s="1398"/>
    </row>
    <row r="626">
      <c r="A626" s="1261"/>
      <c r="B626" s="1098" t="s">
        <v>4482</v>
      </c>
      <c r="C626" s="1042" t="s">
        <v>1150</v>
      </c>
      <c r="D626" s="1042" t="s">
        <v>1752</v>
      </c>
      <c r="E626" s="1042" t="s">
        <v>2881</v>
      </c>
      <c r="F626" s="1042" t="s">
        <v>3249</v>
      </c>
      <c r="G626" s="1042" t="s">
        <v>85</v>
      </c>
      <c r="H626" s="1042" t="s">
        <v>4275</v>
      </c>
      <c r="I626" s="1398"/>
    </row>
    <row r="627">
      <c r="A627" s="1098" t="s">
        <v>4484</v>
      </c>
      <c r="B627" s="1098" t="s">
        <v>4486</v>
      </c>
      <c r="C627" s="1042" t="s">
        <v>1150</v>
      </c>
      <c r="D627" s="1042" t="s">
        <v>1752</v>
      </c>
      <c r="E627" s="1042" t="s">
        <v>2881</v>
      </c>
      <c r="F627" s="1042" t="s">
        <v>3249</v>
      </c>
      <c r="G627" s="1042" t="s">
        <v>85</v>
      </c>
      <c r="H627" s="1042" t="s">
        <v>4275</v>
      </c>
      <c r="I627" s="1398"/>
    </row>
    <row r="628">
      <c r="A628" s="1098"/>
      <c r="B628" s="1098" t="s">
        <v>4489</v>
      </c>
      <c r="C628" s="1042" t="s">
        <v>4490</v>
      </c>
      <c r="D628" s="1042" t="s">
        <v>4492</v>
      </c>
      <c r="E628" s="1042" t="s">
        <v>2881</v>
      </c>
      <c r="F628" s="1042" t="s">
        <v>3249</v>
      </c>
      <c r="G628" s="1042" t="s">
        <v>85</v>
      </c>
      <c r="H628" s="1042" t="s">
        <v>4275</v>
      </c>
      <c r="I628" s="1398"/>
    </row>
    <row r="629">
      <c r="A629" s="1261"/>
      <c r="B629" s="1098" t="s">
        <v>4498</v>
      </c>
      <c r="C629" s="1042" t="s">
        <v>4499</v>
      </c>
      <c r="D629" s="1042" t="s">
        <v>4501</v>
      </c>
      <c r="E629" s="1042" t="s">
        <v>2881</v>
      </c>
      <c r="F629" s="1042" t="s">
        <v>3249</v>
      </c>
      <c r="G629" s="1042" t="s">
        <v>85</v>
      </c>
      <c r="H629" s="1042" t="s">
        <v>4504</v>
      </c>
      <c r="I629" s="1398"/>
    </row>
    <row r="630">
      <c r="A630" s="1261"/>
      <c r="B630" s="1098" t="s">
        <v>4507</v>
      </c>
      <c r="C630" s="1042" t="s">
        <v>1150</v>
      </c>
      <c r="D630" s="1042" t="s">
        <v>4509</v>
      </c>
      <c r="E630" s="1042" t="s">
        <v>2881</v>
      </c>
      <c r="F630" s="1042" t="s">
        <v>3249</v>
      </c>
      <c r="G630" s="1042" t="s">
        <v>85</v>
      </c>
      <c r="H630" s="1042" t="s">
        <v>4275</v>
      </c>
      <c r="I630" s="1042"/>
      <c r="J630" s="1042"/>
      <c r="K630" s="1042" t="s">
        <v>4510</v>
      </c>
    </row>
    <row r="631">
      <c r="A631" s="1261"/>
      <c r="B631" s="1098" t="s">
        <v>4511</v>
      </c>
      <c r="C631" s="1042" t="s">
        <v>1150</v>
      </c>
      <c r="D631" s="1042" t="s">
        <v>1752</v>
      </c>
      <c r="E631" s="1042" t="s">
        <v>2881</v>
      </c>
      <c r="F631" s="1042" t="s">
        <v>3249</v>
      </c>
      <c r="G631" s="1042" t="s">
        <v>85</v>
      </c>
      <c r="H631" s="1042" t="s">
        <v>4275</v>
      </c>
      <c r="I631" s="1042"/>
      <c r="J631" s="1042"/>
      <c r="K631" s="1042" t="s">
        <v>4510</v>
      </c>
    </row>
    <row r="632">
      <c r="A632" s="1098"/>
      <c r="B632" s="1098" t="s">
        <v>4514</v>
      </c>
      <c r="C632" s="1042" t="s">
        <v>1150</v>
      </c>
      <c r="D632" s="1042" t="s">
        <v>4406</v>
      </c>
      <c r="E632" s="1042" t="s">
        <v>2881</v>
      </c>
      <c r="F632" s="1042" t="s">
        <v>4516</v>
      </c>
      <c r="G632" s="1042" t="s">
        <v>85</v>
      </c>
      <c r="H632" s="1042" t="s">
        <v>4517</v>
      </c>
      <c r="I632" s="1042"/>
      <c r="J632" s="1042"/>
      <c r="K632" s="1042" t="s">
        <v>4510</v>
      </c>
    </row>
    <row r="633">
      <c r="A633" s="1098"/>
      <c r="B633" s="1569" t="s">
        <v>4518</v>
      </c>
      <c r="C633" s="1042" t="s">
        <v>1150</v>
      </c>
      <c r="D633" s="1042" t="s">
        <v>1752</v>
      </c>
      <c r="E633" s="1042" t="s">
        <v>2881</v>
      </c>
      <c r="F633" s="1042" t="s">
        <v>3249</v>
      </c>
      <c r="G633" s="1042" t="s">
        <v>85</v>
      </c>
      <c r="H633" s="1042" t="s">
        <v>4275</v>
      </c>
      <c r="I633" s="1042"/>
      <c r="J633" s="1042"/>
      <c r="K633" s="1042" t="s">
        <v>4510</v>
      </c>
    </row>
    <row r="634">
      <c r="A634" s="1098"/>
      <c r="B634" s="1098" t="s">
        <v>4520</v>
      </c>
      <c r="C634" s="1042" t="s">
        <v>4521</v>
      </c>
      <c r="D634" s="1042"/>
      <c r="E634" s="1042" t="s">
        <v>2881</v>
      </c>
      <c r="F634" s="1042" t="s">
        <v>3249</v>
      </c>
      <c r="G634" s="1042" t="s">
        <v>85</v>
      </c>
      <c r="H634" s="1042" t="s">
        <v>4275</v>
      </c>
      <c r="I634" s="1042"/>
      <c r="J634" s="1042"/>
      <c r="K634" s="1042" t="s">
        <v>4510</v>
      </c>
    </row>
    <row r="635">
      <c r="A635" s="1098"/>
      <c r="B635" s="1098" t="s">
        <v>4522</v>
      </c>
      <c r="C635" s="1042" t="s">
        <v>4523</v>
      </c>
      <c r="D635" s="1042" t="s">
        <v>1752</v>
      </c>
      <c r="E635" s="1042" t="s">
        <v>2881</v>
      </c>
      <c r="F635" s="1042" t="s">
        <v>3249</v>
      </c>
      <c r="G635" s="1042" t="s">
        <v>85</v>
      </c>
      <c r="H635" s="1042" t="s">
        <v>4275</v>
      </c>
      <c r="I635" s="1042"/>
      <c r="J635" s="1042"/>
      <c r="K635" s="1042" t="s">
        <v>4510</v>
      </c>
    </row>
    <row r="636">
      <c r="A636" s="1098"/>
      <c r="B636" s="1098" t="s">
        <v>4524</v>
      </c>
      <c r="C636" s="1042" t="s">
        <v>1150</v>
      </c>
      <c r="D636" s="1042" t="s">
        <v>1752</v>
      </c>
      <c r="E636" s="1042" t="s">
        <v>2881</v>
      </c>
      <c r="F636" s="1042" t="s">
        <v>3249</v>
      </c>
      <c r="G636" s="1042" t="s">
        <v>85</v>
      </c>
      <c r="H636" s="1042" t="s">
        <v>4275</v>
      </c>
      <c r="I636" s="1042"/>
      <c r="J636" s="1042"/>
      <c r="K636" s="1042" t="s">
        <v>4510</v>
      </c>
    </row>
    <row r="637">
      <c r="A637" s="1098"/>
      <c r="B637" s="1569" t="s">
        <v>4526</v>
      </c>
      <c r="C637" s="1042" t="s">
        <v>1150</v>
      </c>
      <c r="D637" s="1042" t="s">
        <v>1752</v>
      </c>
      <c r="E637" s="1042" t="s">
        <v>2881</v>
      </c>
      <c r="F637" s="1042" t="s">
        <v>3249</v>
      </c>
      <c r="G637" s="1042" t="s">
        <v>85</v>
      </c>
      <c r="H637" s="1042" t="s">
        <v>4275</v>
      </c>
      <c r="I637" s="1042"/>
      <c r="J637" s="1042"/>
      <c r="K637" s="1042" t="s">
        <v>4510</v>
      </c>
    </row>
    <row r="638">
      <c r="A638" s="1098"/>
      <c r="B638" s="1098" t="s">
        <v>4527</v>
      </c>
      <c r="C638" s="1042" t="s">
        <v>1150</v>
      </c>
      <c r="D638" s="1042" t="s">
        <v>1752</v>
      </c>
      <c r="E638" s="1042" t="s">
        <v>2881</v>
      </c>
      <c r="F638" s="1042" t="s">
        <v>3249</v>
      </c>
      <c r="G638" s="1042" t="s">
        <v>85</v>
      </c>
      <c r="H638" s="1042" t="s">
        <v>4275</v>
      </c>
      <c r="I638" s="1042"/>
      <c r="J638" s="1042"/>
      <c r="K638" s="1042" t="s">
        <v>4510</v>
      </c>
    </row>
    <row r="639">
      <c r="A639" s="1592"/>
      <c r="B639" s="1098" t="s">
        <v>4529</v>
      </c>
      <c r="C639" s="1042" t="s">
        <v>1150</v>
      </c>
      <c r="D639" s="1042" t="s">
        <v>1752</v>
      </c>
      <c r="E639" s="1042" t="s">
        <v>2881</v>
      </c>
      <c r="F639" s="1042" t="s">
        <v>3249</v>
      </c>
      <c r="G639" s="1042" t="s">
        <v>85</v>
      </c>
      <c r="H639" s="1042" t="s">
        <v>4275</v>
      </c>
      <c r="I639" s="1042"/>
      <c r="J639" s="1042"/>
      <c r="K639" s="1042" t="s">
        <v>4510</v>
      </c>
    </row>
    <row r="640">
      <c r="A640" s="1098"/>
      <c r="B640" s="1098" t="s">
        <v>4530</v>
      </c>
      <c r="C640" s="1042" t="s">
        <v>1150</v>
      </c>
      <c r="D640" s="1042" t="s">
        <v>1752</v>
      </c>
      <c r="E640" s="1042" t="s">
        <v>2881</v>
      </c>
      <c r="F640" s="1042" t="s">
        <v>3249</v>
      </c>
      <c r="G640" s="1042" t="s">
        <v>85</v>
      </c>
      <c r="H640" s="1042" t="s">
        <v>4275</v>
      </c>
      <c r="I640" s="1042"/>
      <c r="J640" s="1042"/>
      <c r="K640" s="1042" t="s">
        <v>4510</v>
      </c>
    </row>
    <row r="641">
      <c r="A641" s="1098"/>
      <c r="B641" s="1098" t="s">
        <v>4532</v>
      </c>
      <c r="C641" s="1042" t="s">
        <v>1150</v>
      </c>
      <c r="D641" s="1042" t="s">
        <v>4533</v>
      </c>
      <c r="E641" s="1042" t="s">
        <v>2881</v>
      </c>
      <c r="F641" s="1042" t="s">
        <v>3249</v>
      </c>
      <c r="G641" s="1042" t="s">
        <v>85</v>
      </c>
      <c r="H641" s="1042" t="s">
        <v>4275</v>
      </c>
      <c r="I641" s="1042"/>
      <c r="J641" s="1042"/>
      <c r="K641" s="1042" t="s">
        <v>4510</v>
      </c>
    </row>
    <row r="642">
      <c r="A642" s="1098"/>
      <c r="B642" s="1098" t="s">
        <v>4534</v>
      </c>
      <c r="C642" s="1042" t="s">
        <v>1150</v>
      </c>
      <c r="D642" s="1042" t="s">
        <v>4535</v>
      </c>
      <c r="E642" s="1042" t="s">
        <v>2881</v>
      </c>
      <c r="F642" s="1042" t="s">
        <v>3249</v>
      </c>
      <c r="G642" s="1042" t="s">
        <v>85</v>
      </c>
      <c r="H642" s="1042" t="s">
        <v>4275</v>
      </c>
      <c r="I642" s="1042"/>
      <c r="J642" s="1042"/>
      <c r="K642" s="1042" t="s">
        <v>4510</v>
      </c>
    </row>
    <row r="643">
      <c r="A643" s="1098"/>
      <c r="B643" s="1536" t="s">
        <v>4537</v>
      </c>
      <c r="C643" s="1042" t="s">
        <v>1150</v>
      </c>
      <c r="D643" s="1042" t="s">
        <v>1752</v>
      </c>
      <c r="E643" s="1042" t="s">
        <v>2881</v>
      </c>
      <c r="F643" s="1042" t="s">
        <v>3249</v>
      </c>
      <c r="G643" s="1042" t="s">
        <v>85</v>
      </c>
      <c r="H643" s="1042" t="s">
        <v>4275</v>
      </c>
      <c r="I643" s="1042"/>
      <c r="J643" s="1042"/>
      <c r="K643" s="1042" t="s">
        <v>4510</v>
      </c>
    </row>
    <row r="644">
      <c r="A644" s="1261"/>
      <c r="B644" s="1098" t="s">
        <v>4538</v>
      </c>
      <c r="C644" s="1042" t="s">
        <v>1150</v>
      </c>
      <c r="D644" s="1042" t="s">
        <v>4539</v>
      </c>
      <c r="E644" s="1042" t="s">
        <v>2881</v>
      </c>
      <c r="F644" s="1042" t="s">
        <v>3249</v>
      </c>
      <c r="G644" s="1042" t="s">
        <v>85</v>
      </c>
      <c r="H644" s="1042" t="s">
        <v>4275</v>
      </c>
      <c r="I644" s="1042"/>
      <c r="J644" s="1042"/>
      <c r="K644" s="1042" t="s">
        <v>4510</v>
      </c>
    </row>
    <row r="645">
      <c r="A645" s="1098" t="s">
        <v>2928</v>
      </c>
      <c r="B645" s="1098" t="s">
        <v>4540</v>
      </c>
      <c r="C645" s="1042" t="s">
        <v>1150</v>
      </c>
      <c r="D645" s="1042" t="s">
        <v>4541</v>
      </c>
      <c r="E645" s="1042" t="s">
        <v>2881</v>
      </c>
      <c r="F645" s="1042" t="s">
        <v>3249</v>
      </c>
      <c r="G645" s="1042" t="s">
        <v>85</v>
      </c>
      <c r="H645" s="1042" t="s">
        <v>4275</v>
      </c>
      <c r="I645" s="1042"/>
      <c r="J645" s="1042"/>
      <c r="K645" s="1042" t="s">
        <v>4510</v>
      </c>
    </row>
    <row r="646">
      <c r="A646" s="1098" t="s">
        <v>2960</v>
      </c>
      <c r="B646" s="1098" t="s">
        <v>4542</v>
      </c>
      <c r="C646" s="1042" t="s">
        <v>1150</v>
      </c>
      <c r="D646" s="1042" t="s">
        <v>1752</v>
      </c>
      <c r="E646" s="1042" t="s">
        <v>2881</v>
      </c>
      <c r="F646" s="1042" t="s">
        <v>3249</v>
      </c>
      <c r="G646" s="1042" t="s">
        <v>85</v>
      </c>
      <c r="H646" s="1042" t="s">
        <v>4275</v>
      </c>
      <c r="I646" s="1042"/>
      <c r="J646" s="1042" t="s">
        <v>2879</v>
      </c>
      <c r="K646" s="1042" t="s">
        <v>4510</v>
      </c>
    </row>
    <row r="647">
      <c r="A647" s="1098"/>
      <c r="B647" s="1098" t="s">
        <v>4543</v>
      </c>
      <c r="C647" s="1042" t="s">
        <v>1150</v>
      </c>
      <c r="D647" s="1042" t="s">
        <v>1752</v>
      </c>
      <c r="E647" s="1042" t="s">
        <v>2881</v>
      </c>
      <c r="F647" s="1042" t="s">
        <v>3249</v>
      </c>
      <c r="G647" s="1042" t="s">
        <v>85</v>
      </c>
      <c r="H647" s="1042" t="s">
        <v>4275</v>
      </c>
      <c r="I647" s="1042"/>
      <c r="J647" s="1042" t="s">
        <v>2879</v>
      </c>
      <c r="K647" s="1042" t="s">
        <v>4510</v>
      </c>
    </row>
    <row r="648">
      <c r="A648" s="1261"/>
      <c r="B648" s="1098" t="s">
        <v>4544</v>
      </c>
      <c r="C648" s="1042" t="s">
        <v>1150</v>
      </c>
      <c r="D648" s="1042" t="s">
        <v>1752</v>
      </c>
      <c r="E648" s="1042" t="s">
        <v>2881</v>
      </c>
      <c r="F648" s="1042" t="s">
        <v>3249</v>
      </c>
      <c r="G648" s="1042" t="s">
        <v>85</v>
      </c>
      <c r="H648" s="1042" t="s">
        <v>4275</v>
      </c>
      <c r="I648" s="1042"/>
      <c r="J648" s="1042" t="s">
        <v>2879</v>
      </c>
      <c r="K648" s="1042" t="s">
        <v>4510</v>
      </c>
    </row>
    <row r="649">
      <c r="A649" s="1261"/>
      <c r="B649" s="1098" t="s">
        <v>4545</v>
      </c>
      <c r="C649" s="1042" t="s">
        <v>1150</v>
      </c>
      <c r="D649" s="1042" t="s">
        <v>1752</v>
      </c>
      <c r="E649" s="1042" t="s">
        <v>2881</v>
      </c>
      <c r="F649" s="1042" t="s">
        <v>3249</v>
      </c>
      <c r="G649" s="1042" t="s">
        <v>85</v>
      </c>
      <c r="H649" s="1042" t="s">
        <v>4275</v>
      </c>
      <c r="I649" s="1042"/>
      <c r="J649" s="1042" t="s">
        <v>2879</v>
      </c>
      <c r="K649" s="1042" t="s">
        <v>4510</v>
      </c>
    </row>
    <row r="650">
      <c r="A650" s="1098"/>
      <c r="B650" s="1098" t="s">
        <v>4546</v>
      </c>
      <c r="C650" s="1392" t="s">
        <v>1150</v>
      </c>
      <c r="D650" s="1042" t="s">
        <v>1752</v>
      </c>
      <c r="E650" s="1042" t="s">
        <v>2881</v>
      </c>
      <c r="F650" s="1042" t="s">
        <v>3249</v>
      </c>
      <c r="G650" s="1042" t="s">
        <v>85</v>
      </c>
      <c r="H650" s="1042" t="s">
        <v>4275</v>
      </c>
      <c r="I650" s="1042"/>
      <c r="J650" s="1042" t="s">
        <v>2879</v>
      </c>
      <c r="K650" s="1042" t="s">
        <v>4510</v>
      </c>
    </row>
    <row r="651">
      <c r="A651" s="1098"/>
      <c r="B651" s="1569" t="s">
        <v>4547</v>
      </c>
      <c r="C651" s="1042" t="s">
        <v>1150</v>
      </c>
      <c r="D651" s="1042" t="s">
        <v>1752</v>
      </c>
      <c r="E651" s="1042" t="s">
        <v>2881</v>
      </c>
      <c r="F651" s="1042" t="s">
        <v>3249</v>
      </c>
      <c r="G651" s="1042" t="s">
        <v>85</v>
      </c>
      <c r="H651" s="1042" t="s">
        <v>4275</v>
      </c>
      <c r="I651" s="1042"/>
      <c r="J651" s="1042" t="s">
        <v>2879</v>
      </c>
      <c r="K651" s="1042" t="s">
        <v>4510</v>
      </c>
    </row>
    <row r="652">
      <c r="A652" s="1098"/>
      <c r="B652" s="1098" t="s">
        <v>4548</v>
      </c>
      <c r="C652" s="1042" t="s">
        <v>1150</v>
      </c>
      <c r="D652" s="1042" t="s">
        <v>4406</v>
      </c>
      <c r="E652" s="1042" t="s">
        <v>2881</v>
      </c>
      <c r="F652" s="1042" t="s">
        <v>3249</v>
      </c>
      <c r="G652" s="1042" t="s">
        <v>85</v>
      </c>
      <c r="H652" s="1042" t="s">
        <v>4275</v>
      </c>
      <c r="I652" s="1042"/>
      <c r="J652" s="1042" t="s">
        <v>2879</v>
      </c>
      <c r="K652" s="1042" t="s">
        <v>4510</v>
      </c>
    </row>
    <row r="653">
      <c r="A653" s="1261"/>
      <c r="B653" s="1098" t="s">
        <v>4549</v>
      </c>
      <c r="C653" s="1042" t="s">
        <v>1150</v>
      </c>
      <c r="D653" s="1042" t="s">
        <v>1752</v>
      </c>
      <c r="E653" s="1042" t="s">
        <v>2881</v>
      </c>
      <c r="F653" s="1042" t="s">
        <v>3249</v>
      </c>
      <c r="G653" s="1042" t="s">
        <v>85</v>
      </c>
      <c r="H653" s="1042"/>
      <c r="I653" s="1042"/>
      <c r="J653" s="1042" t="s">
        <v>2879</v>
      </c>
      <c r="K653" s="1042" t="s">
        <v>4510</v>
      </c>
    </row>
    <row r="654">
      <c r="A654" s="1098"/>
      <c r="B654" s="1098" t="s">
        <v>4550</v>
      </c>
      <c r="C654" s="1042" t="s">
        <v>1150</v>
      </c>
      <c r="D654" s="1042" t="s">
        <v>1752</v>
      </c>
      <c r="E654" s="1042" t="s">
        <v>2881</v>
      </c>
      <c r="F654" s="1042" t="s">
        <v>3249</v>
      </c>
      <c r="G654" s="1042" t="s">
        <v>85</v>
      </c>
      <c r="H654" s="1042"/>
      <c r="I654" s="1042"/>
      <c r="J654" s="1042" t="s">
        <v>2879</v>
      </c>
      <c r="K654" s="1042" t="s">
        <v>4510</v>
      </c>
    </row>
    <row r="655">
      <c r="A655" s="1592"/>
      <c r="B655" s="1098" t="s">
        <v>4551</v>
      </c>
      <c r="C655" s="1042" t="s">
        <v>1150</v>
      </c>
      <c r="D655" s="1042" t="s">
        <v>1752</v>
      </c>
      <c r="E655" s="1042" t="s">
        <v>2881</v>
      </c>
      <c r="F655" s="1042" t="s">
        <v>3249</v>
      </c>
      <c r="G655" s="1042" t="s">
        <v>85</v>
      </c>
      <c r="H655" s="1042"/>
      <c r="I655" s="1042"/>
      <c r="J655" s="1042" t="s">
        <v>2879</v>
      </c>
      <c r="K655" s="1042" t="s">
        <v>4510</v>
      </c>
    </row>
    <row r="656">
      <c r="A656" s="1098"/>
      <c r="B656" s="1098" t="s">
        <v>4552</v>
      </c>
      <c r="C656" s="1042" t="s">
        <v>1150</v>
      </c>
      <c r="D656" s="1042" t="s">
        <v>1752</v>
      </c>
      <c r="E656" s="1042" t="s">
        <v>2881</v>
      </c>
      <c r="F656" s="1042" t="s">
        <v>3249</v>
      </c>
      <c r="G656" s="1042" t="s">
        <v>85</v>
      </c>
      <c r="H656" s="1042"/>
      <c r="I656" s="1042"/>
      <c r="J656" s="1042" t="s">
        <v>2879</v>
      </c>
      <c r="K656" s="1042" t="s">
        <v>4510</v>
      </c>
    </row>
    <row r="657">
      <c r="A657" s="1098"/>
      <c r="B657" s="1098" t="s">
        <v>4553</v>
      </c>
      <c r="C657" s="1042" t="s">
        <v>1150</v>
      </c>
      <c r="D657" s="1042" t="s">
        <v>1752</v>
      </c>
      <c r="E657" s="1042" t="s">
        <v>2881</v>
      </c>
      <c r="F657" s="1042" t="s">
        <v>3249</v>
      </c>
      <c r="G657" s="1042" t="s">
        <v>85</v>
      </c>
      <c r="H657" s="1042"/>
      <c r="I657" s="1042"/>
      <c r="J657" s="1042" t="s">
        <v>2879</v>
      </c>
      <c r="K657" s="1042" t="s">
        <v>4510</v>
      </c>
    </row>
    <row r="658">
      <c r="A658" s="1098"/>
      <c r="B658" s="1098" t="s">
        <v>4554</v>
      </c>
      <c r="C658" s="1042" t="s">
        <v>1150</v>
      </c>
      <c r="D658" s="1042" t="s">
        <v>1752</v>
      </c>
      <c r="E658" s="1042" t="s">
        <v>2881</v>
      </c>
      <c r="F658" s="1042" t="s">
        <v>3249</v>
      </c>
      <c r="G658" s="1042" t="s">
        <v>85</v>
      </c>
      <c r="H658" s="1042"/>
      <c r="I658" s="1042"/>
      <c r="J658" s="1042" t="s">
        <v>2879</v>
      </c>
      <c r="K658" s="1042" t="s">
        <v>4510</v>
      </c>
    </row>
    <row r="659">
      <c r="A659" s="1098"/>
      <c r="B659" s="1536" t="s">
        <v>4556</v>
      </c>
      <c r="C659" s="1042" t="s">
        <v>1150</v>
      </c>
      <c r="D659" s="1042" t="s">
        <v>1752</v>
      </c>
      <c r="E659" s="1042" t="s">
        <v>2881</v>
      </c>
      <c r="F659" s="1042" t="s">
        <v>3249</v>
      </c>
      <c r="G659" s="1042" t="s">
        <v>85</v>
      </c>
      <c r="H659" s="1042"/>
      <c r="I659" s="1042"/>
      <c r="J659" s="1042" t="s">
        <v>2879</v>
      </c>
      <c r="K659" s="1042" t="s">
        <v>4510</v>
      </c>
    </row>
    <row r="660">
      <c r="A660" s="1261"/>
      <c r="B660" s="1098" t="s">
        <v>4557</v>
      </c>
      <c r="C660" s="1042" t="s">
        <v>1150</v>
      </c>
      <c r="D660" s="1042" t="s">
        <v>1752</v>
      </c>
      <c r="E660" s="1042" t="s">
        <v>2881</v>
      </c>
      <c r="F660" s="1042" t="s">
        <v>3249</v>
      </c>
      <c r="G660" s="1042" t="s">
        <v>85</v>
      </c>
      <c r="H660" s="1042"/>
      <c r="I660" s="1042"/>
      <c r="J660" s="1042" t="s">
        <v>2879</v>
      </c>
      <c r="K660" s="1042" t="s">
        <v>4510</v>
      </c>
    </row>
    <row r="661">
      <c r="A661" s="1098"/>
      <c r="B661" s="1098" t="s">
        <v>4558</v>
      </c>
      <c r="C661" s="1042" t="s">
        <v>1150</v>
      </c>
      <c r="D661" s="1042" t="s">
        <v>4559</v>
      </c>
      <c r="E661" s="1042" t="s">
        <v>2881</v>
      </c>
      <c r="F661" s="1042" t="s">
        <v>3249</v>
      </c>
      <c r="G661" s="1042"/>
      <c r="H661" s="1042"/>
      <c r="I661" s="1042"/>
      <c r="J661" s="1042" t="s">
        <v>2879</v>
      </c>
      <c r="K661" s="1042" t="s">
        <v>4510</v>
      </c>
    </row>
    <row r="662">
      <c r="A662" s="1098"/>
      <c r="B662" s="1098" t="s">
        <v>4560</v>
      </c>
      <c r="C662" s="1042" t="s">
        <v>1150</v>
      </c>
      <c r="D662" s="1042"/>
      <c r="E662" s="1042" t="s">
        <v>2881</v>
      </c>
      <c r="F662" s="1042" t="s">
        <v>3249</v>
      </c>
      <c r="G662" s="1042"/>
      <c r="H662" s="1042"/>
      <c r="I662" s="1042"/>
      <c r="J662" s="1042" t="s">
        <v>2879</v>
      </c>
      <c r="K662" s="1042" t="s">
        <v>4561</v>
      </c>
    </row>
    <row r="663">
      <c r="A663" s="1098"/>
      <c r="B663" s="1098" t="s">
        <v>4563</v>
      </c>
      <c r="C663" s="1042" t="s">
        <v>1150</v>
      </c>
      <c r="D663" s="1042"/>
      <c r="E663" s="1042" t="s">
        <v>2881</v>
      </c>
      <c r="F663" s="1042" t="s">
        <v>3249</v>
      </c>
      <c r="G663" s="1042"/>
      <c r="H663" s="1042"/>
      <c r="I663" s="1042"/>
      <c r="J663" s="1042" t="s">
        <v>2879</v>
      </c>
      <c r="K663" s="1042" t="s">
        <v>4510</v>
      </c>
    </row>
    <row r="664">
      <c r="A664" s="1261"/>
      <c r="B664" s="1098" t="s">
        <v>4565</v>
      </c>
      <c r="C664" s="1042" t="s">
        <v>1150</v>
      </c>
      <c r="D664" s="1042"/>
      <c r="E664" s="1042" t="s">
        <v>2881</v>
      </c>
      <c r="F664" s="1042" t="s">
        <v>3249</v>
      </c>
      <c r="G664" s="1042"/>
      <c r="H664" s="1042"/>
      <c r="I664" s="1042"/>
      <c r="J664" s="1042" t="s">
        <v>2879</v>
      </c>
      <c r="K664" s="1042" t="s">
        <v>4510</v>
      </c>
    </row>
    <row r="665">
      <c r="A665" s="1261"/>
      <c r="B665" s="1098" t="s">
        <v>4570</v>
      </c>
      <c r="C665" s="1042" t="s">
        <v>4571</v>
      </c>
      <c r="D665" s="1042"/>
      <c r="E665" s="1042" t="s">
        <v>2881</v>
      </c>
      <c r="F665" s="1042" t="s">
        <v>3249</v>
      </c>
      <c r="G665" s="1042"/>
      <c r="H665" s="1042"/>
      <c r="I665" s="1027"/>
      <c r="J665" s="1042" t="s">
        <v>2879</v>
      </c>
      <c r="K665" s="1042" t="s">
        <v>4510</v>
      </c>
    </row>
    <row r="666">
      <c r="A666" s="1098"/>
      <c r="B666" s="1098" t="s">
        <v>4572</v>
      </c>
      <c r="C666" s="1392" t="s">
        <v>4573</v>
      </c>
      <c r="D666" s="1042"/>
      <c r="E666" s="1042" t="s">
        <v>2881</v>
      </c>
      <c r="F666" s="1042" t="s">
        <v>3249</v>
      </c>
      <c r="G666" s="1042"/>
      <c r="H666" s="1042"/>
      <c r="I666" s="1042"/>
      <c r="J666" s="1042" t="s">
        <v>2879</v>
      </c>
      <c r="K666" s="1042" t="s">
        <v>4510</v>
      </c>
    </row>
    <row r="667">
      <c r="A667" s="1098"/>
      <c r="B667" s="1569" t="s">
        <v>4714</v>
      </c>
      <c r="C667" s="1042" t="s">
        <v>1150</v>
      </c>
      <c r="D667" s="1042" t="s">
        <v>1752</v>
      </c>
      <c r="E667" s="1042" t="s">
        <v>2881</v>
      </c>
      <c r="F667" s="1042" t="s">
        <v>3249</v>
      </c>
      <c r="G667" s="1042"/>
      <c r="H667" s="1042" t="s">
        <v>4275</v>
      </c>
      <c r="I667" s="1042"/>
      <c r="J667" s="1042"/>
      <c r="K667" s="1042" t="s">
        <v>4510</v>
      </c>
      <c r="L667" s="1546"/>
    </row>
    <row r="668">
      <c r="A668" s="1098"/>
      <c r="B668" s="1098" t="s">
        <v>4715</v>
      </c>
      <c r="C668" s="1042" t="s">
        <v>1150</v>
      </c>
      <c r="D668" s="1042" t="s">
        <v>1752</v>
      </c>
      <c r="E668" s="1042" t="s">
        <v>2881</v>
      </c>
      <c r="F668" s="1042" t="s">
        <v>4717</v>
      </c>
      <c r="G668" s="1042"/>
      <c r="H668" s="1042" t="s">
        <v>4275</v>
      </c>
      <c r="I668" s="1042"/>
      <c r="J668" s="1042"/>
      <c r="K668" s="1042" t="s">
        <v>4510</v>
      </c>
      <c r="L668" s="1027"/>
    </row>
    <row r="669">
      <c r="A669" s="1098"/>
      <c r="B669" s="1098" t="s">
        <v>4719</v>
      </c>
      <c r="C669" s="1042" t="s">
        <v>1150</v>
      </c>
      <c r="D669" s="1042" t="s">
        <v>1752</v>
      </c>
      <c r="E669" s="1042" t="s">
        <v>2881</v>
      </c>
      <c r="F669" s="1042" t="s">
        <v>3249</v>
      </c>
      <c r="G669" s="1027"/>
      <c r="H669" s="1042" t="s">
        <v>4275</v>
      </c>
      <c r="I669" s="1027"/>
      <c r="J669" s="1027"/>
      <c r="K669" s="1042" t="s">
        <v>4510</v>
      </c>
      <c r="L669" s="1027"/>
    </row>
    <row r="670">
      <c r="A670" s="1098"/>
      <c r="B670" s="1098" t="s">
        <v>4720</v>
      </c>
      <c r="C670" s="1042" t="s">
        <v>1150</v>
      </c>
      <c r="D670" s="1042" t="s">
        <v>1752</v>
      </c>
      <c r="E670" s="1042" t="s">
        <v>2881</v>
      </c>
      <c r="F670" s="1042" t="s">
        <v>3249</v>
      </c>
      <c r="G670" s="1042"/>
      <c r="H670" s="1042" t="s">
        <v>4275</v>
      </c>
      <c r="I670" s="1042"/>
      <c r="J670" s="1042"/>
      <c r="K670" s="1042" t="s">
        <v>4510</v>
      </c>
      <c r="L670" s="1027"/>
    </row>
    <row r="671">
      <c r="A671" s="1261"/>
      <c r="B671" s="1098" t="s">
        <v>4724</v>
      </c>
      <c r="C671" s="1042" t="s">
        <v>1150</v>
      </c>
      <c r="D671" s="1042" t="s">
        <v>1752</v>
      </c>
      <c r="E671" s="1042" t="s">
        <v>2881</v>
      </c>
      <c r="F671" s="1042" t="s">
        <v>3249</v>
      </c>
      <c r="G671" s="1042"/>
      <c r="H671" s="1042" t="s">
        <v>4275</v>
      </c>
      <c r="I671" s="1042"/>
      <c r="J671" s="1042"/>
      <c r="K671" s="1042" t="s">
        <v>4510</v>
      </c>
      <c r="L671" s="1027"/>
    </row>
    <row r="672">
      <c r="A672" s="1261"/>
      <c r="B672" s="1098" t="s">
        <v>4726</v>
      </c>
      <c r="C672" s="1042" t="s">
        <v>1150</v>
      </c>
      <c r="D672" s="1042" t="s">
        <v>1752</v>
      </c>
      <c r="E672" s="1042" t="s">
        <v>2881</v>
      </c>
      <c r="F672" s="1042" t="s">
        <v>3249</v>
      </c>
      <c r="G672" s="1042"/>
      <c r="H672" s="1042" t="s">
        <v>4275</v>
      </c>
      <c r="I672" s="1027"/>
      <c r="J672" s="1042"/>
      <c r="K672" s="1042" t="s">
        <v>4510</v>
      </c>
      <c r="L672" s="1027"/>
    </row>
    <row r="673">
      <c r="A673" s="1098"/>
      <c r="B673" s="1098" t="s">
        <v>4729</v>
      </c>
      <c r="C673" s="1392" t="s">
        <v>1150</v>
      </c>
      <c r="D673" s="1042" t="s">
        <v>1752</v>
      </c>
      <c r="E673" s="1042" t="s">
        <v>2881</v>
      </c>
      <c r="F673" s="1042" t="s">
        <v>3249</v>
      </c>
      <c r="G673" s="1042"/>
      <c r="H673" s="1042" t="s">
        <v>4275</v>
      </c>
      <c r="I673" s="1042"/>
      <c r="J673" s="1042"/>
      <c r="K673" s="1042" t="s">
        <v>4510</v>
      </c>
      <c r="L673" s="1027"/>
    </row>
    <row r="674">
      <c r="A674" s="1098"/>
      <c r="B674" s="1569" t="s">
        <v>4730</v>
      </c>
      <c r="C674" s="1042" t="s">
        <v>1150</v>
      </c>
      <c r="D674" s="1042" t="s">
        <v>1752</v>
      </c>
      <c r="E674" s="1042" t="s">
        <v>2881</v>
      </c>
      <c r="F674" s="1042" t="s">
        <v>3249</v>
      </c>
      <c r="G674" s="1042"/>
      <c r="H674" s="1042" t="s">
        <v>4275</v>
      </c>
      <c r="I674" s="1042"/>
      <c r="J674" s="1042"/>
      <c r="K674" s="1042" t="s">
        <v>4731</v>
      </c>
      <c r="L674" s="1027"/>
    </row>
    <row r="675">
      <c r="A675" s="1708">
        <v>42558.0</v>
      </c>
      <c r="B675" s="1098" t="s">
        <v>4732</v>
      </c>
      <c r="C675" s="1042" t="s">
        <v>1150</v>
      </c>
      <c r="D675" s="1042" t="s">
        <v>1752</v>
      </c>
      <c r="E675" s="1042" t="s">
        <v>2881</v>
      </c>
      <c r="F675" s="1042" t="s">
        <v>3249</v>
      </c>
      <c r="G675" s="1042"/>
      <c r="H675" s="1042" t="s">
        <v>4275</v>
      </c>
      <c r="I675" s="1042"/>
      <c r="J675" s="1042"/>
      <c r="K675" s="1042" t="s">
        <v>4510</v>
      </c>
      <c r="L675" s="1027"/>
    </row>
    <row r="676">
      <c r="A676" s="1098"/>
      <c r="B676" s="1098" t="s">
        <v>4733</v>
      </c>
      <c r="C676" s="1042" t="s">
        <v>1150</v>
      </c>
      <c r="D676" s="1042" t="s">
        <v>1752</v>
      </c>
      <c r="E676" s="1042" t="s">
        <v>2881</v>
      </c>
      <c r="F676" s="1042" t="s">
        <v>3249</v>
      </c>
      <c r="G676" s="1027"/>
      <c r="H676" s="1042" t="s">
        <v>4275</v>
      </c>
      <c r="I676" s="1027"/>
      <c r="J676" s="1027"/>
      <c r="K676" s="1042" t="s">
        <v>4510</v>
      </c>
      <c r="L676" s="1027"/>
    </row>
    <row r="677">
      <c r="A677" s="1719">
        <v>42589.0</v>
      </c>
      <c r="B677" s="1098" t="s">
        <v>4737</v>
      </c>
      <c r="C677" s="1042" t="s">
        <v>1150</v>
      </c>
      <c r="D677" s="1042" t="s">
        <v>1752</v>
      </c>
      <c r="E677" s="1042" t="s">
        <v>2881</v>
      </c>
      <c r="F677" s="1042" t="s">
        <v>3249</v>
      </c>
      <c r="G677" s="1027"/>
      <c r="H677" s="1042" t="s">
        <v>4275</v>
      </c>
      <c r="I677" s="1027"/>
      <c r="J677" s="1027"/>
      <c r="K677" s="1042" t="s">
        <v>4510</v>
      </c>
      <c r="L677" s="1027"/>
    </row>
    <row r="678">
      <c r="A678" s="1098"/>
      <c r="B678" s="1098" t="s">
        <v>4742</v>
      </c>
      <c r="C678" s="1042" t="s">
        <v>1150</v>
      </c>
      <c r="D678" s="1042" t="s">
        <v>1752</v>
      </c>
      <c r="E678" s="1042" t="s">
        <v>2881</v>
      </c>
      <c r="F678" s="1042" t="s">
        <v>3249</v>
      </c>
      <c r="G678" s="1042"/>
      <c r="H678" s="1042" t="s">
        <v>4275</v>
      </c>
      <c r="I678" s="1042"/>
      <c r="J678" s="1042"/>
      <c r="K678" s="1042" t="s">
        <v>4510</v>
      </c>
      <c r="L678" s="1027"/>
    </row>
    <row r="679">
      <c r="A679" s="1261"/>
      <c r="B679" s="1098" t="s">
        <v>4744</v>
      </c>
      <c r="C679" s="1042" t="s">
        <v>1150</v>
      </c>
      <c r="D679" s="1042" t="s">
        <v>1752</v>
      </c>
      <c r="E679" s="1042" t="s">
        <v>2881</v>
      </c>
      <c r="F679" s="1042" t="s">
        <v>3249</v>
      </c>
      <c r="G679" s="1042"/>
      <c r="H679" s="1042" t="s">
        <v>4275</v>
      </c>
      <c r="I679" s="1042"/>
      <c r="J679" s="1042"/>
      <c r="K679" s="1042" t="s">
        <v>4510</v>
      </c>
      <c r="L679" s="1027"/>
    </row>
    <row r="680">
      <c r="A680" s="1098" t="s">
        <v>4750</v>
      </c>
      <c r="B680" s="1098" t="s">
        <v>4751</v>
      </c>
      <c r="C680" s="1042" t="s">
        <v>1150</v>
      </c>
      <c r="D680" s="1042" t="s">
        <v>1752</v>
      </c>
      <c r="E680" s="1042" t="s">
        <v>2881</v>
      </c>
      <c r="F680" s="1042" t="s">
        <v>3249</v>
      </c>
      <c r="G680" s="1042"/>
      <c r="H680" s="1042" t="s">
        <v>4275</v>
      </c>
      <c r="I680" s="1027"/>
      <c r="J680" s="1042"/>
      <c r="K680" s="1042" t="s">
        <v>4510</v>
      </c>
      <c r="L680" s="1027"/>
    </row>
    <row r="681">
      <c r="A681" s="1098" t="s">
        <v>4755</v>
      </c>
      <c r="B681" s="1098" t="s">
        <v>4757</v>
      </c>
      <c r="C681" s="1392" t="s">
        <v>1150</v>
      </c>
      <c r="D681" s="1042" t="s">
        <v>1752</v>
      </c>
      <c r="E681" s="1042" t="s">
        <v>2881</v>
      </c>
      <c r="F681" s="1042" t="s">
        <v>3249</v>
      </c>
      <c r="G681" s="1042"/>
      <c r="H681" s="1042" t="s">
        <v>4275</v>
      </c>
      <c r="I681" s="1042"/>
      <c r="J681" s="1042"/>
      <c r="K681" s="1042" t="s">
        <v>4510</v>
      </c>
      <c r="L681" s="1027"/>
    </row>
    <row r="682">
      <c r="A682" s="1098" t="s">
        <v>3280</v>
      </c>
      <c r="B682" s="1569" t="s">
        <v>4764</v>
      </c>
      <c r="C682" s="1042" t="s">
        <v>1150</v>
      </c>
      <c r="D682" s="1042" t="s">
        <v>1752</v>
      </c>
      <c r="E682" s="1042" t="s">
        <v>2881</v>
      </c>
      <c r="F682" s="1042" t="s">
        <v>3249</v>
      </c>
      <c r="G682" s="1042"/>
      <c r="H682" s="1042" t="s">
        <v>4275</v>
      </c>
      <c r="I682" s="1042"/>
      <c r="J682" s="1042"/>
      <c r="K682" s="1042" t="s">
        <v>4510</v>
      </c>
      <c r="L682" s="1027"/>
    </row>
    <row r="683">
      <c r="A683" s="1098" t="s">
        <v>3287</v>
      </c>
      <c r="B683" s="1098" t="s">
        <v>4769</v>
      </c>
      <c r="C683" s="1042" t="s">
        <v>1150</v>
      </c>
      <c r="D683" s="1042" t="s">
        <v>1752</v>
      </c>
      <c r="E683" s="1042" t="s">
        <v>2881</v>
      </c>
      <c r="F683" s="1042" t="s">
        <v>3249</v>
      </c>
      <c r="G683" s="1042"/>
      <c r="H683" s="1042" t="s">
        <v>4275</v>
      </c>
      <c r="I683" s="1042"/>
      <c r="J683" s="1042"/>
      <c r="K683" s="1042" t="s">
        <v>4510</v>
      </c>
      <c r="L683" s="1027"/>
    </row>
    <row r="684">
      <c r="A684" s="1098" t="s">
        <v>3291</v>
      </c>
      <c r="B684" s="1098" t="s">
        <v>4777</v>
      </c>
      <c r="C684" s="1042" t="s">
        <v>1150</v>
      </c>
      <c r="D684" s="1042" t="s">
        <v>1752</v>
      </c>
      <c r="E684" s="1042" t="s">
        <v>2881</v>
      </c>
      <c r="F684" s="1042" t="s">
        <v>3249</v>
      </c>
      <c r="G684" s="1042"/>
      <c r="H684" s="1042" t="s">
        <v>4275</v>
      </c>
      <c r="I684" s="1042"/>
      <c r="J684" s="1042"/>
      <c r="K684" s="1042" t="s">
        <v>4510</v>
      </c>
      <c r="L684" s="1027"/>
    </row>
    <row r="685">
      <c r="A685" s="1261"/>
      <c r="B685" s="1098" t="s">
        <v>4783</v>
      </c>
      <c r="C685" s="1042" t="s">
        <v>1150</v>
      </c>
      <c r="D685" s="1042" t="s">
        <v>1752</v>
      </c>
      <c r="E685" s="1042" t="s">
        <v>2881</v>
      </c>
      <c r="F685" s="1042" t="s">
        <v>3249</v>
      </c>
      <c r="G685" s="1042"/>
      <c r="H685" s="1042" t="s">
        <v>4275</v>
      </c>
      <c r="I685" s="1042"/>
      <c r="J685" s="1042"/>
      <c r="K685" s="1042" t="s">
        <v>4510</v>
      </c>
      <c r="L685" s="1027"/>
    </row>
    <row r="686">
      <c r="A686" s="1098"/>
      <c r="B686" s="1098" t="s">
        <v>4790</v>
      </c>
      <c r="C686" s="1042" t="s">
        <v>1150</v>
      </c>
      <c r="D686" s="1042" t="s">
        <v>1752</v>
      </c>
      <c r="E686" s="1042" t="s">
        <v>2881</v>
      </c>
      <c r="F686" s="1042" t="s">
        <v>3249</v>
      </c>
      <c r="G686" s="1042"/>
      <c r="H686" s="1042" t="s">
        <v>4275</v>
      </c>
      <c r="I686" s="1027"/>
      <c r="J686" s="1042"/>
      <c r="K686" s="1042" t="s">
        <v>4510</v>
      </c>
      <c r="L686" s="1027"/>
    </row>
    <row r="687">
      <c r="A687" s="1098" t="s">
        <v>4795</v>
      </c>
      <c r="B687" s="1098" t="s">
        <v>4797</v>
      </c>
      <c r="C687" s="1392" t="s">
        <v>1150</v>
      </c>
      <c r="D687" s="1042" t="s">
        <v>1752</v>
      </c>
      <c r="E687" s="1042" t="s">
        <v>2881</v>
      </c>
      <c r="F687" s="1042" t="s">
        <v>3249</v>
      </c>
      <c r="G687" s="1042"/>
      <c r="H687" s="1042" t="s">
        <v>4275</v>
      </c>
      <c r="I687" s="1042"/>
      <c r="J687" s="1042"/>
      <c r="K687" s="1042" t="s">
        <v>4510</v>
      </c>
      <c r="L687" s="1027"/>
    </row>
    <row r="688">
      <c r="A688" s="1098" t="s">
        <v>4800</v>
      </c>
      <c r="B688" s="1569" t="s">
        <v>4802</v>
      </c>
      <c r="C688" s="1042" t="s">
        <v>1150</v>
      </c>
      <c r="D688" s="1042" t="s">
        <v>1752</v>
      </c>
      <c r="E688" s="1042" t="s">
        <v>2881</v>
      </c>
      <c r="F688" s="1042" t="s">
        <v>3249</v>
      </c>
      <c r="G688" s="1042" t="s">
        <v>85</v>
      </c>
      <c r="H688" s="1042" t="s">
        <v>4275</v>
      </c>
      <c r="I688" s="1042" t="s">
        <v>4804</v>
      </c>
      <c r="J688" s="1042" t="s">
        <v>2879</v>
      </c>
      <c r="K688" s="1042" t="s">
        <v>4510</v>
      </c>
      <c r="L688" s="1027"/>
    </row>
    <row r="689">
      <c r="A689" s="1098" t="s">
        <v>3059</v>
      </c>
      <c r="B689" s="1098" t="s">
        <v>4808</v>
      </c>
      <c r="C689" s="1042" t="s">
        <v>1150</v>
      </c>
      <c r="D689" s="1042" t="s">
        <v>1752</v>
      </c>
      <c r="E689" s="1042" t="s">
        <v>2881</v>
      </c>
      <c r="F689" s="1042" t="s">
        <v>3249</v>
      </c>
      <c r="G689" s="1042" t="s">
        <v>85</v>
      </c>
      <c r="H689" s="1042" t="s">
        <v>4275</v>
      </c>
      <c r="I689" s="1042" t="s">
        <v>4804</v>
      </c>
      <c r="J689" s="1042" t="s">
        <v>2879</v>
      </c>
      <c r="K689" s="1042" t="s">
        <v>4510</v>
      </c>
      <c r="L689" s="1027"/>
    </row>
    <row r="690">
      <c r="A690" s="1098" t="s">
        <v>3059</v>
      </c>
      <c r="B690" s="1098" t="s">
        <v>4812</v>
      </c>
      <c r="C690" s="1042" t="s">
        <v>1150</v>
      </c>
      <c r="D690" s="1042" t="s">
        <v>1752</v>
      </c>
      <c r="E690" s="1042" t="s">
        <v>2881</v>
      </c>
      <c r="F690" s="1042" t="s">
        <v>3249</v>
      </c>
      <c r="G690" s="1042" t="s">
        <v>85</v>
      </c>
      <c r="H690" s="1042" t="s">
        <v>4275</v>
      </c>
      <c r="I690" s="1042" t="s">
        <v>4804</v>
      </c>
      <c r="J690" s="1042" t="s">
        <v>2879</v>
      </c>
      <c r="K690" s="1042" t="s">
        <v>4510</v>
      </c>
      <c r="L690" s="1027"/>
    </row>
    <row r="691">
      <c r="A691" s="1098" t="s">
        <v>3319</v>
      </c>
      <c r="B691" s="1098" t="s">
        <v>4815</v>
      </c>
      <c r="C691" s="1042" t="s">
        <v>1150</v>
      </c>
      <c r="D691" s="1042" t="s">
        <v>1752</v>
      </c>
      <c r="E691" s="1042" t="s">
        <v>2881</v>
      </c>
      <c r="F691" s="1042" t="s">
        <v>3249</v>
      </c>
      <c r="G691" s="1042" t="s">
        <v>85</v>
      </c>
      <c r="H691" s="1042" t="s">
        <v>4275</v>
      </c>
      <c r="I691" s="1042" t="s">
        <v>4804</v>
      </c>
      <c r="J691" s="1042" t="s">
        <v>2879</v>
      </c>
      <c r="K691" s="1042" t="s">
        <v>4510</v>
      </c>
      <c r="L691" s="1027"/>
    </row>
    <row r="692">
      <c r="A692" s="1098" t="s">
        <v>3319</v>
      </c>
      <c r="B692" s="1098" t="s">
        <v>4821</v>
      </c>
      <c r="C692" s="1042" t="s">
        <v>4822</v>
      </c>
      <c r="D692" s="1042" t="s">
        <v>1752</v>
      </c>
      <c r="E692" s="1042" t="s">
        <v>2881</v>
      </c>
      <c r="F692" s="1042" t="s">
        <v>3249</v>
      </c>
      <c r="G692" s="1042" t="s">
        <v>85</v>
      </c>
      <c r="H692" s="1042" t="s">
        <v>4275</v>
      </c>
      <c r="I692" s="1042" t="s">
        <v>4804</v>
      </c>
      <c r="J692" s="1042" t="s">
        <v>2879</v>
      </c>
      <c r="K692" s="1042" t="s">
        <v>4510</v>
      </c>
      <c r="L692" s="1027"/>
    </row>
    <row r="693">
      <c r="A693" s="1098" t="s">
        <v>4825</v>
      </c>
      <c r="B693" s="1098" t="s">
        <v>4826</v>
      </c>
      <c r="C693" s="1042" t="s">
        <v>1150</v>
      </c>
      <c r="D693" s="1042" t="s">
        <v>1752</v>
      </c>
      <c r="E693" s="1042" t="s">
        <v>2881</v>
      </c>
      <c r="F693" s="1042" t="s">
        <v>3249</v>
      </c>
      <c r="G693" s="1042" t="s">
        <v>85</v>
      </c>
      <c r="H693" s="1042" t="s">
        <v>4275</v>
      </c>
      <c r="I693" s="1042" t="s">
        <v>4804</v>
      </c>
      <c r="J693" s="1042" t="s">
        <v>2879</v>
      </c>
      <c r="K693" s="1042" t="s">
        <v>4510</v>
      </c>
      <c r="L693" s="1027"/>
    </row>
    <row r="694">
      <c r="A694" s="1098" t="s">
        <v>4825</v>
      </c>
      <c r="B694" s="1098" t="s">
        <v>4829</v>
      </c>
      <c r="C694" s="1392" t="s">
        <v>4830</v>
      </c>
      <c r="D694" s="1042" t="s">
        <v>1752</v>
      </c>
      <c r="E694" s="1042" t="s">
        <v>2881</v>
      </c>
      <c r="F694" s="1042" t="s">
        <v>3249</v>
      </c>
      <c r="G694" s="1042" t="s">
        <v>85</v>
      </c>
      <c r="H694" s="1042" t="s">
        <v>4275</v>
      </c>
      <c r="I694" s="1042" t="s">
        <v>4804</v>
      </c>
      <c r="J694" s="1042" t="s">
        <v>2879</v>
      </c>
      <c r="K694" s="1042" t="s">
        <v>4510</v>
      </c>
      <c r="L694" s="1027"/>
    </row>
    <row r="695">
      <c r="A695" s="1708">
        <v>42468.0</v>
      </c>
      <c r="B695" s="1098" t="s">
        <v>4833</v>
      </c>
      <c r="C695" s="1042" t="s">
        <v>1150</v>
      </c>
      <c r="D695" s="1042" t="s">
        <v>1752</v>
      </c>
      <c r="E695" s="1042" t="s">
        <v>2881</v>
      </c>
      <c r="F695" s="1042" t="s">
        <v>3249</v>
      </c>
      <c r="G695" s="1042" t="s">
        <v>85</v>
      </c>
      <c r="H695" s="1042" t="s">
        <v>4275</v>
      </c>
      <c r="I695" s="1042" t="s">
        <v>4804</v>
      </c>
      <c r="J695" s="1042" t="s">
        <v>2879</v>
      </c>
      <c r="K695" s="1042" t="s">
        <v>4510</v>
      </c>
      <c r="L695" s="1027"/>
    </row>
    <row r="696">
      <c r="A696" s="1708">
        <v>42498.0</v>
      </c>
      <c r="B696" s="1098" t="s">
        <v>4834</v>
      </c>
      <c r="C696" s="1042" t="s">
        <v>1150</v>
      </c>
      <c r="D696" s="1042" t="s">
        <v>1752</v>
      </c>
      <c r="E696" s="1042" t="s">
        <v>2881</v>
      </c>
      <c r="F696" s="1042" t="s">
        <v>3249</v>
      </c>
      <c r="G696" s="1042" t="s">
        <v>85</v>
      </c>
      <c r="H696" s="1042" t="s">
        <v>4275</v>
      </c>
      <c r="I696" s="1042" t="s">
        <v>4804</v>
      </c>
      <c r="J696" s="1042" t="s">
        <v>2879</v>
      </c>
      <c r="K696" s="1042" t="s">
        <v>4510</v>
      </c>
      <c r="L696" s="1027"/>
    </row>
    <row r="697">
      <c r="A697" s="1719">
        <v>42621.0</v>
      </c>
      <c r="B697" s="1098" t="s">
        <v>4837</v>
      </c>
      <c r="C697" s="1042" t="s">
        <v>1150</v>
      </c>
      <c r="D697" s="1042" t="s">
        <v>1752</v>
      </c>
      <c r="E697" s="1042" t="s">
        <v>2881</v>
      </c>
      <c r="F697" s="1042" t="s">
        <v>3249</v>
      </c>
      <c r="G697" s="1042" t="s">
        <v>85</v>
      </c>
      <c r="H697" s="1042" t="s">
        <v>4275</v>
      </c>
      <c r="I697" s="1042" t="s">
        <v>4804</v>
      </c>
      <c r="J697" s="1042" t="s">
        <v>2879</v>
      </c>
      <c r="K697" s="1042" t="s">
        <v>4510</v>
      </c>
      <c r="L697" s="1027"/>
    </row>
    <row r="698">
      <c r="A698" s="1719">
        <v>42621.0</v>
      </c>
      <c r="B698" s="1098" t="s">
        <v>4841</v>
      </c>
      <c r="C698" s="1042" t="s">
        <v>4843</v>
      </c>
      <c r="D698" s="1042" t="s">
        <v>1752</v>
      </c>
      <c r="E698" s="1042" t="s">
        <v>2881</v>
      </c>
      <c r="F698" s="1042" t="s">
        <v>3249</v>
      </c>
      <c r="G698" s="1042" t="s">
        <v>85</v>
      </c>
      <c r="H698" s="1042" t="s">
        <v>4275</v>
      </c>
      <c r="I698" s="1042" t="s">
        <v>4804</v>
      </c>
      <c r="J698" s="1042" t="s">
        <v>2879</v>
      </c>
      <c r="K698" s="1042" t="s">
        <v>4510</v>
      </c>
      <c r="L698" s="1027"/>
    </row>
    <row r="699">
      <c r="A699" s="1719">
        <v>42682.0</v>
      </c>
      <c r="B699" s="1098" t="s">
        <v>4850</v>
      </c>
      <c r="C699" s="1042" t="s">
        <v>1150</v>
      </c>
      <c r="D699" s="1042" t="s">
        <v>1752</v>
      </c>
      <c r="E699" s="1042" t="s">
        <v>2881</v>
      </c>
      <c r="F699" s="1042" t="s">
        <v>3249</v>
      </c>
      <c r="G699" s="1042" t="s">
        <v>85</v>
      </c>
      <c r="H699" s="1042" t="s">
        <v>4275</v>
      </c>
      <c r="I699" s="1042" t="s">
        <v>4804</v>
      </c>
      <c r="J699" s="1042" t="s">
        <v>2879</v>
      </c>
      <c r="K699" s="1042" t="s">
        <v>4510</v>
      </c>
      <c r="L699" s="1027"/>
    </row>
    <row r="700">
      <c r="A700" s="1261"/>
      <c r="B700" s="1732" t="s">
        <v>4861</v>
      </c>
      <c r="C700" s="1042" t="s">
        <v>1150</v>
      </c>
      <c r="D700" s="1042" t="s">
        <v>1752</v>
      </c>
      <c r="E700" s="1042" t="s">
        <v>2881</v>
      </c>
      <c r="F700" s="1042" t="s">
        <v>3249</v>
      </c>
      <c r="G700" s="1042" t="s">
        <v>85</v>
      </c>
      <c r="H700" s="1042" t="s">
        <v>4275</v>
      </c>
      <c r="I700" s="1042" t="s">
        <v>4804</v>
      </c>
      <c r="J700" s="1042" t="s">
        <v>2879</v>
      </c>
      <c r="K700" s="1042" t="s">
        <v>4510</v>
      </c>
      <c r="L700" s="1027"/>
    </row>
    <row r="701">
      <c r="A701" s="1098"/>
      <c r="B701" s="1098" t="s">
        <v>4870</v>
      </c>
      <c r="C701" s="1042" t="s">
        <v>1150</v>
      </c>
      <c r="D701" s="1042" t="s">
        <v>1752</v>
      </c>
      <c r="E701" s="1042" t="s">
        <v>2881</v>
      </c>
      <c r="F701" s="1042" t="s">
        <v>3249</v>
      </c>
      <c r="G701" s="1042" t="s">
        <v>85</v>
      </c>
      <c r="H701" s="1042" t="s">
        <v>4275</v>
      </c>
      <c r="I701" s="1042" t="s">
        <v>4804</v>
      </c>
      <c r="J701" s="1042" t="s">
        <v>2879</v>
      </c>
      <c r="K701" s="1042" t="s">
        <v>4510</v>
      </c>
      <c r="L701" s="1027"/>
    </row>
    <row r="702">
      <c r="A702" s="1719">
        <v>42712.0</v>
      </c>
      <c r="B702" s="1098" t="s">
        <v>4876</v>
      </c>
      <c r="C702" s="1392" t="s">
        <v>1150</v>
      </c>
      <c r="D702" s="1042" t="s">
        <v>1752</v>
      </c>
      <c r="E702" s="1042" t="s">
        <v>2881</v>
      </c>
      <c r="F702" s="1042" t="s">
        <v>3249</v>
      </c>
      <c r="G702" s="1042" t="s">
        <v>85</v>
      </c>
      <c r="H702" s="1042" t="s">
        <v>4275</v>
      </c>
      <c r="I702" s="1042" t="s">
        <v>4804</v>
      </c>
      <c r="J702" s="1042" t="s">
        <v>2879</v>
      </c>
      <c r="K702" s="1042" t="s">
        <v>4510</v>
      </c>
      <c r="L702" s="1027"/>
    </row>
    <row r="703">
      <c r="A703" s="1098" t="s">
        <v>3488</v>
      </c>
      <c r="B703" s="1569" t="s">
        <v>4884</v>
      </c>
      <c r="C703" s="1042" t="s">
        <v>1150</v>
      </c>
      <c r="D703" s="1042" t="s">
        <v>1752</v>
      </c>
      <c r="E703" s="1042" t="s">
        <v>2881</v>
      </c>
      <c r="F703" s="1042" t="s">
        <v>3249</v>
      </c>
      <c r="G703" s="1042" t="s">
        <v>85</v>
      </c>
      <c r="H703" s="1042" t="s">
        <v>4275</v>
      </c>
      <c r="I703" s="1042" t="s">
        <v>4804</v>
      </c>
      <c r="J703" s="1042" t="s">
        <v>2879</v>
      </c>
      <c r="K703" s="1042" t="s">
        <v>4510</v>
      </c>
      <c r="L703" s="1027"/>
    </row>
    <row r="704">
      <c r="A704" s="1098" t="s">
        <v>3514</v>
      </c>
      <c r="B704" s="1098" t="s">
        <v>4894</v>
      </c>
      <c r="C704" s="1042" t="s">
        <v>4895</v>
      </c>
      <c r="D704" s="1042" t="s">
        <v>4898</v>
      </c>
      <c r="E704" s="1042" t="s">
        <v>2881</v>
      </c>
      <c r="F704" s="1042" t="s">
        <v>3249</v>
      </c>
      <c r="G704" s="1042" t="s">
        <v>85</v>
      </c>
      <c r="H704" s="1042" t="s">
        <v>4901</v>
      </c>
      <c r="I704" s="1042" t="s">
        <v>4804</v>
      </c>
      <c r="J704" s="1042" t="s">
        <v>2879</v>
      </c>
      <c r="K704" s="1042" t="s">
        <v>4904</v>
      </c>
      <c r="L704" s="1027"/>
    </row>
    <row r="705">
      <c r="A705" s="1098" t="s">
        <v>3528</v>
      </c>
      <c r="B705" s="1098" t="s">
        <v>4908</v>
      </c>
      <c r="C705" s="1042" t="s">
        <v>1150</v>
      </c>
      <c r="D705" s="1042" t="s">
        <v>1752</v>
      </c>
      <c r="E705" s="1042" t="s">
        <v>2881</v>
      </c>
      <c r="F705" s="1042" t="s">
        <v>3249</v>
      </c>
      <c r="G705" s="1042" t="s">
        <v>85</v>
      </c>
      <c r="H705" s="1042" t="s">
        <v>4275</v>
      </c>
      <c r="I705" s="1042" t="s">
        <v>4804</v>
      </c>
      <c r="J705" s="1042" t="s">
        <v>2879</v>
      </c>
      <c r="K705" s="1042" t="s">
        <v>4510</v>
      </c>
      <c r="L705" s="1027"/>
    </row>
    <row r="706">
      <c r="A706" s="1098" t="s">
        <v>3543</v>
      </c>
      <c r="B706" s="1098" t="s">
        <v>4916</v>
      </c>
      <c r="C706" s="1042" t="s">
        <v>1150</v>
      </c>
      <c r="D706" s="1042" t="s">
        <v>1752</v>
      </c>
      <c r="E706" s="1042" t="s">
        <v>2881</v>
      </c>
      <c r="F706" s="1042" t="s">
        <v>3249</v>
      </c>
      <c r="G706" s="1042" t="s">
        <v>85</v>
      </c>
      <c r="H706" s="1042" t="s">
        <v>4275</v>
      </c>
      <c r="I706" s="1042" t="s">
        <v>4804</v>
      </c>
      <c r="J706" s="1042" t="s">
        <v>2879</v>
      </c>
      <c r="K706" s="1042" t="s">
        <v>4510</v>
      </c>
      <c r="L706" s="1027"/>
    </row>
    <row r="707">
      <c r="A707" s="1098" t="s">
        <v>3558</v>
      </c>
      <c r="B707" s="1098" t="s">
        <v>4923</v>
      </c>
      <c r="C707" s="1042" t="s">
        <v>1150</v>
      </c>
      <c r="D707" s="1042" t="s">
        <v>1752</v>
      </c>
      <c r="E707" s="1042" t="s">
        <v>2881</v>
      </c>
      <c r="F707" s="1042" t="s">
        <v>3249</v>
      </c>
      <c r="G707" s="1042" t="s">
        <v>85</v>
      </c>
      <c r="H707" s="1042" t="s">
        <v>4275</v>
      </c>
      <c r="I707" s="1042" t="s">
        <v>4804</v>
      </c>
      <c r="J707" s="1042" t="s">
        <v>2879</v>
      </c>
      <c r="K707" s="1042" t="s">
        <v>4510</v>
      </c>
      <c r="L707" s="1027"/>
    </row>
    <row r="708">
      <c r="A708" s="1098"/>
      <c r="B708" s="1098" t="s">
        <v>4931</v>
      </c>
      <c r="C708" s="1392" t="s">
        <v>1150</v>
      </c>
      <c r="D708" s="1042" t="s">
        <v>1752</v>
      </c>
      <c r="E708" s="1042" t="s">
        <v>2881</v>
      </c>
      <c r="F708" s="1042" t="s">
        <v>3249</v>
      </c>
      <c r="G708" s="1042"/>
      <c r="H708" s="1042" t="s">
        <v>4275</v>
      </c>
      <c r="I708" s="1042" t="s">
        <v>4804</v>
      </c>
      <c r="J708" s="1042" t="s">
        <v>2879</v>
      </c>
      <c r="K708" s="1042" t="s">
        <v>4510</v>
      </c>
      <c r="L708" s="1027"/>
    </row>
    <row r="709">
      <c r="A709" s="1098" t="s">
        <v>3613</v>
      </c>
      <c r="B709" s="1737" t="s">
        <v>4942</v>
      </c>
      <c r="C709" s="1042" t="s">
        <v>1150</v>
      </c>
      <c r="D709" s="1042" t="s">
        <v>4946</v>
      </c>
      <c r="E709" s="1042" t="s">
        <v>2881</v>
      </c>
      <c r="F709" s="1042" t="s">
        <v>3249</v>
      </c>
      <c r="G709" s="1042"/>
      <c r="H709" s="1042" t="s">
        <v>4275</v>
      </c>
      <c r="I709" s="1042" t="s">
        <v>4804</v>
      </c>
      <c r="J709" s="1042" t="s">
        <v>2879</v>
      </c>
      <c r="K709" s="1042" t="s">
        <v>4510</v>
      </c>
      <c r="L709" s="1027"/>
    </row>
    <row r="710">
      <c r="A710" s="1098" t="s">
        <v>3630</v>
      </c>
      <c r="B710" s="1536" t="s">
        <v>4953</v>
      </c>
      <c r="C710" s="1042" t="s">
        <v>1150</v>
      </c>
      <c r="D710" s="1042" t="s">
        <v>1752</v>
      </c>
      <c r="E710" s="1042" t="s">
        <v>2881</v>
      </c>
      <c r="F710" s="1042" t="s">
        <v>3249</v>
      </c>
      <c r="G710" s="1042"/>
      <c r="H710" s="1042" t="s">
        <v>4275</v>
      </c>
      <c r="I710" s="1042" t="s">
        <v>4804</v>
      </c>
      <c r="J710" s="1042" t="s">
        <v>2879</v>
      </c>
      <c r="K710" s="1042" t="s">
        <v>4510</v>
      </c>
      <c r="L710" s="1027"/>
    </row>
    <row r="711">
      <c r="A711" s="1098" t="s">
        <v>3630</v>
      </c>
      <c r="B711" s="1098" t="s">
        <v>4961</v>
      </c>
      <c r="C711" s="1042" t="s">
        <v>1150</v>
      </c>
      <c r="D711" s="1042" t="s">
        <v>1752</v>
      </c>
      <c r="E711" s="1042" t="s">
        <v>2881</v>
      </c>
      <c r="F711" s="1042" t="s">
        <v>3249</v>
      </c>
      <c r="G711" s="1042"/>
      <c r="H711" s="1042" t="s">
        <v>4275</v>
      </c>
      <c r="I711" s="1042" t="s">
        <v>4804</v>
      </c>
      <c r="J711" s="1042" t="s">
        <v>2879</v>
      </c>
      <c r="K711" s="1042" t="s">
        <v>4510</v>
      </c>
      <c r="L711" s="1027"/>
    </row>
    <row r="712">
      <c r="A712" s="1098"/>
      <c r="B712" s="1098" t="s">
        <v>4967</v>
      </c>
      <c r="C712" s="1042" t="s">
        <v>1150</v>
      </c>
      <c r="D712" s="1042" t="s">
        <v>1752</v>
      </c>
      <c r="E712" s="1042" t="s">
        <v>2881</v>
      </c>
      <c r="F712" s="1042" t="s">
        <v>3249</v>
      </c>
      <c r="G712" s="1027"/>
      <c r="H712" s="1042" t="s">
        <v>4275</v>
      </c>
      <c r="I712" s="1042" t="s">
        <v>4804</v>
      </c>
      <c r="J712" s="1042" t="s">
        <v>2879</v>
      </c>
      <c r="K712" s="1042" t="s">
        <v>4510</v>
      </c>
      <c r="L712" s="1027"/>
    </row>
    <row r="713">
      <c r="A713" s="1098" t="s">
        <v>3641</v>
      </c>
      <c r="B713" s="1098" t="s">
        <v>4977</v>
      </c>
      <c r="C713" s="1042" t="s">
        <v>1150</v>
      </c>
      <c r="D713" s="1042" t="s">
        <v>4979</v>
      </c>
      <c r="E713" s="1042" t="s">
        <v>2881</v>
      </c>
      <c r="F713" s="1042" t="s">
        <v>3249</v>
      </c>
      <c r="G713" s="1042"/>
      <c r="H713" s="1042" t="s">
        <v>4275</v>
      </c>
      <c r="I713" s="1042" t="s">
        <v>4804</v>
      </c>
      <c r="J713" s="1042" t="s">
        <v>2879</v>
      </c>
      <c r="K713" s="1042" t="s">
        <v>4510</v>
      </c>
      <c r="L713" s="1027"/>
    </row>
    <row r="714">
      <c r="A714" s="1098"/>
      <c r="B714" s="1098" t="s">
        <v>4986</v>
      </c>
      <c r="C714" s="1042" t="s">
        <v>1150</v>
      </c>
      <c r="D714" s="1042" t="s">
        <v>1752</v>
      </c>
      <c r="E714" s="1042" t="s">
        <v>2881</v>
      </c>
      <c r="F714" s="1042" t="s">
        <v>3249</v>
      </c>
      <c r="G714" s="1042"/>
      <c r="H714" s="1042" t="s">
        <v>4275</v>
      </c>
      <c r="I714" s="1042" t="s">
        <v>4804</v>
      </c>
      <c r="J714" s="1042" t="s">
        <v>2879</v>
      </c>
      <c r="K714" s="1042" t="s">
        <v>4510</v>
      </c>
      <c r="L714" s="1027"/>
    </row>
    <row r="715">
      <c r="A715" s="1098" t="s">
        <v>3646</v>
      </c>
      <c r="B715" s="1098" t="s">
        <v>4996</v>
      </c>
      <c r="C715" s="1042"/>
      <c r="D715" s="1042" t="s">
        <v>1752</v>
      </c>
      <c r="E715" s="1042" t="s">
        <v>2881</v>
      </c>
      <c r="F715" s="1042" t="s">
        <v>3249</v>
      </c>
      <c r="G715" s="1042"/>
      <c r="H715" s="1042" t="s">
        <v>4275</v>
      </c>
      <c r="I715" s="1042" t="s">
        <v>4804</v>
      </c>
      <c r="J715" s="1042" t="s">
        <v>2879</v>
      </c>
      <c r="K715" s="1042" t="s">
        <v>5002</v>
      </c>
      <c r="L715" s="1027"/>
    </row>
    <row r="716">
      <c r="A716" s="1098" t="s">
        <v>3650</v>
      </c>
      <c r="B716" s="1098" t="s">
        <v>5007</v>
      </c>
      <c r="C716" s="1042"/>
      <c r="D716" s="1042"/>
      <c r="E716" s="1042" t="s">
        <v>2881</v>
      </c>
      <c r="F716" s="1042" t="s">
        <v>3249</v>
      </c>
      <c r="G716" s="1042"/>
      <c r="H716" s="1042" t="s">
        <v>4275</v>
      </c>
      <c r="I716" s="1042" t="s">
        <v>4804</v>
      </c>
      <c r="J716" s="1042" t="s">
        <v>2879</v>
      </c>
      <c r="K716" s="1042" t="s">
        <v>5014</v>
      </c>
      <c r="L716" s="1027"/>
    </row>
    <row r="717">
      <c r="A717" s="1719">
        <v>42378.0</v>
      </c>
      <c r="B717" s="1543" t="s">
        <v>5018</v>
      </c>
      <c r="C717" s="1042"/>
      <c r="D717" s="1042"/>
      <c r="E717" s="1042" t="s">
        <v>2881</v>
      </c>
      <c r="F717" s="1042" t="s">
        <v>3249</v>
      </c>
      <c r="G717" s="1042"/>
      <c r="H717" s="1042" t="s">
        <v>4275</v>
      </c>
      <c r="I717" s="1042" t="s">
        <v>4804</v>
      </c>
      <c r="J717" s="1042" t="s">
        <v>2879</v>
      </c>
      <c r="K717" s="1042" t="s">
        <v>4510</v>
      </c>
      <c r="L717" s="1027"/>
    </row>
    <row r="718">
      <c r="A718" s="1708">
        <v>42409.0</v>
      </c>
      <c r="B718" s="1098" t="s">
        <v>5024</v>
      </c>
      <c r="C718" s="1042" t="s">
        <v>1150</v>
      </c>
      <c r="D718" s="1042"/>
      <c r="E718" s="1042" t="s">
        <v>2881</v>
      </c>
      <c r="F718" s="1042" t="s">
        <v>3249</v>
      </c>
      <c r="G718" s="1042" t="s">
        <v>4275</v>
      </c>
      <c r="H718" s="1042" t="s">
        <v>4804</v>
      </c>
      <c r="I718" s="1042" t="s">
        <v>2879</v>
      </c>
      <c r="J718" s="1042" t="s">
        <v>4510</v>
      </c>
      <c r="K718" s="1027"/>
    </row>
    <row r="719">
      <c r="A719" s="1708">
        <v>42409.0</v>
      </c>
      <c r="B719" s="1098" t="s">
        <v>5033</v>
      </c>
      <c r="C719" s="1042" t="s">
        <v>1150</v>
      </c>
      <c r="D719" s="1042"/>
      <c r="E719" s="1042" t="s">
        <v>2881</v>
      </c>
      <c r="F719" s="1042" t="s">
        <v>3249</v>
      </c>
      <c r="G719" s="1042" t="s">
        <v>4275</v>
      </c>
      <c r="H719" s="1042" t="s">
        <v>4804</v>
      </c>
      <c r="I719" s="1042" t="s">
        <v>2879</v>
      </c>
      <c r="J719" s="1042" t="s">
        <v>4510</v>
      </c>
      <c r="K719" s="1027"/>
    </row>
    <row r="720">
      <c r="A720" s="1708">
        <v>42469.0</v>
      </c>
      <c r="B720" s="1750" t="s">
        <v>5043</v>
      </c>
      <c r="C720" s="1042" t="s">
        <v>1150</v>
      </c>
      <c r="D720" s="1042"/>
      <c r="E720" s="1042" t="s">
        <v>1063</v>
      </c>
      <c r="F720" s="1042" t="s">
        <v>3249</v>
      </c>
      <c r="G720" s="1042"/>
      <c r="H720" s="1042" t="s">
        <v>4804</v>
      </c>
      <c r="I720" s="1042" t="s">
        <v>2879</v>
      </c>
      <c r="J720" s="1042" t="s">
        <v>5053</v>
      </c>
      <c r="K720" s="1027"/>
    </row>
    <row r="721">
      <c r="A721" s="1708">
        <v>42469.0</v>
      </c>
      <c r="B721" s="1098" t="s">
        <v>5056</v>
      </c>
      <c r="C721" s="1042" t="s">
        <v>1150</v>
      </c>
      <c r="D721" s="1042" t="s">
        <v>1752</v>
      </c>
      <c r="E721" s="1042" t="s">
        <v>2881</v>
      </c>
      <c r="F721" s="1042" t="s">
        <v>3249</v>
      </c>
      <c r="G721" s="1042" t="s">
        <v>4275</v>
      </c>
      <c r="H721" s="1042" t="s">
        <v>4804</v>
      </c>
      <c r="I721" s="1042" t="s">
        <v>2879</v>
      </c>
      <c r="J721" s="1042" t="s">
        <v>4510</v>
      </c>
      <c r="K721" s="1027"/>
    </row>
    <row r="722">
      <c r="A722" s="1708">
        <v>42469.0</v>
      </c>
      <c r="B722" s="1098" t="s">
        <v>5066</v>
      </c>
      <c r="C722" s="1042" t="s">
        <v>1150</v>
      </c>
      <c r="D722" s="1042" t="s">
        <v>1752</v>
      </c>
      <c r="E722" s="1042" t="s">
        <v>2881</v>
      </c>
      <c r="F722" s="1042" t="s">
        <v>3249</v>
      </c>
      <c r="G722" s="1042" t="s">
        <v>4275</v>
      </c>
      <c r="H722" s="1042" t="s">
        <v>4804</v>
      </c>
      <c r="I722" s="1042" t="s">
        <v>2879</v>
      </c>
      <c r="J722" s="1042" t="s">
        <v>4510</v>
      </c>
      <c r="K722" s="1027"/>
    </row>
    <row r="723">
      <c r="A723" s="1708">
        <v>42499.0</v>
      </c>
      <c r="B723" s="1098" t="s">
        <v>5072</v>
      </c>
      <c r="C723" s="1042" t="s">
        <v>1150</v>
      </c>
      <c r="D723" s="1042" t="s">
        <v>1752</v>
      </c>
      <c r="E723" s="1042" t="s">
        <v>2881</v>
      </c>
      <c r="F723" s="1042" t="s">
        <v>3249</v>
      </c>
      <c r="G723" s="1042" t="s">
        <v>4275</v>
      </c>
      <c r="H723" s="1042" t="s">
        <v>4804</v>
      </c>
      <c r="I723" s="1042" t="s">
        <v>2879</v>
      </c>
      <c r="J723" s="1042" t="s">
        <v>4510</v>
      </c>
      <c r="K723" s="1027"/>
    </row>
    <row r="724">
      <c r="A724" s="1708">
        <v>42530.0</v>
      </c>
      <c r="B724" s="1098" t="s">
        <v>5078</v>
      </c>
      <c r="C724" s="1042" t="s">
        <v>1150</v>
      </c>
      <c r="D724" s="1042" t="s">
        <v>1752</v>
      </c>
      <c r="E724" s="1042" t="s">
        <v>2881</v>
      </c>
      <c r="F724" s="1042" t="s">
        <v>3249</v>
      </c>
      <c r="G724" s="1042" t="s">
        <v>4275</v>
      </c>
      <c r="H724" s="1042" t="s">
        <v>4804</v>
      </c>
      <c r="I724" s="1042" t="s">
        <v>2879</v>
      </c>
      <c r="J724" s="1042" t="s">
        <v>4510</v>
      </c>
      <c r="K724" s="1027"/>
    </row>
    <row r="725">
      <c r="A725" s="1708"/>
      <c r="B725" s="1098" t="s">
        <v>5090</v>
      </c>
      <c r="C725" s="1042" t="s">
        <v>1150</v>
      </c>
      <c r="D725" s="1042" t="s">
        <v>1752</v>
      </c>
      <c r="E725" s="1042" t="s">
        <v>2881</v>
      </c>
      <c r="F725" s="1042" t="s">
        <v>3249</v>
      </c>
      <c r="G725" s="1042" t="s">
        <v>4275</v>
      </c>
      <c r="H725" s="1042" t="s">
        <v>4804</v>
      </c>
      <c r="I725" s="1042" t="s">
        <v>2879</v>
      </c>
      <c r="J725" s="1042" t="s">
        <v>4510</v>
      </c>
      <c r="K725" s="1027"/>
    </row>
    <row r="726">
      <c r="A726" s="1719">
        <v>42560.0</v>
      </c>
      <c r="B726" s="1098" t="s">
        <v>5098</v>
      </c>
      <c r="C726" s="1042" t="s">
        <v>1150</v>
      </c>
      <c r="D726" s="1042" t="s">
        <v>1752</v>
      </c>
      <c r="E726" s="1042" t="s">
        <v>2881</v>
      </c>
      <c r="F726" s="1042" t="s">
        <v>3249</v>
      </c>
      <c r="G726" s="1042" t="s">
        <v>4275</v>
      </c>
      <c r="H726" s="1042" t="s">
        <v>4804</v>
      </c>
      <c r="I726" s="1042" t="s">
        <v>2879</v>
      </c>
      <c r="J726" s="1042" t="s">
        <v>4510</v>
      </c>
      <c r="K726" s="1027"/>
    </row>
    <row r="727">
      <c r="A727" s="1719"/>
      <c r="B727" s="1098" t="s">
        <v>5107</v>
      </c>
      <c r="C727" s="1042" t="s">
        <v>1150</v>
      </c>
      <c r="D727" s="1042" t="s">
        <v>1752</v>
      </c>
      <c r="E727" s="1042" t="s">
        <v>2881</v>
      </c>
      <c r="F727" s="1042" t="s">
        <v>3249</v>
      </c>
      <c r="G727" s="1042" t="s">
        <v>4275</v>
      </c>
      <c r="H727" s="1042" t="s">
        <v>4804</v>
      </c>
      <c r="I727" s="1042" t="s">
        <v>2879</v>
      </c>
      <c r="J727" s="1042" t="s">
        <v>4510</v>
      </c>
      <c r="K727" s="1027"/>
    </row>
    <row r="728">
      <c r="A728" s="1261">
        <v>42622.0</v>
      </c>
      <c r="B728" s="1732" t="s">
        <v>5115</v>
      </c>
      <c r="C728" s="1042" t="s">
        <v>1150</v>
      </c>
      <c r="D728" s="1042" t="s">
        <v>1752</v>
      </c>
      <c r="E728" s="1042" t="s">
        <v>2881</v>
      </c>
      <c r="F728" s="1042" t="s">
        <v>3249</v>
      </c>
      <c r="G728" s="1042" t="s">
        <v>4275</v>
      </c>
      <c r="H728" s="1042" t="s">
        <v>4804</v>
      </c>
      <c r="I728" s="1042" t="s">
        <v>2879</v>
      </c>
      <c r="J728" s="1042" t="s">
        <v>4510</v>
      </c>
      <c r="K728" s="1027"/>
    </row>
    <row r="729">
      <c r="A729" s="1755">
        <v>42622.0</v>
      </c>
      <c r="B729" s="1098" t="s">
        <v>5127</v>
      </c>
      <c r="C729" s="1042" t="s">
        <v>1150</v>
      </c>
      <c r="D729" s="1042" t="s">
        <v>4128</v>
      </c>
      <c r="E729" s="1042" t="s">
        <v>2881</v>
      </c>
      <c r="F729" s="1042" t="s">
        <v>3249</v>
      </c>
      <c r="G729" s="1042" t="s">
        <v>4275</v>
      </c>
      <c r="H729" s="1042" t="s">
        <v>4804</v>
      </c>
      <c r="I729" s="1042" t="s">
        <v>2879</v>
      </c>
      <c r="J729" s="1042" t="s">
        <v>4510</v>
      </c>
      <c r="K729" s="1027"/>
    </row>
    <row r="730">
      <c r="A730" s="1708">
        <v>42622.0</v>
      </c>
      <c r="B730" s="1569" t="s">
        <v>5134</v>
      </c>
      <c r="C730" s="1042" t="s">
        <v>5136</v>
      </c>
      <c r="D730" s="1042"/>
      <c r="E730" s="1042" t="s">
        <v>2881</v>
      </c>
      <c r="F730" s="1042" t="s">
        <v>3249</v>
      </c>
      <c r="G730" s="1042" t="s">
        <v>4275</v>
      </c>
      <c r="H730" s="1042" t="s">
        <v>4804</v>
      </c>
      <c r="I730" s="1042" t="s">
        <v>5142</v>
      </c>
      <c r="J730" s="1042" t="s">
        <v>4510</v>
      </c>
      <c r="K730" s="1027"/>
    </row>
    <row r="731">
      <c r="A731" s="1708"/>
      <c r="B731" s="1098"/>
      <c r="C731" s="1042"/>
      <c r="D731" s="1042"/>
      <c r="E731" s="1042"/>
      <c r="F731" s="1042"/>
      <c r="G731" s="1042" t="s">
        <v>4275</v>
      </c>
      <c r="H731" s="1042"/>
      <c r="I731" s="1042"/>
      <c r="J731" s="1042"/>
      <c r="K731" s="1027"/>
    </row>
    <row r="732">
      <c r="A732" s="1098"/>
      <c r="B732" s="1759" t="s">
        <v>5150</v>
      </c>
      <c r="C732" s="1042" t="s">
        <v>1150</v>
      </c>
      <c r="D732" s="1042"/>
      <c r="E732" s="1042"/>
      <c r="F732" s="1042"/>
      <c r="G732" s="1042" t="s">
        <v>4275</v>
      </c>
      <c r="H732" s="1042" t="s">
        <v>4804</v>
      </c>
      <c r="I732" s="1042" t="s">
        <v>2879</v>
      </c>
      <c r="J732" s="1042" t="s">
        <v>4510</v>
      </c>
      <c r="K732" s="1027"/>
    </row>
    <row r="733">
      <c r="A733" s="1098"/>
      <c r="B733" s="1098" t="s">
        <v>5156</v>
      </c>
      <c r="C733" s="1042" t="s">
        <v>5158</v>
      </c>
      <c r="D733" s="1042" t="s">
        <v>1752</v>
      </c>
      <c r="E733" s="1042" t="s">
        <v>2881</v>
      </c>
      <c r="F733" s="1042" t="s">
        <v>3249</v>
      </c>
      <c r="G733" s="1042" t="s">
        <v>4275</v>
      </c>
      <c r="H733" s="1042" t="s">
        <v>4804</v>
      </c>
      <c r="I733" s="1042" t="s">
        <v>2879</v>
      </c>
      <c r="J733" s="1042" t="s">
        <v>5163</v>
      </c>
      <c r="K733" s="1042" t="s">
        <v>5164</v>
      </c>
    </row>
    <row r="734">
      <c r="A734" s="1098" t="s">
        <v>5166</v>
      </c>
      <c r="B734" s="1098" t="s">
        <v>5168</v>
      </c>
      <c r="C734" s="1392" t="s">
        <v>5169</v>
      </c>
      <c r="D734" s="1042" t="s">
        <v>1752</v>
      </c>
      <c r="E734" s="1042" t="s">
        <v>2881</v>
      </c>
      <c r="F734" s="1042" t="s">
        <v>5172</v>
      </c>
      <c r="G734" s="1042" t="s">
        <v>4275</v>
      </c>
      <c r="H734" s="1042" t="s">
        <v>4804</v>
      </c>
      <c r="I734" s="1042" t="s">
        <v>2879</v>
      </c>
      <c r="J734" s="1042" t="s">
        <v>5174</v>
      </c>
      <c r="K734" s="1027"/>
    </row>
    <row r="735">
      <c r="A735" s="1098" t="s">
        <v>4009</v>
      </c>
      <c r="B735" s="1737" t="s">
        <v>5179</v>
      </c>
      <c r="C735" s="1042" t="s">
        <v>1150</v>
      </c>
      <c r="D735" s="1042" t="s">
        <v>1752</v>
      </c>
      <c r="E735" s="1042" t="s">
        <v>2881</v>
      </c>
      <c r="F735" s="1042" t="s">
        <v>3249</v>
      </c>
      <c r="G735" s="1042" t="s">
        <v>4275</v>
      </c>
      <c r="H735" s="1042" t="s">
        <v>4804</v>
      </c>
      <c r="I735" s="1042" t="s">
        <v>2879</v>
      </c>
      <c r="J735" s="1042" t="s">
        <v>4510</v>
      </c>
      <c r="K735" s="1042" t="s">
        <v>5164</v>
      </c>
    </row>
    <row r="736">
      <c r="A736" s="1098" t="s">
        <v>3735</v>
      </c>
      <c r="B736" s="1536" t="s">
        <v>5188</v>
      </c>
      <c r="C736" s="1042" t="s">
        <v>1150</v>
      </c>
      <c r="D736" s="1042" t="s">
        <v>1752</v>
      </c>
      <c r="E736" s="1042" t="s">
        <v>2881</v>
      </c>
      <c r="F736" s="1042" t="s">
        <v>3249</v>
      </c>
      <c r="G736" s="1042" t="s">
        <v>4275</v>
      </c>
      <c r="H736" s="1042" t="s">
        <v>4804</v>
      </c>
      <c r="I736" s="1042" t="s">
        <v>2879</v>
      </c>
      <c r="J736" s="1042" t="s">
        <v>4510</v>
      </c>
      <c r="K736" s="1042" t="s">
        <v>5164</v>
      </c>
    </row>
    <row r="737">
      <c r="A737" s="1098" t="s">
        <v>3735</v>
      </c>
      <c r="B737" s="1098" t="s">
        <v>5194</v>
      </c>
      <c r="C737" s="1042" t="s">
        <v>1150</v>
      </c>
      <c r="D737" s="1042" t="s">
        <v>4013</v>
      </c>
      <c r="E737" s="1042" t="s">
        <v>2881</v>
      </c>
      <c r="F737" s="1042" t="s">
        <v>3249</v>
      </c>
      <c r="G737" s="1042" t="s">
        <v>4275</v>
      </c>
      <c r="H737" s="1042" t="s">
        <v>4804</v>
      </c>
      <c r="I737" s="1042" t="s">
        <v>2879</v>
      </c>
      <c r="J737" s="1042" t="s">
        <v>4510</v>
      </c>
      <c r="K737" s="1042" t="s">
        <v>5164</v>
      </c>
    </row>
    <row r="738">
      <c r="A738" s="1098" t="s">
        <v>3735</v>
      </c>
      <c r="B738" s="1098" t="s">
        <v>5201</v>
      </c>
      <c r="C738" s="1042"/>
      <c r="D738" s="1042" t="s">
        <v>1752</v>
      </c>
      <c r="E738" s="1042" t="s">
        <v>2881</v>
      </c>
      <c r="F738" s="1042" t="s">
        <v>3249</v>
      </c>
      <c r="G738" s="1042" t="s">
        <v>4275</v>
      </c>
      <c r="H738" s="1042" t="s">
        <v>4804</v>
      </c>
      <c r="I738" s="1042" t="s">
        <v>2879</v>
      </c>
      <c r="J738" s="1042" t="s">
        <v>4510</v>
      </c>
      <c r="K738" s="1042" t="s">
        <v>5164</v>
      </c>
    </row>
    <row r="739">
      <c r="A739" s="1098" t="s">
        <v>3741</v>
      </c>
      <c r="B739" s="1098" t="s">
        <v>5207</v>
      </c>
      <c r="C739" s="1042" t="s">
        <v>1150</v>
      </c>
      <c r="D739" s="1042" t="s">
        <v>1752</v>
      </c>
      <c r="E739" s="1042" t="s">
        <v>2881</v>
      </c>
      <c r="F739" s="1042" t="s">
        <v>3249</v>
      </c>
      <c r="G739" s="1042" t="s">
        <v>4275</v>
      </c>
      <c r="H739" s="1042" t="s">
        <v>4804</v>
      </c>
      <c r="I739" s="1042" t="s">
        <v>2879</v>
      </c>
      <c r="J739" s="1042" t="s">
        <v>4510</v>
      </c>
      <c r="K739" s="1042" t="s">
        <v>5164</v>
      </c>
    </row>
    <row r="740">
      <c r="A740" s="1098" t="s">
        <v>5214</v>
      </c>
      <c r="B740" s="1098" t="s">
        <v>5216</v>
      </c>
      <c r="C740" s="1042" t="s">
        <v>1150</v>
      </c>
      <c r="D740" s="1042" t="s">
        <v>5218</v>
      </c>
      <c r="E740" s="1042" t="s">
        <v>2881</v>
      </c>
      <c r="F740" s="1042" t="s">
        <v>3249</v>
      </c>
      <c r="G740" s="1042" t="s">
        <v>4275</v>
      </c>
      <c r="H740" s="1042" t="s">
        <v>4804</v>
      </c>
      <c r="I740" s="1042" t="s">
        <v>2879</v>
      </c>
      <c r="J740" s="1042" t="s">
        <v>4510</v>
      </c>
      <c r="K740" s="1042" t="s">
        <v>5164</v>
      </c>
    </row>
    <row r="741">
      <c r="A741" s="1098" t="s">
        <v>5225</v>
      </c>
      <c r="B741" s="1098" t="s">
        <v>5228</v>
      </c>
      <c r="C741" s="1042" t="s">
        <v>1150</v>
      </c>
      <c r="D741" s="1042" t="s">
        <v>1752</v>
      </c>
      <c r="E741" s="1042" t="s">
        <v>2881</v>
      </c>
      <c r="F741" s="1042" t="s">
        <v>3249</v>
      </c>
      <c r="G741" s="1042" t="s">
        <v>4275</v>
      </c>
      <c r="H741" s="1042" t="s">
        <v>4804</v>
      </c>
      <c r="I741" s="1042" t="s">
        <v>2879</v>
      </c>
      <c r="J741" s="1042" t="s">
        <v>4510</v>
      </c>
      <c r="K741" s="1042" t="s">
        <v>5164</v>
      </c>
    </row>
    <row r="742">
      <c r="A742" s="1098" t="s">
        <v>3786</v>
      </c>
      <c r="B742" s="1098" t="s">
        <v>5235</v>
      </c>
      <c r="C742" s="1042" t="s">
        <v>5236</v>
      </c>
      <c r="D742" s="1042" t="s">
        <v>1752</v>
      </c>
      <c r="E742" s="1042" t="s">
        <v>2881</v>
      </c>
      <c r="F742" s="1042" t="s">
        <v>3249</v>
      </c>
      <c r="G742" s="1042" t="s">
        <v>4275</v>
      </c>
      <c r="H742" s="1042" t="s">
        <v>4804</v>
      </c>
      <c r="I742" s="1042" t="s">
        <v>2879</v>
      </c>
      <c r="J742" s="1042" t="s">
        <v>4510</v>
      </c>
      <c r="K742" s="1042" t="s">
        <v>5164</v>
      </c>
    </row>
    <row r="743">
      <c r="A743" s="1098" t="s">
        <v>3794</v>
      </c>
      <c r="B743" s="1763" t="s">
        <v>5244</v>
      </c>
      <c r="C743" s="1042" t="s">
        <v>1150</v>
      </c>
      <c r="D743" s="1042" t="s">
        <v>1752</v>
      </c>
      <c r="E743" s="1042" t="s">
        <v>2881</v>
      </c>
      <c r="F743" s="1042" t="s">
        <v>3249</v>
      </c>
      <c r="G743" s="1042" t="s">
        <v>4275</v>
      </c>
      <c r="H743" s="1042" t="s">
        <v>4804</v>
      </c>
      <c r="I743" s="1042" t="s">
        <v>2879</v>
      </c>
      <c r="J743" s="1042" t="s">
        <v>4510</v>
      </c>
      <c r="K743" s="1042" t="s">
        <v>5164</v>
      </c>
    </row>
    <row r="744">
      <c r="A744" s="1708"/>
      <c r="B744" s="1098" t="s">
        <v>5253</v>
      </c>
      <c r="C744" s="1042" t="s">
        <v>1150</v>
      </c>
      <c r="D744" s="1042" t="s">
        <v>1752</v>
      </c>
      <c r="E744" s="1042" t="s">
        <v>2881</v>
      </c>
      <c r="F744" s="1042" t="s">
        <v>3249</v>
      </c>
      <c r="G744" s="1042" t="s">
        <v>4275</v>
      </c>
      <c r="H744" s="1042" t="s">
        <v>4804</v>
      </c>
      <c r="I744" s="1042" t="s">
        <v>2879</v>
      </c>
      <c r="J744" s="1042" t="s">
        <v>4510</v>
      </c>
      <c r="K744" s="1042" t="s">
        <v>5164</v>
      </c>
    </row>
    <row r="745">
      <c r="A745" s="1098" t="s">
        <v>3806</v>
      </c>
      <c r="B745" s="1098" t="s">
        <v>5261</v>
      </c>
      <c r="C745" s="1042" t="s">
        <v>1150</v>
      </c>
      <c r="D745" s="1042" t="s">
        <v>1752</v>
      </c>
      <c r="E745" s="1042" t="s">
        <v>2881</v>
      </c>
      <c r="F745" s="1042" t="s">
        <v>3249</v>
      </c>
      <c r="G745" s="1042" t="s">
        <v>4275</v>
      </c>
      <c r="H745" s="1042" t="s">
        <v>4804</v>
      </c>
      <c r="I745" s="1042" t="s">
        <v>2879</v>
      </c>
      <c r="J745" s="1042" t="s">
        <v>4510</v>
      </c>
      <c r="K745" s="1042" t="s">
        <v>5164</v>
      </c>
    </row>
    <row r="746">
      <c r="A746" s="1708">
        <v>42410.0</v>
      </c>
      <c r="B746" s="1098" t="s">
        <v>5270</v>
      </c>
      <c r="C746" s="1042" t="s">
        <v>1150</v>
      </c>
      <c r="D746" s="1042" t="s">
        <v>1752</v>
      </c>
      <c r="E746" s="1042" t="s">
        <v>2881</v>
      </c>
      <c r="F746" s="1042" t="s">
        <v>3249</v>
      </c>
      <c r="G746" s="1042" t="s">
        <v>4275</v>
      </c>
      <c r="H746" s="1042" t="s">
        <v>4804</v>
      </c>
      <c r="I746" s="1042" t="s">
        <v>2879</v>
      </c>
      <c r="J746" s="1042" t="s">
        <v>4510</v>
      </c>
      <c r="K746" s="1042" t="s">
        <v>5164</v>
      </c>
      <c r="L746" s="1042" t="s">
        <v>4034</v>
      </c>
    </row>
    <row r="747">
      <c r="A747" s="1708">
        <v>42439.0</v>
      </c>
      <c r="B747" s="1098" t="s">
        <v>5279</v>
      </c>
      <c r="C747" s="1042" t="s">
        <v>1150</v>
      </c>
      <c r="D747" s="1042" t="s">
        <v>1752</v>
      </c>
      <c r="E747" s="1042" t="s">
        <v>2881</v>
      </c>
      <c r="F747" s="1042" t="s">
        <v>3249</v>
      </c>
      <c r="G747" s="1042" t="s">
        <v>4275</v>
      </c>
      <c r="H747" s="1042" t="s">
        <v>4804</v>
      </c>
      <c r="I747" s="1042" t="s">
        <v>2879</v>
      </c>
      <c r="J747" s="1042" t="s">
        <v>4510</v>
      </c>
      <c r="K747" s="1042" t="s">
        <v>5164</v>
      </c>
      <c r="L747" s="1042" t="s">
        <v>4034</v>
      </c>
    </row>
    <row r="748">
      <c r="A748" s="1708">
        <v>42470.0</v>
      </c>
      <c r="B748" s="1098" t="s">
        <v>5290</v>
      </c>
      <c r="C748" s="1042" t="s">
        <v>1150</v>
      </c>
      <c r="D748" s="1042" t="s">
        <v>1752</v>
      </c>
      <c r="E748" s="1042" t="s">
        <v>2881</v>
      </c>
      <c r="F748" s="1042" t="s">
        <v>3249</v>
      </c>
      <c r="G748" s="1042" t="s">
        <v>4275</v>
      </c>
      <c r="H748" s="1042" t="s">
        <v>4804</v>
      </c>
      <c r="I748" s="1042" t="s">
        <v>2879</v>
      </c>
      <c r="J748" s="1042" t="s">
        <v>4510</v>
      </c>
      <c r="K748" s="1042" t="s">
        <v>5164</v>
      </c>
      <c r="L748" s="1042" t="s">
        <v>4034</v>
      </c>
    </row>
    <row r="749">
      <c r="A749" s="1708">
        <v>42500.0</v>
      </c>
      <c r="B749" s="1098" t="s">
        <v>5299</v>
      </c>
      <c r="C749" s="1042" t="s">
        <v>1150</v>
      </c>
      <c r="D749" s="1042" t="s">
        <v>1752</v>
      </c>
      <c r="E749" s="1042" t="s">
        <v>2881</v>
      </c>
      <c r="F749" s="1042" t="s">
        <v>3249</v>
      </c>
      <c r="G749" s="1042" t="s">
        <v>4275</v>
      </c>
      <c r="H749" s="1042" t="s">
        <v>4804</v>
      </c>
      <c r="I749" s="1042" t="s">
        <v>2879</v>
      </c>
      <c r="J749" s="1042" t="s">
        <v>4510</v>
      </c>
      <c r="K749" s="1042" t="s">
        <v>5164</v>
      </c>
      <c r="L749" s="1042" t="s">
        <v>4034</v>
      </c>
    </row>
    <row r="750">
      <c r="A750" s="1719">
        <v>42531.0</v>
      </c>
      <c r="B750" s="1098" t="s">
        <v>5305</v>
      </c>
      <c r="C750" s="1042" t="s">
        <v>5308</v>
      </c>
      <c r="D750" s="1042" t="s">
        <v>1752</v>
      </c>
      <c r="E750" s="1042" t="s">
        <v>2881</v>
      </c>
      <c r="F750" s="1042" t="s">
        <v>3249</v>
      </c>
      <c r="G750" s="1042" t="s">
        <v>4275</v>
      </c>
      <c r="H750" s="1042" t="s">
        <v>4804</v>
      </c>
      <c r="I750" s="1042" t="s">
        <v>5311</v>
      </c>
      <c r="J750" s="1042" t="s">
        <v>4510</v>
      </c>
      <c r="K750" s="1042" t="s">
        <v>5164</v>
      </c>
      <c r="L750" s="1042" t="s">
        <v>4034</v>
      </c>
    </row>
    <row r="751">
      <c r="A751" s="1719">
        <v>42531.0</v>
      </c>
      <c r="B751" s="1098" t="s">
        <v>5315</v>
      </c>
      <c r="C751" s="1042" t="s">
        <v>1150</v>
      </c>
      <c r="D751" s="1042" t="s">
        <v>1752</v>
      </c>
      <c r="E751" s="1042" t="s">
        <v>2881</v>
      </c>
      <c r="F751" s="1042" t="s">
        <v>3249</v>
      </c>
      <c r="G751" s="1042" t="s">
        <v>4275</v>
      </c>
      <c r="H751" s="1042" t="s">
        <v>4804</v>
      </c>
      <c r="I751" s="1042" t="s">
        <v>2879</v>
      </c>
      <c r="J751" s="1042" t="s">
        <v>4510</v>
      </c>
      <c r="K751" s="1042" t="s">
        <v>5164</v>
      </c>
      <c r="L751" s="1042" t="s">
        <v>4034</v>
      </c>
    </row>
    <row r="752">
      <c r="A752" s="1261">
        <v>42561.0</v>
      </c>
      <c r="B752" s="1732" t="s">
        <v>5326</v>
      </c>
      <c r="C752" s="1042" t="s">
        <v>1150</v>
      </c>
      <c r="D752" s="1042" t="s">
        <v>1752</v>
      </c>
      <c r="E752" s="1042" t="s">
        <v>2881</v>
      </c>
      <c r="F752" s="1042" t="s">
        <v>3249</v>
      </c>
      <c r="G752" s="1042" t="s">
        <v>4275</v>
      </c>
      <c r="H752" s="1042" t="s">
        <v>4804</v>
      </c>
      <c r="I752" s="1042" t="s">
        <v>2879</v>
      </c>
      <c r="J752" s="1042" t="s">
        <v>4510</v>
      </c>
      <c r="K752" s="1042" t="s">
        <v>5164</v>
      </c>
      <c r="L752" s="1042" t="s">
        <v>4034</v>
      </c>
    </row>
    <row r="753">
      <c r="A753" s="1755">
        <v>42561.0</v>
      </c>
      <c r="B753" s="1098" t="s">
        <v>5334</v>
      </c>
      <c r="C753" s="1042" t="s">
        <v>1150</v>
      </c>
      <c r="D753" s="1042" t="s">
        <v>1752</v>
      </c>
      <c r="E753" s="1042" t="s">
        <v>2881</v>
      </c>
      <c r="F753" s="1042" t="s">
        <v>3249</v>
      </c>
      <c r="G753" s="1042" t="s">
        <v>4275</v>
      </c>
      <c r="H753" s="1042" t="s">
        <v>4804</v>
      </c>
      <c r="I753" s="1042" t="s">
        <v>2879</v>
      </c>
      <c r="J753" s="1042" t="s">
        <v>4510</v>
      </c>
      <c r="K753" s="1042" t="s">
        <v>5164</v>
      </c>
      <c r="L753" s="1042" t="s">
        <v>4034</v>
      </c>
    </row>
    <row r="754">
      <c r="A754" s="1708">
        <v>42561.0</v>
      </c>
      <c r="B754" s="1569" t="s">
        <v>5343</v>
      </c>
      <c r="C754" s="1042" t="s">
        <v>1150</v>
      </c>
      <c r="D754" s="1042" t="s">
        <v>1752</v>
      </c>
      <c r="E754" s="1042" t="s">
        <v>2881</v>
      </c>
      <c r="F754" s="1042" t="s">
        <v>3249</v>
      </c>
      <c r="G754" s="1042" t="s">
        <v>4275</v>
      </c>
      <c r="H754" s="1042" t="s">
        <v>4804</v>
      </c>
      <c r="I754" s="1042" t="s">
        <v>2879</v>
      </c>
      <c r="J754" s="1042" t="s">
        <v>4510</v>
      </c>
      <c r="K754" s="1027"/>
      <c r="L754" s="1042" t="s">
        <v>4034</v>
      </c>
    </row>
    <row r="755">
      <c r="A755" s="1708">
        <v>42592.0</v>
      </c>
      <c r="B755" s="1098" t="s">
        <v>5352</v>
      </c>
      <c r="C755" s="1042" t="s">
        <v>1150</v>
      </c>
      <c r="D755" s="1042" t="s">
        <v>1752</v>
      </c>
      <c r="E755" s="1042" t="s">
        <v>2881</v>
      </c>
      <c r="F755" s="1042" t="s">
        <v>3249</v>
      </c>
      <c r="G755" s="1042" t="s">
        <v>4275</v>
      </c>
      <c r="H755" s="1042" t="s">
        <v>4804</v>
      </c>
      <c r="I755" s="1042" t="s">
        <v>2879</v>
      </c>
      <c r="J755" s="1042" t="s">
        <v>4510</v>
      </c>
      <c r="K755" s="1027"/>
      <c r="L755" s="1042" t="s">
        <v>4034</v>
      </c>
    </row>
    <row r="756">
      <c r="A756" s="1098"/>
      <c r="B756" s="1765" t="s">
        <v>5357</v>
      </c>
      <c r="C756" s="1042" t="s">
        <v>5361</v>
      </c>
      <c r="D756" s="1042" t="s">
        <v>1752</v>
      </c>
      <c r="E756" s="1042" t="s">
        <v>2881</v>
      </c>
      <c r="F756" s="1042" t="s">
        <v>3249</v>
      </c>
      <c r="G756" s="1042" t="s">
        <v>4275</v>
      </c>
      <c r="H756" s="1042" t="s">
        <v>4804</v>
      </c>
      <c r="I756" s="1042" t="s">
        <v>2879</v>
      </c>
      <c r="J756" s="1042" t="s">
        <v>4510</v>
      </c>
      <c r="K756" s="1027"/>
      <c r="L756" s="1042" t="s">
        <v>4034</v>
      </c>
    </row>
    <row r="757">
      <c r="A757" s="1719">
        <v>42653.0</v>
      </c>
      <c r="B757" s="1536" t="s">
        <v>5367</v>
      </c>
      <c r="C757" s="1042"/>
      <c r="D757" s="1042" t="s">
        <v>5368</v>
      </c>
      <c r="E757" s="1042" t="s">
        <v>2881</v>
      </c>
      <c r="F757" s="1042" t="s">
        <v>3249</v>
      </c>
      <c r="G757" s="1042" t="s">
        <v>4275</v>
      </c>
      <c r="H757" s="1042" t="s">
        <v>4804</v>
      </c>
      <c r="I757" s="1042" t="s">
        <v>2879</v>
      </c>
      <c r="J757" s="1042" t="s">
        <v>4510</v>
      </c>
      <c r="K757" s="1042"/>
      <c r="L757" s="1042" t="s">
        <v>4034</v>
      </c>
    </row>
    <row r="758">
      <c r="A758" s="1708">
        <v>42684.0</v>
      </c>
      <c r="B758" s="1098" t="s">
        <v>5375</v>
      </c>
      <c r="C758" s="1392"/>
      <c r="D758" s="1042" t="s">
        <v>1752</v>
      </c>
      <c r="E758" s="1042" t="s">
        <v>2881</v>
      </c>
      <c r="F758" s="1042" t="s">
        <v>3249</v>
      </c>
      <c r="G758" s="1042" t="s">
        <v>4275</v>
      </c>
      <c r="H758" s="1042" t="s">
        <v>4804</v>
      </c>
      <c r="I758" s="1042" t="s">
        <v>2879</v>
      </c>
      <c r="J758" s="1042" t="s">
        <v>4510</v>
      </c>
      <c r="K758" s="1027"/>
      <c r="L758" s="1042" t="s">
        <v>4034</v>
      </c>
    </row>
    <row r="759">
      <c r="A759" s="1719">
        <v>42684.0</v>
      </c>
      <c r="B759" s="1737" t="s">
        <v>5383</v>
      </c>
      <c r="C759" s="1042"/>
      <c r="D759" s="1042" t="s">
        <v>5385</v>
      </c>
      <c r="E759" s="1042" t="s">
        <v>2881</v>
      </c>
      <c r="F759" s="1042" t="s">
        <v>3249</v>
      </c>
      <c r="G759" s="1042" t="s">
        <v>4275</v>
      </c>
      <c r="H759" s="1042" t="s">
        <v>4804</v>
      </c>
      <c r="I759" s="1042" t="s">
        <v>2879</v>
      </c>
      <c r="J759" s="1042" t="s">
        <v>5388</v>
      </c>
      <c r="K759" s="1042"/>
      <c r="L759" s="1042" t="s">
        <v>4034</v>
      </c>
    </row>
    <row r="760">
      <c r="A760" s="1719">
        <v>42714.0</v>
      </c>
      <c r="B760" s="1536" t="s">
        <v>5390</v>
      </c>
      <c r="C760" s="1042" t="s">
        <v>5392</v>
      </c>
      <c r="D760" s="1042" t="s">
        <v>1752</v>
      </c>
      <c r="E760" s="1042" t="s">
        <v>2881</v>
      </c>
      <c r="F760" s="1042" t="s">
        <v>3249</v>
      </c>
      <c r="G760" s="1042" t="s">
        <v>4275</v>
      </c>
      <c r="H760" s="1042" t="s">
        <v>4804</v>
      </c>
      <c r="I760" s="1042" t="s">
        <v>2879</v>
      </c>
      <c r="J760" s="1042" t="s">
        <v>4510</v>
      </c>
      <c r="K760" s="1042"/>
      <c r="L760" s="1042" t="s">
        <v>4034</v>
      </c>
    </row>
    <row r="761">
      <c r="A761" s="1098" t="s">
        <v>3938</v>
      </c>
      <c r="B761" s="1098" t="s">
        <v>5398</v>
      </c>
      <c r="C761" s="1042" t="s">
        <v>5400</v>
      </c>
      <c r="D761" s="1042" t="s">
        <v>1752</v>
      </c>
      <c r="E761" s="1042" t="s">
        <v>2881</v>
      </c>
      <c r="F761" s="1042" t="s">
        <v>3249</v>
      </c>
      <c r="G761" s="1042" t="s">
        <v>4275</v>
      </c>
      <c r="H761" s="1042" t="s">
        <v>4804</v>
      </c>
      <c r="I761" s="1042" t="s">
        <v>2879</v>
      </c>
      <c r="J761" s="1042" t="s">
        <v>4510</v>
      </c>
      <c r="K761" s="1042"/>
      <c r="L761" s="1042" t="s">
        <v>4034</v>
      </c>
    </row>
    <row r="762">
      <c r="A762" s="1098" t="s">
        <v>3938</v>
      </c>
      <c r="B762" s="1098" t="s">
        <v>5406</v>
      </c>
      <c r="C762" s="1042" t="s">
        <v>1150</v>
      </c>
      <c r="D762" s="1042" t="s">
        <v>1752</v>
      </c>
      <c r="E762" s="1042" t="s">
        <v>2881</v>
      </c>
      <c r="F762" s="1042" t="s">
        <v>3249</v>
      </c>
      <c r="G762" s="1042" t="s">
        <v>4275</v>
      </c>
      <c r="H762" s="1042" t="s">
        <v>4804</v>
      </c>
      <c r="I762" s="1042" t="s">
        <v>2879</v>
      </c>
      <c r="J762" s="1042" t="s">
        <v>4510</v>
      </c>
      <c r="K762" s="1042"/>
      <c r="L762" s="1042" t="s">
        <v>4034</v>
      </c>
    </row>
    <row r="763">
      <c r="A763" s="1098" t="s">
        <v>3949</v>
      </c>
      <c r="B763" s="1098" t="s">
        <v>5412</v>
      </c>
      <c r="C763" s="1042" t="s">
        <v>1150</v>
      </c>
      <c r="D763" s="1042" t="s">
        <v>1752</v>
      </c>
      <c r="E763" s="1042" t="s">
        <v>2881</v>
      </c>
      <c r="F763" s="1042" t="s">
        <v>3249</v>
      </c>
      <c r="G763" s="1042" t="s">
        <v>4275</v>
      </c>
      <c r="H763" s="1042" t="s">
        <v>4804</v>
      </c>
      <c r="I763" s="1042" t="s">
        <v>2879</v>
      </c>
      <c r="J763" s="1042" t="s">
        <v>4510</v>
      </c>
      <c r="K763" s="1042"/>
      <c r="L763" s="1042" t="s">
        <v>4034</v>
      </c>
    </row>
    <row r="764">
      <c r="A764" s="1098" t="s">
        <v>5418</v>
      </c>
      <c r="B764" s="1098" t="s">
        <v>5420</v>
      </c>
      <c r="C764" s="1042" t="s">
        <v>3086</v>
      </c>
      <c r="D764" s="1042" t="s">
        <v>1752</v>
      </c>
      <c r="E764" s="1042" t="s">
        <v>2881</v>
      </c>
      <c r="F764" s="1042" t="s">
        <v>3249</v>
      </c>
      <c r="G764" s="1042" t="s">
        <v>4275</v>
      </c>
      <c r="H764" s="1042" t="s">
        <v>4804</v>
      </c>
      <c r="I764" s="1042" t="s">
        <v>2879</v>
      </c>
      <c r="J764" s="1042" t="s">
        <v>4510</v>
      </c>
      <c r="K764" s="1042"/>
      <c r="L764" s="1042" t="s">
        <v>4034</v>
      </c>
    </row>
    <row r="765">
      <c r="A765" s="1098" t="s">
        <v>5425</v>
      </c>
      <c r="B765" s="1098" t="s">
        <v>5426</v>
      </c>
      <c r="C765" s="1042" t="s">
        <v>1150</v>
      </c>
      <c r="D765" s="1042" t="s">
        <v>5429</v>
      </c>
      <c r="E765" s="1042" t="s">
        <v>2881</v>
      </c>
      <c r="F765" s="1042" t="s">
        <v>3249</v>
      </c>
      <c r="G765" s="1042" t="s">
        <v>5432</v>
      </c>
      <c r="H765" s="1042" t="s">
        <v>5434</v>
      </c>
      <c r="I765" s="1042" t="s">
        <v>2879</v>
      </c>
      <c r="J765" s="1042" t="s">
        <v>4510</v>
      </c>
      <c r="K765" s="1042"/>
      <c r="L765" s="1042" t="s">
        <v>4034</v>
      </c>
    </row>
    <row r="766">
      <c r="A766" s="1098" t="s">
        <v>5437</v>
      </c>
      <c r="B766" s="1098" t="s">
        <v>5438</v>
      </c>
      <c r="C766" s="1042" t="s">
        <v>5440</v>
      </c>
      <c r="D766" s="1042" t="s">
        <v>1752</v>
      </c>
      <c r="E766" s="1042" t="s">
        <v>2881</v>
      </c>
      <c r="F766" s="1042" t="s">
        <v>3249</v>
      </c>
      <c r="G766" s="1042" t="s">
        <v>4275</v>
      </c>
      <c r="H766" s="1042" t="s">
        <v>4804</v>
      </c>
      <c r="I766" s="1042" t="s">
        <v>2879</v>
      </c>
      <c r="J766" s="1042" t="s">
        <v>4510</v>
      </c>
      <c r="K766" s="1042"/>
      <c r="L766" s="1042" t="s">
        <v>4034</v>
      </c>
    </row>
    <row r="767">
      <c r="A767" s="1098" t="s">
        <v>5437</v>
      </c>
      <c r="B767" s="1763" t="s">
        <v>5447</v>
      </c>
      <c r="C767" s="1042" t="s">
        <v>5448</v>
      </c>
      <c r="D767" s="1042" t="s">
        <v>1752</v>
      </c>
      <c r="E767" s="1042" t="s">
        <v>2881</v>
      </c>
      <c r="F767" s="1042" t="s">
        <v>3249</v>
      </c>
      <c r="G767" s="1042" t="s">
        <v>4275</v>
      </c>
      <c r="H767" s="1042" t="s">
        <v>4804</v>
      </c>
      <c r="I767" s="1042" t="s">
        <v>2879</v>
      </c>
      <c r="J767" s="1042" t="s">
        <v>4510</v>
      </c>
      <c r="K767" s="1042"/>
      <c r="L767" s="1042" t="s">
        <v>4034</v>
      </c>
    </row>
    <row r="768">
      <c r="A768" s="1098" t="s">
        <v>5453</v>
      </c>
      <c r="B768" s="1098" t="s">
        <v>5455</v>
      </c>
      <c r="C768" s="1042" t="s">
        <v>5456</v>
      </c>
      <c r="D768" s="1042" t="s">
        <v>1752</v>
      </c>
      <c r="E768" s="1042" t="s">
        <v>2881</v>
      </c>
      <c r="F768" s="1042" t="s">
        <v>3249</v>
      </c>
      <c r="G768" s="1042" t="s">
        <v>4275</v>
      </c>
      <c r="H768" s="1042" t="s">
        <v>4804</v>
      </c>
      <c r="I768" s="1042" t="s">
        <v>2879</v>
      </c>
      <c r="J768" s="1042" t="s">
        <v>4510</v>
      </c>
      <c r="K768" s="1042"/>
      <c r="L768" s="1042" t="s">
        <v>4034</v>
      </c>
    </row>
    <row r="769">
      <c r="A769" s="1098" t="s">
        <v>4132</v>
      </c>
      <c r="B769" s="1098" t="s">
        <v>5460</v>
      </c>
      <c r="C769" s="1042" t="s">
        <v>1150</v>
      </c>
      <c r="D769" s="1042" t="s">
        <v>1752</v>
      </c>
      <c r="E769" s="1042" t="s">
        <v>2881</v>
      </c>
      <c r="F769" s="1042" t="s">
        <v>3249</v>
      </c>
      <c r="G769" s="1042" t="s">
        <v>4275</v>
      </c>
      <c r="H769" s="1042" t="s">
        <v>4804</v>
      </c>
      <c r="I769" s="1042" t="s">
        <v>2879</v>
      </c>
      <c r="J769" s="1042" t="s">
        <v>4510</v>
      </c>
      <c r="K769" s="1042"/>
      <c r="L769" s="1042" t="s">
        <v>4034</v>
      </c>
    </row>
    <row r="770">
      <c r="A770" s="1098"/>
      <c r="B770" s="1098" t="s">
        <v>5465</v>
      </c>
      <c r="C770" s="1042" t="s">
        <v>1150</v>
      </c>
      <c r="D770" s="1042" t="s">
        <v>1752</v>
      </c>
      <c r="E770" s="1042" t="s">
        <v>2881</v>
      </c>
      <c r="F770" s="1042" t="s">
        <v>3249</v>
      </c>
      <c r="G770" s="1042" t="s">
        <v>4275</v>
      </c>
      <c r="H770" s="1042" t="s">
        <v>4804</v>
      </c>
      <c r="I770" s="1042" t="s">
        <v>2879</v>
      </c>
      <c r="J770" s="1042" t="s">
        <v>4510</v>
      </c>
      <c r="K770" s="1042"/>
      <c r="L770" s="1042" t="s">
        <v>4034</v>
      </c>
    </row>
    <row r="771">
      <c r="A771" s="1098" t="s">
        <v>3906</v>
      </c>
      <c r="B771" s="1774" t="s">
        <v>5472</v>
      </c>
      <c r="C771" s="1042" t="s">
        <v>1150</v>
      </c>
      <c r="D771" s="1042" t="s">
        <v>5475</v>
      </c>
      <c r="E771" s="1042" t="s">
        <v>2881</v>
      </c>
      <c r="F771" s="1042" t="s">
        <v>3249</v>
      </c>
      <c r="G771" s="1042" t="s">
        <v>4275</v>
      </c>
      <c r="H771" s="1042" t="s">
        <v>4804</v>
      </c>
      <c r="I771" s="1042" t="s">
        <v>2879</v>
      </c>
      <c r="J771" s="1042" t="s">
        <v>4510</v>
      </c>
      <c r="K771" s="1042"/>
      <c r="L771" s="1042" t="s">
        <v>4034</v>
      </c>
    </row>
    <row r="772">
      <c r="A772" s="1708"/>
      <c r="B772" s="1098" t="s">
        <v>5480</v>
      </c>
      <c r="C772" s="1042" t="s">
        <v>1150</v>
      </c>
      <c r="D772" s="1042" t="s">
        <v>1752</v>
      </c>
      <c r="E772" s="1042" t="s">
        <v>2881</v>
      </c>
      <c r="F772" s="1042" t="s">
        <v>3249</v>
      </c>
      <c r="G772" s="1042" t="s">
        <v>4275</v>
      </c>
      <c r="H772" s="1042" t="s">
        <v>4804</v>
      </c>
      <c r="I772" s="1042" t="s">
        <v>2879</v>
      </c>
      <c r="J772" s="1042" t="s">
        <v>4510</v>
      </c>
      <c r="K772" s="1027"/>
      <c r="L772" s="1042" t="s">
        <v>4034</v>
      </c>
    </row>
    <row r="773">
      <c r="A773" s="1098" t="s">
        <v>4141</v>
      </c>
      <c r="B773" s="1098" t="s">
        <v>5487</v>
      </c>
      <c r="C773" s="1042" t="s">
        <v>1150</v>
      </c>
      <c r="D773" s="1042"/>
      <c r="E773" s="1042" t="s">
        <v>2881</v>
      </c>
      <c r="F773" s="1042" t="s">
        <v>3249</v>
      </c>
      <c r="G773" s="1042" t="s">
        <v>4275</v>
      </c>
      <c r="H773" s="1042" t="s">
        <v>4804</v>
      </c>
      <c r="I773" s="1042" t="s">
        <v>2879</v>
      </c>
      <c r="J773" s="1042" t="s">
        <v>4510</v>
      </c>
      <c r="K773" s="1042"/>
      <c r="L773" s="1042"/>
    </row>
    <row r="774">
      <c r="A774" s="1098" t="s">
        <v>4141</v>
      </c>
      <c r="B774" s="1098" t="s">
        <v>5495</v>
      </c>
      <c r="C774" s="1042" t="s">
        <v>5497</v>
      </c>
      <c r="D774" s="1042" t="s">
        <v>1752</v>
      </c>
      <c r="E774" s="1042" t="s">
        <v>2881</v>
      </c>
      <c r="F774" s="1042" t="s">
        <v>3249</v>
      </c>
      <c r="G774" s="1042" t="s">
        <v>4275</v>
      </c>
      <c r="H774" s="1042" t="s">
        <v>4804</v>
      </c>
      <c r="I774" s="1042" t="s">
        <v>2879</v>
      </c>
      <c r="J774" s="1042" t="s">
        <v>5501</v>
      </c>
      <c r="K774" s="1042"/>
      <c r="L774" s="1042" t="s">
        <v>4034</v>
      </c>
    </row>
    <row r="775">
      <c r="A775" s="1098" t="s">
        <v>4141</v>
      </c>
      <c r="B775" s="1098" t="s">
        <v>5505</v>
      </c>
      <c r="C775" s="1042" t="s">
        <v>5506</v>
      </c>
      <c r="D775" s="1042" t="s">
        <v>1752</v>
      </c>
      <c r="E775" s="1042" t="s">
        <v>2881</v>
      </c>
      <c r="F775" s="1042" t="s">
        <v>3249</v>
      </c>
      <c r="G775" s="1042" t="s">
        <v>4275</v>
      </c>
      <c r="H775" s="1042" t="s">
        <v>4804</v>
      </c>
      <c r="I775" s="1042" t="s">
        <v>2879</v>
      </c>
      <c r="J775" s="1042" t="s">
        <v>4510</v>
      </c>
      <c r="K775" s="1042"/>
      <c r="L775" s="1042" t="s">
        <v>4034</v>
      </c>
    </row>
    <row r="776">
      <c r="A776" s="1098" t="s">
        <v>4015</v>
      </c>
      <c r="B776" s="1098" t="s">
        <v>5510</v>
      </c>
      <c r="C776" s="1042" t="s">
        <v>5512</v>
      </c>
      <c r="D776" s="1042" t="s">
        <v>1752</v>
      </c>
      <c r="E776" s="1042" t="s">
        <v>2881</v>
      </c>
      <c r="F776" s="1042" t="s">
        <v>3249</v>
      </c>
      <c r="G776" s="1042" t="s">
        <v>4275</v>
      </c>
      <c r="H776" s="1042" t="s">
        <v>4804</v>
      </c>
      <c r="I776" s="1042" t="s">
        <v>2879</v>
      </c>
      <c r="J776" s="1042" t="s">
        <v>4510</v>
      </c>
      <c r="K776" s="1027"/>
      <c r="L776" s="1042" t="s">
        <v>4034</v>
      </c>
    </row>
    <row r="777">
      <c r="A777" s="1098" t="s">
        <v>5517</v>
      </c>
      <c r="B777" s="1098" t="s">
        <v>5519</v>
      </c>
      <c r="C777" s="1042" t="s">
        <v>5520</v>
      </c>
      <c r="D777" s="1042" t="s">
        <v>1752</v>
      </c>
      <c r="E777" s="1042" t="s">
        <v>2881</v>
      </c>
      <c r="F777" s="1042" t="s">
        <v>3249</v>
      </c>
      <c r="G777" s="1042" t="s">
        <v>4275</v>
      </c>
      <c r="H777" s="1042" t="s">
        <v>4804</v>
      </c>
      <c r="I777" s="1042" t="s">
        <v>2879</v>
      </c>
      <c r="J777" s="1042" t="s">
        <v>4510</v>
      </c>
      <c r="K777" s="1027"/>
      <c r="L777" s="1042" t="s">
        <v>4034</v>
      </c>
    </row>
    <row r="778">
      <c r="A778" s="1092"/>
      <c r="B778" s="1098" t="s">
        <v>5526</v>
      </c>
      <c r="C778" s="1042" t="s">
        <v>5529</v>
      </c>
      <c r="D778" s="1042" t="s">
        <v>1752</v>
      </c>
      <c r="E778" s="1042" t="s">
        <v>2881</v>
      </c>
      <c r="F778" s="1042" t="s">
        <v>3249</v>
      </c>
      <c r="G778" s="1042" t="s">
        <v>4275</v>
      </c>
      <c r="H778" s="1042" t="s">
        <v>4804</v>
      </c>
      <c r="I778" s="1042" t="s">
        <v>2879</v>
      </c>
      <c r="J778" s="1042" t="s">
        <v>4510</v>
      </c>
      <c r="K778" s="1027"/>
      <c r="L778" s="1042" t="s">
        <v>4034</v>
      </c>
    </row>
    <row r="779">
      <c r="A779" s="1098" t="s">
        <v>5534</v>
      </c>
      <c r="B779" s="1774" t="s">
        <v>5541</v>
      </c>
      <c r="C779" s="1042" t="s">
        <v>1150</v>
      </c>
      <c r="D779" s="1042" t="s">
        <v>1752</v>
      </c>
      <c r="E779" s="1042" t="s">
        <v>2881</v>
      </c>
      <c r="F779" s="1042" t="s">
        <v>3249</v>
      </c>
      <c r="G779" s="1042" t="s">
        <v>4275</v>
      </c>
      <c r="H779" s="1042" t="s">
        <v>4804</v>
      </c>
      <c r="I779" s="1042" t="s">
        <v>2879</v>
      </c>
      <c r="J779" s="1042" t="s">
        <v>4510</v>
      </c>
      <c r="K779" s="1042"/>
      <c r="L779" s="1042" t="s">
        <v>4034</v>
      </c>
    </row>
    <row r="780">
      <c r="A780" s="1708"/>
      <c r="B780" s="1098" t="s">
        <v>5548</v>
      </c>
      <c r="C780" s="1042" t="s">
        <v>1150</v>
      </c>
      <c r="D780" s="1042" t="s">
        <v>1752</v>
      </c>
      <c r="E780" s="1042" t="s">
        <v>2881</v>
      </c>
      <c r="F780" s="1042" t="s">
        <v>3249</v>
      </c>
      <c r="G780" s="1042" t="s">
        <v>4275</v>
      </c>
      <c r="H780" s="1042" t="s">
        <v>4804</v>
      </c>
      <c r="I780" s="1042" t="s">
        <v>2879</v>
      </c>
      <c r="J780" s="1042" t="s">
        <v>4510</v>
      </c>
      <c r="K780" s="1027"/>
      <c r="L780" s="1042" t="s">
        <v>4034</v>
      </c>
    </row>
    <row r="781">
      <c r="A781" s="1098"/>
      <c r="B781" s="1098" t="s">
        <v>5554</v>
      </c>
      <c r="C781" s="1042" t="s">
        <v>1150</v>
      </c>
      <c r="D781" s="1042" t="s">
        <v>1752</v>
      </c>
      <c r="E781" s="1042" t="s">
        <v>2881</v>
      </c>
      <c r="F781" s="1042" t="s">
        <v>3249</v>
      </c>
      <c r="G781" s="1042" t="s">
        <v>4275</v>
      </c>
      <c r="H781" s="1042" t="s">
        <v>4804</v>
      </c>
      <c r="I781" s="1042" t="s">
        <v>2879</v>
      </c>
      <c r="J781" s="1042" t="s">
        <v>4510</v>
      </c>
      <c r="K781" s="1042"/>
      <c r="L781" s="1042" t="s">
        <v>4034</v>
      </c>
    </row>
    <row r="782">
      <c r="A782" s="1098" t="s">
        <v>5534</v>
      </c>
      <c r="B782" s="1098" t="s">
        <v>5561</v>
      </c>
      <c r="C782" s="1042" t="s">
        <v>1150</v>
      </c>
      <c r="D782" s="1042" t="s">
        <v>1752</v>
      </c>
      <c r="E782" s="1042" t="s">
        <v>2881</v>
      </c>
      <c r="F782" s="1042" t="s">
        <v>3249</v>
      </c>
      <c r="G782" s="1042" t="s">
        <v>4275</v>
      </c>
      <c r="H782" s="1042" t="s">
        <v>4804</v>
      </c>
      <c r="I782" s="1042" t="s">
        <v>2879</v>
      </c>
      <c r="J782" s="1042" t="s">
        <v>4510</v>
      </c>
      <c r="K782" s="1042"/>
      <c r="L782" s="1042" t="s">
        <v>4034</v>
      </c>
    </row>
    <row r="783">
      <c r="A783" s="1098" t="s">
        <v>5568</v>
      </c>
      <c r="B783" s="1098" t="s">
        <v>5571</v>
      </c>
      <c r="C783" s="1042" t="s">
        <v>1150</v>
      </c>
      <c r="D783" s="1042" t="s">
        <v>1752</v>
      </c>
      <c r="E783" s="1042" t="s">
        <v>2881</v>
      </c>
      <c r="F783" s="1042" t="s">
        <v>3249</v>
      </c>
      <c r="G783" s="1042" t="s">
        <v>4275</v>
      </c>
      <c r="H783" s="1042" t="s">
        <v>4804</v>
      </c>
      <c r="I783" s="1042" t="s">
        <v>2879</v>
      </c>
      <c r="J783" s="1042" t="s">
        <v>4510</v>
      </c>
      <c r="K783" s="1042"/>
      <c r="L783" s="1042" t="s">
        <v>4034</v>
      </c>
    </row>
    <row r="784">
      <c r="A784" s="1098" t="s">
        <v>3941</v>
      </c>
      <c r="B784" s="1098" t="s">
        <v>5580</v>
      </c>
      <c r="C784" s="1042" t="s">
        <v>5582</v>
      </c>
      <c r="D784" s="1042" t="s">
        <v>5583</v>
      </c>
      <c r="E784" s="1042" t="s">
        <v>2881</v>
      </c>
      <c r="F784" s="1042" t="s">
        <v>3249</v>
      </c>
      <c r="G784" s="1042" t="s">
        <v>4275</v>
      </c>
      <c r="H784" s="1042" t="s">
        <v>4804</v>
      </c>
      <c r="I784" s="1042" t="s">
        <v>2879</v>
      </c>
      <c r="J784" s="1042" t="s">
        <v>4510</v>
      </c>
      <c r="K784" s="1027"/>
      <c r="L784" s="1042" t="s">
        <v>4034</v>
      </c>
    </row>
    <row r="785">
      <c r="A785" s="1098" t="s">
        <v>3941</v>
      </c>
      <c r="B785" s="1732" t="s">
        <v>5591</v>
      </c>
      <c r="C785" s="1042" t="s">
        <v>1150</v>
      </c>
      <c r="D785" s="1042" t="s">
        <v>1752</v>
      </c>
      <c r="E785" s="1042" t="s">
        <v>2881</v>
      </c>
      <c r="F785" s="1042" t="s">
        <v>3249</v>
      </c>
      <c r="G785" s="1042" t="s">
        <v>4275</v>
      </c>
      <c r="H785" s="1042" t="s">
        <v>4804</v>
      </c>
      <c r="I785" s="1042" t="s">
        <v>2879</v>
      </c>
      <c r="J785" s="1042" t="s">
        <v>4510</v>
      </c>
      <c r="K785" s="1027"/>
      <c r="L785" s="1042" t="s">
        <v>4034</v>
      </c>
    </row>
    <row r="786">
      <c r="A786" s="1098" t="s">
        <v>4043</v>
      </c>
      <c r="B786" s="1098" t="s">
        <v>5596</v>
      </c>
      <c r="C786" s="1042" t="s">
        <v>1150</v>
      </c>
      <c r="D786" s="1042" t="s">
        <v>1752</v>
      </c>
      <c r="E786" s="1042" t="s">
        <v>2881</v>
      </c>
      <c r="F786" s="1042" t="s">
        <v>3249</v>
      </c>
      <c r="G786" s="1042" t="s">
        <v>4275</v>
      </c>
      <c r="H786" s="1042" t="s">
        <v>4804</v>
      </c>
      <c r="I786" s="1042" t="s">
        <v>2879</v>
      </c>
      <c r="J786" s="1042" t="s">
        <v>4510</v>
      </c>
      <c r="K786" s="1027"/>
      <c r="L786" s="1042" t="s">
        <v>4034</v>
      </c>
    </row>
    <row r="787">
      <c r="A787" s="1098" t="s">
        <v>4043</v>
      </c>
      <c r="B787" s="1098" t="s">
        <v>5598</v>
      </c>
      <c r="C787" s="1042" t="s">
        <v>4843</v>
      </c>
      <c r="D787" s="1042" t="s">
        <v>1752</v>
      </c>
      <c r="E787" s="1042" t="s">
        <v>2881</v>
      </c>
      <c r="F787" s="1042" t="s">
        <v>3249</v>
      </c>
      <c r="G787" s="1042" t="s">
        <v>4275</v>
      </c>
      <c r="H787" s="1042" t="s">
        <v>4804</v>
      </c>
      <c r="I787" s="1042" t="s">
        <v>2879</v>
      </c>
      <c r="J787" s="1042" t="s">
        <v>4510</v>
      </c>
      <c r="K787" s="1027"/>
      <c r="L787" s="1042" t="s">
        <v>5602</v>
      </c>
    </row>
    <row r="788">
      <c r="A788" s="1098" t="s">
        <v>5603</v>
      </c>
      <c r="B788" s="1098" t="s">
        <v>5604</v>
      </c>
      <c r="C788" s="1042" t="s">
        <v>1150</v>
      </c>
      <c r="D788" s="1042" t="s">
        <v>1260</v>
      </c>
      <c r="E788" s="1042" t="s">
        <v>2881</v>
      </c>
      <c r="F788" s="1042" t="s">
        <v>3249</v>
      </c>
      <c r="G788" s="1042" t="s">
        <v>4275</v>
      </c>
      <c r="H788" s="1042" t="s">
        <v>4804</v>
      </c>
      <c r="I788" s="1042" t="s">
        <v>2879</v>
      </c>
      <c r="J788" s="1042" t="s">
        <v>4510</v>
      </c>
      <c r="K788" s="1027"/>
      <c r="L788" s="1042" t="s">
        <v>4034</v>
      </c>
    </row>
    <row r="789">
      <c r="A789" s="1098"/>
      <c r="B789" s="1098" t="s">
        <v>5609</v>
      </c>
      <c r="C789" s="1042" t="s">
        <v>1150</v>
      </c>
      <c r="D789" s="1042" t="s">
        <v>1752</v>
      </c>
      <c r="E789" s="1042" t="s">
        <v>2881</v>
      </c>
      <c r="F789" s="1042" t="s">
        <v>3249</v>
      </c>
      <c r="G789" s="1042" t="s">
        <v>5611</v>
      </c>
      <c r="H789" s="1042" t="s">
        <v>4804</v>
      </c>
      <c r="I789" s="1042" t="s">
        <v>2879</v>
      </c>
      <c r="J789" s="1042" t="s">
        <v>4510</v>
      </c>
      <c r="K789" s="1027"/>
      <c r="L789" s="1042" t="s">
        <v>4034</v>
      </c>
    </row>
    <row r="790">
      <c r="A790" s="1098" t="s">
        <v>1690</v>
      </c>
      <c r="B790" s="1098" t="s">
        <v>5617</v>
      </c>
      <c r="C790" s="1042" t="s">
        <v>1150</v>
      </c>
      <c r="D790" s="1042" t="s">
        <v>1752</v>
      </c>
      <c r="E790" s="1042" t="s">
        <v>2881</v>
      </c>
      <c r="F790" s="1042" t="s">
        <v>3249</v>
      </c>
      <c r="G790" s="1042" t="s">
        <v>4275</v>
      </c>
      <c r="H790" s="1042" t="s">
        <v>4804</v>
      </c>
      <c r="I790" s="1042" t="s">
        <v>2879</v>
      </c>
      <c r="J790" s="1042" t="s">
        <v>4510</v>
      </c>
      <c r="K790" s="1027"/>
      <c r="L790" s="1042" t="s">
        <v>4034</v>
      </c>
    </row>
    <row r="791">
      <c r="A791" s="1719">
        <v>42410.0</v>
      </c>
      <c r="B791" s="1774" t="s">
        <v>5624</v>
      </c>
      <c r="C791" s="1042" t="s">
        <v>5625</v>
      </c>
      <c r="D791" s="1042" t="s">
        <v>1752</v>
      </c>
      <c r="E791" s="1042" t="s">
        <v>2881</v>
      </c>
      <c r="F791" s="1042" t="s">
        <v>3249</v>
      </c>
      <c r="G791" s="1042" t="s">
        <v>4275</v>
      </c>
      <c r="H791" s="1042" t="s">
        <v>4804</v>
      </c>
      <c r="I791" s="1042" t="s">
        <v>2879</v>
      </c>
      <c r="J791" s="1042" t="s">
        <v>4510</v>
      </c>
      <c r="K791" s="1042"/>
      <c r="L791" s="1042" t="s">
        <v>4034</v>
      </c>
    </row>
    <row r="792">
      <c r="A792" s="1708">
        <v>42440.0</v>
      </c>
      <c r="B792" s="1098" t="s">
        <v>5629</v>
      </c>
      <c r="C792" s="1042" t="s">
        <v>1150</v>
      </c>
      <c r="D792" s="1042" t="s">
        <v>1752</v>
      </c>
      <c r="E792" s="1042" t="s">
        <v>3793</v>
      </c>
      <c r="F792" s="1042" t="s">
        <v>5631</v>
      </c>
      <c r="G792" s="1042"/>
      <c r="H792" s="1042" t="s">
        <v>4804</v>
      </c>
      <c r="I792" s="1042" t="s">
        <v>2879</v>
      </c>
      <c r="J792" s="1042" t="s">
        <v>4510</v>
      </c>
      <c r="K792" s="1027"/>
      <c r="L792" s="1042" t="s">
        <v>4034</v>
      </c>
    </row>
    <row r="793">
      <c r="A793" s="1098"/>
      <c r="B793" s="1098" t="s">
        <v>5637</v>
      </c>
      <c r="C793" s="1042" t="s">
        <v>1150</v>
      </c>
      <c r="D793" s="1042" t="s">
        <v>1752</v>
      </c>
      <c r="E793" s="1042" t="s">
        <v>2881</v>
      </c>
      <c r="F793" s="1042" t="s">
        <v>3249</v>
      </c>
      <c r="G793" s="1042" t="s">
        <v>4275</v>
      </c>
      <c r="H793" s="1042" t="s">
        <v>4804</v>
      </c>
      <c r="I793" s="1042" t="s">
        <v>2879</v>
      </c>
      <c r="J793" s="1042" t="s">
        <v>4510</v>
      </c>
      <c r="K793" s="1042"/>
      <c r="L793" s="1042" t="s">
        <v>4034</v>
      </c>
    </row>
    <row r="794">
      <c r="A794" s="1708">
        <v>42532.0</v>
      </c>
      <c r="B794" s="1098" t="s">
        <v>5644</v>
      </c>
      <c r="C794" s="1042" t="s">
        <v>5645</v>
      </c>
      <c r="D794" s="1042" t="s">
        <v>1752</v>
      </c>
      <c r="E794" s="1042" t="s">
        <v>2881</v>
      </c>
      <c r="F794" s="1042" t="s">
        <v>3249</v>
      </c>
      <c r="G794" s="1042" t="s">
        <v>4275</v>
      </c>
      <c r="H794" s="1042" t="s">
        <v>4804</v>
      </c>
      <c r="I794" s="1042" t="s">
        <v>2879</v>
      </c>
      <c r="J794" s="1042" t="s">
        <v>4510</v>
      </c>
      <c r="K794" s="1042"/>
      <c r="L794" s="1042" t="s">
        <v>4034</v>
      </c>
    </row>
    <row r="795">
      <c r="A795" s="1098"/>
      <c r="B795" s="1098" t="s">
        <v>5651</v>
      </c>
      <c r="C795" s="1042" t="s">
        <v>1150</v>
      </c>
      <c r="D795" s="1042" t="s">
        <v>1752</v>
      </c>
      <c r="E795" s="1042" t="s">
        <v>2881</v>
      </c>
      <c r="F795" s="1042" t="s">
        <v>3249</v>
      </c>
      <c r="G795" s="1042" t="s">
        <v>4275</v>
      </c>
      <c r="H795" s="1042" t="s">
        <v>4804</v>
      </c>
      <c r="I795" s="1042" t="s">
        <v>2879</v>
      </c>
      <c r="J795" s="1042" t="s">
        <v>4510</v>
      </c>
      <c r="K795" s="1042"/>
      <c r="L795" s="1042" t="s">
        <v>4034</v>
      </c>
    </row>
    <row r="796">
      <c r="A796" s="1708">
        <v>42562.0</v>
      </c>
      <c r="B796" s="1098" t="s">
        <v>5660</v>
      </c>
      <c r="C796" s="1042" t="s">
        <v>1150</v>
      </c>
      <c r="D796" s="1042" t="s">
        <v>1752</v>
      </c>
      <c r="E796" s="1042" t="s">
        <v>2881</v>
      </c>
      <c r="F796" s="1042" t="s">
        <v>3249</v>
      </c>
      <c r="G796" s="1042" t="s">
        <v>4275</v>
      </c>
      <c r="H796" s="1042" t="s">
        <v>4804</v>
      </c>
      <c r="I796" s="1042" t="s">
        <v>2879</v>
      </c>
      <c r="J796" s="1042" t="s">
        <v>4510</v>
      </c>
      <c r="K796" s="1027"/>
      <c r="L796" s="1042" t="s">
        <v>4034</v>
      </c>
    </row>
    <row r="797">
      <c r="A797" s="1708">
        <v>42562.0</v>
      </c>
      <c r="B797" s="1732" t="s">
        <v>5669</v>
      </c>
      <c r="C797" s="1042" t="s">
        <v>5670</v>
      </c>
      <c r="D797" s="1042" t="s">
        <v>1752</v>
      </c>
      <c r="E797" s="1042" t="s">
        <v>2881</v>
      </c>
      <c r="F797" s="1042" t="s">
        <v>3249</v>
      </c>
      <c r="G797" s="1042" t="s">
        <v>4275</v>
      </c>
      <c r="H797" s="1042" t="s">
        <v>4804</v>
      </c>
      <c r="I797" s="1042" t="s">
        <v>2879</v>
      </c>
      <c r="J797" s="1042" t="s">
        <v>4510</v>
      </c>
      <c r="K797" s="1027"/>
      <c r="L797" s="1042" t="s">
        <v>4034</v>
      </c>
    </row>
    <row r="798">
      <c r="A798" s="1719">
        <v>42593.0</v>
      </c>
      <c r="B798" s="1098" t="s">
        <v>5676</v>
      </c>
      <c r="C798" s="1042" t="s">
        <v>1150</v>
      </c>
      <c r="D798" s="1042" t="s">
        <v>1752</v>
      </c>
      <c r="E798" s="1042" t="s">
        <v>2881</v>
      </c>
      <c r="F798" s="1042" t="s">
        <v>3249</v>
      </c>
      <c r="G798" s="1042" t="s">
        <v>4275</v>
      </c>
      <c r="H798" s="1042" t="s">
        <v>4804</v>
      </c>
      <c r="I798" s="1042" t="s">
        <v>2879</v>
      </c>
      <c r="J798" s="1042" t="s">
        <v>4510</v>
      </c>
      <c r="K798" s="1027"/>
      <c r="L798" s="1042" t="s">
        <v>4034</v>
      </c>
    </row>
    <row r="799">
      <c r="A799" s="1719">
        <v>42593.0</v>
      </c>
      <c r="B799" s="1098" t="s">
        <v>5682</v>
      </c>
      <c r="C799" s="1042" t="s">
        <v>1150</v>
      </c>
      <c r="D799" s="1042" t="s">
        <v>1752</v>
      </c>
      <c r="E799" s="1042" t="s">
        <v>2881</v>
      </c>
      <c r="F799" s="1042" t="s">
        <v>3249</v>
      </c>
      <c r="G799" s="1042" t="s">
        <v>4275</v>
      </c>
      <c r="H799" s="1042" t="s">
        <v>4804</v>
      </c>
      <c r="I799" s="1042" t="s">
        <v>2879</v>
      </c>
      <c r="J799" s="1042" t="s">
        <v>4510</v>
      </c>
      <c r="K799" s="1027"/>
      <c r="L799" s="1042" t="s">
        <v>4034</v>
      </c>
    </row>
    <row r="800">
      <c r="A800" s="1719">
        <v>42624.0</v>
      </c>
      <c r="B800" s="1098" t="s">
        <v>5690</v>
      </c>
      <c r="C800" s="1042" t="s">
        <v>1150</v>
      </c>
      <c r="D800" s="1042" t="s">
        <v>1752</v>
      </c>
      <c r="E800" s="1042" t="s">
        <v>2881</v>
      </c>
      <c r="F800" s="1042" t="s">
        <v>3249</v>
      </c>
      <c r="G800" s="1042" t="s">
        <v>4275</v>
      </c>
      <c r="H800" s="1042" t="s">
        <v>4804</v>
      </c>
      <c r="I800" s="1042" t="s">
        <v>2879</v>
      </c>
      <c r="J800" s="1042" t="s">
        <v>4510</v>
      </c>
      <c r="K800" s="1027"/>
      <c r="L800" s="1042" t="s">
        <v>4034</v>
      </c>
    </row>
    <row r="801">
      <c r="A801" s="1719">
        <v>42624.0</v>
      </c>
      <c r="B801" s="1098" t="s">
        <v>5696</v>
      </c>
      <c r="C801" s="1042" t="s">
        <v>5698</v>
      </c>
      <c r="D801" s="1042" t="s">
        <v>1752</v>
      </c>
      <c r="E801" s="1042" t="s">
        <v>2881</v>
      </c>
      <c r="F801" s="1042" t="s">
        <v>3249</v>
      </c>
      <c r="G801" s="1042" t="s">
        <v>4275</v>
      </c>
      <c r="H801" s="1042" t="s">
        <v>4804</v>
      </c>
      <c r="I801" s="1042" t="s">
        <v>2879</v>
      </c>
      <c r="J801" s="1042" t="s">
        <v>4510</v>
      </c>
      <c r="K801" s="1027"/>
      <c r="L801" s="1042" t="s">
        <v>4034</v>
      </c>
    </row>
    <row r="802">
      <c r="A802" s="1719">
        <v>42654.0</v>
      </c>
      <c r="B802" s="1098" t="s">
        <v>5702</v>
      </c>
      <c r="C802" s="1042" t="s">
        <v>1150</v>
      </c>
      <c r="D802" s="1042" t="s">
        <v>1752</v>
      </c>
      <c r="E802" s="1042" t="s">
        <v>2881</v>
      </c>
      <c r="F802" s="1042" t="s">
        <v>3249</v>
      </c>
      <c r="G802" s="1042" t="s">
        <v>4275</v>
      </c>
      <c r="H802" s="1042" t="s">
        <v>4804</v>
      </c>
      <c r="I802" s="1042" t="s">
        <v>2879</v>
      </c>
      <c r="J802" s="1042" t="s">
        <v>4510</v>
      </c>
      <c r="K802" s="1027"/>
      <c r="L802" s="1042" t="s">
        <v>4034</v>
      </c>
    </row>
    <row r="803">
      <c r="A803" s="1719">
        <v>42654.0</v>
      </c>
      <c r="B803" s="1098" t="s">
        <v>5711</v>
      </c>
      <c r="C803" s="1042" t="s">
        <v>1150</v>
      </c>
      <c r="D803" s="1042" t="s">
        <v>5713</v>
      </c>
      <c r="E803" s="1042" t="s">
        <v>2881</v>
      </c>
      <c r="F803" s="1042" t="s">
        <v>3249</v>
      </c>
      <c r="G803" s="1042" t="s">
        <v>4275</v>
      </c>
      <c r="H803" s="1042" t="s">
        <v>4804</v>
      </c>
      <c r="I803" s="1042" t="s">
        <v>2879</v>
      </c>
      <c r="J803" s="1042" t="s">
        <v>4510</v>
      </c>
      <c r="K803" s="1027"/>
      <c r="L803" s="1042" t="s">
        <v>4034</v>
      </c>
    </row>
    <row r="804">
      <c r="A804" s="1719">
        <v>42654.0</v>
      </c>
      <c r="B804" s="1098" t="s">
        <v>5719</v>
      </c>
      <c r="C804" s="1042" t="s">
        <v>5720</v>
      </c>
      <c r="D804" s="1042" t="s">
        <v>1752</v>
      </c>
      <c r="E804" s="1042" t="s">
        <v>2881</v>
      </c>
      <c r="F804" s="1042" t="s">
        <v>3249</v>
      </c>
      <c r="G804" s="1042" t="s">
        <v>4275</v>
      </c>
      <c r="H804" s="1042" t="s">
        <v>4804</v>
      </c>
      <c r="I804" s="1042" t="s">
        <v>2879</v>
      </c>
      <c r="J804" s="1042" t="s">
        <v>4510</v>
      </c>
      <c r="K804" s="1027"/>
      <c r="L804" s="1042" t="s">
        <v>4034</v>
      </c>
    </row>
    <row r="805">
      <c r="A805" s="1098"/>
      <c r="B805" s="1098" t="s">
        <v>5725</v>
      </c>
      <c r="C805" s="1042" t="s">
        <v>1150</v>
      </c>
      <c r="D805" s="1042" t="s">
        <v>1752</v>
      </c>
      <c r="E805" s="1042" t="s">
        <v>2881</v>
      </c>
      <c r="F805" s="1042" t="s">
        <v>3249</v>
      </c>
      <c r="G805" s="1042" t="s">
        <v>4275</v>
      </c>
      <c r="H805" s="1042" t="s">
        <v>4804</v>
      </c>
      <c r="I805" s="1042" t="s">
        <v>2879</v>
      </c>
      <c r="J805" s="1042" t="s">
        <v>4510</v>
      </c>
      <c r="K805" s="1027"/>
      <c r="L805" s="1042" t="s">
        <v>4034</v>
      </c>
    </row>
    <row r="806">
      <c r="A806" s="1708">
        <v>42685.0</v>
      </c>
      <c r="B806" s="1098" t="s">
        <v>5731</v>
      </c>
      <c r="C806" s="1042" t="s">
        <v>1150</v>
      </c>
      <c r="D806" s="1042" t="s">
        <v>1752</v>
      </c>
      <c r="E806" s="1042" t="s">
        <v>2881</v>
      </c>
      <c r="F806" s="1042" t="s">
        <v>3249</v>
      </c>
      <c r="G806" s="1042" t="s">
        <v>4275</v>
      </c>
      <c r="H806" s="1042" t="s">
        <v>4804</v>
      </c>
      <c r="I806" s="1042" t="s">
        <v>2879</v>
      </c>
      <c r="J806" s="1042" t="s">
        <v>4510</v>
      </c>
      <c r="K806" s="1027"/>
      <c r="L806" s="1042" t="s">
        <v>4034</v>
      </c>
    </row>
    <row r="807">
      <c r="A807" s="1098"/>
      <c r="B807" s="1774" t="s">
        <v>5739</v>
      </c>
      <c r="C807" s="1042" t="s">
        <v>1150</v>
      </c>
      <c r="D807" s="1042" t="s">
        <v>1752</v>
      </c>
      <c r="E807" s="1042" t="s">
        <v>2881</v>
      </c>
      <c r="F807" s="1042" t="s">
        <v>3249</v>
      </c>
      <c r="G807" s="1042" t="s">
        <v>4275</v>
      </c>
      <c r="H807" s="1042" t="s">
        <v>4804</v>
      </c>
      <c r="I807" s="1042" t="s">
        <v>2879</v>
      </c>
      <c r="J807" s="1042" t="s">
        <v>4510</v>
      </c>
      <c r="K807" s="1042"/>
      <c r="L807" s="1042" t="s">
        <v>4034</v>
      </c>
    </row>
    <row r="808">
      <c r="A808" s="1708"/>
      <c r="B808" s="1574" t="s">
        <v>5743</v>
      </c>
      <c r="C808" s="1789" t="s">
        <v>1150</v>
      </c>
      <c r="D808" s="1042" t="s">
        <v>1752</v>
      </c>
      <c r="E808" s="1042" t="s">
        <v>2881</v>
      </c>
      <c r="F808" s="1042" t="s">
        <v>3249</v>
      </c>
      <c r="G808" s="1042" t="s">
        <v>4275</v>
      </c>
      <c r="H808" s="1042" t="s">
        <v>4804</v>
      </c>
      <c r="I808" s="1042" t="s">
        <v>2879</v>
      </c>
      <c r="J808" s="1042" t="s">
        <v>4510</v>
      </c>
      <c r="K808" s="1027"/>
      <c r="L808" s="1042" t="s">
        <v>4034</v>
      </c>
    </row>
    <row r="809">
      <c r="A809" s="1098"/>
      <c r="B809" s="1790" t="s">
        <v>5759</v>
      </c>
      <c r="C809" s="1791" t="s">
        <v>1150</v>
      </c>
      <c r="D809" s="1042" t="s">
        <v>1752</v>
      </c>
      <c r="E809" s="1042" t="s">
        <v>5763</v>
      </c>
      <c r="F809" s="1042" t="s">
        <v>3249</v>
      </c>
      <c r="G809" s="1042" t="s">
        <v>4275</v>
      </c>
      <c r="H809" s="1042" t="s">
        <v>4804</v>
      </c>
      <c r="I809" s="1042" t="s">
        <v>2879</v>
      </c>
      <c r="J809" s="1042" t="s">
        <v>4510</v>
      </c>
      <c r="K809" s="1042"/>
      <c r="L809" s="1042" t="s">
        <v>4034</v>
      </c>
    </row>
    <row r="810">
      <c r="A810" s="1098"/>
      <c r="B810" s="1098" t="s">
        <v>5774</v>
      </c>
      <c r="C810" s="1042" t="s">
        <v>1150</v>
      </c>
      <c r="D810" s="1042" t="s">
        <v>5775</v>
      </c>
      <c r="E810" s="1042" t="s">
        <v>2881</v>
      </c>
      <c r="F810" s="1042" t="s">
        <v>3249</v>
      </c>
      <c r="G810" s="1042" t="s">
        <v>4275</v>
      </c>
      <c r="H810" s="1042" t="s">
        <v>4804</v>
      </c>
      <c r="I810" s="1042" t="s">
        <v>2879</v>
      </c>
      <c r="J810" s="1042" t="s">
        <v>4510</v>
      </c>
      <c r="K810" s="1042"/>
      <c r="L810" s="1042" t="s">
        <v>4034</v>
      </c>
    </row>
    <row r="811">
      <c r="A811" s="1098"/>
      <c r="B811" s="1098" t="s">
        <v>5784</v>
      </c>
      <c r="C811" s="1042" t="s">
        <v>1150</v>
      </c>
      <c r="D811" s="1042" t="s">
        <v>1752</v>
      </c>
      <c r="E811" s="1042" t="s">
        <v>2881</v>
      </c>
      <c r="F811" s="1042" t="s">
        <v>3249</v>
      </c>
      <c r="G811" s="1042" t="s">
        <v>4275</v>
      </c>
      <c r="H811" s="1042" t="s">
        <v>4804</v>
      </c>
      <c r="I811" s="1042" t="s">
        <v>2879</v>
      </c>
      <c r="J811" s="1042" t="s">
        <v>4510</v>
      </c>
      <c r="K811" s="1042"/>
      <c r="L811" s="1042" t="s">
        <v>4034</v>
      </c>
    </row>
    <row r="812">
      <c r="A812" s="1098" t="s">
        <v>5790</v>
      </c>
      <c r="B812" s="1732" t="s">
        <v>5791</v>
      </c>
      <c r="C812" s="1042" t="s">
        <v>1150</v>
      </c>
      <c r="D812" s="1042" t="s">
        <v>1747</v>
      </c>
      <c r="E812" s="1042" t="s">
        <v>2881</v>
      </c>
      <c r="F812" s="1042" t="s">
        <v>3249</v>
      </c>
      <c r="G812" s="1042" t="s">
        <v>4275</v>
      </c>
      <c r="H812" s="1042" t="s">
        <v>4804</v>
      </c>
      <c r="I812" s="1042" t="s">
        <v>2879</v>
      </c>
      <c r="J812" s="1042" t="s">
        <v>4510</v>
      </c>
      <c r="K812" s="1027"/>
      <c r="L812" s="1042" t="s">
        <v>4034</v>
      </c>
    </row>
    <row r="813">
      <c r="A813" s="1098" t="s">
        <v>4116</v>
      </c>
      <c r="B813" s="1098" t="s">
        <v>5797</v>
      </c>
      <c r="C813" s="1042" t="s">
        <v>1150</v>
      </c>
      <c r="D813" s="1042" t="s">
        <v>1747</v>
      </c>
      <c r="E813" s="1042" t="s">
        <v>2881</v>
      </c>
      <c r="F813" s="1042" t="s">
        <v>3249</v>
      </c>
      <c r="G813" s="1042" t="s">
        <v>4275</v>
      </c>
      <c r="H813" s="1042" t="s">
        <v>4804</v>
      </c>
      <c r="I813" s="1042" t="s">
        <v>2879</v>
      </c>
      <c r="J813" s="1042" t="s">
        <v>4510</v>
      </c>
      <c r="K813" s="1027"/>
      <c r="L813" s="1042" t="s">
        <v>4034</v>
      </c>
    </row>
    <row r="814">
      <c r="A814" s="1098"/>
      <c r="B814" s="1098" t="s">
        <v>5804</v>
      </c>
      <c r="C814" s="1042" t="s">
        <v>1150</v>
      </c>
      <c r="D814" s="1042" t="s">
        <v>1747</v>
      </c>
      <c r="E814" s="1042" t="s">
        <v>2881</v>
      </c>
      <c r="F814" s="1042" t="s">
        <v>3249</v>
      </c>
      <c r="G814" s="1042" t="s">
        <v>4275</v>
      </c>
      <c r="H814" s="1042" t="s">
        <v>4804</v>
      </c>
      <c r="I814" s="1042" t="s">
        <v>2879</v>
      </c>
      <c r="J814" s="1042" t="s">
        <v>4510</v>
      </c>
      <c r="K814" s="1027"/>
      <c r="L814" s="1042" t="s">
        <v>4034</v>
      </c>
    </row>
    <row r="815">
      <c r="A815" s="1098"/>
      <c r="B815" s="1543" t="s">
        <v>5810</v>
      </c>
      <c r="C815" s="1042" t="s">
        <v>1150</v>
      </c>
      <c r="D815" s="1042" t="s">
        <v>1747</v>
      </c>
      <c r="E815" s="1042" t="s">
        <v>2881</v>
      </c>
      <c r="F815" s="1042" t="s">
        <v>3249</v>
      </c>
      <c r="G815" s="1042" t="s">
        <v>4275</v>
      </c>
      <c r="H815" s="1042" t="s">
        <v>4804</v>
      </c>
      <c r="I815" s="1042" t="s">
        <v>2879</v>
      </c>
      <c r="J815" s="1042" t="s">
        <v>4510</v>
      </c>
      <c r="K815" s="1027"/>
      <c r="L815" s="1042" t="s">
        <v>4034</v>
      </c>
    </row>
    <row r="816">
      <c r="A816" s="1098" t="s">
        <v>4053</v>
      </c>
      <c r="B816" s="1098" t="s">
        <v>5818</v>
      </c>
      <c r="C816" s="1042" t="s">
        <v>1150</v>
      </c>
      <c r="D816" s="1042" t="s">
        <v>1747</v>
      </c>
      <c r="E816" s="1042" t="s">
        <v>2881</v>
      </c>
      <c r="F816" s="1042" t="s">
        <v>3249</v>
      </c>
      <c r="G816" s="1042" t="s">
        <v>4275</v>
      </c>
      <c r="H816" s="1042" t="s">
        <v>4804</v>
      </c>
      <c r="I816" s="1042" t="s">
        <v>2879</v>
      </c>
      <c r="J816" s="1042" t="s">
        <v>4510</v>
      </c>
      <c r="K816" s="1027"/>
      <c r="L816" s="1042" t="s">
        <v>4034</v>
      </c>
    </row>
    <row r="817">
      <c r="A817" s="1098" t="s">
        <v>4053</v>
      </c>
      <c r="B817" s="1098" t="s">
        <v>5824</v>
      </c>
      <c r="C817" s="1042" t="s">
        <v>1150</v>
      </c>
      <c r="D817" s="1042" t="s">
        <v>1747</v>
      </c>
      <c r="E817" s="1042" t="s">
        <v>2881</v>
      </c>
      <c r="F817" s="1042" t="s">
        <v>3249</v>
      </c>
      <c r="G817" s="1042" t="s">
        <v>4275</v>
      </c>
      <c r="H817" s="1042" t="s">
        <v>4804</v>
      </c>
      <c r="I817" s="1042" t="s">
        <v>2879</v>
      </c>
      <c r="J817" s="1042" t="s">
        <v>5828</v>
      </c>
      <c r="K817" s="1027"/>
      <c r="L817" s="1042" t="s">
        <v>4034</v>
      </c>
    </row>
    <row r="818">
      <c r="A818" s="1098" t="s">
        <v>4059</v>
      </c>
      <c r="B818" s="1098" t="s">
        <v>5831</v>
      </c>
      <c r="C818" s="1042" t="s">
        <v>5832</v>
      </c>
      <c r="D818" s="1042" t="s">
        <v>5834</v>
      </c>
      <c r="E818" s="1042" t="s">
        <v>2881</v>
      </c>
      <c r="F818" s="1042" t="s">
        <v>3249</v>
      </c>
      <c r="G818" s="1042" t="s">
        <v>4275</v>
      </c>
      <c r="H818" s="1042" t="s">
        <v>5837</v>
      </c>
      <c r="I818" s="1042" t="s">
        <v>5839</v>
      </c>
      <c r="J818" s="1042" t="s">
        <v>4510</v>
      </c>
      <c r="K818" s="1027"/>
      <c r="L818" s="1042" t="s">
        <v>4034</v>
      </c>
    </row>
    <row r="819">
      <c r="A819" s="1098" t="s">
        <v>5841</v>
      </c>
      <c r="B819" s="1774" t="s">
        <v>5844</v>
      </c>
      <c r="C819" s="1042" t="s">
        <v>1150</v>
      </c>
      <c r="D819" s="1042" t="s">
        <v>1747</v>
      </c>
      <c r="E819" s="1042" t="s">
        <v>2881</v>
      </c>
      <c r="F819" s="1042" t="s">
        <v>3249</v>
      </c>
      <c r="G819" s="1042" t="s">
        <v>4275</v>
      </c>
      <c r="H819" s="1042" t="s">
        <v>4804</v>
      </c>
      <c r="I819" s="1042" t="s">
        <v>2879</v>
      </c>
      <c r="J819" s="1042" t="s">
        <v>4510</v>
      </c>
      <c r="K819" s="1042"/>
      <c r="L819" s="1042" t="s">
        <v>4034</v>
      </c>
    </row>
    <row r="820">
      <c r="A820" s="1708"/>
      <c r="B820" s="1098" t="s">
        <v>5850</v>
      </c>
      <c r="C820" s="1042" t="s">
        <v>1150</v>
      </c>
      <c r="D820" s="1042" t="s">
        <v>1747</v>
      </c>
      <c r="E820" s="1042" t="s">
        <v>2881</v>
      </c>
      <c r="F820" s="1042" t="s">
        <v>3249</v>
      </c>
      <c r="G820" s="1042" t="s">
        <v>4275</v>
      </c>
      <c r="H820" s="1042" t="s">
        <v>4804</v>
      </c>
      <c r="I820" s="1042" t="s">
        <v>2879</v>
      </c>
      <c r="J820" s="1042" t="s">
        <v>4510</v>
      </c>
      <c r="K820" s="1027"/>
      <c r="L820" s="1042" t="s">
        <v>4034</v>
      </c>
    </row>
    <row r="821">
      <c r="A821" s="1098"/>
      <c r="B821" s="1098" t="s">
        <v>5855</v>
      </c>
      <c r="C821" s="1042" t="s">
        <v>1150</v>
      </c>
      <c r="D821" s="1042" t="s">
        <v>1752</v>
      </c>
      <c r="E821" s="1042" t="s">
        <v>2881</v>
      </c>
      <c r="F821" s="1042" t="s">
        <v>3249</v>
      </c>
      <c r="G821" s="1042" t="s">
        <v>4517</v>
      </c>
      <c r="H821" s="1042" t="s">
        <v>4804</v>
      </c>
      <c r="I821" s="1042" t="s">
        <v>5861</v>
      </c>
      <c r="J821" s="1042" t="s">
        <v>5863</v>
      </c>
      <c r="K821" s="1042"/>
      <c r="L821" s="1042" t="s">
        <v>4034</v>
      </c>
    </row>
    <row r="822">
      <c r="A822" s="1098" t="s">
        <v>4181</v>
      </c>
      <c r="B822" s="1098" t="s">
        <v>5867</v>
      </c>
      <c r="C822" s="1042" t="s">
        <v>1150</v>
      </c>
      <c r="D822" s="1042" t="s">
        <v>1752</v>
      </c>
      <c r="E822" s="1042" t="s">
        <v>2881</v>
      </c>
      <c r="F822" s="1042" t="s">
        <v>3249</v>
      </c>
      <c r="G822" s="1042" t="s">
        <v>4275</v>
      </c>
      <c r="H822" s="1027"/>
      <c r="I822" s="1042" t="s">
        <v>2879</v>
      </c>
      <c r="J822" s="1042" t="s">
        <v>4510</v>
      </c>
      <c r="K822" s="1027"/>
      <c r="L822" s="1042" t="s">
        <v>4034</v>
      </c>
    </row>
    <row r="823">
      <c r="A823" s="1719"/>
      <c r="B823" s="1098" t="s">
        <v>5871</v>
      </c>
      <c r="C823" s="1042" t="s">
        <v>1150</v>
      </c>
      <c r="D823" s="1042" t="s">
        <v>1752</v>
      </c>
      <c r="E823" s="1042" t="s">
        <v>2881</v>
      </c>
      <c r="F823" s="1042" t="s">
        <v>3249</v>
      </c>
      <c r="G823" s="1042" t="s">
        <v>4275</v>
      </c>
      <c r="H823" s="1027"/>
      <c r="I823" s="1042" t="s">
        <v>2879</v>
      </c>
      <c r="J823" s="1042" t="s">
        <v>4510</v>
      </c>
      <c r="K823" s="1027"/>
      <c r="L823" s="1042" t="s">
        <v>4034</v>
      </c>
    </row>
    <row r="824">
      <c r="A824" s="1719"/>
      <c r="B824" s="1098" t="s">
        <v>5877</v>
      </c>
      <c r="C824" s="1042" t="s">
        <v>1150</v>
      </c>
      <c r="D824" s="1042" t="s">
        <v>1752</v>
      </c>
      <c r="E824" s="1042" t="s">
        <v>2881</v>
      </c>
      <c r="F824" s="1042" t="s">
        <v>3249</v>
      </c>
      <c r="G824" s="1042" t="s">
        <v>4275</v>
      </c>
      <c r="H824" s="1042"/>
      <c r="I824" s="1042" t="s">
        <v>2879</v>
      </c>
      <c r="J824" s="1042" t="s">
        <v>4510</v>
      </c>
      <c r="K824" s="1027"/>
      <c r="L824" s="1042" t="s">
        <v>4034</v>
      </c>
    </row>
    <row r="825">
      <c r="A825" s="1719"/>
      <c r="B825" s="1098" t="s">
        <v>5883</v>
      </c>
      <c r="C825" s="1042" t="s">
        <v>1150</v>
      </c>
      <c r="D825" s="1042" t="s">
        <v>1752</v>
      </c>
      <c r="E825" s="1042" t="s">
        <v>2881</v>
      </c>
      <c r="F825" s="1042" t="s">
        <v>3249</v>
      </c>
      <c r="G825" s="1042" t="s">
        <v>4275</v>
      </c>
      <c r="H825" s="1042"/>
      <c r="I825" s="1042" t="s">
        <v>2879</v>
      </c>
      <c r="J825" s="1042" t="s">
        <v>4510</v>
      </c>
      <c r="K825" s="1027"/>
      <c r="L825" s="1042" t="s">
        <v>4034</v>
      </c>
    </row>
    <row r="826">
      <c r="A826" s="1719"/>
      <c r="B826" s="1098" t="s">
        <v>5891</v>
      </c>
      <c r="C826" s="1042" t="s">
        <v>1150</v>
      </c>
      <c r="D826" s="1042" t="s">
        <v>1752</v>
      </c>
      <c r="E826" s="1042" t="s">
        <v>2881</v>
      </c>
      <c r="F826" s="1042" t="s">
        <v>3249</v>
      </c>
      <c r="G826" s="1042" t="s">
        <v>4275</v>
      </c>
      <c r="H826" s="1042"/>
      <c r="I826" s="1042" t="s">
        <v>2879</v>
      </c>
      <c r="J826" s="1042" t="s">
        <v>4510</v>
      </c>
      <c r="K826" s="1027"/>
      <c r="L826" s="1042" t="s">
        <v>4034</v>
      </c>
    </row>
    <row r="827">
      <c r="A827" s="1719"/>
      <c r="B827" s="1098" t="s">
        <v>5898</v>
      </c>
      <c r="C827" s="1042" t="s">
        <v>1150</v>
      </c>
      <c r="D827" s="1042" t="s">
        <v>1752</v>
      </c>
      <c r="E827" s="1042" t="s">
        <v>2881</v>
      </c>
      <c r="F827" s="1042" t="s">
        <v>3249</v>
      </c>
      <c r="G827" s="1042" t="s">
        <v>4275</v>
      </c>
      <c r="H827" s="1042"/>
      <c r="I827" s="1042" t="s">
        <v>2879</v>
      </c>
      <c r="J827" s="1042" t="s">
        <v>4510</v>
      </c>
      <c r="K827" s="1027"/>
      <c r="L827" s="1042" t="s">
        <v>4034</v>
      </c>
    </row>
    <row r="828">
      <c r="A828" s="1719"/>
      <c r="B828" s="1098" t="s">
        <v>5903</v>
      </c>
      <c r="C828" s="1042" t="s">
        <v>1150</v>
      </c>
      <c r="D828" s="1042" t="s">
        <v>1752</v>
      </c>
      <c r="E828" s="1042" t="s">
        <v>2881</v>
      </c>
      <c r="F828" s="1042" t="s">
        <v>3249</v>
      </c>
      <c r="G828" s="1042" t="s">
        <v>4275</v>
      </c>
      <c r="H828" s="1042"/>
      <c r="I828" s="1042" t="s">
        <v>2879</v>
      </c>
      <c r="J828" s="1042" t="s">
        <v>4510</v>
      </c>
      <c r="K828" s="1027"/>
      <c r="L828" s="1042" t="s">
        <v>4034</v>
      </c>
    </row>
    <row r="829">
      <c r="A829" s="1098"/>
      <c r="B829" s="1098" t="s">
        <v>5909</v>
      </c>
      <c r="C829" s="1042" t="s">
        <v>1150</v>
      </c>
      <c r="D829" s="1042" t="s">
        <v>1752</v>
      </c>
      <c r="E829" s="1042" t="s">
        <v>2881</v>
      </c>
      <c r="F829" s="1042" t="s">
        <v>3249</v>
      </c>
      <c r="G829" s="1042" t="s">
        <v>4275</v>
      </c>
      <c r="H829" s="1042"/>
      <c r="I829" s="1042" t="s">
        <v>2879</v>
      </c>
      <c r="J829" s="1042" t="s">
        <v>4510</v>
      </c>
      <c r="K829" s="1042" t="s">
        <v>5164</v>
      </c>
      <c r="L829" s="1042" t="s">
        <v>4034</v>
      </c>
    </row>
    <row r="830">
      <c r="A830" s="1098" t="s">
        <v>5913</v>
      </c>
      <c r="B830" s="1098" t="s">
        <v>5914</v>
      </c>
      <c r="C830" s="1042" t="s">
        <v>1150</v>
      </c>
      <c r="D830" s="1042" t="s">
        <v>1752</v>
      </c>
      <c r="E830" s="1042" t="s">
        <v>2881</v>
      </c>
      <c r="F830" s="1042" t="s">
        <v>3249</v>
      </c>
      <c r="G830" s="1042" t="s">
        <v>4275</v>
      </c>
      <c r="H830" s="1042"/>
      <c r="I830" s="1042" t="s">
        <v>2879</v>
      </c>
      <c r="J830" s="1042" t="s">
        <v>4510</v>
      </c>
      <c r="K830" s="1042"/>
      <c r="L830" s="1042" t="s">
        <v>4034</v>
      </c>
    </row>
    <row r="831">
      <c r="A831" s="1098"/>
      <c r="B831" s="1098" t="s">
        <v>5916</v>
      </c>
      <c r="C831" s="1042" t="s">
        <v>1150</v>
      </c>
      <c r="D831" s="1042" t="s">
        <v>1752</v>
      </c>
      <c r="E831" s="1042" t="s">
        <v>2881</v>
      </c>
      <c r="F831" s="1042" t="s">
        <v>3249</v>
      </c>
      <c r="G831" s="1042" t="s">
        <v>4275</v>
      </c>
      <c r="H831" s="1042"/>
      <c r="I831" s="1042" t="s">
        <v>5918</v>
      </c>
      <c r="J831" s="1042" t="s">
        <v>4510</v>
      </c>
      <c r="K831" s="1027"/>
      <c r="L831" s="1042" t="s">
        <v>4034</v>
      </c>
    </row>
    <row r="832">
      <c r="A832" s="1098"/>
      <c r="B832" s="1098" t="s">
        <v>5919</v>
      </c>
      <c r="C832" s="1042" t="s">
        <v>5921</v>
      </c>
      <c r="D832" s="1042" t="s">
        <v>1752</v>
      </c>
      <c r="E832" s="1042" t="s">
        <v>2881</v>
      </c>
      <c r="F832" s="1042" t="s">
        <v>3249</v>
      </c>
      <c r="G832" s="1042" t="s">
        <v>4275</v>
      </c>
      <c r="H832" s="1042"/>
      <c r="I832" s="1042" t="s">
        <v>2879</v>
      </c>
      <c r="J832" s="1042" t="s">
        <v>4510</v>
      </c>
      <c r="K832" s="1027"/>
      <c r="L832" s="1042" t="s">
        <v>4034</v>
      </c>
    </row>
    <row r="833">
      <c r="A833" s="1098"/>
      <c r="B833" s="1098" t="s">
        <v>5923</v>
      </c>
      <c r="C833" s="1042" t="s">
        <v>1150</v>
      </c>
      <c r="D833" s="1042" t="s">
        <v>1752</v>
      </c>
      <c r="E833" s="1042" t="s">
        <v>2881</v>
      </c>
      <c r="F833" s="1042" t="s">
        <v>3249</v>
      </c>
      <c r="G833" s="1042" t="s">
        <v>4275</v>
      </c>
      <c r="H833" s="1042"/>
      <c r="I833" s="1042" t="s">
        <v>2879</v>
      </c>
      <c r="J833" s="1042" t="s">
        <v>4510</v>
      </c>
      <c r="K833" s="1027"/>
      <c r="L833" s="1042" t="s">
        <v>4034</v>
      </c>
    </row>
    <row r="834">
      <c r="A834" s="1708">
        <v>42381.0</v>
      </c>
      <c r="B834" s="1098" t="s">
        <v>5925</v>
      </c>
      <c r="C834" s="1042" t="s">
        <v>1150</v>
      </c>
      <c r="D834" s="1042" t="s">
        <v>1752</v>
      </c>
      <c r="E834" s="1042" t="s">
        <v>2881</v>
      </c>
      <c r="F834" s="1042" t="s">
        <v>3249</v>
      </c>
      <c r="G834" s="1042" t="s">
        <v>5927</v>
      </c>
      <c r="H834" s="1042"/>
      <c r="I834" s="1042" t="s">
        <v>5928</v>
      </c>
      <c r="J834" s="1042" t="s">
        <v>5929</v>
      </c>
      <c r="K834" s="1042"/>
      <c r="L834" s="1042" t="s">
        <v>4034</v>
      </c>
    </row>
    <row r="835">
      <c r="A835" s="1098"/>
      <c r="B835" s="1732" t="s">
        <v>5931</v>
      </c>
      <c r="C835" s="1042" t="s">
        <v>1150</v>
      </c>
      <c r="D835" s="1042" t="s">
        <v>1752</v>
      </c>
      <c r="E835" s="1042" t="s">
        <v>2881</v>
      </c>
      <c r="F835" s="1042" t="s">
        <v>3249</v>
      </c>
      <c r="G835" s="1042" t="s">
        <v>4275</v>
      </c>
      <c r="H835" s="1042"/>
      <c r="I835" s="1042" t="s">
        <v>2879</v>
      </c>
      <c r="J835" s="1042" t="s">
        <v>4510</v>
      </c>
      <c r="K835" s="1027"/>
      <c r="L835" s="1042" t="s">
        <v>4034</v>
      </c>
    </row>
    <row r="836">
      <c r="A836" s="1098"/>
      <c r="B836" s="1098" t="s">
        <v>5934</v>
      </c>
      <c r="C836" s="1042" t="s">
        <v>1150</v>
      </c>
      <c r="D836" s="1042" t="s">
        <v>1752</v>
      </c>
      <c r="E836" s="1042" t="s">
        <v>2881</v>
      </c>
      <c r="F836" s="1042" t="s">
        <v>3249</v>
      </c>
      <c r="G836" s="1042" t="s">
        <v>4275</v>
      </c>
      <c r="H836" s="1042"/>
      <c r="I836" s="1042" t="s">
        <v>2879</v>
      </c>
      <c r="J836" s="1042" t="s">
        <v>4510</v>
      </c>
      <c r="K836" s="1027"/>
      <c r="L836" s="1042" t="s">
        <v>4034</v>
      </c>
    </row>
    <row r="837">
      <c r="A837" s="1098"/>
      <c r="B837" s="1098" t="s">
        <v>5935</v>
      </c>
      <c r="C837" s="1042" t="s">
        <v>1150</v>
      </c>
      <c r="D837" s="1042" t="s">
        <v>1752</v>
      </c>
      <c r="E837" s="1042" t="s">
        <v>2881</v>
      </c>
      <c r="F837" s="1042" t="s">
        <v>3249</v>
      </c>
      <c r="G837" s="1042" t="s">
        <v>4275</v>
      </c>
      <c r="H837" s="1042"/>
      <c r="I837" s="1042" t="s">
        <v>2879</v>
      </c>
      <c r="J837" s="1042" t="s">
        <v>4510</v>
      </c>
      <c r="K837" s="1027"/>
      <c r="L837" s="1042" t="s">
        <v>4034</v>
      </c>
    </row>
    <row r="838">
      <c r="A838" s="1098"/>
      <c r="B838" s="1763" t="s">
        <v>5939</v>
      </c>
      <c r="C838" s="1042" t="s">
        <v>1150</v>
      </c>
      <c r="D838" s="1042" t="s">
        <v>1752</v>
      </c>
      <c r="E838" s="1042" t="s">
        <v>2881</v>
      </c>
      <c r="F838" s="1042" t="s">
        <v>3249</v>
      </c>
      <c r="G838" s="1042" t="s">
        <v>4275</v>
      </c>
      <c r="H838" s="1042"/>
      <c r="I838" s="1042" t="s">
        <v>2879</v>
      </c>
      <c r="J838" s="1042" t="s">
        <v>4510</v>
      </c>
      <c r="K838" s="1027"/>
      <c r="L838" s="1042" t="s">
        <v>4034</v>
      </c>
    </row>
    <row r="839">
      <c r="A839" s="1098"/>
      <c r="B839" s="1098" t="s">
        <v>5946</v>
      </c>
      <c r="C839" s="1042" t="s">
        <v>1150</v>
      </c>
      <c r="D839" s="1042" t="s">
        <v>1752</v>
      </c>
      <c r="E839" s="1042" t="s">
        <v>2881</v>
      </c>
      <c r="F839" s="1042" t="s">
        <v>3249</v>
      </c>
      <c r="G839" s="1042" t="s">
        <v>4275</v>
      </c>
      <c r="H839" s="1042"/>
      <c r="I839" s="1042" t="s">
        <v>2879</v>
      </c>
      <c r="J839" s="1042" t="s">
        <v>4510</v>
      </c>
      <c r="K839" s="1027"/>
      <c r="L839" s="1042" t="s">
        <v>4034</v>
      </c>
    </row>
    <row r="840">
      <c r="A840" s="1098"/>
      <c r="B840" s="972" t="s">
        <v>5951</v>
      </c>
      <c r="C840" s="1042" t="s">
        <v>1150</v>
      </c>
      <c r="D840" s="1042" t="s">
        <v>1752</v>
      </c>
      <c r="E840" s="1042" t="s">
        <v>2881</v>
      </c>
      <c r="F840" s="1042" t="s">
        <v>3249</v>
      </c>
      <c r="G840" s="1042" t="s">
        <v>4275</v>
      </c>
      <c r="H840" s="1042"/>
      <c r="I840" s="1042" t="s">
        <v>2879</v>
      </c>
      <c r="J840" s="1042" t="s">
        <v>4510</v>
      </c>
      <c r="K840" s="1027"/>
      <c r="L840" s="1042" t="s">
        <v>4034</v>
      </c>
    </row>
    <row r="841">
      <c r="A841" s="1708">
        <v>42472.0</v>
      </c>
      <c r="B841" s="1098" t="s">
        <v>5956</v>
      </c>
      <c r="C841" s="1042" t="s">
        <v>5957</v>
      </c>
      <c r="D841" s="1042" t="s">
        <v>1752</v>
      </c>
      <c r="E841" s="1042" t="s">
        <v>2881</v>
      </c>
      <c r="F841" s="1042" t="s">
        <v>3249</v>
      </c>
      <c r="G841" s="1042" t="s">
        <v>4275</v>
      </c>
      <c r="H841" s="1042"/>
      <c r="I841" s="1042" t="s">
        <v>2879</v>
      </c>
      <c r="J841" s="1042" t="s">
        <v>4510</v>
      </c>
      <c r="K841" s="1027"/>
      <c r="L841" s="1042" t="s">
        <v>4034</v>
      </c>
    </row>
    <row r="842">
      <c r="A842" s="1708">
        <v>42502.0</v>
      </c>
      <c r="B842" s="1774" t="s">
        <v>5963</v>
      </c>
      <c r="C842" s="1042" t="s">
        <v>1150</v>
      </c>
      <c r="D842" s="1042" t="s">
        <v>1752</v>
      </c>
      <c r="E842" s="1042" t="s">
        <v>2881</v>
      </c>
      <c r="F842" s="1042" t="s">
        <v>3249</v>
      </c>
      <c r="G842" s="1042" t="s">
        <v>4275</v>
      </c>
      <c r="H842" s="1042"/>
      <c r="I842" s="1042" t="s">
        <v>2879</v>
      </c>
      <c r="J842" s="1042" t="s">
        <v>4510</v>
      </c>
      <c r="K842" s="1042"/>
      <c r="L842" s="1042" t="s">
        <v>4034</v>
      </c>
    </row>
    <row r="843">
      <c r="A843" s="1708">
        <v>42502.0</v>
      </c>
      <c r="B843" s="1098" t="s">
        <v>5965</v>
      </c>
      <c r="C843" s="1042" t="s">
        <v>1150</v>
      </c>
      <c r="D843" s="1042" t="s">
        <v>1752</v>
      </c>
      <c r="E843" s="1042" t="s">
        <v>2881</v>
      </c>
      <c r="F843" s="1042" t="s">
        <v>3249</v>
      </c>
      <c r="G843" s="1042" t="s">
        <v>4275</v>
      </c>
      <c r="H843" s="1042"/>
      <c r="I843" s="1042" t="s">
        <v>2879</v>
      </c>
      <c r="J843" s="1042" t="s">
        <v>4510</v>
      </c>
      <c r="K843" s="1027"/>
      <c r="L843" s="1042" t="s">
        <v>4034</v>
      </c>
    </row>
    <row r="844">
      <c r="A844" s="1719">
        <v>42533.0</v>
      </c>
      <c r="B844" s="1098" t="s">
        <v>5969</v>
      </c>
      <c r="C844" s="1042" t="s">
        <v>1150</v>
      </c>
      <c r="D844" s="1042" t="s">
        <v>1752</v>
      </c>
      <c r="E844" s="1042" t="s">
        <v>2881</v>
      </c>
      <c r="F844" s="1042" t="s">
        <v>3249</v>
      </c>
      <c r="G844" s="1042" t="s">
        <v>4275</v>
      </c>
      <c r="H844" s="1042"/>
      <c r="I844" s="1042" t="s">
        <v>2879</v>
      </c>
      <c r="J844" s="1042" t="s">
        <v>4510</v>
      </c>
      <c r="K844" s="1042"/>
      <c r="L844" s="1042" t="s">
        <v>4034</v>
      </c>
    </row>
    <row r="845">
      <c r="A845" s="1719">
        <v>42533.0</v>
      </c>
      <c r="B845" s="1098" t="s">
        <v>5970</v>
      </c>
      <c r="C845" s="1042" t="s">
        <v>1150</v>
      </c>
      <c r="D845" s="1042" t="s">
        <v>1752</v>
      </c>
      <c r="E845" s="1042" t="s">
        <v>2881</v>
      </c>
      <c r="F845" s="1042" t="s">
        <v>3249</v>
      </c>
      <c r="G845" s="1042"/>
      <c r="H845" s="1042"/>
      <c r="I845" s="1042" t="s">
        <v>2879</v>
      </c>
      <c r="J845" s="1042" t="s">
        <v>4510</v>
      </c>
      <c r="K845" s="1042"/>
      <c r="L845" s="1042" t="s">
        <v>4034</v>
      </c>
    </row>
    <row r="846">
      <c r="A846" s="1719">
        <v>42563.0</v>
      </c>
      <c r="B846" s="1098" t="s">
        <v>5972</v>
      </c>
      <c r="C846" s="1042" t="s">
        <v>1150</v>
      </c>
      <c r="D846" s="1042" t="s">
        <v>5973</v>
      </c>
      <c r="E846" s="1042" t="s">
        <v>2881</v>
      </c>
      <c r="F846" s="1042" t="s">
        <v>3249</v>
      </c>
      <c r="G846" s="1042" t="s">
        <v>4275</v>
      </c>
      <c r="H846" s="1042"/>
      <c r="I846" s="1042" t="s">
        <v>2879</v>
      </c>
      <c r="J846" s="1042" t="s">
        <v>4510</v>
      </c>
      <c r="K846" s="1042"/>
      <c r="L846" s="1042" t="s">
        <v>4034</v>
      </c>
    </row>
    <row r="847">
      <c r="A847" s="1098"/>
      <c r="B847" s="1098" t="s">
        <v>5974</v>
      </c>
      <c r="C847" s="1042" t="s">
        <v>1150</v>
      </c>
      <c r="D847" s="1042" t="s">
        <v>1752</v>
      </c>
      <c r="E847" s="1042" t="s">
        <v>2881</v>
      </c>
      <c r="F847" s="1042" t="s">
        <v>3249</v>
      </c>
      <c r="G847" s="1042" t="s">
        <v>4275</v>
      </c>
      <c r="H847" s="1042"/>
      <c r="I847" s="1042" t="s">
        <v>2879</v>
      </c>
      <c r="J847" s="1042" t="s">
        <v>4510</v>
      </c>
      <c r="K847" s="1027"/>
      <c r="L847" s="1042" t="s">
        <v>4034</v>
      </c>
    </row>
    <row r="848">
      <c r="A848" s="1098"/>
      <c r="B848" s="1098" t="s">
        <v>5977</v>
      </c>
      <c r="C848" s="1042" t="s">
        <v>1150</v>
      </c>
      <c r="D848" s="1042" t="s">
        <v>1752</v>
      </c>
      <c r="E848" s="1042" t="s">
        <v>2881</v>
      </c>
      <c r="F848" s="1042" t="s">
        <v>3249</v>
      </c>
      <c r="G848" s="1042" t="s">
        <v>4275</v>
      </c>
      <c r="H848" s="1042"/>
      <c r="I848" s="1042" t="s">
        <v>2879</v>
      </c>
      <c r="J848" s="1042" t="s">
        <v>4510</v>
      </c>
      <c r="K848" s="1027"/>
      <c r="L848" s="1042" t="s">
        <v>4034</v>
      </c>
    </row>
    <row r="849">
      <c r="A849" s="1719">
        <v>42594.0</v>
      </c>
      <c r="B849" s="1098" t="s">
        <v>5978</v>
      </c>
      <c r="C849" s="1042" t="s">
        <v>1150</v>
      </c>
      <c r="D849" s="1042" t="s">
        <v>1752</v>
      </c>
      <c r="E849" s="1042" t="s">
        <v>2881</v>
      </c>
      <c r="F849" s="1042" t="s">
        <v>3249</v>
      </c>
      <c r="G849" s="1042" t="s">
        <v>4275</v>
      </c>
      <c r="H849" s="1027"/>
      <c r="I849" s="1042" t="s">
        <v>2879</v>
      </c>
      <c r="J849" s="1042" t="s">
        <v>4510</v>
      </c>
      <c r="K849" s="1027"/>
      <c r="L849" s="1042" t="s">
        <v>4034</v>
      </c>
    </row>
    <row r="850">
      <c r="A850" s="1719"/>
      <c r="B850" s="1098" t="s">
        <v>5979</v>
      </c>
      <c r="C850" s="1042" t="s">
        <v>1150</v>
      </c>
      <c r="D850" s="1042" t="s">
        <v>1752</v>
      </c>
      <c r="E850" s="1042" t="s">
        <v>2881</v>
      </c>
      <c r="F850" s="1042" t="s">
        <v>3249</v>
      </c>
      <c r="G850" s="1042" t="s">
        <v>4275</v>
      </c>
      <c r="H850" s="1027"/>
      <c r="I850" s="1042" t="s">
        <v>2879</v>
      </c>
      <c r="J850" s="1042" t="s">
        <v>5983</v>
      </c>
      <c r="K850" s="1027"/>
      <c r="L850" s="1042" t="s">
        <v>4034</v>
      </c>
    </row>
    <row r="851">
      <c r="A851" s="1719"/>
      <c r="B851" s="1098" t="s">
        <v>5984</v>
      </c>
      <c r="C851" s="1042" t="s">
        <v>1150</v>
      </c>
      <c r="D851" s="1042" t="s">
        <v>1752</v>
      </c>
      <c r="E851" s="1042" t="s">
        <v>2881</v>
      </c>
      <c r="F851" s="1042" t="s">
        <v>3249</v>
      </c>
      <c r="G851" s="1042" t="s">
        <v>4275</v>
      </c>
      <c r="H851" s="1042"/>
      <c r="I851" s="1042" t="s">
        <v>2879</v>
      </c>
      <c r="J851" s="1042" t="s">
        <v>4510</v>
      </c>
      <c r="K851" s="1027"/>
      <c r="L851" s="1042" t="s">
        <v>4034</v>
      </c>
    </row>
    <row r="852">
      <c r="A852" s="1719">
        <v>42594.0</v>
      </c>
      <c r="B852" s="1098" t="s">
        <v>5986</v>
      </c>
      <c r="C852" s="1042" t="s">
        <v>1150</v>
      </c>
      <c r="D852" s="1042" t="s">
        <v>1752</v>
      </c>
      <c r="E852" s="1042" t="s">
        <v>2881</v>
      </c>
      <c r="F852" s="1042" t="s">
        <v>3249</v>
      </c>
      <c r="G852" s="1042" t="s">
        <v>4275</v>
      </c>
      <c r="H852" s="1042"/>
      <c r="I852" s="1042" t="s">
        <v>2879</v>
      </c>
      <c r="J852" s="1042" t="s">
        <v>4510</v>
      </c>
      <c r="K852" s="1027"/>
      <c r="L852" s="1042" t="s">
        <v>4034</v>
      </c>
    </row>
    <row r="853">
      <c r="A853" s="1719"/>
      <c r="B853" s="1098" t="s">
        <v>5989</v>
      </c>
      <c r="C853" s="1042" t="s">
        <v>1150</v>
      </c>
      <c r="D853" s="1042" t="s">
        <v>1752</v>
      </c>
      <c r="E853" s="1042" t="s">
        <v>2881</v>
      </c>
      <c r="F853" s="1042" t="s">
        <v>3249</v>
      </c>
      <c r="G853" s="1042" t="s">
        <v>4275</v>
      </c>
      <c r="H853" s="1042"/>
      <c r="I853" s="1042" t="s">
        <v>2879</v>
      </c>
      <c r="J853" s="1042" t="s">
        <v>4510</v>
      </c>
      <c r="K853" s="1027"/>
      <c r="L853" s="1042" t="s">
        <v>4034</v>
      </c>
    </row>
    <row r="854">
      <c r="A854" s="1719"/>
      <c r="B854" s="1098" t="s">
        <v>5992</v>
      </c>
      <c r="C854" s="1042" t="s">
        <v>1150</v>
      </c>
      <c r="D854" s="1042" t="s">
        <v>1752</v>
      </c>
      <c r="E854" s="1042" t="s">
        <v>2881</v>
      </c>
      <c r="F854" s="1042" t="s">
        <v>3249</v>
      </c>
      <c r="G854" s="1042" t="s">
        <v>4275</v>
      </c>
      <c r="H854" s="1042"/>
      <c r="I854" s="1042" t="s">
        <v>2879</v>
      </c>
      <c r="J854" s="1042" t="s">
        <v>4510</v>
      </c>
      <c r="K854" s="1027"/>
      <c r="L854" s="1042" t="s">
        <v>4034</v>
      </c>
    </row>
    <row r="855">
      <c r="A855" s="1719"/>
      <c r="B855" s="1098" t="s">
        <v>5996</v>
      </c>
      <c r="C855" s="1042" t="s">
        <v>1150</v>
      </c>
      <c r="D855" s="1042" t="s">
        <v>1752</v>
      </c>
      <c r="E855" s="1042" t="s">
        <v>2881</v>
      </c>
      <c r="F855" s="1042" t="s">
        <v>3249</v>
      </c>
      <c r="G855" s="1042" t="s">
        <v>4275</v>
      </c>
      <c r="H855" s="1042"/>
      <c r="I855" s="1042" t="s">
        <v>2879</v>
      </c>
      <c r="J855" s="1042" t="s">
        <v>4510</v>
      </c>
      <c r="K855" s="1027"/>
      <c r="L855" s="1042" t="s">
        <v>4034</v>
      </c>
    </row>
    <row r="856">
      <c r="A856" s="1098"/>
      <c r="B856" s="1098" t="s">
        <v>5998</v>
      </c>
      <c r="C856" s="1042" t="s">
        <v>1150</v>
      </c>
      <c r="D856" s="1042" t="s">
        <v>1752</v>
      </c>
      <c r="E856" s="1042" t="s">
        <v>2881</v>
      </c>
      <c r="F856" s="1042" t="s">
        <v>3249</v>
      </c>
      <c r="G856" s="1042" t="s">
        <v>4275</v>
      </c>
      <c r="H856" s="1042"/>
      <c r="I856" s="1042" t="s">
        <v>2879</v>
      </c>
      <c r="J856" s="1042" t="s">
        <v>4510</v>
      </c>
      <c r="K856" s="1042"/>
      <c r="L856" s="1042" t="s">
        <v>4034</v>
      </c>
    </row>
    <row r="857">
      <c r="A857" s="1098"/>
      <c r="B857" s="1098" t="s">
        <v>6001</v>
      </c>
      <c r="C857" s="1042" t="s">
        <v>6002</v>
      </c>
      <c r="D857" s="1042" t="s">
        <v>1752</v>
      </c>
      <c r="E857" s="1042" t="s">
        <v>2881</v>
      </c>
      <c r="F857" s="1042" t="s">
        <v>3249</v>
      </c>
      <c r="G857" s="1042" t="s">
        <v>4275</v>
      </c>
      <c r="H857" s="1042"/>
      <c r="I857" s="1042" t="s">
        <v>2879</v>
      </c>
      <c r="J857" s="1042" t="s">
        <v>4510</v>
      </c>
      <c r="K857" s="1042"/>
      <c r="L857" s="1042" t="s">
        <v>4034</v>
      </c>
    </row>
    <row r="858">
      <c r="A858" s="1098"/>
      <c r="B858" s="1098" t="s">
        <v>6006</v>
      </c>
      <c r="C858" s="1042" t="s">
        <v>1150</v>
      </c>
      <c r="D858" s="1042" t="s">
        <v>1752</v>
      </c>
      <c r="E858" s="1042" t="s">
        <v>2881</v>
      </c>
      <c r="F858" s="1042" t="s">
        <v>3249</v>
      </c>
      <c r="G858" s="1042" t="s">
        <v>4275</v>
      </c>
      <c r="H858" s="1042"/>
      <c r="I858" s="1042" t="s">
        <v>2879</v>
      </c>
      <c r="J858" s="1042" t="s">
        <v>4510</v>
      </c>
      <c r="K858" s="1027"/>
      <c r="L858" s="1042" t="s">
        <v>4034</v>
      </c>
    </row>
    <row r="859">
      <c r="A859" s="1098"/>
      <c r="B859" s="1098" t="s">
        <v>6008</v>
      </c>
      <c r="C859" s="1042" t="s">
        <v>1150</v>
      </c>
      <c r="D859" s="1042" t="s">
        <v>1752</v>
      </c>
      <c r="E859" s="1042" t="s">
        <v>2881</v>
      </c>
      <c r="F859" s="1042" t="s">
        <v>3249</v>
      </c>
      <c r="G859" s="1042" t="s">
        <v>4275</v>
      </c>
      <c r="H859" s="1042"/>
      <c r="I859" s="1042" t="s">
        <v>2879</v>
      </c>
      <c r="J859" s="1042" t="s">
        <v>4510</v>
      </c>
      <c r="K859" s="1027"/>
      <c r="L859" s="1042" t="s">
        <v>4034</v>
      </c>
    </row>
    <row r="860">
      <c r="A860" s="1098"/>
      <c r="B860" s="1536" t="s">
        <v>6010</v>
      </c>
      <c r="C860" s="1042" t="s">
        <v>1150</v>
      </c>
      <c r="D860" s="1042" t="s">
        <v>1752</v>
      </c>
      <c r="E860" s="1042" t="s">
        <v>2881</v>
      </c>
      <c r="F860" s="1042" t="s">
        <v>3249</v>
      </c>
      <c r="G860" s="1042" t="s">
        <v>4275</v>
      </c>
      <c r="H860" s="1042"/>
      <c r="I860" s="1042" t="s">
        <v>2879</v>
      </c>
      <c r="J860" s="1042" t="s">
        <v>4510</v>
      </c>
      <c r="K860" s="1027"/>
      <c r="L860" s="1042" t="s">
        <v>4034</v>
      </c>
    </row>
    <row r="861">
      <c r="A861" s="1098" t="s">
        <v>6014</v>
      </c>
      <c r="B861" s="1810" t="s">
        <v>6016</v>
      </c>
      <c r="C861" s="1042" t="s">
        <v>1150</v>
      </c>
      <c r="D861" s="1042" t="s">
        <v>1752</v>
      </c>
      <c r="E861" s="1042" t="s">
        <v>2881</v>
      </c>
      <c r="F861" s="1042" t="s">
        <v>3249</v>
      </c>
      <c r="G861" s="1042" t="s">
        <v>4275</v>
      </c>
      <c r="H861" s="1042"/>
      <c r="I861" s="1042" t="s">
        <v>2879</v>
      </c>
      <c r="J861" s="1042" t="s">
        <v>4510</v>
      </c>
      <c r="K861" s="1027"/>
      <c r="L861" s="1042" t="s">
        <v>4034</v>
      </c>
    </row>
    <row r="862">
      <c r="A862" s="1098"/>
      <c r="B862" s="1813" t="s">
        <v>6022</v>
      </c>
      <c r="C862" s="1042" t="s">
        <v>1150</v>
      </c>
      <c r="D862" s="1042" t="s">
        <v>1752</v>
      </c>
      <c r="E862" s="1042" t="s">
        <v>6024</v>
      </c>
      <c r="F862" s="1042" t="s">
        <v>4275</v>
      </c>
      <c r="G862" s="1042" t="s">
        <v>2879</v>
      </c>
      <c r="H862" s="1042" t="s">
        <v>4510</v>
      </c>
      <c r="I862" s="1027"/>
      <c r="J862" s="1042" t="s">
        <v>6026</v>
      </c>
    </row>
    <row r="863">
      <c r="A863" s="1098" t="s">
        <v>1117</v>
      </c>
      <c r="B863" s="1813" t="s">
        <v>6028</v>
      </c>
      <c r="C863" s="1042" t="s">
        <v>1150</v>
      </c>
      <c r="D863" s="1042" t="s">
        <v>1752</v>
      </c>
      <c r="E863" s="1042" t="s">
        <v>2881</v>
      </c>
      <c r="F863" s="1042" t="s">
        <v>4275</v>
      </c>
      <c r="G863" s="1042" t="s">
        <v>2879</v>
      </c>
      <c r="H863" s="1042"/>
      <c r="I863" s="1027"/>
      <c r="J863" s="1042" t="s">
        <v>4034</v>
      </c>
    </row>
    <row r="864">
      <c r="A864" s="1814" t="s">
        <v>1117</v>
      </c>
      <c r="B864" s="1098" t="s">
        <v>6033</v>
      </c>
      <c r="C864" s="1042" t="s">
        <v>6034</v>
      </c>
      <c r="D864" s="1042" t="s">
        <v>1752</v>
      </c>
      <c r="E864" s="1042" t="s">
        <v>2881</v>
      </c>
      <c r="F864" s="1042" t="s">
        <v>4275</v>
      </c>
      <c r="G864" s="1042" t="s">
        <v>2879</v>
      </c>
      <c r="H864" s="1042" t="s">
        <v>4510</v>
      </c>
      <c r="I864" s="1027"/>
      <c r="J864" s="1042" t="s">
        <v>4034</v>
      </c>
    </row>
    <row r="865">
      <c r="A865" s="1814" t="s">
        <v>6038</v>
      </c>
      <c r="B865" s="1098" t="s">
        <v>6039</v>
      </c>
      <c r="C865" s="1042" t="s">
        <v>1150</v>
      </c>
      <c r="D865" s="1042" t="s">
        <v>1752</v>
      </c>
      <c r="E865" s="1042" t="s">
        <v>2881</v>
      </c>
      <c r="F865" s="1042" t="s">
        <v>4275</v>
      </c>
      <c r="G865" s="1042" t="s">
        <v>2879</v>
      </c>
      <c r="H865" s="1042" t="s">
        <v>4510</v>
      </c>
      <c r="I865" s="1027"/>
      <c r="J865" s="1042" t="s">
        <v>4034</v>
      </c>
    </row>
    <row r="866">
      <c r="A866" s="1814"/>
      <c r="B866" s="1098" t="s">
        <v>6043</v>
      </c>
      <c r="C866" s="1042" t="s">
        <v>1150</v>
      </c>
      <c r="D866" s="1042" t="s">
        <v>1752</v>
      </c>
      <c r="E866" s="1042" t="s">
        <v>2881</v>
      </c>
      <c r="F866" s="1042" t="s">
        <v>4275</v>
      </c>
      <c r="G866" s="1042" t="s">
        <v>2879</v>
      </c>
      <c r="H866" s="1042" t="s">
        <v>4510</v>
      </c>
      <c r="I866" s="1027"/>
      <c r="J866" s="1042" t="s">
        <v>4034</v>
      </c>
    </row>
    <row r="867">
      <c r="A867" s="1814"/>
      <c r="B867" s="1098" t="s">
        <v>6049</v>
      </c>
      <c r="C867" s="1042" t="s">
        <v>1150</v>
      </c>
      <c r="D867" s="1042" t="s">
        <v>1752</v>
      </c>
      <c r="E867" s="1042" t="s">
        <v>2881</v>
      </c>
      <c r="F867" s="1042" t="s">
        <v>4275</v>
      </c>
      <c r="G867" s="1042" t="s">
        <v>6051</v>
      </c>
      <c r="H867" s="1042" t="s">
        <v>4510</v>
      </c>
      <c r="I867" s="1027"/>
      <c r="J867" s="1042" t="s">
        <v>4034</v>
      </c>
    </row>
    <row r="868">
      <c r="A868" s="1814" t="s">
        <v>6053</v>
      </c>
      <c r="B868" s="1098" t="s">
        <v>6054</v>
      </c>
      <c r="C868" s="1042" t="s">
        <v>1150</v>
      </c>
      <c r="D868" s="1042" t="s">
        <v>1752</v>
      </c>
      <c r="E868" s="1042" t="s">
        <v>2881</v>
      </c>
      <c r="F868" s="1042" t="s">
        <v>4275</v>
      </c>
      <c r="G868" s="1042" t="s">
        <v>2879</v>
      </c>
      <c r="H868" s="1042" t="s">
        <v>4510</v>
      </c>
      <c r="I868" s="1027"/>
      <c r="J868" s="1042" t="s">
        <v>4034</v>
      </c>
    </row>
    <row r="869">
      <c r="A869" s="1814" t="s">
        <v>6059</v>
      </c>
      <c r="B869" s="1098" t="s">
        <v>6061</v>
      </c>
      <c r="C869" s="1042" t="s">
        <v>1150</v>
      </c>
      <c r="D869" s="1042" t="s">
        <v>6063</v>
      </c>
      <c r="E869" s="1042" t="s">
        <v>2881</v>
      </c>
      <c r="F869" s="1042" t="s">
        <v>4275</v>
      </c>
      <c r="G869" s="1042" t="s">
        <v>2879</v>
      </c>
      <c r="H869" s="1042" t="s">
        <v>4510</v>
      </c>
      <c r="I869" s="1027"/>
      <c r="J869" s="1042" t="s">
        <v>4034</v>
      </c>
    </row>
    <row r="870">
      <c r="A870" s="1814" t="s">
        <v>6065</v>
      </c>
      <c r="B870" s="1098" t="s">
        <v>6067</v>
      </c>
      <c r="C870" s="1042" t="s">
        <v>1150</v>
      </c>
      <c r="D870" s="1042" t="s">
        <v>1752</v>
      </c>
      <c r="E870" s="1042" t="s">
        <v>2881</v>
      </c>
      <c r="F870" s="1042" t="s">
        <v>4275</v>
      </c>
      <c r="G870" s="1042" t="s">
        <v>2879</v>
      </c>
      <c r="H870" s="1042" t="s">
        <v>4510</v>
      </c>
      <c r="I870" s="1027"/>
      <c r="J870" s="1042" t="s">
        <v>4034</v>
      </c>
    </row>
    <row r="871">
      <c r="A871" s="1814" t="s">
        <v>6065</v>
      </c>
      <c r="B871" s="1098" t="s">
        <v>6069</v>
      </c>
      <c r="C871" s="1042" t="s">
        <v>1150</v>
      </c>
      <c r="D871" s="1042" t="s">
        <v>1752</v>
      </c>
      <c r="E871" s="1042" t="s">
        <v>2881</v>
      </c>
      <c r="F871" s="1042" t="s">
        <v>4275</v>
      </c>
      <c r="G871" s="1042" t="s">
        <v>2879</v>
      </c>
      <c r="H871" s="1042" t="s">
        <v>4510</v>
      </c>
      <c r="I871" s="1027"/>
      <c r="J871" s="1042" t="s">
        <v>6074</v>
      </c>
    </row>
    <row r="872">
      <c r="A872" s="1814"/>
      <c r="B872" s="1098" t="s">
        <v>6075</v>
      </c>
      <c r="C872" s="1042" t="s">
        <v>1150</v>
      </c>
      <c r="D872" s="1042" t="s">
        <v>1752</v>
      </c>
      <c r="E872" s="1042" t="s">
        <v>2881</v>
      </c>
      <c r="F872" s="1042" t="s">
        <v>4275</v>
      </c>
      <c r="G872" s="1042" t="s">
        <v>2879</v>
      </c>
      <c r="H872" s="1042" t="s">
        <v>4510</v>
      </c>
      <c r="I872" s="1027"/>
      <c r="J872" s="1042" t="s">
        <v>4034</v>
      </c>
    </row>
    <row r="873">
      <c r="A873" s="1814"/>
      <c r="B873" s="1098" t="s">
        <v>6079</v>
      </c>
      <c r="C873" s="1042" t="s">
        <v>1150</v>
      </c>
      <c r="D873" s="1042" t="s">
        <v>1752</v>
      </c>
      <c r="E873" s="1042" t="s">
        <v>2881</v>
      </c>
      <c r="F873" s="1042" t="s">
        <v>4275</v>
      </c>
      <c r="G873" s="1042" t="s">
        <v>2879</v>
      </c>
      <c r="H873" s="1042" t="s">
        <v>4510</v>
      </c>
      <c r="I873" s="1027"/>
      <c r="J873" s="1042" t="s">
        <v>4034</v>
      </c>
    </row>
    <row r="874">
      <c r="A874" s="1814"/>
      <c r="B874" s="1098" t="s">
        <v>6082</v>
      </c>
      <c r="C874" s="1042" t="s">
        <v>1150</v>
      </c>
      <c r="D874" s="1042" t="s">
        <v>1752</v>
      </c>
      <c r="E874" s="1042" t="s">
        <v>2881</v>
      </c>
      <c r="F874" s="1042" t="s">
        <v>4275</v>
      </c>
      <c r="G874" s="1042" t="s">
        <v>2879</v>
      </c>
      <c r="H874" s="1042" t="s">
        <v>4510</v>
      </c>
      <c r="I874" s="1027"/>
      <c r="J874" s="1042" t="s">
        <v>4034</v>
      </c>
    </row>
    <row r="875">
      <c r="A875" s="1092"/>
      <c r="B875" s="1098" t="s">
        <v>6085</v>
      </c>
      <c r="C875" s="1042" t="s">
        <v>6087</v>
      </c>
      <c r="D875" s="1042" t="s">
        <v>6088</v>
      </c>
      <c r="E875" s="1042" t="s">
        <v>2881</v>
      </c>
      <c r="F875" s="1042" t="s">
        <v>4275</v>
      </c>
      <c r="G875" s="1042" t="s">
        <v>2879</v>
      </c>
      <c r="H875" s="1042" t="s">
        <v>4510</v>
      </c>
      <c r="I875" s="1027"/>
      <c r="J875" s="1042" t="s">
        <v>4034</v>
      </c>
    </row>
    <row r="876">
      <c r="A876" s="1092"/>
      <c r="B876" s="1098" t="s">
        <v>6090</v>
      </c>
      <c r="C876" s="1042" t="s">
        <v>1150</v>
      </c>
      <c r="D876" s="1042" t="s">
        <v>1752</v>
      </c>
      <c r="E876" s="1042" t="s">
        <v>2881</v>
      </c>
      <c r="F876" s="1042" t="s">
        <v>4275</v>
      </c>
      <c r="G876" s="1042" t="s">
        <v>2879</v>
      </c>
      <c r="H876" s="1042" t="s">
        <v>4510</v>
      </c>
      <c r="I876" s="1027"/>
      <c r="J876" s="1042" t="s">
        <v>4034</v>
      </c>
    </row>
    <row r="877">
      <c r="A877" s="1092"/>
      <c r="B877" s="1098" t="s">
        <v>6095</v>
      </c>
      <c r="C877" s="1042" t="s">
        <v>1150</v>
      </c>
      <c r="D877" s="1042" t="s">
        <v>1752</v>
      </c>
      <c r="E877" s="1042" t="s">
        <v>2881</v>
      </c>
      <c r="F877" s="1042" t="s">
        <v>4275</v>
      </c>
      <c r="G877" s="1042" t="s">
        <v>2879</v>
      </c>
      <c r="H877" s="1042" t="s">
        <v>4510</v>
      </c>
      <c r="I877" s="1027"/>
      <c r="J877" s="1042" t="s">
        <v>4034</v>
      </c>
    </row>
    <row r="878">
      <c r="A878" s="1092"/>
      <c r="B878" s="1098" t="s">
        <v>6098</v>
      </c>
      <c r="C878" s="1042" t="s">
        <v>1150</v>
      </c>
      <c r="D878" s="1042" t="s">
        <v>1752</v>
      </c>
      <c r="E878" s="1042" t="s">
        <v>2881</v>
      </c>
      <c r="F878" s="1042" t="s">
        <v>4275</v>
      </c>
      <c r="G878" s="1042" t="s">
        <v>2879</v>
      </c>
      <c r="H878" s="1042" t="s">
        <v>4510</v>
      </c>
      <c r="I878" s="1027"/>
      <c r="J878" s="1042" t="s">
        <v>4034</v>
      </c>
    </row>
    <row r="879">
      <c r="A879" s="1092"/>
      <c r="B879" s="1098" t="s">
        <v>6102</v>
      </c>
      <c r="C879" s="1042" t="s">
        <v>1150</v>
      </c>
      <c r="D879" s="1042" t="s">
        <v>1319</v>
      </c>
      <c r="E879" s="1042" t="s">
        <v>2881</v>
      </c>
      <c r="F879" s="1042" t="s">
        <v>4275</v>
      </c>
      <c r="G879" s="1042" t="s">
        <v>2879</v>
      </c>
      <c r="H879" s="1042" t="s">
        <v>4510</v>
      </c>
      <c r="I879" s="1027"/>
      <c r="J879" s="1042" t="s">
        <v>4034</v>
      </c>
    </row>
    <row r="880">
      <c r="A880" s="1098" t="s">
        <v>2184</v>
      </c>
      <c r="B880" s="1822" t="s">
        <v>6109</v>
      </c>
      <c r="C880" s="1042" t="s">
        <v>1150</v>
      </c>
      <c r="D880" s="1042" t="s">
        <v>6111</v>
      </c>
      <c r="E880" s="1042" t="s">
        <v>2881</v>
      </c>
      <c r="F880" s="1042" t="s">
        <v>4275</v>
      </c>
      <c r="G880" s="1042" t="s">
        <v>2879</v>
      </c>
      <c r="H880" s="1042" t="s">
        <v>4510</v>
      </c>
      <c r="I880" s="1027"/>
      <c r="J880" s="1042" t="s">
        <v>4034</v>
      </c>
    </row>
    <row r="881">
      <c r="A881" s="1708"/>
      <c r="B881" s="1098" t="s">
        <v>6116</v>
      </c>
      <c r="C881" s="1042" t="s">
        <v>6118</v>
      </c>
      <c r="D881" s="1042" t="s">
        <v>1752</v>
      </c>
      <c r="E881" s="1042" t="s">
        <v>2881</v>
      </c>
      <c r="F881" s="1042" t="s">
        <v>4275</v>
      </c>
      <c r="G881" s="1042" t="s">
        <v>2879</v>
      </c>
      <c r="H881" s="1042" t="s">
        <v>4510</v>
      </c>
      <c r="I881" s="1027"/>
      <c r="J881" s="1042" t="s">
        <v>4034</v>
      </c>
    </row>
    <row r="882">
      <c r="A882" s="1098" t="s">
        <v>4505</v>
      </c>
      <c r="B882" s="1774" t="s">
        <v>6120</v>
      </c>
      <c r="C882" s="1042" t="s">
        <v>1150</v>
      </c>
      <c r="D882" s="1042" t="s">
        <v>1752</v>
      </c>
      <c r="E882" s="1042" t="s">
        <v>2881</v>
      </c>
      <c r="F882" s="1042" t="s">
        <v>4275</v>
      </c>
      <c r="G882" s="1042" t="s">
        <v>2879</v>
      </c>
      <c r="H882" s="1042" t="s">
        <v>4510</v>
      </c>
      <c r="I882" s="1042"/>
      <c r="J882" s="1042" t="s">
        <v>4034</v>
      </c>
    </row>
    <row r="883">
      <c r="A883" s="1708"/>
      <c r="B883" s="1098" t="s">
        <v>6124</v>
      </c>
      <c r="C883" s="1042" t="s">
        <v>1150</v>
      </c>
      <c r="D883" s="1042" t="s">
        <v>6125</v>
      </c>
      <c r="E883" s="1042" t="s">
        <v>2881</v>
      </c>
      <c r="F883" s="1042" t="s">
        <v>4275</v>
      </c>
      <c r="G883" s="1042" t="s">
        <v>2879</v>
      </c>
      <c r="H883" s="1042" t="s">
        <v>4510</v>
      </c>
      <c r="I883" s="1027"/>
      <c r="J883" s="1042" t="s">
        <v>4034</v>
      </c>
    </row>
    <row r="884">
      <c r="A884" s="1098" t="s">
        <v>2189</v>
      </c>
      <c r="B884" s="1814" t="s">
        <v>6126</v>
      </c>
      <c r="C884" s="1042" t="s">
        <v>1150</v>
      </c>
      <c r="D884" s="1042" t="s">
        <v>1752</v>
      </c>
      <c r="E884" s="1042" t="s">
        <v>2881</v>
      </c>
      <c r="F884" s="1042" t="s">
        <v>4275</v>
      </c>
      <c r="G884" s="1042" t="s">
        <v>2879</v>
      </c>
      <c r="H884" s="1042" t="s">
        <v>4510</v>
      </c>
      <c r="I884" s="1042"/>
      <c r="J884" s="1042" t="s">
        <v>4034</v>
      </c>
    </row>
    <row r="885">
      <c r="A885" s="1719"/>
      <c r="B885" s="1826" t="s">
        <v>6132</v>
      </c>
      <c r="C885" s="1042" t="s">
        <v>1150</v>
      </c>
      <c r="D885" s="1042" t="s">
        <v>1752</v>
      </c>
      <c r="E885" s="1042" t="s">
        <v>2881</v>
      </c>
      <c r="F885" s="1042" t="s">
        <v>4275</v>
      </c>
      <c r="G885" s="1042" t="s">
        <v>2879</v>
      </c>
      <c r="H885" s="1042" t="s">
        <v>4510</v>
      </c>
      <c r="I885" s="1042"/>
      <c r="J885" s="1042" t="s">
        <v>4034</v>
      </c>
    </row>
    <row r="886">
      <c r="A886" s="1719"/>
      <c r="B886" s="1827" t="s">
        <v>6134</v>
      </c>
      <c r="C886" s="1042" t="s">
        <v>1150</v>
      </c>
      <c r="D886" s="1042" t="s">
        <v>1752</v>
      </c>
      <c r="E886" s="1042" t="s">
        <v>2881</v>
      </c>
      <c r="F886" s="1042" t="s">
        <v>4275</v>
      </c>
      <c r="G886" s="1042" t="s">
        <v>2879</v>
      </c>
      <c r="H886" s="1042" t="s">
        <v>4510</v>
      </c>
      <c r="I886" s="1027"/>
      <c r="J886" s="1042" t="s">
        <v>4034</v>
      </c>
    </row>
    <row r="887">
      <c r="A887" s="1708">
        <v>42887.0</v>
      </c>
      <c r="B887" s="1098" t="s">
        <v>6138</v>
      </c>
      <c r="C887" s="1042" t="s">
        <v>1150</v>
      </c>
      <c r="D887" s="1042" t="s">
        <v>1752</v>
      </c>
      <c r="E887" s="1042" t="s">
        <v>2881</v>
      </c>
      <c r="F887" s="1042" t="s">
        <v>4275</v>
      </c>
      <c r="G887" s="1042" t="s">
        <v>2879</v>
      </c>
      <c r="H887" s="1042" t="s">
        <v>4510</v>
      </c>
      <c r="I887" s="1027"/>
      <c r="J887" s="1042" t="s">
        <v>4034</v>
      </c>
    </row>
    <row r="888">
      <c r="A888" s="1719"/>
      <c r="B888" s="1826" t="s">
        <v>6142</v>
      </c>
      <c r="C888" s="1042" t="s">
        <v>6143</v>
      </c>
      <c r="D888" s="1042" t="s">
        <v>1752</v>
      </c>
      <c r="E888" s="1042" t="s">
        <v>2881</v>
      </c>
      <c r="F888" s="1042" t="s">
        <v>4275</v>
      </c>
      <c r="G888" s="1042" t="s">
        <v>2879</v>
      </c>
      <c r="H888" s="1042" t="s">
        <v>4510</v>
      </c>
      <c r="I888" s="1027"/>
      <c r="J888" s="1042" t="s">
        <v>4034</v>
      </c>
    </row>
    <row r="889">
      <c r="A889" s="1719"/>
      <c r="B889" s="1098" t="s">
        <v>6146</v>
      </c>
      <c r="C889" s="1042" t="s">
        <v>1150</v>
      </c>
      <c r="D889" s="1042" t="s">
        <v>1752</v>
      </c>
      <c r="E889" s="1042" t="s">
        <v>2881</v>
      </c>
      <c r="F889" s="1042" t="s">
        <v>4275</v>
      </c>
      <c r="G889" s="1042" t="s">
        <v>2879</v>
      </c>
      <c r="H889" s="1042" t="s">
        <v>4510</v>
      </c>
      <c r="I889" s="1027"/>
      <c r="J889" s="1042" t="s">
        <v>4034</v>
      </c>
    </row>
    <row r="890">
      <c r="A890" s="1755">
        <v>42948.0</v>
      </c>
      <c r="B890" s="1827" t="s">
        <v>6148</v>
      </c>
      <c r="C890" s="1042" t="s">
        <v>1150</v>
      </c>
      <c r="D890" s="1042" t="s">
        <v>1752</v>
      </c>
      <c r="E890" s="1042" t="s">
        <v>2881</v>
      </c>
      <c r="F890" s="1042" t="s">
        <v>4275</v>
      </c>
      <c r="G890" s="1042" t="s">
        <v>2879</v>
      </c>
      <c r="H890" s="1042" t="s">
        <v>4510</v>
      </c>
      <c r="I890" s="1042"/>
      <c r="J890" s="1042" t="s">
        <v>4034</v>
      </c>
    </row>
    <row r="891">
      <c r="A891" s="1708">
        <v>42979.0</v>
      </c>
      <c r="B891" s="1098" t="s">
        <v>6151</v>
      </c>
      <c r="C891" s="1042" t="s">
        <v>1150</v>
      </c>
      <c r="D891" s="1042" t="s">
        <v>1752</v>
      </c>
      <c r="E891" s="1042" t="s">
        <v>2881</v>
      </c>
      <c r="F891" s="1042" t="s">
        <v>4275</v>
      </c>
      <c r="G891" s="1042" t="s">
        <v>2879</v>
      </c>
      <c r="H891" s="1042" t="s">
        <v>4510</v>
      </c>
      <c r="I891" s="1042"/>
      <c r="J891" s="1042" t="s">
        <v>4034</v>
      </c>
    </row>
    <row r="892">
      <c r="A892" s="1098"/>
      <c r="B892" s="1827" t="s">
        <v>6153</v>
      </c>
      <c r="C892" s="1042" t="s">
        <v>1150</v>
      </c>
      <c r="D892" s="1042" t="s">
        <v>1752</v>
      </c>
      <c r="E892" s="1042" t="s">
        <v>2881</v>
      </c>
      <c r="F892" s="1042" t="s">
        <v>4275</v>
      </c>
      <c r="G892" s="1042" t="s">
        <v>2879</v>
      </c>
      <c r="H892" s="1042" t="s">
        <v>4510</v>
      </c>
      <c r="I892" s="1027"/>
      <c r="J892" s="1042" t="s">
        <v>4034</v>
      </c>
    </row>
    <row r="893">
      <c r="A893" s="1708">
        <v>43070.0</v>
      </c>
      <c r="B893" s="1098" t="s">
        <v>6157</v>
      </c>
      <c r="C893" s="1042" t="s">
        <v>1150</v>
      </c>
      <c r="D893" s="1042" t="s">
        <v>1752</v>
      </c>
      <c r="E893" s="1042" t="s">
        <v>2881</v>
      </c>
      <c r="F893" s="1042" t="s">
        <v>4275</v>
      </c>
      <c r="G893" s="1042" t="s">
        <v>2879</v>
      </c>
      <c r="H893" s="1042" t="s">
        <v>4510</v>
      </c>
      <c r="I893" s="1027"/>
      <c r="J893" s="1042" t="s">
        <v>4034</v>
      </c>
    </row>
    <row r="894">
      <c r="A894" s="1098"/>
      <c r="B894" s="1831" t="s">
        <v>6159</v>
      </c>
      <c r="C894" s="1042" t="s">
        <v>1150</v>
      </c>
      <c r="D894" s="1042" t="s">
        <v>1752</v>
      </c>
      <c r="E894" s="1042" t="s">
        <v>2881</v>
      </c>
      <c r="F894" s="1042" t="s">
        <v>4275</v>
      </c>
      <c r="G894" s="1042" t="s">
        <v>2879</v>
      </c>
      <c r="H894" s="1042" t="s">
        <v>4510</v>
      </c>
      <c r="I894" s="1027"/>
      <c r="J894" s="1042" t="s">
        <v>4034</v>
      </c>
    </row>
    <row r="895">
      <c r="A895" s="1098" t="s">
        <v>6161</v>
      </c>
      <c r="B895" s="1089" t="s">
        <v>6162</v>
      </c>
      <c r="C895" s="1042" t="s">
        <v>1150</v>
      </c>
      <c r="D895" s="1042" t="s">
        <v>1752</v>
      </c>
      <c r="E895" s="1042" t="s">
        <v>2881</v>
      </c>
      <c r="F895" s="1042" t="s">
        <v>4275</v>
      </c>
      <c r="G895" s="1042" t="s">
        <v>2879</v>
      </c>
      <c r="H895" s="1042" t="s">
        <v>4510</v>
      </c>
      <c r="I895" s="1027"/>
      <c r="J895" s="1042" t="s">
        <v>4034</v>
      </c>
    </row>
    <row r="896">
      <c r="A896" s="1098" t="s">
        <v>2253</v>
      </c>
      <c r="B896" s="1831" t="s">
        <v>6166</v>
      </c>
      <c r="C896" s="1042" t="s">
        <v>1150</v>
      </c>
      <c r="D896" s="1042" t="s">
        <v>1752</v>
      </c>
      <c r="E896" s="1042" t="s">
        <v>2881</v>
      </c>
      <c r="F896" s="1042" t="s">
        <v>4275</v>
      </c>
      <c r="G896" s="1042" t="s">
        <v>2879</v>
      </c>
      <c r="H896" s="1042" t="s">
        <v>4510</v>
      </c>
      <c r="I896" s="1027"/>
      <c r="J896" s="1042" t="s">
        <v>4034</v>
      </c>
    </row>
    <row r="897">
      <c r="A897" s="1098" t="s">
        <v>6169</v>
      </c>
      <c r="B897" s="1098" t="s">
        <v>6170</v>
      </c>
      <c r="C897" s="1042" t="s">
        <v>6171</v>
      </c>
      <c r="D897" s="1042" t="s">
        <v>1752</v>
      </c>
      <c r="E897" s="1042" t="s">
        <v>2881</v>
      </c>
      <c r="F897" s="1042" t="s">
        <v>4275</v>
      </c>
      <c r="G897" s="1042" t="s">
        <v>2879</v>
      </c>
      <c r="H897" s="1042" t="s">
        <v>4510</v>
      </c>
      <c r="I897" s="1027"/>
      <c r="J897" s="1042" t="s">
        <v>4034</v>
      </c>
    </row>
    <row r="898">
      <c r="A898" s="1814" t="s">
        <v>6174</v>
      </c>
      <c r="B898" s="1831" t="s">
        <v>6175</v>
      </c>
      <c r="C898" s="1042" t="s">
        <v>1150</v>
      </c>
      <c r="D898" s="1042" t="s">
        <v>1752</v>
      </c>
      <c r="E898" s="1042" t="s">
        <v>2881</v>
      </c>
      <c r="F898" s="1042" t="s">
        <v>4275</v>
      </c>
      <c r="G898" s="1042" t="s">
        <v>2879</v>
      </c>
      <c r="H898" s="1042" t="s">
        <v>4510</v>
      </c>
      <c r="I898" s="1027"/>
      <c r="J898" s="1042" t="s">
        <v>4034</v>
      </c>
    </row>
    <row r="899">
      <c r="A899" s="1814" t="s">
        <v>6178</v>
      </c>
      <c r="B899" s="1834" t="s">
        <v>6180</v>
      </c>
      <c r="C899" s="1042" t="s">
        <v>1150</v>
      </c>
      <c r="D899" s="1042" t="s">
        <v>1752</v>
      </c>
      <c r="E899" s="1042" t="s">
        <v>2881</v>
      </c>
      <c r="F899" s="1042" t="s">
        <v>4275</v>
      </c>
      <c r="G899" s="1042" t="s">
        <v>2879</v>
      </c>
      <c r="H899" s="1042" t="s">
        <v>4510</v>
      </c>
      <c r="I899" s="1027"/>
      <c r="J899" s="1042" t="s">
        <v>4034</v>
      </c>
    </row>
    <row r="900">
      <c r="A900" s="1814" t="s">
        <v>6178</v>
      </c>
      <c r="B900" s="1098" t="s">
        <v>6185</v>
      </c>
      <c r="C900" s="1042" t="s">
        <v>1150</v>
      </c>
      <c r="D900" s="1042" t="s">
        <v>1752</v>
      </c>
      <c r="E900" s="1042" t="s">
        <v>2881</v>
      </c>
      <c r="F900" s="1042" t="s">
        <v>4275</v>
      </c>
      <c r="G900" s="1042" t="s">
        <v>2879</v>
      </c>
      <c r="H900" s="1042" t="s">
        <v>4510</v>
      </c>
      <c r="I900" s="1027"/>
      <c r="J900" s="1042" t="s">
        <v>4034</v>
      </c>
    </row>
    <row r="901">
      <c r="A901" s="1814" t="s">
        <v>4273</v>
      </c>
      <c r="B901" s="1834" t="s">
        <v>6189</v>
      </c>
      <c r="C901" s="1042" t="s">
        <v>1150</v>
      </c>
      <c r="D901" s="1042" t="s">
        <v>1752</v>
      </c>
      <c r="E901" s="1042" t="s">
        <v>2881</v>
      </c>
      <c r="F901" s="1042" t="s">
        <v>4275</v>
      </c>
      <c r="G901" s="1042" t="s">
        <v>2879</v>
      </c>
      <c r="H901" s="1042" t="s">
        <v>6191</v>
      </c>
      <c r="I901" s="1027"/>
      <c r="J901" s="1042" t="s">
        <v>4034</v>
      </c>
    </row>
    <row r="902">
      <c r="A902" s="1814"/>
      <c r="B902" s="1098" t="s">
        <v>6192</v>
      </c>
      <c r="C902" s="1042" t="s">
        <v>1150</v>
      </c>
      <c r="D902" s="1042" t="s">
        <v>1752</v>
      </c>
      <c r="E902" s="1042" t="s">
        <v>2881</v>
      </c>
      <c r="F902" s="1042" t="s">
        <v>4275</v>
      </c>
      <c r="G902" s="1042" t="s">
        <v>2879</v>
      </c>
      <c r="H902" s="1042" t="s">
        <v>6195</v>
      </c>
      <c r="I902" s="1027"/>
      <c r="J902" s="1042" t="s">
        <v>4034</v>
      </c>
    </row>
    <row r="903">
      <c r="A903" s="1814" t="s">
        <v>6197</v>
      </c>
      <c r="B903" s="1836" t="s">
        <v>6200</v>
      </c>
      <c r="C903" s="1042" t="s">
        <v>1150</v>
      </c>
      <c r="D903" s="1042" t="s">
        <v>1752</v>
      </c>
      <c r="E903" s="1042" t="s">
        <v>2881</v>
      </c>
      <c r="F903" s="1042" t="s">
        <v>4275</v>
      </c>
      <c r="G903" s="1042" t="s">
        <v>2879</v>
      </c>
      <c r="H903" s="1042" t="s">
        <v>6203</v>
      </c>
      <c r="I903" s="1027"/>
      <c r="J903" s="1042" t="s">
        <v>4034</v>
      </c>
    </row>
    <row r="904">
      <c r="A904" s="1814" t="s">
        <v>6204</v>
      </c>
      <c r="B904" s="1098" t="s">
        <v>6206</v>
      </c>
      <c r="C904" s="1042" t="s">
        <v>1150</v>
      </c>
      <c r="D904" s="1042" t="s">
        <v>6208</v>
      </c>
      <c r="E904" s="1042" t="s">
        <v>2881</v>
      </c>
      <c r="F904" s="1042" t="s">
        <v>4275</v>
      </c>
      <c r="G904" s="1042" t="s">
        <v>2879</v>
      </c>
      <c r="H904" s="1042" t="s">
        <v>6203</v>
      </c>
      <c r="I904" s="1027"/>
      <c r="J904" s="1042" t="s">
        <v>4034</v>
      </c>
    </row>
    <row r="905">
      <c r="A905" s="1814" t="s">
        <v>2297</v>
      </c>
      <c r="B905" s="1098" t="s">
        <v>6212</v>
      </c>
      <c r="C905" s="1042" t="s">
        <v>1150</v>
      </c>
      <c r="D905" s="1042" t="s">
        <v>1752</v>
      </c>
      <c r="E905" s="1042" t="s">
        <v>2881</v>
      </c>
      <c r="F905" s="1042" t="s">
        <v>4275</v>
      </c>
      <c r="G905" s="1042" t="s">
        <v>2879</v>
      </c>
      <c r="H905" s="1042" t="s">
        <v>4510</v>
      </c>
      <c r="I905" s="1027"/>
      <c r="J905" s="1042" t="s">
        <v>4034</v>
      </c>
    </row>
    <row r="906">
      <c r="A906" s="1098" t="s">
        <v>2297</v>
      </c>
      <c r="B906" s="1098" t="s">
        <v>6217</v>
      </c>
      <c r="C906" s="1042" t="s">
        <v>1150</v>
      </c>
      <c r="D906" s="1042" t="s">
        <v>1752</v>
      </c>
      <c r="E906" s="1042" t="s">
        <v>2881</v>
      </c>
      <c r="F906" s="1042" t="s">
        <v>4275</v>
      </c>
      <c r="G906" s="1042" t="s">
        <v>2879</v>
      </c>
      <c r="H906" s="1042" t="s">
        <v>4510</v>
      </c>
      <c r="I906" s="1027"/>
      <c r="J906" s="1042" t="s">
        <v>4034</v>
      </c>
    </row>
    <row r="907">
      <c r="A907" s="1098" t="s">
        <v>2306</v>
      </c>
      <c r="B907" s="1098" t="s">
        <v>6219</v>
      </c>
      <c r="C907" s="1042" t="s">
        <v>1150</v>
      </c>
      <c r="D907" s="1042" t="s">
        <v>1752</v>
      </c>
      <c r="E907" s="1042" t="s">
        <v>2881</v>
      </c>
      <c r="F907" s="1042" t="s">
        <v>4275</v>
      </c>
      <c r="G907" s="1042" t="s">
        <v>2879</v>
      </c>
      <c r="H907" s="1042" t="s">
        <v>4510</v>
      </c>
      <c r="I907" s="1027"/>
      <c r="J907" s="1042" t="s">
        <v>4034</v>
      </c>
    </row>
    <row r="908">
      <c r="A908" s="1098" t="s">
        <v>2310</v>
      </c>
      <c r="B908" s="1098" t="s">
        <v>6225</v>
      </c>
      <c r="C908" s="1042" t="s">
        <v>1150</v>
      </c>
      <c r="D908" s="1042" t="s">
        <v>1752</v>
      </c>
      <c r="E908" s="1042" t="s">
        <v>6226</v>
      </c>
      <c r="F908" s="1042" t="s">
        <v>4275</v>
      </c>
      <c r="G908" s="1042" t="s">
        <v>2879</v>
      </c>
      <c r="H908" s="1042"/>
      <c r="I908" s="1027"/>
      <c r="J908" s="1042" t="s">
        <v>4034</v>
      </c>
    </row>
    <row r="909">
      <c r="A909" s="1098" t="s">
        <v>2310</v>
      </c>
      <c r="B909" s="1098" t="s">
        <v>6229</v>
      </c>
      <c r="C909" s="1042" t="s">
        <v>1150</v>
      </c>
      <c r="D909" s="1042" t="s">
        <v>6231</v>
      </c>
      <c r="E909" s="1042" t="s">
        <v>2881</v>
      </c>
      <c r="F909" s="1042" t="s">
        <v>4275</v>
      </c>
      <c r="G909" s="1042" t="s">
        <v>2879</v>
      </c>
      <c r="H909" s="1042" t="s">
        <v>4510</v>
      </c>
      <c r="I909" s="1027"/>
      <c r="J909" s="1042" t="s">
        <v>4034</v>
      </c>
    </row>
    <row r="910">
      <c r="A910" s="1098" t="s">
        <v>2320</v>
      </c>
      <c r="B910" s="1098" t="s">
        <v>6234</v>
      </c>
      <c r="C910" s="1042" t="s">
        <v>1150</v>
      </c>
      <c r="D910" s="1042" t="s">
        <v>1752</v>
      </c>
      <c r="E910" s="1042" t="s">
        <v>2881</v>
      </c>
      <c r="F910" s="1042" t="s">
        <v>4275</v>
      </c>
      <c r="G910" s="1042" t="s">
        <v>2879</v>
      </c>
      <c r="H910" s="1042" t="s">
        <v>4510</v>
      </c>
      <c r="I910" s="1027"/>
      <c r="J910" s="1042" t="s">
        <v>4034</v>
      </c>
    </row>
    <row r="911">
      <c r="A911" s="1719"/>
      <c r="B911" s="1826" t="s">
        <v>6238</v>
      </c>
      <c r="C911" s="1042" t="s">
        <v>1150</v>
      </c>
      <c r="D911" s="1042" t="s">
        <v>1752</v>
      </c>
      <c r="E911" s="1042" t="s">
        <v>2881</v>
      </c>
      <c r="F911" s="1042" t="s">
        <v>4275</v>
      </c>
      <c r="G911" s="1042" t="s">
        <v>2879</v>
      </c>
      <c r="H911" s="1042" t="s">
        <v>4510</v>
      </c>
      <c r="I911" s="1027"/>
      <c r="J911" s="1042" t="s">
        <v>4034</v>
      </c>
    </row>
    <row r="912">
      <c r="A912" s="1755"/>
      <c r="B912" s="1827" t="s">
        <v>6243</v>
      </c>
      <c r="C912" s="1042" t="s">
        <v>1150</v>
      </c>
      <c r="D912" s="1042" t="s">
        <v>1752</v>
      </c>
      <c r="E912" s="1042" t="s">
        <v>2881</v>
      </c>
      <c r="F912" s="1042" t="s">
        <v>4275</v>
      </c>
      <c r="G912" s="1042" t="s">
        <v>2879</v>
      </c>
      <c r="H912" s="1042" t="s">
        <v>4510</v>
      </c>
      <c r="I912" s="1042"/>
      <c r="J912" s="1042" t="s">
        <v>4034</v>
      </c>
    </row>
    <row r="913">
      <c r="A913" s="1708"/>
      <c r="B913" s="1098" t="s">
        <v>6246</v>
      </c>
      <c r="C913" s="1042" t="s">
        <v>1150</v>
      </c>
      <c r="D913" s="1042" t="s">
        <v>6248</v>
      </c>
      <c r="E913" s="1042" t="s">
        <v>2881</v>
      </c>
      <c r="F913" s="1042" t="s">
        <v>4275</v>
      </c>
      <c r="G913" s="1042" t="s">
        <v>2879</v>
      </c>
      <c r="H913" s="1042" t="s">
        <v>4510</v>
      </c>
      <c r="I913" s="1042"/>
      <c r="J913" s="1042" t="s">
        <v>4034</v>
      </c>
    </row>
    <row r="914">
      <c r="A914" s="1098"/>
      <c r="B914" s="1827" t="s">
        <v>6252</v>
      </c>
      <c r="C914" s="1042" t="s">
        <v>1150</v>
      </c>
      <c r="D914" s="1042" t="s">
        <v>1752</v>
      </c>
      <c r="E914" s="1042" t="s">
        <v>2881</v>
      </c>
      <c r="F914" s="1042" t="s">
        <v>4275</v>
      </c>
      <c r="G914" s="1042" t="s">
        <v>2879</v>
      </c>
      <c r="H914" s="1042" t="s">
        <v>4510</v>
      </c>
      <c r="I914" s="1027"/>
      <c r="J914" s="1042" t="s">
        <v>4034</v>
      </c>
    </row>
    <row r="915">
      <c r="A915" s="1708"/>
      <c r="B915" s="1098" t="s">
        <v>6254</v>
      </c>
      <c r="C915" s="1042" t="s">
        <v>1150</v>
      </c>
      <c r="D915" s="1042" t="s">
        <v>6255</v>
      </c>
      <c r="E915" s="1042" t="s">
        <v>2881</v>
      </c>
      <c r="F915" s="1042" t="s">
        <v>4275</v>
      </c>
      <c r="G915" s="1042" t="s">
        <v>2879</v>
      </c>
      <c r="H915" s="1042" t="s">
        <v>4510</v>
      </c>
      <c r="I915" s="1027"/>
      <c r="J915" s="1042" t="s">
        <v>4034</v>
      </c>
    </row>
    <row r="916">
      <c r="A916" s="1708">
        <v>42462.0</v>
      </c>
      <c r="B916" s="1831" t="s">
        <v>6258</v>
      </c>
      <c r="C916" s="1042" t="s">
        <v>1150</v>
      </c>
      <c r="D916" s="1042" t="s">
        <v>6259</v>
      </c>
      <c r="E916" s="1042" t="s">
        <v>2881</v>
      </c>
      <c r="F916" s="1042" t="s">
        <v>4275</v>
      </c>
      <c r="G916" s="1042" t="s">
        <v>2879</v>
      </c>
      <c r="H916" s="1042" t="s">
        <v>4510</v>
      </c>
      <c r="I916" s="1027"/>
      <c r="J916" s="1042" t="s">
        <v>4034</v>
      </c>
    </row>
    <row r="917">
      <c r="A917" s="1098"/>
      <c r="B917" s="1089" t="s">
        <v>6261</v>
      </c>
      <c r="C917" s="1042" t="s">
        <v>1150</v>
      </c>
      <c r="D917" s="1042" t="s">
        <v>1752</v>
      </c>
      <c r="E917" s="1042" t="s">
        <v>2881</v>
      </c>
      <c r="F917" s="1042" t="s">
        <v>4275</v>
      </c>
      <c r="G917" s="1042" t="s">
        <v>2879</v>
      </c>
      <c r="H917" s="1042" t="s">
        <v>4510</v>
      </c>
      <c r="I917" s="1027"/>
      <c r="J917" s="1042" t="s">
        <v>4034</v>
      </c>
    </row>
    <row r="918">
      <c r="A918" s="1098"/>
      <c r="B918" s="1831" t="s">
        <v>6266</v>
      </c>
      <c r="C918" s="1042" t="s">
        <v>1150</v>
      </c>
      <c r="D918" s="1042" t="s">
        <v>1752</v>
      </c>
      <c r="E918" s="1042" t="s">
        <v>2881</v>
      </c>
      <c r="F918" s="1042" t="s">
        <v>4275</v>
      </c>
      <c r="G918" s="1042" t="s">
        <v>2879</v>
      </c>
      <c r="H918" s="1042" t="s">
        <v>4510</v>
      </c>
      <c r="I918" s="1027"/>
      <c r="J918" s="1042" t="s">
        <v>4034</v>
      </c>
    </row>
    <row r="919">
      <c r="A919" s="1098"/>
      <c r="B919" s="1098" t="s">
        <v>6269</v>
      </c>
      <c r="C919" s="1042" t="s">
        <v>1150</v>
      </c>
      <c r="D919" s="1042" t="s">
        <v>1752</v>
      </c>
      <c r="E919" s="1042" t="s">
        <v>2881</v>
      </c>
      <c r="F919" s="1042" t="s">
        <v>4275</v>
      </c>
      <c r="G919" s="1042" t="s">
        <v>2879</v>
      </c>
      <c r="H919" s="1042" t="s">
        <v>4510</v>
      </c>
      <c r="I919" s="1027"/>
      <c r="J919" s="1042" t="s">
        <v>4034</v>
      </c>
    </row>
    <row r="920">
      <c r="A920" s="1814"/>
      <c r="B920" s="1831" t="s">
        <v>6272</v>
      </c>
      <c r="C920" s="1042" t="s">
        <v>3329</v>
      </c>
      <c r="D920" s="1042" t="s">
        <v>1752</v>
      </c>
      <c r="E920" s="1042" t="s">
        <v>2881</v>
      </c>
      <c r="F920" s="1042" t="s">
        <v>6274</v>
      </c>
      <c r="G920" s="1042" t="s">
        <v>2879</v>
      </c>
      <c r="H920" s="1042" t="s">
        <v>4510</v>
      </c>
      <c r="I920" s="1027"/>
      <c r="J920" s="1042" t="s">
        <v>4034</v>
      </c>
    </row>
    <row r="921">
      <c r="A921" s="1814"/>
      <c r="B921" s="1836" t="s">
        <v>6275</v>
      </c>
      <c r="C921" s="1042" t="s">
        <v>1150</v>
      </c>
      <c r="D921" s="1042"/>
      <c r="E921" s="1042" t="s">
        <v>2881</v>
      </c>
      <c r="F921" s="1042" t="s">
        <v>4275</v>
      </c>
      <c r="G921" s="1042" t="s">
        <v>2879</v>
      </c>
      <c r="H921" s="1042" t="s">
        <v>4510</v>
      </c>
      <c r="I921" s="1027"/>
      <c r="J921" s="1042" t="s">
        <v>4034</v>
      </c>
    </row>
    <row r="922">
      <c r="A922" s="1814"/>
      <c r="B922" s="1098" t="s">
        <v>6279</v>
      </c>
      <c r="C922" s="1042" t="s">
        <v>1150</v>
      </c>
      <c r="D922" s="1042" t="s">
        <v>1752</v>
      </c>
      <c r="E922" s="1042" t="s">
        <v>2881</v>
      </c>
      <c r="F922" s="1042" t="s">
        <v>4275</v>
      </c>
      <c r="G922" s="1042" t="s">
        <v>2879</v>
      </c>
      <c r="H922" s="1042" t="s">
        <v>4510</v>
      </c>
      <c r="I922" s="1042" t="s">
        <v>4034</v>
      </c>
    </row>
    <row r="923">
      <c r="A923" s="1840">
        <v>42980.0</v>
      </c>
      <c r="B923" s="1836" t="s">
        <v>6283</v>
      </c>
      <c r="C923" s="1042" t="s">
        <v>1150</v>
      </c>
      <c r="D923" s="1042" t="s">
        <v>1752</v>
      </c>
      <c r="E923" s="1042" t="s">
        <v>2881</v>
      </c>
      <c r="F923" s="1042" t="s">
        <v>4275</v>
      </c>
      <c r="G923" s="1042" t="s">
        <v>2879</v>
      </c>
      <c r="H923" s="1042" t="s">
        <v>4510</v>
      </c>
      <c r="I923" s="1042" t="s">
        <v>4034</v>
      </c>
    </row>
    <row r="924">
      <c r="A924" s="1814" t="s">
        <v>2432</v>
      </c>
      <c r="B924" s="1098" t="s">
        <v>6284</v>
      </c>
      <c r="C924" s="1042" t="s">
        <v>1150</v>
      </c>
      <c r="D924" s="1042" t="s">
        <v>1752</v>
      </c>
      <c r="E924" s="1042" t="s">
        <v>2881</v>
      </c>
      <c r="F924" s="1042" t="s">
        <v>4275</v>
      </c>
      <c r="G924" s="1042" t="s">
        <v>2879</v>
      </c>
      <c r="H924" s="1042" t="s">
        <v>4510</v>
      </c>
      <c r="I924" s="1042" t="s">
        <v>4034</v>
      </c>
    </row>
    <row r="925">
      <c r="A925" s="1814" t="s">
        <v>2435</v>
      </c>
      <c r="B925" s="1098" t="s">
        <v>6287</v>
      </c>
      <c r="C925" s="1042" t="s">
        <v>1150</v>
      </c>
      <c r="D925" s="1042" t="s">
        <v>1752</v>
      </c>
      <c r="E925" s="1042" t="s">
        <v>2881</v>
      </c>
      <c r="F925" s="1042" t="s">
        <v>4275</v>
      </c>
      <c r="G925" s="1042" t="s">
        <v>2879</v>
      </c>
      <c r="H925" s="1042" t="s">
        <v>4510</v>
      </c>
      <c r="I925" s="1042" t="s">
        <v>4034</v>
      </c>
    </row>
    <row r="926">
      <c r="A926" s="1814" t="s">
        <v>2435</v>
      </c>
      <c r="B926" s="1098" t="s">
        <v>6288</v>
      </c>
      <c r="C926" s="1042" t="s">
        <v>1150</v>
      </c>
      <c r="D926" s="1042" t="s">
        <v>1752</v>
      </c>
      <c r="E926" s="1042" t="s">
        <v>2881</v>
      </c>
      <c r="F926" s="1042" t="s">
        <v>4275</v>
      </c>
      <c r="G926" s="1042" t="s">
        <v>2879</v>
      </c>
      <c r="H926" s="1042" t="s">
        <v>4510</v>
      </c>
      <c r="I926" s="1042" t="s">
        <v>4034</v>
      </c>
    </row>
    <row r="927">
      <c r="A927" s="1098" t="s">
        <v>6294</v>
      </c>
      <c r="B927" s="1098" t="s">
        <v>6295</v>
      </c>
      <c r="C927" s="1042" t="s">
        <v>1150</v>
      </c>
      <c r="D927" s="1042" t="s">
        <v>4128</v>
      </c>
      <c r="E927" s="1042" t="s">
        <v>2881</v>
      </c>
      <c r="F927" s="1042" t="s">
        <v>4275</v>
      </c>
      <c r="G927" s="1042" t="s">
        <v>2879</v>
      </c>
      <c r="H927" s="1042" t="s">
        <v>4510</v>
      </c>
      <c r="I927" s="1042" t="s">
        <v>4034</v>
      </c>
    </row>
    <row r="928">
      <c r="A928" s="1098" t="s">
        <v>6297</v>
      </c>
      <c r="B928" s="1098" t="s">
        <v>6298</v>
      </c>
      <c r="C928" s="1042" t="s">
        <v>1150</v>
      </c>
      <c r="D928" s="1042" t="s">
        <v>1752</v>
      </c>
      <c r="E928" s="1042" t="s">
        <v>2881</v>
      </c>
      <c r="F928" s="1042" t="s">
        <v>4275</v>
      </c>
      <c r="G928" s="1042" t="s">
        <v>2879</v>
      </c>
      <c r="H928" s="1042" t="s">
        <v>4510</v>
      </c>
      <c r="I928" s="1042" t="s">
        <v>4034</v>
      </c>
    </row>
    <row r="929">
      <c r="A929" s="1098" t="s">
        <v>6297</v>
      </c>
      <c r="B929" s="1098" t="s">
        <v>6303</v>
      </c>
      <c r="C929" s="1042" t="s">
        <v>1150</v>
      </c>
      <c r="D929" s="1042" t="s">
        <v>1752</v>
      </c>
      <c r="E929" s="1042" t="s">
        <v>2881</v>
      </c>
      <c r="F929" s="1042" t="s">
        <v>4275</v>
      </c>
      <c r="G929" s="1042" t="s">
        <v>2879</v>
      </c>
      <c r="H929" s="1042" t="s">
        <v>4510</v>
      </c>
      <c r="I929" s="1042" t="s">
        <v>4034</v>
      </c>
    </row>
    <row r="930">
      <c r="A930" s="1098"/>
      <c r="B930" s="1831" t="s">
        <v>6307</v>
      </c>
      <c r="C930" s="1042" t="s">
        <v>1150</v>
      </c>
      <c r="D930" s="1042" t="s">
        <v>4128</v>
      </c>
      <c r="E930" s="1042" t="s">
        <v>2881</v>
      </c>
      <c r="F930" s="1042" t="s">
        <v>4275</v>
      </c>
      <c r="G930" s="1042" t="s">
        <v>2879</v>
      </c>
      <c r="H930" s="1042" t="s">
        <v>4510</v>
      </c>
      <c r="I930" s="1042" t="s">
        <v>4034</v>
      </c>
    </row>
    <row r="931">
      <c r="A931" s="1098" t="s">
        <v>2472</v>
      </c>
      <c r="B931" s="1543" t="s">
        <v>6310</v>
      </c>
      <c r="C931" s="1042" t="s">
        <v>1150</v>
      </c>
      <c r="D931" s="1042" t="s">
        <v>1752</v>
      </c>
      <c r="E931" s="1042" t="s">
        <v>2881</v>
      </c>
      <c r="F931" s="1042" t="s">
        <v>4275</v>
      </c>
      <c r="G931" s="1042" t="s">
        <v>6314</v>
      </c>
      <c r="H931" s="1042" t="s">
        <v>4510</v>
      </c>
      <c r="I931" s="1042" t="s">
        <v>4034</v>
      </c>
    </row>
    <row r="932">
      <c r="A932" s="1814" t="s">
        <v>2472</v>
      </c>
      <c r="B932" s="1831" t="s">
        <v>6317</v>
      </c>
      <c r="C932" s="1042" t="s">
        <v>1150</v>
      </c>
      <c r="D932" s="1042" t="s">
        <v>1752</v>
      </c>
      <c r="E932" s="1042" t="s">
        <v>2881</v>
      </c>
      <c r="F932" s="1042" t="s">
        <v>4275</v>
      </c>
      <c r="G932" s="1042" t="s">
        <v>2879</v>
      </c>
      <c r="H932" s="1042" t="s">
        <v>4510</v>
      </c>
      <c r="I932" s="1042" t="s">
        <v>4034</v>
      </c>
    </row>
    <row r="933">
      <c r="A933" s="1814" t="s">
        <v>2479</v>
      </c>
      <c r="B933" s="1836" t="s">
        <v>6320</v>
      </c>
      <c r="C933" s="1042" t="s">
        <v>1150</v>
      </c>
      <c r="D933" s="1042" t="s">
        <v>1752</v>
      </c>
      <c r="E933" s="1042" t="s">
        <v>2881</v>
      </c>
      <c r="F933" s="1042" t="s">
        <v>4275</v>
      </c>
      <c r="G933" s="1042" t="s">
        <v>2879</v>
      </c>
      <c r="H933" s="1042" t="s">
        <v>4510</v>
      </c>
      <c r="I933" s="1042" t="s">
        <v>4034</v>
      </c>
    </row>
    <row r="934">
      <c r="A934" s="1814" t="s">
        <v>6325</v>
      </c>
      <c r="B934" s="1836" t="s">
        <v>6326</v>
      </c>
      <c r="C934" s="1042" t="s">
        <v>1150</v>
      </c>
      <c r="D934" s="1042" t="s">
        <v>1752</v>
      </c>
      <c r="E934" s="1042" t="s">
        <v>2881</v>
      </c>
      <c r="F934" s="1042" t="s">
        <v>4275</v>
      </c>
      <c r="G934" s="1042" t="s">
        <v>2879</v>
      </c>
      <c r="H934" s="1042" t="s">
        <v>4510</v>
      </c>
      <c r="I934" s="1042" t="s">
        <v>4034</v>
      </c>
    </row>
    <row r="935">
      <c r="A935" s="1814" t="s">
        <v>6329</v>
      </c>
      <c r="B935" s="1843" t="s">
        <v>6330</v>
      </c>
      <c r="C935" s="1042" t="s">
        <v>6333</v>
      </c>
      <c r="D935" s="1042" t="s">
        <v>1752</v>
      </c>
      <c r="E935" s="1042" t="s">
        <v>2881</v>
      </c>
      <c r="F935" s="1042" t="s">
        <v>4275</v>
      </c>
      <c r="G935" s="1042" t="s">
        <v>2879</v>
      </c>
      <c r="H935" s="1042" t="s">
        <v>4510</v>
      </c>
      <c r="I935" s="1042" t="s">
        <v>4034</v>
      </c>
    </row>
    <row r="936">
      <c r="A936" s="1814" t="s">
        <v>6336</v>
      </c>
      <c r="B936" s="1098" t="s">
        <v>6337</v>
      </c>
      <c r="C936" s="1042" t="s">
        <v>1150</v>
      </c>
      <c r="D936" s="1042" t="s">
        <v>1752</v>
      </c>
      <c r="E936" s="1042" t="s">
        <v>2881</v>
      </c>
      <c r="F936" s="1042" t="s">
        <v>4275</v>
      </c>
      <c r="G936" s="1042" t="s">
        <v>2879</v>
      </c>
      <c r="H936" s="1042" t="s">
        <v>4510</v>
      </c>
      <c r="I936" s="1042" t="s">
        <v>4034</v>
      </c>
    </row>
    <row r="937">
      <c r="A937" s="1814" t="s">
        <v>1907</v>
      </c>
      <c r="B937" s="1836" t="s">
        <v>6341</v>
      </c>
      <c r="C937" s="1042" t="s">
        <v>1150</v>
      </c>
      <c r="D937" s="1042" t="s">
        <v>1752</v>
      </c>
      <c r="E937" s="1042" t="s">
        <v>2881</v>
      </c>
      <c r="F937" s="1042" t="s">
        <v>4275</v>
      </c>
      <c r="G937" s="1042" t="s">
        <v>2879</v>
      </c>
      <c r="H937" s="1042" t="s">
        <v>4510</v>
      </c>
      <c r="I937" s="1042" t="s">
        <v>4034</v>
      </c>
    </row>
    <row r="938">
      <c r="A938" s="1814" t="s">
        <v>1907</v>
      </c>
      <c r="B938" s="1098" t="s">
        <v>6346</v>
      </c>
      <c r="C938" s="1042" t="s">
        <v>1150</v>
      </c>
      <c r="D938" s="1042" t="s">
        <v>1752</v>
      </c>
      <c r="E938" s="1042" t="s">
        <v>2881</v>
      </c>
      <c r="F938" s="1042" t="s">
        <v>4275</v>
      </c>
      <c r="G938" s="1042" t="s">
        <v>2879</v>
      </c>
      <c r="H938" s="1042" t="s">
        <v>4510</v>
      </c>
      <c r="I938" s="1042" t="s">
        <v>4034</v>
      </c>
    </row>
    <row r="939">
      <c r="A939" s="1840">
        <v>42372.0</v>
      </c>
      <c r="B939" s="1098" t="s">
        <v>6351</v>
      </c>
      <c r="C939" s="1042" t="s">
        <v>1150</v>
      </c>
      <c r="D939" s="1042" t="s">
        <v>1752</v>
      </c>
      <c r="E939" s="1042" t="s">
        <v>2881</v>
      </c>
      <c r="F939" s="1042" t="s">
        <v>4275</v>
      </c>
      <c r="G939" s="1042" t="s">
        <v>2879</v>
      </c>
      <c r="H939" s="1042" t="s">
        <v>4510</v>
      </c>
      <c r="I939" s="1042" t="s">
        <v>4034</v>
      </c>
    </row>
    <row r="940">
      <c r="A940" s="1708">
        <v>42769.0</v>
      </c>
      <c r="B940" s="1098" t="s">
        <v>6354</v>
      </c>
      <c r="C940" s="1042" t="s">
        <v>1150</v>
      </c>
      <c r="D940" s="1042" t="s">
        <v>1752</v>
      </c>
      <c r="E940" s="1042" t="s">
        <v>2881</v>
      </c>
      <c r="F940" s="1042" t="s">
        <v>4275</v>
      </c>
      <c r="G940" s="1042" t="s">
        <v>2879</v>
      </c>
      <c r="H940" s="1042" t="s">
        <v>4510</v>
      </c>
      <c r="I940" s="1042" t="s">
        <v>4034</v>
      </c>
    </row>
    <row r="941">
      <c r="A941" s="1098"/>
      <c r="B941" s="1098" t="s">
        <v>6359</v>
      </c>
      <c r="C941" s="1042" t="s">
        <v>1150</v>
      </c>
      <c r="D941" s="1042" t="s">
        <v>1752</v>
      </c>
      <c r="E941" s="1042" t="s">
        <v>2881</v>
      </c>
      <c r="F941" s="1042" t="s">
        <v>4275</v>
      </c>
      <c r="G941" s="1042" t="s">
        <v>2879</v>
      </c>
      <c r="H941" s="1042" t="s">
        <v>4510</v>
      </c>
      <c r="I941" s="1042" t="s">
        <v>4034</v>
      </c>
    </row>
    <row r="942">
      <c r="A942" s="1098"/>
      <c r="B942" s="1098" t="s">
        <v>6363</v>
      </c>
      <c r="C942" s="1042" t="s">
        <v>1150</v>
      </c>
      <c r="D942" s="1042" t="s">
        <v>1752</v>
      </c>
      <c r="E942" s="1042" t="s">
        <v>2881</v>
      </c>
      <c r="F942" s="1042" t="s">
        <v>4275</v>
      </c>
      <c r="G942" s="1042" t="s">
        <v>2879</v>
      </c>
      <c r="H942" s="1042" t="s">
        <v>4510</v>
      </c>
      <c r="I942" s="1042" t="s">
        <v>4034</v>
      </c>
    </row>
    <row r="943">
      <c r="A943" s="1708">
        <v>42797.0</v>
      </c>
      <c r="B943" s="1098" t="s">
        <v>6365</v>
      </c>
      <c r="C943" s="1042" t="s">
        <v>1150</v>
      </c>
      <c r="D943" s="1042" t="s">
        <v>1752</v>
      </c>
      <c r="E943" s="1042" t="s">
        <v>2881</v>
      </c>
      <c r="F943" s="1042" t="s">
        <v>6367</v>
      </c>
      <c r="G943" s="1042" t="s">
        <v>2879</v>
      </c>
      <c r="H943" s="1042" t="s">
        <v>4510</v>
      </c>
      <c r="I943" s="1042" t="s">
        <v>4034</v>
      </c>
    </row>
    <row r="944">
      <c r="A944" s="1708"/>
      <c r="B944" s="1098" t="s">
        <v>6370</v>
      </c>
      <c r="C944" s="1042" t="s">
        <v>1150</v>
      </c>
      <c r="D944" s="1042" t="s">
        <v>6371</v>
      </c>
      <c r="E944" s="1042" t="s">
        <v>2881</v>
      </c>
      <c r="F944" s="1042" t="s">
        <v>4275</v>
      </c>
      <c r="G944" s="1042" t="s">
        <v>2879</v>
      </c>
      <c r="H944" s="1042" t="s">
        <v>4445</v>
      </c>
      <c r="I944" s="1042" t="s">
        <v>4034</v>
      </c>
    </row>
    <row r="945">
      <c r="A945" s="1719"/>
      <c r="B945" s="1850" t="s">
        <v>6376</v>
      </c>
      <c r="C945" s="1042" t="s">
        <v>1150</v>
      </c>
      <c r="D945" s="1042" t="s">
        <v>6381</v>
      </c>
      <c r="E945" s="1042" t="s">
        <v>2881</v>
      </c>
      <c r="F945" s="1042" t="s">
        <v>4275</v>
      </c>
      <c r="G945" s="1042" t="s">
        <v>2879</v>
      </c>
      <c r="H945" s="1042" t="s">
        <v>4510</v>
      </c>
      <c r="I945" s="1042" t="s">
        <v>6383</v>
      </c>
    </row>
    <row r="946">
      <c r="A946" s="1755">
        <v>42889.0</v>
      </c>
      <c r="B946" s="1827" t="s">
        <v>6385</v>
      </c>
      <c r="C946" s="1042" t="s">
        <v>1150</v>
      </c>
      <c r="D946" s="1042" t="s">
        <v>1752</v>
      </c>
      <c r="E946" s="1042" t="s">
        <v>2881</v>
      </c>
      <c r="F946" s="1042" t="s">
        <v>4275</v>
      </c>
      <c r="G946" s="1042" t="s">
        <v>2879</v>
      </c>
      <c r="H946" s="1042" t="s">
        <v>4510</v>
      </c>
      <c r="I946" s="1042"/>
    </row>
    <row r="947">
      <c r="A947" s="1708"/>
      <c r="B947" s="1098" t="s">
        <v>6389</v>
      </c>
      <c r="C947" s="1042" t="s">
        <v>1150</v>
      </c>
      <c r="D947" s="1042" t="s">
        <v>1752</v>
      </c>
      <c r="E947" s="1042" t="s">
        <v>2881</v>
      </c>
      <c r="F947" s="1042" t="s">
        <v>4275</v>
      </c>
      <c r="G947" s="1042" t="s">
        <v>2879</v>
      </c>
      <c r="H947" s="1042" t="s">
        <v>4510</v>
      </c>
      <c r="I947" s="1042"/>
    </row>
    <row r="948">
      <c r="A948" s="1098"/>
      <c r="B948" s="1827" t="s">
        <v>6391</v>
      </c>
      <c r="C948" s="1042" t="s">
        <v>1150</v>
      </c>
      <c r="D948" s="1042" t="s">
        <v>3177</v>
      </c>
      <c r="E948" s="1042" t="s">
        <v>2881</v>
      </c>
      <c r="F948" s="1042" t="s">
        <v>4275</v>
      </c>
      <c r="G948" s="1042" t="s">
        <v>2879</v>
      </c>
      <c r="H948" s="1042" t="s">
        <v>4510</v>
      </c>
      <c r="I948" s="1042"/>
    </row>
    <row r="949">
      <c r="A949" s="1708">
        <v>42950.0</v>
      </c>
      <c r="B949" s="1831" t="s">
        <v>6397</v>
      </c>
      <c r="C949" s="1042"/>
      <c r="D949" s="1042"/>
      <c r="E949" s="1042" t="s">
        <v>2881</v>
      </c>
      <c r="F949" s="1042" t="s">
        <v>4275</v>
      </c>
      <c r="G949" s="1042" t="s">
        <v>2879</v>
      </c>
      <c r="H949" s="1042" t="s">
        <v>4510</v>
      </c>
      <c r="I949" s="1398"/>
    </row>
    <row r="950">
      <c r="A950" s="1719">
        <v>42981.0</v>
      </c>
      <c r="B950" s="1098" t="s">
        <v>6401</v>
      </c>
      <c r="C950" s="1042" t="s">
        <v>1150</v>
      </c>
      <c r="D950" s="1042" t="s">
        <v>1752</v>
      </c>
      <c r="E950" s="1042" t="s">
        <v>2881</v>
      </c>
      <c r="F950" s="1042" t="s">
        <v>4275</v>
      </c>
      <c r="G950" s="1042" t="s">
        <v>2879</v>
      </c>
      <c r="H950" s="1042" t="s">
        <v>4510</v>
      </c>
      <c r="I950" s="1398"/>
    </row>
    <row r="951">
      <c r="A951" s="1098"/>
      <c r="B951" s="1831" t="s">
        <v>6405</v>
      </c>
      <c r="C951" s="1042" t="s">
        <v>1150</v>
      </c>
      <c r="D951" s="1042" t="s">
        <v>1752</v>
      </c>
      <c r="E951" s="1042" t="s">
        <v>2881</v>
      </c>
      <c r="F951" s="1042" t="s">
        <v>4275</v>
      </c>
      <c r="G951" s="1042" t="s">
        <v>2879</v>
      </c>
      <c r="H951" s="1042" t="s">
        <v>4510</v>
      </c>
      <c r="I951" s="1398"/>
    </row>
    <row r="952">
      <c r="A952" s="1098"/>
      <c r="B952" s="1098" t="s">
        <v>6408</v>
      </c>
      <c r="C952" s="1042" t="s">
        <v>1150</v>
      </c>
      <c r="D952" s="1042" t="s">
        <v>4128</v>
      </c>
      <c r="E952" s="1042" t="s">
        <v>2881</v>
      </c>
      <c r="F952" s="1042" t="s">
        <v>4275</v>
      </c>
      <c r="G952" s="1042" t="s">
        <v>2879</v>
      </c>
      <c r="H952" s="1042" t="s">
        <v>4510</v>
      </c>
      <c r="I952" s="1398"/>
    </row>
    <row r="953">
      <c r="A953" s="1851">
        <v>43042.0</v>
      </c>
      <c r="B953" s="1831" t="s">
        <v>6413</v>
      </c>
      <c r="C953" s="1042" t="s">
        <v>1150</v>
      </c>
      <c r="D953" s="1042"/>
      <c r="E953" s="1042" t="s">
        <v>2881</v>
      </c>
      <c r="F953" s="1042" t="s">
        <v>4275</v>
      </c>
      <c r="G953" s="1042" t="s">
        <v>2879</v>
      </c>
      <c r="H953" s="1042" t="s">
        <v>4510</v>
      </c>
      <c r="I953" s="1398"/>
    </row>
    <row r="954">
      <c r="A954" s="1814" t="s">
        <v>2536</v>
      </c>
      <c r="B954" s="1836" t="s">
        <v>6418</v>
      </c>
      <c r="C954" s="1042" t="s">
        <v>1150</v>
      </c>
      <c r="D954" s="1042" t="s">
        <v>1752</v>
      </c>
      <c r="E954" s="1042" t="s">
        <v>2881</v>
      </c>
      <c r="F954" s="1042" t="s">
        <v>4275</v>
      </c>
      <c r="G954" s="1042" t="s">
        <v>2879</v>
      </c>
      <c r="H954" s="1042" t="s">
        <v>4510</v>
      </c>
      <c r="I954" s="1398"/>
    </row>
    <row r="955">
      <c r="A955" s="1814"/>
      <c r="B955" s="1098" t="s">
        <v>6422</v>
      </c>
      <c r="C955" s="1042" t="s">
        <v>1150</v>
      </c>
      <c r="D955" s="1042" t="s">
        <v>1752</v>
      </c>
      <c r="E955" s="1042" t="s">
        <v>2881</v>
      </c>
      <c r="F955" s="1042" t="s">
        <v>4275</v>
      </c>
      <c r="G955" s="1042" t="s">
        <v>6424</v>
      </c>
      <c r="H955" s="1042" t="s">
        <v>4510</v>
      </c>
      <c r="I955" s="1398"/>
    </row>
    <row r="956">
      <c r="A956" s="1840"/>
      <c r="B956" s="1836" t="s">
        <v>6428</v>
      </c>
      <c r="C956" s="1042" t="s">
        <v>1150</v>
      </c>
      <c r="D956" s="1042" t="s">
        <v>1752</v>
      </c>
      <c r="E956" s="1042" t="s">
        <v>2881</v>
      </c>
      <c r="F956" s="1042" t="s">
        <v>4275</v>
      </c>
      <c r="G956" s="1042" t="s">
        <v>2879</v>
      </c>
      <c r="H956" s="1042" t="s">
        <v>4510</v>
      </c>
      <c r="I956" s="1398"/>
    </row>
    <row r="957">
      <c r="A957" s="1814" t="s">
        <v>6432</v>
      </c>
      <c r="B957" s="1098" t="s">
        <v>6433</v>
      </c>
      <c r="C957" s="1042"/>
      <c r="D957" s="1042" t="s">
        <v>1752</v>
      </c>
      <c r="E957" s="1042" t="s">
        <v>2881</v>
      </c>
      <c r="F957" s="1042" t="s">
        <v>4275</v>
      </c>
      <c r="G957" s="1042" t="s">
        <v>2879</v>
      </c>
      <c r="H957" s="1042" t="s">
        <v>4510</v>
      </c>
      <c r="I957" s="1398"/>
    </row>
    <row r="958">
      <c r="A958" s="1814"/>
      <c r="B958" s="1836" t="s">
        <v>6439</v>
      </c>
      <c r="C958" s="1042" t="s">
        <v>1150</v>
      </c>
      <c r="D958" s="1042" t="s">
        <v>1752</v>
      </c>
      <c r="E958" s="1042" t="s">
        <v>2881</v>
      </c>
      <c r="F958" s="1042" t="s">
        <v>4275</v>
      </c>
      <c r="G958" s="1042" t="s">
        <v>2879</v>
      </c>
      <c r="H958" s="1042" t="s">
        <v>4510</v>
      </c>
      <c r="I958" s="1398"/>
    </row>
    <row r="959">
      <c r="A959" s="1814"/>
      <c r="B959" s="1098" t="s">
        <v>6446</v>
      </c>
      <c r="C959" s="1042" t="s">
        <v>1150</v>
      </c>
      <c r="D959" s="1042" t="s">
        <v>1752</v>
      </c>
      <c r="E959" s="1042" t="s">
        <v>2881</v>
      </c>
      <c r="F959" s="1042" t="s">
        <v>4275</v>
      </c>
      <c r="G959" s="1042" t="s">
        <v>2879</v>
      </c>
      <c r="H959" s="1042" t="s">
        <v>4510</v>
      </c>
      <c r="I959" s="1398"/>
    </row>
    <row r="960">
      <c r="A960" s="1814" t="s">
        <v>1944</v>
      </c>
      <c r="B960" s="1098" t="s">
        <v>6448</v>
      </c>
      <c r="C960" s="1042" t="s">
        <v>1150</v>
      </c>
      <c r="D960" s="1042" t="s">
        <v>1752</v>
      </c>
      <c r="E960" s="1042" t="s">
        <v>2881</v>
      </c>
      <c r="F960" s="1042" t="s">
        <v>4275</v>
      </c>
      <c r="G960" s="1042" t="s">
        <v>2879</v>
      </c>
      <c r="H960" s="1042" t="s">
        <v>4510</v>
      </c>
      <c r="I960" s="1398"/>
    </row>
    <row r="961">
      <c r="A961" s="1098"/>
      <c r="B961" s="1098" t="s">
        <v>6451</v>
      </c>
      <c r="C961" s="1042" t="s">
        <v>1150</v>
      </c>
      <c r="D961" s="1042" t="s">
        <v>1752</v>
      </c>
      <c r="E961" s="1042" t="s">
        <v>2881</v>
      </c>
      <c r="F961" s="1042" t="s">
        <v>4275</v>
      </c>
      <c r="G961" s="1042" t="s">
        <v>2879</v>
      </c>
      <c r="H961" s="1042" t="s">
        <v>4510</v>
      </c>
      <c r="I961" s="1398"/>
    </row>
    <row r="962">
      <c r="A962" s="1098" t="s">
        <v>6454</v>
      </c>
      <c r="B962" s="1098" t="s">
        <v>6456</v>
      </c>
      <c r="C962" s="1042" t="s">
        <v>1150</v>
      </c>
      <c r="D962" s="1042" t="s">
        <v>1752</v>
      </c>
      <c r="E962" s="1042" t="s">
        <v>2881</v>
      </c>
      <c r="F962" s="1042" t="s">
        <v>4275</v>
      </c>
      <c r="G962" s="1042" t="s">
        <v>2879</v>
      </c>
      <c r="H962" s="1042" t="s">
        <v>4510</v>
      </c>
      <c r="I962" s="1398"/>
    </row>
    <row r="963">
      <c r="A963" s="1098" t="s">
        <v>6457</v>
      </c>
      <c r="B963" s="1089" t="s">
        <v>6458</v>
      </c>
      <c r="C963" s="1042" t="s">
        <v>1150</v>
      </c>
      <c r="D963" s="1042" t="s">
        <v>1752</v>
      </c>
      <c r="E963" s="1042" t="s">
        <v>2881</v>
      </c>
      <c r="F963" s="1042" t="s">
        <v>4275</v>
      </c>
      <c r="G963" s="1042" t="s">
        <v>2879</v>
      </c>
      <c r="H963" s="1042" t="s">
        <v>4510</v>
      </c>
      <c r="I963" s="1398"/>
    </row>
    <row r="964">
      <c r="A964" s="1098" t="s">
        <v>6457</v>
      </c>
      <c r="B964" s="1098" t="s">
        <v>6462</v>
      </c>
      <c r="C964" s="1042" t="s">
        <v>1150</v>
      </c>
      <c r="D964" s="1042" t="s">
        <v>4128</v>
      </c>
      <c r="E964" s="1042" t="s">
        <v>2881</v>
      </c>
      <c r="F964" s="1042" t="s">
        <v>4275</v>
      </c>
      <c r="G964" s="1042" t="s">
        <v>2879</v>
      </c>
      <c r="H964" s="1042" t="s">
        <v>4510</v>
      </c>
      <c r="I964" s="1398"/>
    </row>
    <row r="965">
      <c r="A965" s="1098" t="s">
        <v>6467</v>
      </c>
      <c r="B965" s="1098" t="s">
        <v>6468</v>
      </c>
      <c r="C965" s="1042" t="s">
        <v>1150</v>
      </c>
      <c r="D965" s="1042" t="s">
        <v>1752</v>
      </c>
      <c r="E965" s="1042" t="s">
        <v>2881</v>
      </c>
      <c r="F965" s="1042" t="s">
        <v>4275</v>
      </c>
      <c r="G965" s="1042" t="s">
        <v>2879</v>
      </c>
      <c r="H965" s="1042" t="s">
        <v>4510</v>
      </c>
      <c r="I965" s="1398"/>
    </row>
    <row r="966">
      <c r="A966" s="1098" t="s">
        <v>6467</v>
      </c>
      <c r="B966" s="1098" t="s">
        <v>6469</v>
      </c>
      <c r="C966" s="1042" t="s">
        <v>1150</v>
      </c>
      <c r="D966" s="1042" t="s">
        <v>1752</v>
      </c>
      <c r="E966" s="1042" t="s">
        <v>2881</v>
      </c>
      <c r="F966" s="1042" t="s">
        <v>4275</v>
      </c>
      <c r="G966" s="1042" t="s">
        <v>2879</v>
      </c>
      <c r="H966" s="1042" t="s">
        <v>4510</v>
      </c>
      <c r="I966" s="1398"/>
    </row>
    <row r="967">
      <c r="A967" s="1098" t="s">
        <v>2579</v>
      </c>
      <c r="B967" s="1098" t="s">
        <v>6473</v>
      </c>
      <c r="C967" s="1042" t="s">
        <v>1150</v>
      </c>
      <c r="D967" s="1042" t="s">
        <v>1752</v>
      </c>
      <c r="E967" s="1042" t="s">
        <v>2881</v>
      </c>
      <c r="F967" s="1042" t="s">
        <v>4275</v>
      </c>
      <c r="G967" s="1042" t="s">
        <v>2879</v>
      </c>
      <c r="H967" s="1042" t="s">
        <v>4510</v>
      </c>
      <c r="I967" s="1398"/>
    </row>
    <row r="968">
      <c r="A968" s="1098"/>
      <c r="B968" s="1098" t="s">
        <v>6474</v>
      </c>
      <c r="C968" s="1042" t="s">
        <v>1150</v>
      </c>
      <c r="D968" s="1042" t="s">
        <v>1752</v>
      </c>
      <c r="E968" s="1042" t="s">
        <v>2881</v>
      </c>
      <c r="F968" s="1042" t="s">
        <v>4275</v>
      </c>
      <c r="G968" s="1042" t="s">
        <v>2879</v>
      </c>
      <c r="H968" s="1042" t="s">
        <v>4510</v>
      </c>
      <c r="I968" s="1398"/>
    </row>
    <row r="969">
      <c r="A969" s="1098" t="s">
        <v>2595</v>
      </c>
      <c r="B969" s="1098" t="s">
        <v>6475</v>
      </c>
      <c r="C969" s="1042" t="s">
        <v>1150</v>
      </c>
      <c r="D969" s="1042" t="s">
        <v>1752</v>
      </c>
      <c r="E969" s="1042" t="s">
        <v>2881</v>
      </c>
      <c r="F969" s="1042" t="s">
        <v>4275</v>
      </c>
      <c r="G969" s="1042" t="s">
        <v>2879</v>
      </c>
      <c r="H969" s="1042"/>
      <c r="I969" s="1398"/>
    </row>
    <row r="970">
      <c r="A970" s="1098" t="s">
        <v>6476</v>
      </c>
      <c r="B970" s="1098" t="s">
        <v>6477</v>
      </c>
      <c r="C970" s="1042" t="s">
        <v>1150</v>
      </c>
      <c r="D970" s="1042" t="s">
        <v>1752</v>
      </c>
      <c r="E970" s="1042" t="s">
        <v>2881</v>
      </c>
      <c r="F970" s="1042" t="s">
        <v>4275</v>
      </c>
      <c r="G970" s="1042" t="s">
        <v>2879</v>
      </c>
      <c r="H970" s="1042"/>
      <c r="I970" s="1398"/>
    </row>
    <row r="971">
      <c r="A971" s="1098" t="s">
        <v>4372</v>
      </c>
      <c r="B971" s="1098" t="s">
        <v>6479</v>
      </c>
      <c r="C971" s="1042" t="s">
        <v>1150</v>
      </c>
      <c r="D971" s="1042" t="s">
        <v>1752</v>
      </c>
      <c r="E971" s="1042" t="s">
        <v>2881</v>
      </c>
      <c r="F971" s="1042" t="s">
        <v>4275</v>
      </c>
      <c r="G971" s="1042" t="s">
        <v>2879</v>
      </c>
      <c r="H971" s="1042" t="s">
        <v>4510</v>
      </c>
      <c r="I971" s="1398"/>
    </row>
    <row r="972">
      <c r="A972" s="1092"/>
      <c r="B972" s="1098" t="s">
        <v>6480</v>
      </c>
      <c r="C972" s="1042" t="s">
        <v>1150</v>
      </c>
      <c r="D972" s="1042" t="s">
        <v>1752</v>
      </c>
      <c r="E972" s="1042" t="s">
        <v>2881</v>
      </c>
      <c r="F972" s="1042" t="s">
        <v>4275</v>
      </c>
      <c r="G972" s="1042" t="s">
        <v>2879</v>
      </c>
      <c r="H972" s="1042" t="s">
        <v>4510</v>
      </c>
      <c r="I972" s="1398"/>
    </row>
    <row r="973">
      <c r="A973" s="1098" t="s">
        <v>2610</v>
      </c>
      <c r="B973" s="1098" t="s">
        <v>6481</v>
      </c>
      <c r="C973" s="1042" t="s">
        <v>1150</v>
      </c>
      <c r="D973" s="1042" t="s">
        <v>1752</v>
      </c>
      <c r="E973" s="1042" t="s">
        <v>2881</v>
      </c>
      <c r="F973" s="1042" t="s">
        <v>4275</v>
      </c>
      <c r="G973" s="1042" t="s">
        <v>2879</v>
      </c>
      <c r="H973" s="1042" t="s">
        <v>4510</v>
      </c>
      <c r="I973" s="1398"/>
    </row>
    <row r="974">
      <c r="A974" s="1098"/>
      <c r="B974" s="1827" t="s">
        <v>6482</v>
      </c>
      <c r="C974" s="1042" t="s">
        <v>1150</v>
      </c>
      <c r="D974" s="1042" t="s">
        <v>1752</v>
      </c>
      <c r="E974" s="1042" t="s">
        <v>2881</v>
      </c>
      <c r="F974" s="1042" t="s">
        <v>4275</v>
      </c>
      <c r="G974" s="1042" t="s">
        <v>2879</v>
      </c>
      <c r="H974" s="1042" t="s">
        <v>6486</v>
      </c>
      <c r="I974" s="1398"/>
    </row>
    <row r="975">
      <c r="A975" s="1708"/>
      <c r="B975" s="1098" t="s">
        <v>6488</v>
      </c>
      <c r="C975" s="1042" t="s">
        <v>1150</v>
      </c>
      <c r="D975" s="1042" t="s">
        <v>1752</v>
      </c>
      <c r="E975" s="1042" t="s">
        <v>2881</v>
      </c>
      <c r="F975" s="1042" t="s">
        <v>4275</v>
      </c>
      <c r="G975" s="1042" t="s">
        <v>2879</v>
      </c>
      <c r="H975" s="1042" t="s">
        <v>4510</v>
      </c>
      <c r="I975" s="1398"/>
    </row>
    <row r="976">
      <c r="A976" s="1098" t="s">
        <v>2617</v>
      </c>
      <c r="B976" s="1831" t="s">
        <v>6490</v>
      </c>
      <c r="C976" s="1042" t="s">
        <v>1150</v>
      </c>
      <c r="D976" s="1042" t="s">
        <v>6492</v>
      </c>
      <c r="E976" s="1042" t="s">
        <v>2881</v>
      </c>
      <c r="F976" s="1042" t="s">
        <v>4275</v>
      </c>
      <c r="G976" s="1042" t="s">
        <v>2879</v>
      </c>
      <c r="H976" s="1042" t="s">
        <v>6495</v>
      </c>
      <c r="I976" s="1398"/>
    </row>
    <row r="977">
      <c r="A977" s="1708">
        <v>42890.0</v>
      </c>
      <c r="B977" s="1098" t="s">
        <v>6498</v>
      </c>
      <c r="C977" s="1042" t="s">
        <v>1150</v>
      </c>
      <c r="D977" s="1042" t="s">
        <v>1752</v>
      </c>
      <c r="E977" s="1042" t="s">
        <v>2881</v>
      </c>
      <c r="F977" s="1042" t="s">
        <v>4275</v>
      </c>
      <c r="G977" s="1042" t="s">
        <v>2879</v>
      </c>
      <c r="H977" s="1042" t="s">
        <v>4510</v>
      </c>
      <c r="I977" s="1398"/>
    </row>
    <row r="978">
      <c r="A978" s="1851"/>
      <c r="B978" s="1831" t="s">
        <v>6499</v>
      </c>
      <c r="C978" s="1042" t="s">
        <v>1150</v>
      </c>
      <c r="D978" s="1042" t="s">
        <v>1752</v>
      </c>
      <c r="E978" s="1042" t="s">
        <v>2881</v>
      </c>
      <c r="F978" s="1042" t="s">
        <v>4275</v>
      </c>
      <c r="G978" s="1042" t="s">
        <v>2879</v>
      </c>
      <c r="H978" s="1042" t="s">
        <v>4510</v>
      </c>
      <c r="I978" s="1398"/>
    </row>
    <row r="979">
      <c r="A979" s="1814"/>
      <c r="B979" s="1836" t="s">
        <v>6503</v>
      </c>
      <c r="C979" s="1042" t="s">
        <v>1150</v>
      </c>
      <c r="D979" s="1042" t="s">
        <v>1752</v>
      </c>
      <c r="E979" s="1042" t="s">
        <v>2881</v>
      </c>
      <c r="F979" s="1042" t="s">
        <v>4275</v>
      </c>
      <c r="G979" s="1042" t="s">
        <v>2879</v>
      </c>
      <c r="H979" s="1042" t="s">
        <v>4510</v>
      </c>
      <c r="I979" s="1398"/>
    </row>
    <row r="980">
      <c r="A980" s="1814"/>
      <c r="B980" s="1098" t="s">
        <v>6506</v>
      </c>
      <c r="C980" s="1042" t="s">
        <v>1150</v>
      </c>
      <c r="D980" s="1042" t="s">
        <v>1752</v>
      </c>
      <c r="E980" s="1042" t="s">
        <v>2881</v>
      </c>
      <c r="F980" s="1042" t="s">
        <v>4275</v>
      </c>
      <c r="G980" s="1042" t="s">
        <v>2879</v>
      </c>
      <c r="H980" s="1042" t="s">
        <v>4510</v>
      </c>
      <c r="I980" s="1398"/>
    </row>
    <row r="981">
      <c r="A981" s="1840"/>
      <c r="B981" s="1836" t="s">
        <v>6507</v>
      </c>
      <c r="C981" s="1042" t="s">
        <v>1150</v>
      </c>
      <c r="D981" s="1042" t="s">
        <v>1752</v>
      </c>
      <c r="E981" s="1042" t="s">
        <v>2881</v>
      </c>
      <c r="F981" s="1042" t="s">
        <v>4275</v>
      </c>
      <c r="G981" s="1042" t="s">
        <v>2879</v>
      </c>
      <c r="H981" s="1042" t="s">
        <v>4510</v>
      </c>
      <c r="I981" s="1398"/>
    </row>
    <row r="982">
      <c r="A982" s="1851">
        <v>43012.0</v>
      </c>
      <c r="B982" s="1098" t="s">
        <v>6509</v>
      </c>
      <c r="C982" s="1042"/>
      <c r="D982" s="1042" t="s">
        <v>6510</v>
      </c>
      <c r="E982" s="1042" t="s">
        <v>6226</v>
      </c>
      <c r="F982" s="1042" t="s">
        <v>4275</v>
      </c>
      <c r="G982" s="1042" t="s">
        <v>2879</v>
      </c>
      <c r="H982" s="1042" t="s">
        <v>4510</v>
      </c>
      <c r="I982" s="1398"/>
    </row>
    <row r="983">
      <c r="A983" s="1814"/>
      <c r="B983" s="1836" t="s">
        <v>6514</v>
      </c>
      <c r="C983" s="1042" t="s">
        <v>1150</v>
      </c>
      <c r="D983" s="1042" t="s">
        <v>1752</v>
      </c>
      <c r="E983" s="1042" t="s">
        <v>2881</v>
      </c>
      <c r="F983" s="1042" t="s">
        <v>4275</v>
      </c>
      <c r="G983" s="1042" t="s">
        <v>2879</v>
      </c>
      <c r="H983" s="1042" t="s">
        <v>4510</v>
      </c>
      <c r="I983" s="1398"/>
    </row>
    <row r="984">
      <c r="A984" s="1814"/>
      <c r="B984" s="1098" t="s">
        <v>6515</v>
      </c>
      <c r="C984" s="1042" t="s">
        <v>1150</v>
      </c>
      <c r="D984" s="1042" t="s">
        <v>6516</v>
      </c>
      <c r="E984" s="1042" t="s">
        <v>2881</v>
      </c>
      <c r="F984" s="1042" t="s">
        <v>4275</v>
      </c>
      <c r="G984" s="1042" t="s">
        <v>2879</v>
      </c>
      <c r="H984" s="1042" t="s">
        <v>4510</v>
      </c>
      <c r="I984" s="1398"/>
    </row>
    <row r="985">
      <c r="A985" s="1814"/>
      <c r="B985" s="1098" t="s">
        <v>6519</v>
      </c>
      <c r="C985" s="1042" t="s">
        <v>1150</v>
      </c>
      <c r="D985" s="1042" t="s">
        <v>1752</v>
      </c>
      <c r="E985" s="1042" t="s">
        <v>2881</v>
      </c>
      <c r="F985" s="1042" t="s">
        <v>4275</v>
      </c>
      <c r="G985" s="1042" t="s">
        <v>2879</v>
      </c>
      <c r="H985" s="1042" t="s">
        <v>4510</v>
      </c>
      <c r="I985" s="1398"/>
    </row>
    <row r="986">
      <c r="A986" s="1098"/>
      <c r="B986" s="1098" t="s">
        <v>6523</v>
      </c>
      <c r="C986" s="1042" t="s">
        <v>1150</v>
      </c>
      <c r="D986" s="1042" t="s">
        <v>6525</v>
      </c>
      <c r="E986" s="1042" t="s">
        <v>2881</v>
      </c>
      <c r="F986" s="1042" t="s">
        <v>4275</v>
      </c>
      <c r="G986" s="1042" t="s">
        <v>2879</v>
      </c>
      <c r="H986" s="1042" t="s">
        <v>4510</v>
      </c>
      <c r="I986" s="1398"/>
    </row>
    <row r="987">
      <c r="A987" s="1708">
        <v>42950.0</v>
      </c>
      <c r="B987" s="1098" t="s">
        <v>6531</v>
      </c>
      <c r="C987" s="1042" t="s">
        <v>1150</v>
      </c>
      <c r="D987" s="1042" t="s">
        <v>1752</v>
      </c>
      <c r="E987" s="1042" t="s">
        <v>2881</v>
      </c>
      <c r="F987" s="1042" t="s">
        <v>4275</v>
      </c>
      <c r="G987" s="1042" t="s">
        <v>2879</v>
      </c>
      <c r="H987" s="1042" t="s">
        <v>4510</v>
      </c>
      <c r="I987" s="1042" t="s">
        <v>6533</v>
      </c>
      <c r="J987" s="1042" t="s">
        <v>2845</v>
      </c>
    </row>
    <row r="988">
      <c r="A988" s="1098" t="s">
        <v>2794</v>
      </c>
      <c r="B988" s="1870" t="s">
        <v>6535</v>
      </c>
      <c r="C988" s="1042" t="s">
        <v>1150</v>
      </c>
      <c r="D988" s="1042" t="s">
        <v>4406</v>
      </c>
      <c r="E988" s="1042" t="s">
        <v>2881</v>
      </c>
      <c r="F988" s="1042" t="s">
        <v>4275</v>
      </c>
      <c r="G988" s="1042" t="s">
        <v>6540</v>
      </c>
      <c r="H988" s="1042" t="s">
        <v>4510</v>
      </c>
      <c r="I988" s="1042" t="s">
        <v>6533</v>
      </c>
      <c r="J988" s="1872" t="s">
        <v>2845</v>
      </c>
    </row>
    <row r="989">
      <c r="A989" s="1098"/>
      <c r="B989" s="1098" t="s">
        <v>6543</v>
      </c>
      <c r="C989" s="1042" t="s">
        <v>6545</v>
      </c>
      <c r="D989" s="1042" t="s">
        <v>6546</v>
      </c>
      <c r="E989" s="1042" t="s">
        <v>2881</v>
      </c>
      <c r="F989" s="1042" t="s">
        <v>4275</v>
      </c>
      <c r="G989" s="1042" t="s">
        <v>2879</v>
      </c>
      <c r="H989" s="1042" t="s">
        <v>4510</v>
      </c>
      <c r="I989" s="1042" t="s">
        <v>6533</v>
      </c>
      <c r="J989" s="1872" t="s">
        <v>2845</v>
      </c>
    </row>
    <row r="990">
      <c r="A990" s="1098"/>
      <c r="B990" s="1098" t="s">
        <v>6548</v>
      </c>
      <c r="C990" s="1042" t="s">
        <v>1150</v>
      </c>
      <c r="D990" s="1042" t="s">
        <v>1752</v>
      </c>
      <c r="E990" s="1042" t="s">
        <v>2881</v>
      </c>
      <c r="F990" s="1042" t="s">
        <v>4275</v>
      </c>
      <c r="G990" s="1042" t="s">
        <v>2879</v>
      </c>
      <c r="H990" s="1042" t="s">
        <v>4510</v>
      </c>
      <c r="I990" s="1042" t="s">
        <v>6533</v>
      </c>
      <c r="J990" s="1872" t="s">
        <v>2845</v>
      </c>
    </row>
    <row r="991">
      <c r="A991" s="1098"/>
      <c r="B991" s="1098" t="s">
        <v>6553</v>
      </c>
      <c r="C991" s="1042" t="s">
        <v>6556</v>
      </c>
      <c r="D991" s="1042" t="s">
        <v>1752</v>
      </c>
      <c r="E991" s="1042" t="s">
        <v>2881</v>
      </c>
      <c r="F991" s="1042" t="s">
        <v>4275</v>
      </c>
      <c r="G991" s="1042" t="s">
        <v>2879</v>
      </c>
      <c r="H991" s="1042" t="s">
        <v>4510</v>
      </c>
      <c r="I991" s="1042" t="s">
        <v>6533</v>
      </c>
      <c r="J991" s="1872" t="s">
        <v>2845</v>
      </c>
    </row>
    <row r="992">
      <c r="A992" s="1098"/>
      <c r="B992" s="1098" t="s">
        <v>6559</v>
      </c>
      <c r="C992" s="1042" t="s">
        <v>1150</v>
      </c>
      <c r="D992" s="1042" t="s">
        <v>6561</v>
      </c>
      <c r="E992" s="1042" t="s">
        <v>2881</v>
      </c>
      <c r="F992" s="1042" t="s">
        <v>4275</v>
      </c>
      <c r="G992" s="1042" t="s">
        <v>2879</v>
      </c>
      <c r="H992" s="1042" t="s">
        <v>4510</v>
      </c>
      <c r="I992" s="1042" t="s">
        <v>6533</v>
      </c>
      <c r="J992" s="1872" t="s">
        <v>2845</v>
      </c>
    </row>
    <row r="993">
      <c r="A993" s="1098"/>
      <c r="B993" s="1098" t="s">
        <v>6563</v>
      </c>
      <c r="C993" s="1042" t="s">
        <v>1150</v>
      </c>
      <c r="D993" s="1042" t="s">
        <v>1752</v>
      </c>
      <c r="E993" s="1042" t="s">
        <v>2881</v>
      </c>
      <c r="F993" s="1042" t="s">
        <v>4275</v>
      </c>
      <c r="G993" s="1042" t="s">
        <v>2879</v>
      </c>
      <c r="H993" s="1042" t="s">
        <v>4510</v>
      </c>
      <c r="I993" s="1042" t="s">
        <v>6533</v>
      </c>
      <c r="J993" s="1872" t="s">
        <v>2845</v>
      </c>
    </row>
    <row r="994">
      <c r="A994" s="1098" t="s">
        <v>2810</v>
      </c>
      <c r="B994" s="1098" t="s">
        <v>6567</v>
      </c>
      <c r="C994" s="1042" t="s">
        <v>1150</v>
      </c>
      <c r="D994" s="1042" t="s">
        <v>1752</v>
      </c>
      <c r="E994" s="1042" t="s">
        <v>2881</v>
      </c>
      <c r="F994" s="1042" t="s">
        <v>4275</v>
      </c>
      <c r="G994" s="1042" t="s">
        <v>2879</v>
      </c>
      <c r="H994" s="1042" t="s">
        <v>4510</v>
      </c>
      <c r="I994" s="1042" t="s">
        <v>6533</v>
      </c>
      <c r="J994" s="1872" t="s">
        <v>2845</v>
      </c>
    </row>
    <row r="995">
      <c r="A995" s="1098" t="s">
        <v>2813</v>
      </c>
      <c r="B995" s="1098" t="s">
        <v>6570</v>
      </c>
      <c r="C995" s="1042" t="s">
        <v>1150</v>
      </c>
      <c r="D995" s="1042" t="s">
        <v>1752</v>
      </c>
      <c r="E995" s="1042" t="s">
        <v>2881</v>
      </c>
      <c r="F995" s="1042" t="s">
        <v>4275</v>
      </c>
      <c r="G995" s="1042" t="s">
        <v>2879</v>
      </c>
      <c r="H995" s="1042" t="s">
        <v>4510</v>
      </c>
      <c r="I995" s="1042" t="s">
        <v>6533</v>
      </c>
      <c r="J995" s="1042" t="s">
        <v>2845</v>
      </c>
    </row>
    <row r="996">
      <c r="A996" s="1098" t="s">
        <v>2824</v>
      </c>
      <c r="B996" s="1098" t="s">
        <v>6575</v>
      </c>
      <c r="C996" s="1042" t="s">
        <v>6576</v>
      </c>
      <c r="D996" s="1042" t="s">
        <v>1752</v>
      </c>
      <c r="E996" s="1042" t="s">
        <v>2881</v>
      </c>
      <c r="F996" s="1042" t="s">
        <v>4275</v>
      </c>
      <c r="G996" s="1042" t="s">
        <v>2879</v>
      </c>
      <c r="H996" s="1042" t="s">
        <v>4510</v>
      </c>
      <c r="I996" s="1042" t="s">
        <v>6533</v>
      </c>
      <c r="J996" s="1042" t="s">
        <v>2845</v>
      </c>
    </row>
    <row r="997">
      <c r="A997" s="1098" t="s">
        <v>2825</v>
      </c>
      <c r="B997" s="1098" t="s">
        <v>6578</v>
      </c>
      <c r="C997" s="1042" t="s">
        <v>1150</v>
      </c>
      <c r="D997" s="1042" t="s">
        <v>1752</v>
      </c>
      <c r="E997" s="1042" t="s">
        <v>2881</v>
      </c>
      <c r="F997" s="1042" t="s">
        <v>4275</v>
      </c>
      <c r="G997" s="1042" t="s">
        <v>2879</v>
      </c>
      <c r="H997" s="1042" t="s">
        <v>4510</v>
      </c>
      <c r="I997" s="1042" t="s">
        <v>6533</v>
      </c>
      <c r="J997" s="1882" t="s">
        <v>2845</v>
      </c>
    </row>
    <row r="998">
      <c r="A998" s="1098" t="s">
        <v>2829</v>
      </c>
      <c r="B998" s="1098" t="s">
        <v>6583</v>
      </c>
      <c r="C998" s="1042" t="s">
        <v>1150</v>
      </c>
      <c r="D998" s="1042" t="s">
        <v>1752</v>
      </c>
      <c r="E998" s="1042" t="s">
        <v>2881</v>
      </c>
      <c r="F998" s="1042" t="s">
        <v>4275</v>
      </c>
      <c r="G998" s="1042" t="s">
        <v>2879</v>
      </c>
      <c r="H998" s="1042" t="s">
        <v>4510</v>
      </c>
      <c r="I998" s="1042" t="s">
        <v>6533</v>
      </c>
      <c r="J998" s="1042" t="s">
        <v>2845</v>
      </c>
    </row>
    <row r="999">
      <c r="A999" s="1814" t="s">
        <v>2829</v>
      </c>
      <c r="B999" s="1098" t="s">
        <v>6587</v>
      </c>
      <c r="C999" s="1042" t="s">
        <v>1150</v>
      </c>
      <c r="D999" s="1042" t="s">
        <v>1752</v>
      </c>
      <c r="E999" s="1042" t="s">
        <v>2881</v>
      </c>
      <c r="F999" s="1042" t="s">
        <v>4275</v>
      </c>
      <c r="G999" s="1042" t="s">
        <v>2879</v>
      </c>
      <c r="H999" s="1042" t="s">
        <v>4510</v>
      </c>
      <c r="I999" s="1042" t="s">
        <v>6533</v>
      </c>
      <c r="J999" s="1872" t="s">
        <v>2845</v>
      </c>
    </row>
    <row r="1000">
      <c r="A1000" s="1098" t="s">
        <v>6590</v>
      </c>
      <c r="B1000" s="1098" t="s">
        <v>6591</v>
      </c>
      <c r="C1000" s="1042" t="s">
        <v>1150</v>
      </c>
      <c r="D1000" s="1042" t="s">
        <v>1752</v>
      </c>
      <c r="E1000" s="1042" t="s">
        <v>2881</v>
      </c>
      <c r="F1000" s="1042" t="s">
        <v>4275</v>
      </c>
      <c r="G1000" s="1042" t="s">
        <v>2879</v>
      </c>
      <c r="H1000" s="1042" t="s">
        <v>4510</v>
      </c>
      <c r="I1000" s="1042" t="s">
        <v>6533</v>
      </c>
      <c r="J1000" s="1042" t="s">
        <v>2845</v>
      </c>
    </row>
    <row r="1001">
      <c r="A1001" s="1098" t="s">
        <v>4484</v>
      </c>
      <c r="B1001" s="1098" t="s">
        <v>6598</v>
      </c>
      <c r="C1001" s="1042" t="s">
        <v>1150</v>
      </c>
      <c r="D1001" s="1042" t="s">
        <v>6600</v>
      </c>
      <c r="E1001" s="1042" t="s">
        <v>2881</v>
      </c>
      <c r="F1001" s="1042" t="s">
        <v>4275</v>
      </c>
      <c r="G1001" s="1042" t="s">
        <v>2879</v>
      </c>
      <c r="H1001" s="1042" t="s">
        <v>4510</v>
      </c>
      <c r="I1001" s="1042" t="s">
        <v>6533</v>
      </c>
      <c r="J1001" s="1042" t="s">
        <v>2845</v>
      </c>
    </row>
    <row r="1002">
      <c r="A1002" s="1098" t="s">
        <v>2840</v>
      </c>
      <c r="B1002" s="1098" t="s">
        <v>6603</v>
      </c>
      <c r="C1002" s="1042" t="s">
        <v>4128</v>
      </c>
      <c r="D1002" s="1042" t="s">
        <v>4128</v>
      </c>
      <c r="E1002" s="1042" t="s">
        <v>2881</v>
      </c>
      <c r="F1002" s="1042" t="s">
        <v>6604</v>
      </c>
      <c r="G1002" s="1042" t="s">
        <v>2879</v>
      </c>
      <c r="H1002" s="1042" t="s">
        <v>4510</v>
      </c>
      <c r="I1002" s="1042" t="s">
        <v>6533</v>
      </c>
      <c r="J1002" s="1042" t="s">
        <v>2845</v>
      </c>
    </row>
    <row r="1003">
      <c r="A1003" s="1708">
        <v>42740.0</v>
      </c>
      <c r="B1003" s="1098" t="s">
        <v>6607</v>
      </c>
      <c r="C1003" s="1042" t="s">
        <v>6608</v>
      </c>
      <c r="D1003" s="1042" t="s">
        <v>1752</v>
      </c>
      <c r="E1003" s="1042" t="s">
        <v>2881</v>
      </c>
      <c r="F1003" s="1042" t="s">
        <v>4275</v>
      </c>
      <c r="G1003" s="1042" t="s">
        <v>2879</v>
      </c>
      <c r="H1003" s="1042" t="s">
        <v>4510</v>
      </c>
      <c r="I1003" s="1042" t="s">
        <v>6533</v>
      </c>
      <c r="J1003" s="1042" t="s">
        <v>2845</v>
      </c>
    </row>
    <row r="1004">
      <c r="A1004" s="1098" t="s">
        <v>2851</v>
      </c>
      <c r="B1004" s="1098" t="s">
        <v>6610</v>
      </c>
      <c r="C1004" s="1042" t="s">
        <v>1150</v>
      </c>
      <c r="D1004" s="1042" t="s">
        <v>1752</v>
      </c>
      <c r="E1004" s="1042" t="s">
        <v>2881</v>
      </c>
      <c r="F1004" s="1042" t="s">
        <v>4275</v>
      </c>
      <c r="G1004" s="1042" t="s">
        <v>2879</v>
      </c>
      <c r="H1004" s="1042" t="s">
        <v>4510</v>
      </c>
      <c r="I1004" s="1042" t="s">
        <v>6611</v>
      </c>
      <c r="J1004" s="1042" t="s">
        <v>2845</v>
      </c>
    </row>
    <row r="1005">
      <c r="A1005" s="1708">
        <v>42830.0</v>
      </c>
      <c r="B1005" s="1098" t="s">
        <v>6614</v>
      </c>
      <c r="C1005" s="1042" t="s">
        <v>1150</v>
      </c>
      <c r="D1005" s="1042" t="s">
        <v>1752</v>
      </c>
      <c r="E1005" s="1042" t="s">
        <v>2881</v>
      </c>
      <c r="F1005" s="1042" t="s">
        <v>4275</v>
      </c>
      <c r="G1005" s="1042" t="s">
        <v>2879</v>
      </c>
      <c r="H1005" s="1042" t="s">
        <v>4510</v>
      </c>
      <c r="I1005" s="1042" t="s">
        <v>6533</v>
      </c>
      <c r="J1005" s="1042" t="s">
        <v>2845</v>
      </c>
    </row>
    <row r="1006">
      <c r="A1006" s="1098" t="s">
        <v>6616</v>
      </c>
      <c r="B1006" s="1098" t="s">
        <v>6617</v>
      </c>
      <c r="C1006" s="1042" t="s">
        <v>1150</v>
      </c>
      <c r="D1006" s="1042" t="s">
        <v>1752</v>
      </c>
      <c r="E1006" s="1042" t="s">
        <v>2881</v>
      </c>
      <c r="F1006" s="1042" t="s">
        <v>4275</v>
      </c>
      <c r="G1006" s="1042" t="s">
        <v>2879</v>
      </c>
      <c r="H1006" s="1042" t="s">
        <v>4510</v>
      </c>
      <c r="I1006" s="1042" t="s">
        <v>6533</v>
      </c>
      <c r="J1006" s="1042" t="s">
        <v>2845</v>
      </c>
    </row>
    <row r="1007">
      <c r="A1007" s="1719">
        <v>42891.0</v>
      </c>
      <c r="B1007" s="1098" t="s">
        <v>6621</v>
      </c>
      <c r="C1007" s="1042" t="s">
        <v>1150</v>
      </c>
      <c r="D1007" s="1042" t="s">
        <v>1752</v>
      </c>
      <c r="E1007" s="1042" t="s">
        <v>2881</v>
      </c>
      <c r="F1007" s="1042" t="s">
        <v>4275</v>
      </c>
      <c r="G1007" s="1042" t="s">
        <v>2879</v>
      </c>
      <c r="H1007" s="1042" t="s">
        <v>4510</v>
      </c>
      <c r="I1007" s="1042" t="s">
        <v>6533</v>
      </c>
      <c r="J1007" s="1042" t="s">
        <v>2845</v>
      </c>
    </row>
    <row r="1008">
      <c r="A1008" s="1098"/>
      <c r="B1008" s="1098" t="s">
        <v>6626</v>
      </c>
      <c r="C1008" s="1042" t="s">
        <v>1150</v>
      </c>
      <c r="D1008" s="1042" t="s">
        <v>1752</v>
      </c>
      <c r="E1008" s="1042" t="s">
        <v>2881</v>
      </c>
      <c r="F1008" s="1042" t="s">
        <v>4275</v>
      </c>
      <c r="G1008" s="1042" t="s">
        <v>2879</v>
      </c>
      <c r="H1008" s="1042" t="s">
        <v>4510</v>
      </c>
      <c r="I1008" s="1042" t="s">
        <v>6533</v>
      </c>
      <c r="J1008" s="1042" t="s">
        <v>2845</v>
      </c>
    </row>
    <row r="1009">
      <c r="A1009" s="1098">
        <v>9.05</v>
      </c>
      <c r="B1009" s="1098" t="s">
        <v>6629</v>
      </c>
      <c r="C1009" s="1042" t="s">
        <v>1150</v>
      </c>
      <c r="D1009" s="1042" t="s">
        <v>1752</v>
      </c>
      <c r="E1009" s="1042" t="s">
        <v>2881</v>
      </c>
      <c r="F1009" s="1042" t="s">
        <v>4275</v>
      </c>
      <c r="G1009" s="1042" t="s">
        <v>2879</v>
      </c>
      <c r="H1009" s="1042" t="s">
        <v>4510</v>
      </c>
      <c r="I1009" s="1042" t="s">
        <v>6533</v>
      </c>
      <c r="J1009" s="1042" t="s">
        <v>2845</v>
      </c>
    </row>
    <row r="1010">
      <c r="A1010" s="1708">
        <v>42983.0</v>
      </c>
      <c r="B1010" s="1098" t="s">
        <v>6633</v>
      </c>
      <c r="C1010" s="1042" t="s">
        <v>1150</v>
      </c>
      <c r="D1010" s="1042" t="s">
        <v>1752</v>
      </c>
      <c r="E1010" s="1042" t="s">
        <v>2881</v>
      </c>
      <c r="F1010" s="1042" t="s">
        <v>4275</v>
      </c>
      <c r="G1010" s="1042" t="s">
        <v>2879</v>
      </c>
      <c r="H1010" s="1042" t="s">
        <v>4510</v>
      </c>
      <c r="I1010" s="1042" t="s">
        <v>6533</v>
      </c>
      <c r="J1010" s="1027"/>
    </row>
    <row r="1011">
      <c r="A1011" s="1092"/>
      <c r="B1011" s="1098" t="s">
        <v>6635</v>
      </c>
      <c r="C1011" s="1042" t="s">
        <v>1150</v>
      </c>
      <c r="D1011" s="1042" t="s">
        <v>1752</v>
      </c>
      <c r="E1011" s="1042" t="s">
        <v>2881</v>
      </c>
      <c r="F1011" s="1042" t="s">
        <v>4275</v>
      </c>
      <c r="G1011" s="1042" t="s">
        <v>2879</v>
      </c>
      <c r="H1011" s="1042" t="s">
        <v>4510</v>
      </c>
      <c r="I1011" s="1042" t="s">
        <v>6533</v>
      </c>
      <c r="J1011" s="1027"/>
    </row>
    <row r="1012">
      <c r="A1012" s="1708">
        <v>43044.0</v>
      </c>
      <c r="B1012" s="1098" t="s">
        <v>6640</v>
      </c>
      <c r="C1012" s="1042" t="s">
        <v>1150</v>
      </c>
      <c r="D1012" s="1042" t="s">
        <v>1752</v>
      </c>
      <c r="E1012" s="1042" t="s">
        <v>2881</v>
      </c>
      <c r="F1012" s="1042" t="s">
        <v>4275</v>
      </c>
      <c r="G1012" s="1042" t="s">
        <v>2879</v>
      </c>
      <c r="H1012" s="1042" t="s">
        <v>4510</v>
      </c>
      <c r="I1012" s="1042" t="s">
        <v>6533</v>
      </c>
      <c r="J1012" s="1042"/>
    </row>
    <row r="1013">
      <c r="A1013" s="1098"/>
      <c r="B1013" s="1827" t="s">
        <v>6644</v>
      </c>
      <c r="C1013" s="1042" t="s">
        <v>1150</v>
      </c>
      <c r="D1013" s="1042" t="s">
        <v>1752</v>
      </c>
      <c r="E1013" s="1042" t="s">
        <v>2881</v>
      </c>
      <c r="F1013" s="1042" t="s">
        <v>4275</v>
      </c>
      <c r="G1013" s="1042" t="s">
        <v>2879</v>
      </c>
      <c r="H1013" s="1042" t="s">
        <v>4510</v>
      </c>
      <c r="I1013" s="1042" t="s">
        <v>6533</v>
      </c>
      <c r="J1013" s="1042"/>
    </row>
    <row r="1014">
      <c r="A1014" s="1708"/>
      <c r="B1014" s="1098" t="s">
        <v>6646</v>
      </c>
      <c r="C1014" s="1042" t="s">
        <v>1150</v>
      </c>
      <c r="D1014" s="1042" t="s">
        <v>1752</v>
      </c>
      <c r="E1014" s="1042" t="s">
        <v>2881</v>
      </c>
      <c r="F1014" s="1042" t="s">
        <v>4275</v>
      </c>
      <c r="G1014" s="1042" t="s">
        <v>2879</v>
      </c>
      <c r="H1014" s="1042" t="s">
        <v>4510</v>
      </c>
      <c r="I1014" s="1042" t="s">
        <v>6533</v>
      </c>
      <c r="J1014" s="1042"/>
    </row>
    <row r="1015">
      <c r="A1015" s="1098" t="s">
        <v>2955</v>
      </c>
      <c r="B1015" s="1831" t="s">
        <v>6647</v>
      </c>
      <c r="C1015" s="1042" t="s">
        <v>1150</v>
      </c>
      <c r="D1015" s="1042" t="s">
        <v>6648</v>
      </c>
      <c r="E1015" s="1042" t="s">
        <v>2881</v>
      </c>
      <c r="F1015" s="1042" t="s">
        <v>4275</v>
      </c>
      <c r="G1015" s="1042" t="s">
        <v>2879</v>
      </c>
      <c r="H1015" s="1392" t="s">
        <v>4510</v>
      </c>
      <c r="I1015" s="1042" t="s">
        <v>6533</v>
      </c>
      <c r="J1015" s="1042"/>
    </row>
    <row r="1016">
      <c r="A1016" s="1098" t="s">
        <v>2958</v>
      </c>
      <c r="B1016" s="1098" t="s">
        <v>6652</v>
      </c>
      <c r="C1016" s="1042" t="s">
        <v>1150</v>
      </c>
      <c r="D1016" s="1042" t="s">
        <v>1752</v>
      </c>
      <c r="E1016" s="1042" t="s">
        <v>2881</v>
      </c>
      <c r="F1016" s="1042" t="s">
        <v>4275</v>
      </c>
      <c r="G1016" s="1042" t="s">
        <v>2879</v>
      </c>
      <c r="H1016" s="1042" t="s">
        <v>6654</v>
      </c>
      <c r="I1016" s="1042" t="s">
        <v>6533</v>
      </c>
      <c r="J1016" s="1042"/>
    </row>
    <row r="1017">
      <c r="A1017" s="1851"/>
      <c r="B1017" s="1831" t="s">
        <v>6659</v>
      </c>
      <c r="C1017" s="1042" t="s">
        <v>1150</v>
      </c>
      <c r="D1017" s="1042" t="s">
        <v>1752</v>
      </c>
      <c r="E1017" s="1042" t="s">
        <v>2881</v>
      </c>
      <c r="F1017" s="1042" t="s">
        <v>4275</v>
      </c>
      <c r="G1017" s="1042" t="s">
        <v>2879</v>
      </c>
      <c r="H1017" s="1042" t="s">
        <v>4510</v>
      </c>
      <c r="I1017" s="1042" t="s">
        <v>6533</v>
      </c>
      <c r="J1017" s="1042"/>
    </row>
    <row r="1018">
      <c r="A1018" s="1814"/>
      <c r="B1018" s="1836" t="s">
        <v>6661</v>
      </c>
      <c r="C1018" s="1042" t="s">
        <v>1150</v>
      </c>
      <c r="D1018" s="1042" t="s">
        <v>1752</v>
      </c>
      <c r="E1018" s="1042" t="s">
        <v>2881</v>
      </c>
      <c r="F1018" s="1042" t="s">
        <v>4275</v>
      </c>
      <c r="G1018" s="1042" t="s">
        <v>2879</v>
      </c>
      <c r="H1018" s="1042" t="s">
        <v>4510</v>
      </c>
      <c r="I1018" s="1042" t="s">
        <v>6533</v>
      </c>
      <c r="J1018" s="1042"/>
    </row>
    <row r="1019">
      <c r="A1019" s="1814"/>
      <c r="B1019" s="1098" t="s">
        <v>6665</v>
      </c>
      <c r="C1019" s="1042" t="s">
        <v>1150</v>
      </c>
      <c r="D1019" s="1042" t="s">
        <v>1752</v>
      </c>
      <c r="E1019" s="1042" t="s">
        <v>2881</v>
      </c>
      <c r="F1019" s="1042" t="s">
        <v>4275</v>
      </c>
      <c r="G1019" s="1042" t="s">
        <v>2879</v>
      </c>
      <c r="H1019" s="1042" t="s">
        <v>4510</v>
      </c>
      <c r="I1019" s="1042" t="s">
        <v>6533</v>
      </c>
      <c r="J1019" s="1042"/>
    </row>
    <row r="1020">
      <c r="A1020" s="1814" t="s">
        <v>2963</v>
      </c>
      <c r="B1020" s="1836" t="s">
        <v>6669</v>
      </c>
      <c r="C1020" s="1042" t="s">
        <v>1150</v>
      </c>
      <c r="D1020" s="1042" t="s">
        <v>1752</v>
      </c>
      <c r="E1020" s="1042" t="s">
        <v>2881</v>
      </c>
      <c r="F1020" s="1042" t="s">
        <v>4275</v>
      </c>
      <c r="G1020" s="1042" t="s">
        <v>2879</v>
      </c>
      <c r="H1020" s="1042" t="s">
        <v>4510</v>
      </c>
      <c r="I1020" s="1042" t="s">
        <v>6533</v>
      </c>
      <c r="J1020" s="1042"/>
    </row>
    <row r="1021">
      <c r="A1021" s="1814" t="s">
        <v>2963</v>
      </c>
      <c r="B1021" s="1098" t="s">
        <v>6673</v>
      </c>
      <c r="C1021" s="1042" t="s">
        <v>4128</v>
      </c>
      <c r="D1021" s="1042" t="s">
        <v>4406</v>
      </c>
      <c r="E1021" s="1042" t="s">
        <v>2881</v>
      </c>
      <c r="F1021" s="1042" t="s">
        <v>4275</v>
      </c>
      <c r="G1021" s="1042" t="s">
        <v>2879</v>
      </c>
      <c r="H1021" s="1042" t="s">
        <v>4510</v>
      </c>
      <c r="I1021" s="1042" t="s">
        <v>6533</v>
      </c>
      <c r="J1021" s="1042"/>
    </row>
    <row r="1022">
      <c r="A1022" s="1814"/>
      <c r="B1022" s="1836" t="s">
        <v>6676</v>
      </c>
      <c r="C1022" s="1042" t="s">
        <v>1150</v>
      </c>
      <c r="D1022" s="1042" t="s">
        <v>1752</v>
      </c>
      <c r="E1022" s="1042" t="s">
        <v>2881</v>
      </c>
      <c r="F1022" s="1042" t="s">
        <v>4275</v>
      </c>
      <c r="G1022" s="1042" t="s">
        <v>2879</v>
      </c>
      <c r="H1022" s="1042" t="s">
        <v>4510</v>
      </c>
      <c r="I1022" s="1042" t="s">
        <v>6533</v>
      </c>
      <c r="J1022" s="1042"/>
    </row>
    <row r="1023">
      <c r="A1023" s="1814" t="s">
        <v>3006</v>
      </c>
      <c r="B1023" s="1098" t="s">
        <v>6679</v>
      </c>
      <c r="C1023" s="1042" t="s">
        <v>1150</v>
      </c>
      <c r="D1023" s="1042" t="s">
        <v>6681</v>
      </c>
      <c r="E1023" s="1042" t="s">
        <v>2881</v>
      </c>
      <c r="F1023" s="1042" t="s">
        <v>4275</v>
      </c>
      <c r="G1023" s="1042" t="s">
        <v>2879</v>
      </c>
      <c r="H1023" s="1042" t="s">
        <v>4510</v>
      </c>
      <c r="I1023" s="1042" t="s">
        <v>6533</v>
      </c>
      <c r="J1023" s="1042"/>
    </row>
    <row r="1024">
      <c r="A1024" s="1890">
        <v>42772.0</v>
      </c>
      <c r="B1024" s="1891" t="s">
        <v>6690</v>
      </c>
      <c r="C1024" s="1893" t="s">
        <v>1752</v>
      </c>
      <c r="D1024" s="1893" t="s">
        <v>2881</v>
      </c>
      <c r="E1024" s="1893" t="s">
        <v>2879</v>
      </c>
      <c r="F1024" s="1893" t="s">
        <v>4510</v>
      </c>
      <c r="G1024" s="1893" t="s">
        <v>6533</v>
      </c>
      <c r="H1024" s="1893" t="s">
        <v>5164</v>
      </c>
      <c r="I1024" s="1893" t="s">
        <v>4275</v>
      </c>
      <c r="J1024" s="1895"/>
    </row>
    <row r="1025">
      <c r="A1025" s="1890">
        <v>42772.0</v>
      </c>
      <c r="B1025" s="1897" t="s">
        <v>6698</v>
      </c>
      <c r="C1025" s="1893" t="s">
        <v>1752</v>
      </c>
      <c r="D1025" s="1893" t="s">
        <v>2881</v>
      </c>
      <c r="E1025" s="1893" t="s">
        <v>2879</v>
      </c>
      <c r="F1025" s="1893" t="s">
        <v>4510</v>
      </c>
      <c r="G1025" s="1893" t="s">
        <v>6533</v>
      </c>
      <c r="H1025" s="1893" t="s">
        <v>5164</v>
      </c>
      <c r="I1025" s="1893" t="s">
        <v>4275</v>
      </c>
      <c r="J1025" s="1893"/>
    </row>
    <row r="1026">
      <c r="A1026" s="1890">
        <v>42892.0</v>
      </c>
      <c r="B1026" s="1891" t="s">
        <v>6705</v>
      </c>
      <c r="C1026" s="1893" t="s">
        <v>1752</v>
      </c>
      <c r="D1026" s="1893" t="s">
        <v>2881</v>
      </c>
      <c r="E1026" s="1893" t="s">
        <v>2879</v>
      </c>
      <c r="F1026" s="1893" t="s">
        <v>4510</v>
      </c>
      <c r="G1026" s="1893" t="s">
        <v>6533</v>
      </c>
      <c r="H1026" s="1893" t="s">
        <v>5164</v>
      </c>
      <c r="I1026" s="1893" t="s">
        <v>4275</v>
      </c>
      <c r="J1026" s="1893"/>
    </row>
    <row r="1027">
      <c r="A1027" s="1891"/>
      <c r="B1027" s="1901" t="s">
        <v>6708</v>
      </c>
      <c r="C1027" s="1893" t="s">
        <v>1752</v>
      </c>
      <c r="D1027" s="1893" t="s">
        <v>2881</v>
      </c>
      <c r="E1027" s="1893" t="s">
        <v>2879</v>
      </c>
      <c r="F1027" s="1893" t="s">
        <v>4510</v>
      </c>
      <c r="G1027" s="1893" t="s">
        <v>6533</v>
      </c>
      <c r="H1027" s="1893" t="s">
        <v>5164</v>
      </c>
      <c r="I1027" s="1893" t="s">
        <v>4275</v>
      </c>
      <c r="J1027" s="1895"/>
    </row>
    <row r="1028">
      <c r="A1028" s="1890">
        <v>42984.0</v>
      </c>
      <c r="B1028" s="1891" t="s">
        <v>6713</v>
      </c>
      <c r="C1028" s="1893" t="s">
        <v>1752</v>
      </c>
      <c r="D1028" s="1893" t="s">
        <v>2881</v>
      </c>
      <c r="E1028" s="1893" t="s">
        <v>2879</v>
      </c>
      <c r="F1028" s="1893" t="s">
        <v>4510</v>
      </c>
      <c r="G1028" s="1893" t="s">
        <v>6533</v>
      </c>
      <c r="H1028" s="1893" t="s">
        <v>5164</v>
      </c>
      <c r="I1028" s="1893" t="s">
        <v>4275</v>
      </c>
      <c r="J1028" s="1905"/>
    </row>
    <row r="1029">
      <c r="A1029" s="1890">
        <v>42984.0</v>
      </c>
      <c r="B1029" s="1891" t="s">
        <v>6717</v>
      </c>
      <c r="C1029" s="1893" t="s">
        <v>1752</v>
      </c>
      <c r="D1029" s="1893" t="s">
        <v>2881</v>
      </c>
      <c r="E1029" s="1893" t="s">
        <v>6720</v>
      </c>
      <c r="F1029" s="1893" t="s">
        <v>4510</v>
      </c>
      <c r="G1029" s="1893" t="s">
        <v>6533</v>
      </c>
      <c r="H1029" s="1893" t="s">
        <v>5164</v>
      </c>
      <c r="I1029" s="1893" t="s">
        <v>4275</v>
      </c>
      <c r="J1029" s="1893"/>
    </row>
    <row r="1030">
      <c r="A1030" s="1909"/>
      <c r="B1030" s="1891" t="s">
        <v>6722</v>
      </c>
      <c r="C1030" s="1893" t="s">
        <v>1752</v>
      </c>
      <c r="D1030" s="1893" t="s">
        <v>2881</v>
      </c>
      <c r="E1030" s="1893" t="s">
        <v>6724</v>
      </c>
      <c r="F1030" s="1893" t="s">
        <v>4510</v>
      </c>
      <c r="G1030" s="1893" t="s">
        <v>6533</v>
      </c>
      <c r="H1030" s="1893" t="s">
        <v>5164</v>
      </c>
      <c r="I1030" s="1893" t="s">
        <v>4275</v>
      </c>
      <c r="J1030" s="1912"/>
    </row>
    <row r="1031">
      <c r="A1031" s="1891" t="s">
        <v>3111</v>
      </c>
      <c r="B1031" s="1891" t="s">
        <v>6726</v>
      </c>
      <c r="C1031" s="1893" t="s">
        <v>6728</v>
      </c>
      <c r="D1031" s="1893" t="s">
        <v>2881</v>
      </c>
      <c r="E1031" s="1893" t="s">
        <v>6731</v>
      </c>
      <c r="F1031" s="1893" t="s">
        <v>4510</v>
      </c>
      <c r="G1031" s="1893" t="s">
        <v>6533</v>
      </c>
      <c r="H1031" s="1893" t="s">
        <v>5164</v>
      </c>
      <c r="I1031" s="1893" t="s">
        <v>4275</v>
      </c>
      <c r="J1031" s="1893"/>
    </row>
    <row r="1032">
      <c r="A1032" s="1891"/>
      <c r="B1032" s="1891" t="s">
        <v>6733</v>
      </c>
      <c r="C1032" s="1893" t="s">
        <v>1752</v>
      </c>
      <c r="D1032" s="1893" t="s">
        <v>2881</v>
      </c>
      <c r="E1032" s="1893" t="s">
        <v>2879</v>
      </c>
      <c r="F1032" s="1893" t="s">
        <v>4510</v>
      </c>
      <c r="G1032" s="1893" t="s">
        <v>6533</v>
      </c>
      <c r="H1032" s="1893" t="s">
        <v>5164</v>
      </c>
      <c r="I1032" s="1893" t="s">
        <v>4275</v>
      </c>
      <c r="J1032" s="1893"/>
    </row>
    <row r="1033">
      <c r="A1033" s="1891" t="s">
        <v>3138</v>
      </c>
      <c r="B1033" s="1891" t="s">
        <v>6736</v>
      </c>
      <c r="C1033" s="1893" t="s">
        <v>6738</v>
      </c>
      <c r="D1033" s="1893" t="s">
        <v>2881</v>
      </c>
      <c r="E1033" s="1893" t="s">
        <v>2879</v>
      </c>
      <c r="F1033" s="1893" t="s">
        <v>4510</v>
      </c>
      <c r="G1033" s="1893" t="s">
        <v>6533</v>
      </c>
      <c r="H1033" s="1893" t="s">
        <v>5164</v>
      </c>
      <c r="I1033" s="1893" t="s">
        <v>4275</v>
      </c>
      <c r="J1033" s="1893" t="s">
        <v>6739</v>
      </c>
    </row>
    <row r="1034">
      <c r="A1034" s="1891"/>
      <c r="B1034" s="1891" t="s">
        <v>6740</v>
      </c>
      <c r="C1034" s="1893"/>
      <c r="D1034" s="1893" t="s">
        <v>6741</v>
      </c>
      <c r="E1034" s="1893" t="s">
        <v>2879</v>
      </c>
      <c r="F1034" s="1893" t="s">
        <v>4275</v>
      </c>
      <c r="G1034" s="1893" t="s">
        <v>5164</v>
      </c>
      <c r="H1034" s="1893" t="s">
        <v>6742</v>
      </c>
      <c r="I1034" s="1893" t="s">
        <v>2845</v>
      </c>
    </row>
    <row r="1035">
      <c r="A1035" s="1890"/>
      <c r="B1035" s="1891" t="s">
        <v>6743</v>
      </c>
      <c r="C1035" s="1893" t="s">
        <v>1752</v>
      </c>
      <c r="D1035" s="1893" t="s">
        <v>4510</v>
      </c>
      <c r="E1035" s="1893"/>
      <c r="F1035" s="1893" t="s">
        <v>4275</v>
      </c>
      <c r="G1035" s="1893" t="s">
        <v>5164</v>
      </c>
      <c r="H1035" s="1893" t="s">
        <v>6742</v>
      </c>
      <c r="I1035" s="1893" t="s">
        <v>2845</v>
      </c>
    </row>
    <row r="1036">
      <c r="A1036" s="1891"/>
      <c r="B1036" s="1891" t="s">
        <v>6747</v>
      </c>
      <c r="C1036" s="1893" t="s">
        <v>1752</v>
      </c>
      <c r="D1036" s="1893" t="s">
        <v>4510</v>
      </c>
      <c r="E1036" s="1893" t="s">
        <v>2879</v>
      </c>
      <c r="F1036" s="1893" t="s">
        <v>4275</v>
      </c>
      <c r="G1036" s="1893" t="s">
        <v>5164</v>
      </c>
      <c r="H1036" s="1893" t="s">
        <v>6742</v>
      </c>
      <c r="I1036" s="1893" t="s">
        <v>2845</v>
      </c>
    </row>
    <row r="1037">
      <c r="A1037" s="1891"/>
      <c r="B1037" s="1891" t="s">
        <v>6749</v>
      </c>
      <c r="C1037" s="1893" t="s">
        <v>4013</v>
      </c>
      <c r="D1037" s="1893" t="s">
        <v>4510</v>
      </c>
      <c r="E1037" s="1893" t="s">
        <v>2879</v>
      </c>
      <c r="F1037" s="1893" t="s">
        <v>4275</v>
      </c>
      <c r="G1037" s="1893" t="s">
        <v>5164</v>
      </c>
      <c r="H1037" s="1893" t="s">
        <v>6742</v>
      </c>
      <c r="I1037" s="1893" t="s">
        <v>2845</v>
      </c>
    </row>
    <row r="1038">
      <c r="A1038" s="1891"/>
      <c r="B1038" s="1891" t="s">
        <v>6754</v>
      </c>
      <c r="C1038" s="1893"/>
      <c r="D1038" s="1893" t="s">
        <v>4510</v>
      </c>
      <c r="E1038" s="1893" t="s">
        <v>2879</v>
      </c>
      <c r="F1038" s="1893" t="s">
        <v>4275</v>
      </c>
      <c r="G1038" s="1893" t="s">
        <v>5164</v>
      </c>
      <c r="H1038" s="1893" t="s">
        <v>6742</v>
      </c>
      <c r="I1038" s="1893" t="s">
        <v>2845</v>
      </c>
    </row>
    <row r="1039">
      <c r="A1039" s="1891"/>
      <c r="B1039" s="1891" t="s">
        <v>6756</v>
      </c>
      <c r="C1039" s="1893" t="s">
        <v>6757</v>
      </c>
      <c r="D1039" s="1893" t="s">
        <v>6759</v>
      </c>
      <c r="E1039" s="1893" t="s">
        <v>2879</v>
      </c>
      <c r="F1039" s="1893" t="s">
        <v>4275</v>
      </c>
      <c r="G1039" s="1893" t="s">
        <v>5164</v>
      </c>
      <c r="H1039" s="1893" t="s">
        <v>6742</v>
      </c>
      <c r="I1039" s="1893" t="s">
        <v>2845</v>
      </c>
    </row>
    <row r="1040">
      <c r="A1040" s="1891"/>
      <c r="B1040" s="1891" t="s">
        <v>6765</v>
      </c>
      <c r="C1040" s="1893" t="s">
        <v>6766</v>
      </c>
      <c r="D1040" s="1893" t="s">
        <v>4510</v>
      </c>
      <c r="E1040" s="1893" t="s">
        <v>2879</v>
      </c>
      <c r="F1040" s="1893" t="s">
        <v>4275</v>
      </c>
      <c r="G1040" s="1893" t="s">
        <v>5164</v>
      </c>
      <c r="H1040" s="1893" t="s">
        <v>6742</v>
      </c>
      <c r="I1040" s="1893" t="s">
        <v>2845</v>
      </c>
    </row>
    <row r="1041">
      <c r="A1041" s="1916">
        <v>6650160.0</v>
      </c>
      <c r="B1041" s="1891" t="s">
        <v>6768</v>
      </c>
      <c r="C1041" s="1893" t="s">
        <v>1752</v>
      </c>
      <c r="D1041" s="1893" t="s">
        <v>4510</v>
      </c>
      <c r="E1041" s="1893" t="s">
        <v>2879</v>
      </c>
      <c r="F1041" s="1893" t="s">
        <v>4275</v>
      </c>
      <c r="G1041" s="1893" t="s">
        <v>5164</v>
      </c>
      <c r="H1041" s="1893" t="s">
        <v>6742</v>
      </c>
      <c r="I1041" s="1893" t="s">
        <v>2845</v>
      </c>
    </row>
    <row r="1042">
      <c r="A1042" s="1918">
        <v>42955.0</v>
      </c>
      <c r="B1042" s="1891" t="s">
        <v>6770</v>
      </c>
      <c r="C1042" s="1893" t="s">
        <v>6771</v>
      </c>
      <c r="D1042" s="1893" t="s">
        <v>4510</v>
      </c>
      <c r="E1042" s="1893" t="s">
        <v>2879</v>
      </c>
      <c r="F1042" s="1893" t="s">
        <v>6772</v>
      </c>
      <c r="G1042" s="1893" t="s">
        <v>5164</v>
      </c>
      <c r="H1042" s="1893" t="s">
        <v>6742</v>
      </c>
      <c r="I1042" s="1893" t="s">
        <v>2845</v>
      </c>
    </row>
    <row r="1043">
      <c r="A1043" s="1891"/>
      <c r="B1043" s="1891" t="s">
        <v>6775</v>
      </c>
      <c r="C1043" s="1893" t="s">
        <v>1752</v>
      </c>
      <c r="D1043" s="1893" t="s">
        <v>4510</v>
      </c>
      <c r="E1043" s="1893" t="s">
        <v>2879</v>
      </c>
      <c r="F1043" s="1893" t="s">
        <v>4275</v>
      </c>
      <c r="G1043" s="1893" t="s">
        <v>5164</v>
      </c>
      <c r="H1043" s="1893" t="s">
        <v>6742</v>
      </c>
      <c r="I1043" s="1893" t="s">
        <v>2845</v>
      </c>
    </row>
    <row r="1044">
      <c r="A1044" s="1891"/>
      <c r="B1044" s="1891" t="s">
        <v>6776</v>
      </c>
      <c r="C1044" s="1895"/>
      <c r="D1044" s="1893" t="s">
        <v>6777</v>
      </c>
      <c r="E1044" s="1893" t="s">
        <v>4510</v>
      </c>
      <c r="F1044" s="1893" t="s">
        <v>6780</v>
      </c>
      <c r="G1044" s="1893" t="s">
        <v>4275</v>
      </c>
      <c r="H1044" s="1893" t="s">
        <v>6742</v>
      </c>
      <c r="I1044" s="1893" t="s">
        <v>2845</v>
      </c>
    </row>
    <row r="1045">
      <c r="A1045" s="1891"/>
      <c r="B1045" s="1891" t="s">
        <v>6787</v>
      </c>
      <c r="C1045" s="1895"/>
      <c r="D1045" s="1893" t="s">
        <v>6788</v>
      </c>
      <c r="E1045" s="1893" t="s">
        <v>4510</v>
      </c>
      <c r="F1045" s="1893" t="s">
        <v>2879</v>
      </c>
      <c r="G1045" s="1893" t="s">
        <v>4275</v>
      </c>
      <c r="H1045" s="1893" t="s">
        <v>6742</v>
      </c>
      <c r="I1045" s="1893" t="s">
        <v>2845</v>
      </c>
    </row>
    <row r="1046">
      <c r="A1046" s="1891" t="s">
        <v>6789</v>
      </c>
      <c r="B1046" s="1891" t="s">
        <v>6790</v>
      </c>
      <c r="C1046" s="1895"/>
      <c r="D1046" s="1893" t="s">
        <v>1752</v>
      </c>
      <c r="E1046" s="1893" t="s">
        <v>4510</v>
      </c>
      <c r="F1046" s="1893" t="s">
        <v>2879</v>
      </c>
      <c r="G1046" s="1893" t="s">
        <v>4275</v>
      </c>
      <c r="H1046" s="1893" t="s">
        <v>6742</v>
      </c>
      <c r="I1046" s="1893" t="s">
        <v>2845</v>
      </c>
    </row>
    <row r="1047">
      <c r="A1047" s="1891" t="s">
        <v>6789</v>
      </c>
      <c r="B1047" s="1891" t="s">
        <v>6793</v>
      </c>
      <c r="C1047" s="1895"/>
      <c r="D1047" s="1893" t="s">
        <v>1752</v>
      </c>
      <c r="E1047" s="1893" t="s">
        <v>6796</v>
      </c>
      <c r="F1047" s="1893" t="s">
        <v>2879</v>
      </c>
      <c r="G1047" s="1893" t="s">
        <v>4275</v>
      </c>
      <c r="H1047" s="1893" t="s">
        <v>6742</v>
      </c>
      <c r="I1047" s="1893" t="s">
        <v>2845</v>
      </c>
    </row>
    <row r="1048">
      <c r="A1048" s="1891">
        <v>31.08</v>
      </c>
      <c r="B1048" s="1891" t="s">
        <v>6797</v>
      </c>
      <c r="C1048" s="1895"/>
      <c r="D1048" s="1893" t="s">
        <v>1752</v>
      </c>
      <c r="E1048" s="1893" t="s">
        <v>4510</v>
      </c>
      <c r="F1048" s="1893" t="s">
        <v>2879</v>
      </c>
      <c r="G1048" s="1895"/>
      <c r="H1048" s="1893" t="s">
        <v>6742</v>
      </c>
      <c r="I1048" s="1893" t="s">
        <v>2845</v>
      </c>
    </row>
    <row r="1049">
      <c r="A1049" s="1891">
        <v>31.08</v>
      </c>
      <c r="B1049" s="1891" t="s">
        <v>6802</v>
      </c>
      <c r="C1049" s="1895"/>
      <c r="D1049" s="1893" t="s">
        <v>1752</v>
      </c>
      <c r="E1049" s="1893" t="s">
        <v>4510</v>
      </c>
      <c r="F1049" s="1893" t="s">
        <v>2879</v>
      </c>
      <c r="G1049" s="1895"/>
      <c r="H1049" s="1893" t="s">
        <v>6742</v>
      </c>
      <c r="I1049" s="1893" t="s">
        <v>2845</v>
      </c>
    </row>
    <row r="1050">
      <c r="A1050" s="1891"/>
      <c r="B1050" s="1891" t="s">
        <v>6805</v>
      </c>
      <c r="C1050" s="1895"/>
      <c r="D1050" s="1893" t="s">
        <v>1752</v>
      </c>
      <c r="E1050" s="1893" t="s">
        <v>4510</v>
      </c>
      <c r="F1050" s="1893" t="s">
        <v>2879</v>
      </c>
      <c r="G1050" s="1895"/>
      <c r="H1050" s="1893" t="s">
        <v>6742</v>
      </c>
      <c r="I1050" s="1893" t="s">
        <v>2845</v>
      </c>
    </row>
    <row r="1051">
      <c r="A1051" s="1891" t="s">
        <v>3645</v>
      </c>
      <c r="B1051" s="1891" t="s">
        <v>6807</v>
      </c>
      <c r="C1051" s="1895"/>
      <c r="D1051" s="1893" t="s">
        <v>1752</v>
      </c>
      <c r="E1051" s="1893" t="s">
        <v>4510</v>
      </c>
      <c r="F1051" s="1893" t="s">
        <v>6809</v>
      </c>
      <c r="G1051" s="1895"/>
      <c r="H1051" s="1893" t="s">
        <v>6742</v>
      </c>
      <c r="I1051" s="1893" t="s">
        <v>2845</v>
      </c>
    </row>
    <row r="1052">
      <c r="A1052" s="1918">
        <v>42775.0</v>
      </c>
      <c r="B1052" s="1891" t="s">
        <v>6813</v>
      </c>
      <c r="C1052" s="1895"/>
      <c r="D1052" s="1893" t="s">
        <v>6815</v>
      </c>
      <c r="E1052" s="1893" t="s">
        <v>4510</v>
      </c>
      <c r="F1052" s="1893" t="s">
        <v>2879</v>
      </c>
      <c r="G1052" s="1893"/>
      <c r="H1052" s="1893" t="s">
        <v>6817</v>
      </c>
      <c r="I1052" s="1893" t="s">
        <v>2845</v>
      </c>
    </row>
    <row r="1053">
      <c r="A1053" s="1891"/>
      <c r="B1053" s="1891" t="s">
        <v>6820</v>
      </c>
      <c r="C1053" s="1895"/>
      <c r="D1053" s="1893" t="s">
        <v>1752</v>
      </c>
      <c r="E1053" s="1893" t="s">
        <v>6821</v>
      </c>
      <c r="F1053" s="1893" t="s">
        <v>6823</v>
      </c>
      <c r="G1053" s="1893"/>
      <c r="H1053" s="1893" t="s">
        <v>6742</v>
      </c>
      <c r="I1053" s="1893" t="s">
        <v>2845</v>
      </c>
    </row>
    <row r="1054">
      <c r="A1054" s="1891"/>
      <c r="B1054" s="1891" t="s">
        <v>6825</v>
      </c>
      <c r="C1054" s="1895"/>
      <c r="D1054" s="1893" t="s">
        <v>1752</v>
      </c>
      <c r="E1054" s="1893" t="s">
        <v>4510</v>
      </c>
      <c r="F1054" s="1893" t="s">
        <v>2879</v>
      </c>
      <c r="G1054" s="1893"/>
      <c r="H1054" s="1893" t="s">
        <v>6742</v>
      </c>
      <c r="I1054" s="1893" t="s">
        <v>2845</v>
      </c>
    </row>
    <row r="1055">
      <c r="A1055" s="1891"/>
      <c r="B1055" s="1891" t="s">
        <v>6827</v>
      </c>
      <c r="C1055" s="1895"/>
      <c r="D1055" s="1893" t="s">
        <v>1752</v>
      </c>
      <c r="E1055" s="1893" t="s">
        <v>4510</v>
      </c>
      <c r="F1055" s="1893" t="s">
        <v>2879</v>
      </c>
      <c r="G1055" s="1893"/>
      <c r="H1055" s="1893" t="s">
        <v>6742</v>
      </c>
      <c r="I1055" s="1893" t="s">
        <v>6831</v>
      </c>
    </row>
    <row r="1056">
      <c r="A1056" s="1919">
        <v>42834.0</v>
      </c>
      <c r="B1056" s="1891" t="s">
        <v>6834</v>
      </c>
      <c r="C1056" s="1895"/>
      <c r="D1056" s="1893" t="s">
        <v>1752</v>
      </c>
      <c r="E1056" s="1893" t="s">
        <v>4510</v>
      </c>
      <c r="F1056" s="1893" t="s">
        <v>2879</v>
      </c>
      <c r="G1056" s="1893"/>
      <c r="H1056" s="1893" t="s">
        <v>6742</v>
      </c>
      <c r="I1056" s="1893" t="s">
        <v>2845</v>
      </c>
    </row>
    <row r="1057">
      <c r="A1057" s="1891"/>
      <c r="B1057" s="1891" t="s">
        <v>6836</v>
      </c>
      <c r="C1057" s="1895"/>
      <c r="D1057" s="1893" t="s">
        <v>1752</v>
      </c>
      <c r="E1057" s="1893" t="s">
        <v>4510</v>
      </c>
      <c r="F1057" s="1893" t="s">
        <v>2879</v>
      </c>
      <c r="G1057" s="1893"/>
      <c r="H1057" s="1893" t="s">
        <v>6742</v>
      </c>
      <c r="I1057" s="1893" t="s">
        <v>2845</v>
      </c>
    </row>
    <row r="1058">
      <c r="A1058" s="1921"/>
      <c r="B1058" s="1921"/>
      <c r="C1058" s="1398"/>
      <c r="D1058" s="1398"/>
      <c r="E1058" s="1398"/>
      <c r="F1058" s="1398"/>
      <c r="G1058" s="1398"/>
      <c r="H1058" s="1398"/>
      <c r="I1058" s="1398"/>
    </row>
    <row r="1059">
      <c r="A1059" s="1921"/>
      <c r="B1059" s="1921"/>
      <c r="C1059" s="1398"/>
      <c r="D1059" s="1398"/>
      <c r="E1059" s="1398"/>
      <c r="F1059" s="1398"/>
      <c r="G1059" s="1398"/>
      <c r="H1059" s="1398"/>
      <c r="I1059" s="1398"/>
    </row>
    <row r="1060">
      <c r="A1060" s="1921"/>
      <c r="B1060" s="1921"/>
      <c r="C1060" s="1398"/>
      <c r="D1060" s="1398"/>
      <c r="E1060" s="1398"/>
      <c r="F1060" s="1398"/>
      <c r="G1060" s="1398"/>
      <c r="H1060" s="1398"/>
      <c r="I1060" s="1398"/>
    </row>
    <row r="1061">
      <c r="A1061" s="1921"/>
      <c r="B1061" s="1921"/>
      <c r="C1061" s="1398"/>
      <c r="D1061" s="1398"/>
      <c r="E1061" s="1398"/>
      <c r="F1061" s="1398"/>
      <c r="G1061" s="1398"/>
      <c r="H1061" s="1398"/>
      <c r="I1061" s="1398"/>
    </row>
    <row r="1062">
      <c r="A1062" s="1921"/>
      <c r="B1062" s="1921"/>
      <c r="C1062" s="1398"/>
      <c r="D1062" s="1398"/>
      <c r="E1062" s="1398"/>
      <c r="F1062" s="1398"/>
      <c r="G1062" s="1398"/>
      <c r="H1062" s="1398"/>
      <c r="I1062" s="1398"/>
    </row>
    <row r="1063">
      <c r="A1063" s="1921"/>
      <c r="B1063" s="1921"/>
      <c r="C1063" s="1398"/>
      <c r="D1063" s="1398"/>
      <c r="E1063" s="1398"/>
      <c r="F1063" s="1398"/>
      <c r="G1063" s="1398"/>
      <c r="H1063" s="1398"/>
      <c r="I1063" s="1398"/>
    </row>
    <row r="1064">
      <c r="A1064" s="1921"/>
      <c r="B1064" s="1921"/>
      <c r="C1064" s="1398"/>
      <c r="D1064" s="1398"/>
      <c r="E1064" s="1398"/>
      <c r="F1064" s="1398"/>
      <c r="G1064" s="1398"/>
      <c r="H1064" s="1398"/>
      <c r="I1064" s="1398"/>
    </row>
    <row r="1065">
      <c r="A1065" s="1921"/>
      <c r="B1065" s="1921"/>
      <c r="C1065" s="1398"/>
      <c r="D1065" s="1398"/>
      <c r="E1065" s="1398"/>
      <c r="F1065" s="1398"/>
      <c r="G1065" s="1398"/>
      <c r="H1065" s="1398"/>
      <c r="I1065" s="1398"/>
    </row>
    <row r="1066">
      <c r="A1066" s="1921"/>
      <c r="B1066" s="1921"/>
      <c r="C1066" s="1398"/>
      <c r="D1066" s="1398"/>
      <c r="E1066" s="1398"/>
      <c r="F1066" s="1398"/>
      <c r="G1066" s="1398"/>
      <c r="H1066" s="1398"/>
      <c r="I1066" s="1398"/>
    </row>
    <row r="1067">
      <c r="A1067" s="1921"/>
      <c r="B1067" s="1921"/>
      <c r="C1067" s="1398"/>
      <c r="D1067" s="1398"/>
      <c r="E1067" s="1398"/>
      <c r="F1067" s="1398"/>
      <c r="G1067" s="1398"/>
      <c r="H1067" s="1398"/>
      <c r="I1067" s="1398"/>
    </row>
    <row r="1068">
      <c r="A1068" s="1921"/>
      <c r="B1068" s="1921"/>
      <c r="C1068" s="1398"/>
      <c r="D1068" s="1398"/>
      <c r="E1068" s="1398"/>
      <c r="F1068" s="1398"/>
      <c r="G1068" s="1398"/>
      <c r="H1068" s="1398"/>
      <c r="I1068" s="1398"/>
    </row>
    <row r="1069">
      <c r="A1069" s="1921"/>
      <c r="B1069" s="1921"/>
      <c r="C1069" s="1398"/>
      <c r="D1069" s="1398"/>
      <c r="E1069" s="1398"/>
      <c r="F1069" s="1398"/>
      <c r="G1069" s="1398"/>
      <c r="H1069" s="1398"/>
      <c r="I1069" s="1398"/>
    </row>
    <row r="1070">
      <c r="A1070" s="1921"/>
      <c r="B1070" s="1921"/>
      <c r="C1070" s="1398"/>
      <c r="D1070" s="1398"/>
      <c r="E1070" s="1398"/>
      <c r="F1070" s="1398"/>
      <c r="G1070" s="1398"/>
      <c r="H1070" s="1398"/>
      <c r="I1070" s="1398"/>
    </row>
    <row r="1071">
      <c r="A1071" s="1921"/>
      <c r="B1071" s="1921"/>
      <c r="C1071" s="1398"/>
      <c r="D1071" s="1398"/>
      <c r="E1071" s="1398"/>
      <c r="F1071" s="1398"/>
      <c r="G1071" s="1398"/>
      <c r="H1071" s="1398"/>
      <c r="I1071" s="1398"/>
    </row>
    <row r="1072">
      <c r="A1072" s="1921"/>
      <c r="B1072" s="1921"/>
      <c r="C1072" s="1398"/>
      <c r="D1072" s="1398"/>
      <c r="E1072" s="1398"/>
      <c r="F1072" s="1398"/>
      <c r="G1072" s="1398"/>
      <c r="H1072" s="1398"/>
      <c r="I1072" s="1398"/>
    </row>
    <row r="1073">
      <c r="A1073" s="1921"/>
      <c r="B1073" s="1921"/>
      <c r="C1073" s="1398"/>
      <c r="D1073" s="1398"/>
      <c r="E1073" s="1398"/>
      <c r="F1073" s="1398"/>
      <c r="G1073" s="1398"/>
      <c r="H1073" s="1398"/>
      <c r="I1073" s="1398"/>
    </row>
    <row r="1074">
      <c r="A1074" s="1921"/>
      <c r="B1074" s="1921"/>
      <c r="C1074" s="1398"/>
      <c r="D1074" s="1398"/>
      <c r="E1074" s="1398"/>
      <c r="F1074" s="1398"/>
      <c r="G1074" s="1398"/>
      <c r="H1074" s="1398"/>
      <c r="I1074" s="1398"/>
    </row>
    <row r="1075">
      <c r="A1075" s="1921"/>
      <c r="B1075" s="1921"/>
      <c r="C1075" s="1398"/>
      <c r="D1075" s="1398"/>
      <c r="E1075" s="1398"/>
      <c r="F1075" s="1398"/>
      <c r="G1075" s="1398"/>
      <c r="H1075" s="1398"/>
      <c r="I1075" s="1398"/>
    </row>
    <row r="1076">
      <c r="A1076" s="1921"/>
      <c r="B1076" s="1921"/>
      <c r="C1076" s="1398"/>
      <c r="D1076" s="1398"/>
      <c r="E1076" s="1398"/>
      <c r="F1076" s="1398"/>
      <c r="G1076" s="1398"/>
      <c r="H1076" s="1398"/>
      <c r="I1076" s="1398"/>
    </row>
    <row r="1077">
      <c r="A1077" s="1921"/>
      <c r="B1077" s="1921"/>
      <c r="C1077" s="1398"/>
      <c r="D1077" s="1398"/>
      <c r="E1077" s="1398"/>
      <c r="F1077" s="1398"/>
      <c r="G1077" s="1398"/>
      <c r="H1077" s="1398"/>
      <c r="I1077" s="1398"/>
    </row>
    <row r="1078">
      <c r="A1078" s="1921"/>
      <c r="B1078" s="1921"/>
      <c r="C1078" s="1398"/>
      <c r="D1078" s="1398"/>
      <c r="E1078" s="1398"/>
      <c r="F1078" s="1398"/>
      <c r="G1078" s="1398"/>
      <c r="H1078" s="1398"/>
      <c r="I1078" s="1398"/>
    </row>
    <row r="1079">
      <c r="A1079" s="1921"/>
      <c r="B1079" s="1921"/>
      <c r="C1079" s="1398"/>
      <c r="D1079" s="1398"/>
      <c r="E1079" s="1398"/>
      <c r="F1079" s="1398"/>
      <c r="G1079" s="1398"/>
      <c r="H1079" s="1398"/>
      <c r="I1079" s="1398"/>
    </row>
    <row r="1080">
      <c r="A1080" s="1921"/>
      <c r="B1080" s="1921"/>
      <c r="C1080" s="1398"/>
      <c r="D1080" s="1398"/>
      <c r="E1080" s="1398"/>
      <c r="F1080" s="1398"/>
      <c r="G1080" s="1398"/>
      <c r="H1080" s="1398"/>
      <c r="I1080" s="1398"/>
    </row>
    <row r="1081">
      <c r="A1081" s="1921"/>
      <c r="B1081" s="1921"/>
      <c r="C1081" s="1398"/>
      <c r="D1081" s="1398"/>
      <c r="E1081" s="1398"/>
      <c r="F1081" s="1398"/>
      <c r="G1081" s="1398"/>
      <c r="H1081" s="1398"/>
      <c r="I1081" s="1398"/>
    </row>
    <row r="1082">
      <c r="A1082" s="1921"/>
      <c r="B1082" s="1921"/>
      <c r="C1082" s="1398"/>
      <c r="D1082" s="1398"/>
      <c r="E1082" s="1398"/>
      <c r="F1082" s="1398"/>
      <c r="G1082" s="1398"/>
      <c r="H1082" s="1398"/>
      <c r="I1082" s="1398"/>
    </row>
    <row r="1083">
      <c r="A1083" s="1921"/>
      <c r="B1083" s="1921"/>
      <c r="C1083" s="1398"/>
      <c r="D1083" s="1398"/>
      <c r="E1083" s="1398"/>
      <c r="F1083" s="1398"/>
      <c r="G1083" s="1398"/>
      <c r="H1083" s="1398"/>
      <c r="I1083" s="1398"/>
    </row>
    <row r="1084">
      <c r="A1084" s="1921"/>
      <c r="B1084" s="1921"/>
      <c r="C1084" s="1398"/>
      <c r="D1084" s="1398"/>
      <c r="E1084" s="1398"/>
      <c r="F1084" s="1398"/>
      <c r="G1084" s="1398"/>
      <c r="H1084" s="1398"/>
      <c r="I1084" s="1398"/>
    </row>
    <row r="1085">
      <c r="A1085" s="1921"/>
      <c r="B1085" s="1921"/>
      <c r="C1085" s="1398"/>
      <c r="D1085" s="1398"/>
      <c r="E1085" s="1398"/>
      <c r="F1085" s="1398"/>
      <c r="G1085" s="1398"/>
      <c r="H1085" s="1398"/>
      <c r="I1085" s="1398"/>
    </row>
    <row r="1086">
      <c r="A1086" s="1921"/>
      <c r="B1086" s="1921"/>
      <c r="C1086" s="1398"/>
      <c r="D1086" s="1398"/>
      <c r="E1086" s="1398"/>
      <c r="F1086" s="1398"/>
      <c r="G1086" s="1398"/>
      <c r="H1086" s="1398"/>
      <c r="I1086" s="1398"/>
    </row>
    <row r="1087">
      <c r="A1087" s="1921"/>
      <c r="B1087" s="1921"/>
      <c r="C1087" s="1398"/>
      <c r="D1087" s="1398"/>
      <c r="E1087" s="1398"/>
      <c r="F1087" s="1398"/>
      <c r="G1087" s="1398"/>
      <c r="H1087" s="1398"/>
      <c r="I1087" s="1398"/>
    </row>
    <row r="1088">
      <c r="A1088" s="1921"/>
      <c r="B1088" s="1921"/>
      <c r="C1088" s="1398"/>
      <c r="D1088" s="1398"/>
      <c r="E1088" s="1398"/>
      <c r="F1088" s="1398"/>
      <c r="G1088" s="1398"/>
      <c r="H1088" s="1398"/>
      <c r="I1088" s="1398"/>
    </row>
    <row r="1089">
      <c r="A1089" s="1921"/>
      <c r="B1089" s="1921"/>
      <c r="C1089" s="1398"/>
      <c r="D1089" s="1398"/>
      <c r="E1089" s="1398"/>
      <c r="F1089" s="1398"/>
      <c r="G1089" s="1398"/>
      <c r="H1089" s="1398"/>
      <c r="I1089" s="1398"/>
    </row>
    <row r="1090">
      <c r="A1090" s="1921"/>
      <c r="B1090" s="1921"/>
      <c r="C1090" s="1398"/>
      <c r="D1090" s="1398"/>
      <c r="E1090" s="1398"/>
      <c r="F1090" s="1398"/>
      <c r="G1090" s="1398"/>
      <c r="H1090" s="1398"/>
      <c r="I1090" s="1398"/>
    </row>
    <row r="1091">
      <c r="A1091" s="1921"/>
      <c r="B1091" s="1921"/>
      <c r="C1091" s="1398"/>
      <c r="D1091" s="1398"/>
      <c r="E1091" s="1398"/>
      <c r="F1091" s="1398"/>
      <c r="G1091" s="1398"/>
      <c r="H1091" s="1398"/>
      <c r="I1091" s="1398"/>
    </row>
    <row r="1092">
      <c r="A1092" s="1921"/>
      <c r="B1092" s="1921"/>
      <c r="C1092" s="1398"/>
      <c r="D1092" s="1398"/>
      <c r="E1092" s="1398"/>
      <c r="F1092" s="1398"/>
      <c r="G1092" s="1398"/>
      <c r="H1092" s="1398"/>
      <c r="I1092" s="1398"/>
    </row>
    <row r="1093">
      <c r="A1093" s="1921"/>
      <c r="B1093" s="1921"/>
      <c r="C1093" s="1398"/>
      <c r="D1093" s="1398"/>
      <c r="E1093" s="1398"/>
      <c r="F1093" s="1398"/>
      <c r="G1093" s="1398"/>
      <c r="H1093" s="1398"/>
      <c r="I1093" s="1398"/>
    </row>
    <row r="1094">
      <c r="A1094" s="1921"/>
      <c r="B1094" s="1921"/>
      <c r="C1094" s="1398"/>
      <c r="D1094" s="1398"/>
      <c r="E1094" s="1398"/>
      <c r="F1094" s="1398"/>
      <c r="G1094" s="1398"/>
      <c r="H1094" s="1398"/>
      <c r="I1094" s="1398"/>
    </row>
    <row r="1095">
      <c r="A1095" s="1921"/>
      <c r="B1095" s="1921"/>
      <c r="C1095" s="1398"/>
      <c r="D1095" s="1398"/>
      <c r="E1095" s="1398"/>
      <c r="F1095" s="1398"/>
      <c r="G1095" s="1398"/>
      <c r="H1095" s="1398"/>
      <c r="I1095" s="1398"/>
    </row>
    <row r="1096">
      <c r="A1096" s="1921"/>
      <c r="B1096" s="1921"/>
      <c r="C1096" s="1398"/>
      <c r="D1096" s="1398"/>
      <c r="E1096" s="1398"/>
      <c r="F1096" s="1398"/>
      <c r="G1096" s="1398"/>
      <c r="H1096" s="1398"/>
      <c r="I1096" s="1398"/>
    </row>
    <row r="1097">
      <c r="A1097" s="1921"/>
      <c r="B1097" s="1921"/>
      <c r="C1097" s="1398"/>
      <c r="D1097" s="1398"/>
      <c r="E1097" s="1398"/>
      <c r="F1097" s="1398"/>
      <c r="G1097" s="1398"/>
      <c r="H1097" s="1398"/>
      <c r="I1097" s="1398"/>
    </row>
    <row r="1098">
      <c r="A1098" s="1921"/>
      <c r="B1098" s="1921"/>
      <c r="C1098" s="1398"/>
      <c r="D1098" s="1398"/>
      <c r="E1098" s="1398"/>
      <c r="F1098" s="1398"/>
      <c r="G1098" s="1398"/>
      <c r="H1098" s="1398"/>
      <c r="I1098" s="1398"/>
    </row>
    <row r="1099">
      <c r="A1099" s="1921"/>
      <c r="B1099" s="1921"/>
      <c r="C1099" s="1398"/>
      <c r="D1099" s="1398"/>
      <c r="E1099" s="1398"/>
      <c r="F1099" s="1398"/>
      <c r="G1099" s="1398"/>
      <c r="H1099" s="1398"/>
      <c r="I1099" s="1398"/>
    </row>
    <row r="1100">
      <c r="A1100" s="1921"/>
      <c r="B1100" s="1921"/>
      <c r="C1100" s="1398"/>
      <c r="D1100" s="1398"/>
      <c r="E1100" s="1398"/>
      <c r="F1100" s="1398"/>
      <c r="G1100" s="1398"/>
      <c r="H1100" s="1398"/>
      <c r="I1100" s="1398"/>
    </row>
    <row r="1101">
      <c r="A1101" s="1921"/>
      <c r="B1101" s="1921"/>
      <c r="C1101" s="1398"/>
      <c r="D1101" s="1398"/>
      <c r="E1101" s="1398"/>
      <c r="F1101" s="1398"/>
      <c r="G1101" s="1398"/>
      <c r="H1101" s="1398"/>
      <c r="I1101" s="1398"/>
    </row>
    <row r="1102">
      <c r="A1102" s="1921"/>
      <c r="B1102" s="1921"/>
      <c r="C1102" s="1398"/>
      <c r="D1102" s="1398"/>
      <c r="E1102" s="1398"/>
      <c r="F1102" s="1398"/>
      <c r="G1102" s="1398"/>
      <c r="H1102" s="1398"/>
      <c r="I1102" s="1398"/>
    </row>
    <row r="1103">
      <c r="A1103" s="1921"/>
      <c r="B1103" s="1921"/>
      <c r="C1103" s="1398"/>
      <c r="D1103" s="1398"/>
      <c r="E1103" s="1398"/>
      <c r="F1103" s="1398"/>
      <c r="G1103" s="1398"/>
      <c r="H1103" s="1398"/>
      <c r="I1103" s="1398"/>
    </row>
    <row r="1104">
      <c r="A1104" s="1921"/>
      <c r="B1104" s="1921"/>
      <c r="C1104" s="1398"/>
      <c r="D1104" s="1398"/>
      <c r="E1104" s="1398"/>
      <c r="F1104" s="1398"/>
      <c r="G1104" s="1398"/>
      <c r="H1104" s="1398"/>
      <c r="I1104" s="1398"/>
    </row>
    <row r="1105">
      <c r="A1105" s="1921"/>
      <c r="B1105" s="1921"/>
      <c r="C1105" s="1398"/>
      <c r="D1105" s="1398"/>
      <c r="E1105" s="1398"/>
      <c r="F1105" s="1398"/>
      <c r="G1105" s="1398"/>
      <c r="H1105" s="1398"/>
      <c r="I1105" s="1398"/>
    </row>
    <row r="1106">
      <c r="A1106" s="1921"/>
      <c r="B1106" s="1921"/>
      <c r="C1106" s="1398"/>
      <c r="D1106" s="1398"/>
      <c r="E1106" s="1398"/>
      <c r="F1106" s="1398"/>
      <c r="G1106" s="1398"/>
      <c r="H1106" s="1398"/>
      <c r="I1106" s="1398"/>
    </row>
    <row r="1107">
      <c r="A1107" s="1921"/>
      <c r="B1107" s="1921"/>
      <c r="C1107" s="1398"/>
      <c r="D1107" s="1398"/>
      <c r="E1107" s="1398"/>
      <c r="F1107" s="1398"/>
      <c r="G1107" s="1398"/>
      <c r="H1107" s="1398"/>
      <c r="I1107" s="1398"/>
    </row>
    <row r="1108">
      <c r="A1108" s="1921"/>
      <c r="B1108" s="1921"/>
      <c r="C1108" s="1398"/>
      <c r="D1108" s="1398"/>
      <c r="E1108" s="1398"/>
      <c r="F1108" s="1398"/>
      <c r="G1108" s="1398"/>
      <c r="H1108" s="1398"/>
      <c r="I1108" s="1398"/>
    </row>
    <row r="1109">
      <c r="A1109" s="1921"/>
      <c r="B1109" s="1921"/>
      <c r="C1109" s="1398"/>
      <c r="D1109" s="1398"/>
      <c r="E1109" s="1398"/>
      <c r="F1109" s="1398"/>
      <c r="G1109" s="1398"/>
      <c r="H1109" s="1398"/>
      <c r="I1109" s="1398"/>
    </row>
    <row r="1110">
      <c r="A1110" s="1921"/>
      <c r="B1110" s="1921"/>
      <c r="C1110" s="1398"/>
      <c r="D1110" s="1398"/>
      <c r="E1110" s="1398"/>
      <c r="F1110" s="1398"/>
      <c r="G1110" s="1398"/>
      <c r="H1110" s="1398"/>
      <c r="I1110" s="1398"/>
    </row>
    <row r="1111">
      <c r="A1111" s="1921"/>
      <c r="B1111" s="1921"/>
      <c r="C1111" s="1398"/>
      <c r="D1111" s="1398"/>
      <c r="E1111" s="1398"/>
      <c r="F1111" s="1398"/>
      <c r="G1111" s="1398"/>
      <c r="H1111" s="1398"/>
      <c r="I1111" s="1398"/>
    </row>
    <row r="1112">
      <c r="A1112" s="1921"/>
      <c r="B1112" s="1921"/>
      <c r="C1112" s="1398"/>
      <c r="D1112" s="1398"/>
      <c r="E1112" s="1398"/>
      <c r="F1112" s="1398"/>
      <c r="G1112" s="1398"/>
      <c r="H1112" s="1398"/>
      <c r="I1112" s="1398"/>
    </row>
    <row r="1113">
      <c r="A1113" s="1921"/>
      <c r="B1113" s="1921"/>
      <c r="C1113" s="1398"/>
      <c r="D1113" s="1398"/>
      <c r="E1113" s="1398"/>
      <c r="F1113" s="1398"/>
      <c r="G1113" s="1398"/>
      <c r="H1113" s="1398"/>
      <c r="I1113" s="1398"/>
    </row>
    <row r="1114">
      <c r="A1114" s="1921"/>
      <c r="B1114" s="1921"/>
      <c r="C1114" s="1398"/>
      <c r="D1114" s="1398"/>
      <c r="E1114" s="1398"/>
      <c r="F1114" s="1398"/>
      <c r="G1114" s="1398"/>
      <c r="H1114" s="1398"/>
      <c r="I1114" s="1398"/>
    </row>
    <row r="1115">
      <c r="A1115" s="1921"/>
      <c r="B1115" s="1921"/>
      <c r="C1115" s="1398"/>
      <c r="D1115" s="1398"/>
      <c r="E1115" s="1398"/>
      <c r="F1115" s="1398"/>
      <c r="G1115" s="1398"/>
      <c r="H1115" s="1398"/>
      <c r="I1115" s="1398"/>
    </row>
    <row r="1116">
      <c r="A1116" s="1921"/>
      <c r="B1116" s="1921"/>
      <c r="C1116" s="1398"/>
      <c r="D1116" s="1398"/>
      <c r="E1116" s="1398"/>
      <c r="F1116" s="1398"/>
      <c r="G1116" s="1398"/>
      <c r="H1116" s="1398"/>
      <c r="I1116" s="1398"/>
    </row>
    <row r="1117">
      <c r="A1117" s="1921"/>
      <c r="B1117" s="1921"/>
      <c r="C1117" s="1398"/>
      <c r="D1117" s="1398"/>
      <c r="E1117" s="1398"/>
      <c r="F1117" s="1398"/>
      <c r="G1117" s="1398"/>
      <c r="H1117" s="1398"/>
      <c r="I1117" s="1398"/>
    </row>
    <row r="1118">
      <c r="A1118" s="1921"/>
      <c r="B1118" s="1921"/>
      <c r="C1118" s="1398"/>
      <c r="D1118" s="1398"/>
      <c r="E1118" s="1398"/>
      <c r="F1118" s="1398"/>
      <c r="G1118" s="1398"/>
      <c r="H1118" s="1398"/>
      <c r="I1118" s="1398"/>
    </row>
    <row r="1119">
      <c r="A1119" s="1921"/>
      <c r="B1119" s="1921"/>
      <c r="C1119" s="1398"/>
      <c r="D1119" s="1398"/>
      <c r="E1119" s="1398"/>
      <c r="F1119" s="1398"/>
      <c r="G1119" s="1398"/>
      <c r="H1119" s="1398"/>
      <c r="I1119" s="1398"/>
    </row>
    <row r="1120">
      <c r="A1120" s="1921"/>
      <c r="B1120" s="1921"/>
      <c r="C1120" s="1398"/>
      <c r="D1120" s="1398"/>
      <c r="E1120" s="1398"/>
      <c r="F1120" s="1398"/>
      <c r="G1120" s="1398"/>
      <c r="H1120" s="1398"/>
      <c r="I1120" s="1398"/>
    </row>
    <row r="1121">
      <c r="A1121" s="1921"/>
      <c r="B1121" s="1921"/>
      <c r="C1121" s="1398"/>
      <c r="D1121" s="1398"/>
      <c r="E1121" s="1398"/>
      <c r="F1121" s="1398"/>
      <c r="G1121" s="1398"/>
      <c r="H1121" s="1398"/>
      <c r="I1121" s="1398"/>
    </row>
    <row r="1122">
      <c r="A1122" s="1921"/>
      <c r="B1122" s="1921"/>
      <c r="C1122" s="1398"/>
      <c r="D1122" s="1398"/>
      <c r="E1122" s="1398"/>
      <c r="F1122" s="1398"/>
      <c r="G1122" s="1398"/>
      <c r="H1122" s="1398"/>
      <c r="I1122" s="1398"/>
    </row>
    <row r="1123">
      <c r="A1123" s="1921"/>
      <c r="B1123" s="1921"/>
      <c r="C1123" s="1398"/>
      <c r="D1123" s="1398"/>
      <c r="E1123" s="1398"/>
      <c r="F1123" s="1398"/>
      <c r="G1123" s="1398"/>
      <c r="H1123" s="1398"/>
      <c r="I1123" s="1398"/>
    </row>
    <row r="1124">
      <c r="A1124" s="1921"/>
      <c r="B1124" s="1921"/>
      <c r="C1124" s="1398"/>
      <c r="D1124" s="1398"/>
      <c r="E1124" s="1398"/>
      <c r="F1124" s="1398"/>
      <c r="G1124" s="1398"/>
      <c r="H1124" s="1398"/>
      <c r="I1124" s="1398"/>
    </row>
    <row r="1125">
      <c r="A1125" s="1921"/>
      <c r="B1125" s="1921"/>
      <c r="C1125" s="1398"/>
      <c r="D1125" s="1398"/>
      <c r="E1125" s="1398"/>
      <c r="F1125" s="1398"/>
      <c r="G1125" s="1398"/>
      <c r="H1125" s="1398"/>
      <c r="I1125" s="1398"/>
    </row>
    <row r="1126">
      <c r="A1126" s="1921"/>
      <c r="B1126" s="1921"/>
      <c r="C1126" s="1398"/>
      <c r="D1126" s="1398"/>
      <c r="E1126" s="1398"/>
      <c r="F1126" s="1398"/>
      <c r="G1126" s="1398"/>
      <c r="H1126" s="1398"/>
      <c r="I1126" s="1398"/>
    </row>
    <row r="1127">
      <c r="A1127" s="1921"/>
      <c r="B1127" s="1921"/>
      <c r="C1127" s="1398"/>
      <c r="D1127" s="1398"/>
      <c r="E1127" s="1398"/>
      <c r="F1127" s="1398"/>
      <c r="G1127" s="1398"/>
      <c r="H1127" s="1398"/>
      <c r="I1127" s="1398"/>
    </row>
    <row r="1128">
      <c r="A1128" s="1921"/>
      <c r="B1128" s="1921"/>
      <c r="C1128" s="1398"/>
      <c r="D1128" s="1398"/>
      <c r="E1128" s="1398"/>
      <c r="F1128" s="1398"/>
      <c r="G1128" s="1398"/>
      <c r="H1128" s="1398"/>
      <c r="I1128" s="1398"/>
    </row>
    <row r="1129">
      <c r="A1129" s="1921"/>
      <c r="B1129" s="1921"/>
      <c r="C1129" s="1398"/>
      <c r="D1129" s="1398"/>
      <c r="E1129" s="1398"/>
      <c r="F1129" s="1398"/>
      <c r="G1129" s="1398"/>
      <c r="H1129" s="1398"/>
      <c r="I1129" s="1398"/>
    </row>
    <row r="1130">
      <c r="A1130" s="1921"/>
      <c r="B1130" s="1921"/>
      <c r="C1130" s="1398"/>
      <c r="D1130" s="1398"/>
      <c r="E1130" s="1398"/>
      <c r="F1130" s="1398"/>
      <c r="G1130" s="1398"/>
      <c r="H1130" s="1398"/>
      <c r="I1130" s="1398"/>
    </row>
    <row r="1131">
      <c r="A1131" s="1921"/>
      <c r="B1131" s="1921"/>
      <c r="C1131" s="1398"/>
      <c r="D1131" s="1398"/>
      <c r="E1131" s="1398"/>
      <c r="F1131" s="1398"/>
      <c r="G1131" s="1398"/>
      <c r="H1131" s="1398"/>
      <c r="I1131" s="1398"/>
    </row>
    <row r="1132">
      <c r="A1132" s="1921"/>
      <c r="B1132" s="1921"/>
      <c r="C1132" s="1398"/>
      <c r="D1132" s="1398"/>
      <c r="E1132" s="1398"/>
      <c r="F1132" s="1398"/>
      <c r="G1132" s="1398"/>
      <c r="H1132" s="1398"/>
      <c r="I1132" s="1398"/>
    </row>
    <row r="1133">
      <c r="A1133" s="1921"/>
      <c r="B1133" s="1921"/>
      <c r="C1133" s="1398"/>
      <c r="D1133" s="1398"/>
      <c r="E1133" s="1398"/>
      <c r="F1133" s="1398"/>
      <c r="G1133" s="1398"/>
      <c r="H1133" s="1398"/>
      <c r="I1133" s="1398"/>
    </row>
    <row r="1134">
      <c r="A1134" s="1921"/>
      <c r="B1134" s="1921"/>
      <c r="C1134" s="1398"/>
      <c r="D1134" s="1398"/>
      <c r="E1134" s="1398"/>
      <c r="F1134" s="1398"/>
      <c r="G1134" s="1398"/>
      <c r="H1134" s="1398"/>
      <c r="I1134" s="1398"/>
    </row>
    <row r="1135">
      <c r="A1135" s="1921"/>
      <c r="B1135" s="1921"/>
      <c r="C1135" s="1398"/>
      <c r="D1135" s="1398"/>
      <c r="E1135" s="1398"/>
      <c r="F1135" s="1398"/>
      <c r="G1135" s="1398"/>
      <c r="H1135" s="1398"/>
      <c r="I1135" s="1398"/>
    </row>
    <row r="1136">
      <c r="A1136" s="1921"/>
      <c r="B1136" s="1921"/>
      <c r="C1136" s="1398"/>
      <c r="D1136" s="1398"/>
      <c r="E1136" s="1398"/>
      <c r="F1136" s="1398"/>
      <c r="G1136" s="1398"/>
      <c r="H1136" s="1398"/>
      <c r="I1136" s="1398"/>
    </row>
    <row r="1137">
      <c r="A1137" s="1921"/>
      <c r="B1137" s="1921"/>
      <c r="C1137" s="1398"/>
      <c r="D1137" s="1398"/>
      <c r="E1137" s="1398"/>
      <c r="F1137" s="1398"/>
      <c r="G1137" s="1398"/>
      <c r="H1137" s="1398"/>
      <c r="I1137" s="1398"/>
    </row>
    <row r="1138">
      <c r="A1138" s="1921"/>
      <c r="B1138" s="1921"/>
      <c r="C1138" s="1398"/>
      <c r="D1138" s="1398"/>
      <c r="E1138" s="1398"/>
      <c r="F1138" s="1398"/>
      <c r="G1138" s="1398"/>
      <c r="H1138" s="1398"/>
      <c r="I1138" s="1398"/>
    </row>
    <row r="1139">
      <c r="A1139" s="1921"/>
      <c r="B1139" s="1921"/>
      <c r="C1139" s="1398"/>
      <c r="D1139" s="1398"/>
      <c r="E1139" s="1398"/>
      <c r="F1139" s="1398"/>
      <c r="G1139" s="1398"/>
      <c r="H1139" s="1398"/>
      <c r="I1139" s="1398"/>
    </row>
    <row r="1140">
      <c r="A1140" s="1921"/>
      <c r="B1140" s="1921"/>
      <c r="C1140" s="1398"/>
      <c r="D1140" s="1398"/>
      <c r="E1140" s="1398"/>
      <c r="F1140" s="1398"/>
      <c r="G1140" s="1398"/>
      <c r="H1140" s="1398"/>
      <c r="I1140" s="1398"/>
    </row>
    <row r="1141">
      <c r="A1141" s="1921"/>
      <c r="B1141" s="1921"/>
      <c r="C1141" s="1398"/>
      <c r="D1141" s="1398"/>
      <c r="E1141" s="1398"/>
      <c r="F1141" s="1398"/>
      <c r="G1141" s="1398"/>
      <c r="H1141" s="1398"/>
      <c r="I1141" s="1398"/>
    </row>
    <row r="1142">
      <c r="A1142" s="1921"/>
      <c r="B1142" s="1921"/>
      <c r="C1142" s="1398"/>
      <c r="D1142" s="1398"/>
      <c r="E1142" s="1398"/>
      <c r="F1142" s="1398"/>
      <c r="G1142" s="1398"/>
      <c r="H1142" s="1398"/>
      <c r="I1142" s="1398"/>
    </row>
    <row r="1143">
      <c r="A1143" s="1921"/>
      <c r="B1143" s="1921"/>
      <c r="C1143" s="1398"/>
      <c r="D1143" s="1398"/>
      <c r="E1143" s="1398"/>
      <c r="F1143" s="1398"/>
      <c r="G1143" s="1398"/>
      <c r="H1143" s="1398"/>
      <c r="I1143" s="1398"/>
    </row>
    <row r="1144">
      <c r="A1144" s="1921"/>
      <c r="B1144" s="1921"/>
      <c r="C1144" s="1398"/>
      <c r="D1144" s="1398"/>
      <c r="E1144" s="1398"/>
      <c r="F1144" s="1398"/>
      <c r="G1144" s="1398"/>
      <c r="H1144" s="1398"/>
      <c r="I1144" s="1398"/>
    </row>
    <row r="1145">
      <c r="A1145" s="1921"/>
      <c r="B1145" s="1921"/>
      <c r="C1145" s="1398"/>
      <c r="D1145" s="1398"/>
      <c r="E1145" s="1398"/>
      <c r="F1145" s="1398"/>
      <c r="G1145" s="1398"/>
      <c r="H1145" s="1398"/>
      <c r="I1145" s="1398"/>
    </row>
    <row r="1146">
      <c r="A1146" s="1921"/>
      <c r="B1146" s="1921"/>
      <c r="C1146" s="1398"/>
      <c r="D1146" s="1398"/>
      <c r="E1146" s="1398"/>
      <c r="F1146" s="1398"/>
      <c r="G1146" s="1398"/>
      <c r="H1146" s="1398"/>
      <c r="I1146" s="1398"/>
    </row>
    <row r="1147">
      <c r="A1147" s="1921"/>
      <c r="B1147" s="1921"/>
      <c r="C1147" s="1398"/>
      <c r="D1147" s="1398"/>
      <c r="E1147" s="1398"/>
      <c r="F1147" s="1398"/>
      <c r="G1147" s="1398"/>
      <c r="H1147" s="1398"/>
      <c r="I1147" s="1398"/>
    </row>
    <row r="1148">
      <c r="A1148" s="1921"/>
      <c r="B1148" s="1921"/>
      <c r="C1148" s="1398"/>
      <c r="D1148" s="1398"/>
      <c r="E1148" s="1398"/>
      <c r="F1148" s="1398"/>
      <c r="G1148" s="1398"/>
      <c r="H1148" s="1398"/>
      <c r="I1148" s="1398"/>
    </row>
    <row r="1149">
      <c r="A1149" s="1921"/>
      <c r="B1149" s="1921"/>
      <c r="C1149" s="1398"/>
      <c r="D1149" s="1398"/>
      <c r="E1149" s="1398"/>
      <c r="F1149" s="1398"/>
      <c r="G1149" s="1398"/>
      <c r="H1149" s="1398"/>
      <c r="I1149" s="1398"/>
    </row>
    <row r="1150">
      <c r="A1150" s="1921"/>
      <c r="B1150" s="1921"/>
      <c r="C1150" s="1398"/>
      <c r="D1150" s="1398"/>
      <c r="E1150" s="1398"/>
      <c r="F1150" s="1398"/>
      <c r="G1150" s="1398"/>
      <c r="H1150" s="1398"/>
      <c r="I1150" s="1398"/>
    </row>
    <row r="1151">
      <c r="A1151" s="1921"/>
      <c r="B1151" s="1921"/>
      <c r="C1151" s="1398"/>
      <c r="D1151" s="1398"/>
      <c r="E1151" s="1398"/>
      <c r="F1151" s="1398"/>
      <c r="G1151" s="1398"/>
      <c r="H1151" s="1398"/>
      <c r="I1151" s="1398"/>
    </row>
    <row r="1152">
      <c r="A1152" s="1921"/>
      <c r="B1152" s="1921"/>
      <c r="C1152" s="1398"/>
      <c r="D1152" s="1398"/>
      <c r="E1152" s="1398"/>
      <c r="F1152" s="1398"/>
      <c r="G1152" s="1398"/>
      <c r="H1152" s="1398"/>
      <c r="I1152" s="1398"/>
    </row>
    <row r="1153">
      <c r="A1153" s="1921"/>
      <c r="B1153" s="1921"/>
      <c r="C1153" s="1398"/>
      <c r="D1153" s="1398"/>
      <c r="E1153" s="1398"/>
      <c r="F1153" s="1398"/>
      <c r="G1153" s="1398"/>
      <c r="H1153" s="1398"/>
      <c r="I1153" s="1398"/>
    </row>
    <row r="1154">
      <c r="A1154" s="1921"/>
      <c r="B1154" s="1921"/>
      <c r="C1154" s="1398"/>
      <c r="D1154" s="1398"/>
      <c r="E1154" s="1398"/>
      <c r="F1154" s="1398"/>
      <c r="G1154" s="1398"/>
      <c r="H1154" s="1398"/>
      <c r="I1154" s="1398"/>
    </row>
    <row r="1155">
      <c r="A1155" s="1921"/>
      <c r="B1155" s="1921"/>
      <c r="C1155" s="1398"/>
      <c r="D1155" s="1398"/>
      <c r="E1155" s="1398"/>
      <c r="F1155" s="1398"/>
      <c r="G1155" s="1398"/>
      <c r="H1155" s="1398"/>
      <c r="I1155" s="1398"/>
    </row>
    <row r="1156">
      <c r="A1156" s="1921"/>
      <c r="B1156" s="1921"/>
      <c r="C1156" s="1398"/>
      <c r="D1156" s="1398"/>
      <c r="E1156" s="1398"/>
      <c r="F1156" s="1398"/>
      <c r="G1156" s="1398"/>
      <c r="H1156" s="1398"/>
      <c r="I1156" s="1398"/>
    </row>
    <row r="1157">
      <c r="A1157" s="1921"/>
      <c r="B1157" s="1921"/>
      <c r="C1157" s="1398"/>
      <c r="D1157" s="1398"/>
      <c r="E1157" s="1398"/>
      <c r="F1157" s="1398"/>
      <c r="G1157" s="1398"/>
      <c r="H1157" s="1398"/>
      <c r="I1157" s="1398"/>
    </row>
    <row r="1158">
      <c r="A1158" s="1921"/>
      <c r="B1158" s="1921"/>
      <c r="C1158" s="1398"/>
      <c r="D1158" s="1398"/>
      <c r="E1158" s="1398"/>
      <c r="F1158" s="1398"/>
      <c r="G1158" s="1398"/>
      <c r="H1158" s="1398"/>
      <c r="I1158" s="1398"/>
    </row>
    <row r="1159">
      <c r="A1159" s="1921"/>
      <c r="B1159" s="1921"/>
      <c r="C1159" s="1398"/>
      <c r="D1159" s="1398"/>
      <c r="E1159" s="1398"/>
      <c r="F1159" s="1398"/>
      <c r="G1159" s="1398"/>
      <c r="H1159" s="1398"/>
      <c r="I1159" s="1398"/>
    </row>
    <row r="1160">
      <c r="A1160" s="1921"/>
      <c r="B1160" s="1921"/>
      <c r="C1160" s="1398"/>
      <c r="D1160" s="1398"/>
      <c r="E1160" s="1398"/>
      <c r="F1160" s="1398"/>
      <c r="G1160" s="1398"/>
      <c r="H1160" s="1398"/>
      <c r="I1160" s="1398"/>
    </row>
    <row r="1161">
      <c r="A1161" s="1921"/>
      <c r="B1161" s="1921"/>
      <c r="C1161" s="1398"/>
      <c r="D1161" s="1398"/>
      <c r="E1161" s="1398"/>
      <c r="F1161" s="1398"/>
      <c r="G1161" s="1398"/>
      <c r="H1161" s="1398"/>
      <c r="I1161" s="1398"/>
    </row>
    <row r="1162">
      <c r="A1162" s="1921"/>
      <c r="B1162" s="1921"/>
      <c r="C1162" s="1398"/>
      <c r="D1162" s="1398"/>
      <c r="E1162" s="1398"/>
      <c r="F1162" s="1398"/>
      <c r="G1162" s="1398"/>
      <c r="H1162" s="1398"/>
      <c r="I1162" s="1398"/>
    </row>
    <row r="1163">
      <c r="A1163" s="1921"/>
      <c r="B1163" s="1921"/>
      <c r="C1163" s="1398"/>
      <c r="D1163" s="1398"/>
      <c r="E1163" s="1398"/>
      <c r="F1163" s="1398"/>
      <c r="G1163" s="1398"/>
      <c r="H1163" s="1398"/>
      <c r="I1163" s="1398"/>
    </row>
    <row r="1164">
      <c r="A1164" s="1921"/>
      <c r="B1164" s="1921"/>
      <c r="C1164" s="1398"/>
      <c r="D1164" s="1398"/>
      <c r="E1164" s="1398"/>
      <c r="F1164" s="1398"/>
      <c r="G1164" s="1398"/>
      <c r="H1164" s="1398"/>
      <c r="I1164" s="1398"/>
    </row>
    <row r="1165">
      <c r="A1165" s="1921"/>
      <c r="B1165" s="1921"/>
      <c r="C1165" s="1398"/>
      <c r="D1165" s="1398"/>
      <c r="E1165" s="1398"/>
      <c r="F1165" s="1398"/>
      <c r="G1165" s="1398"/>
      <c r="H1165" s="1398"/>
      <c r="I1165" s="1398"/>
    </row>
    <row r="1166">
      <c r="A1166" s="1921"/>
      <c r="B1166" s="1921"/>
      <c r="C1166" s="1398"/>
      <c r="D1166" s="1398"/>
      <c r="E1166" s="1398"/>
      <c r="F1166" s="1398"/>
      <c r="G1166" s="1398"/>
      <c r="H1166" s="1398"/>
      <c r="I1166" s="1398"/>
    </row>
    <row r="1167">
      <c r="A1167" s="1921"/>
      <c r="B1167" s="1921"/>
      <c r="C1167" s="1398"/>
      <c r="D1167" s="1398"/>
      <c r="E1167" s="1398"/>
      <c r="F1167" s="1398"/>
      <c r="G1167" s="1398"/>
      <c r="H1167" s="1398"/>
      <c r="I1167" s="1398"/>
    </row>
    <row r="1168">
      <c r="A1168" s="1921"/>
      <c r="B1168" s="1921"/>
      <c r="C1168" s="1398"/>
      <c r="D1168" s="1398"/>
      <c r="E1168" s="1398"/>
      <c r="F1168" s="1398"/>
      <c r="G1168" s="1398"/>
      <c r="H1168" s="1398"/>
      <c r="I1168" s="1398"/>
    </row>
    <row r="1169">
      <c r="A1169" s="1921"/>
      <c r="B1169" s="1921"/>
      <c r="C1169" s="1398"/>
      <c r="D1169" s="1398"/>
      <c r="E1169" s="1398"/>
      <c r="F1169" s="1398"/>
      <c r="G1169" s="1398"/>
      <c r="H1169" s="1398"/>
      <c r="I1169" s="1398"/>
    </row>
    <row r="1170">
      <c r="A1170" s="1921"/>
      <c r="B1170" s="1921"/>
      <c r="C1170" s="1398"/>
      <c r="D1170" s="1398"/>
      <c r="E1170" s="1398"/>
      <c r="F1170" s="1398"/>
      <c r="G1170" s="1398"/>
      <c r="H1170" s="1398"/>
      <c r="I1170" s="1398"/>
    </row>
    <row r="1171">
      <c r="A1171" s="1921"/>
      <c r="B1171" s="1921"/>
      <c r="C1171" s="1398"/>
      <c r="D1171" s="1398"/>
      <c r="E1171" s="1398"/>
      <c r="F1171" s="1398"/>
      <c r="G1171" s="1398"/>
      <c r="H1171" s="1398"/>
      <c r="I1171" s="1398"/>
    </row>
    <row r="1172">
      <c r="A1172" s="1921"/>
      <c r="B1172" s="1921"/>
      <c r="C1172" s="1398"/>
      <c r="D1172" s="1398"/>
      <c r="E1172" s="1398"/>
      <c r="F1172" s="1398"/>
      <c r="G1172" s="1398"/>
      <c r="H1172" s="1398"/>
      <c r="I1172" s="1398"/>
    </row>
    <row r="1173">
      <c r="A1173" s="1921"/>
      <c r="B1173" s="1921"/>
      <c r="C1173" s="1398"/>
      <c r="D1173" s="1398"/>
      <c r="E1173" s="1398"/>
      <c r="F1173" s="1398"/>
      <c r="G1173" s="1398"/>
      <c r="H1173" s="1398"/>
      <c r="I1173" s="1398"/>
    </row>
    <row r="1174">
      <c r="A1174" s="1921"/>
      <c r="B1174" s="1921"/>
      <c r="C1174" s="1398"/>
      <c r="D1174" s="1398"/>
      <c r="E1174" s="1398"/>
      <c r="F1174" s="1398"/>
      <c r="G1174" s="1398"/>
      <c r="H1174" s="1398"/>
      <c r="I1174" s="1398"/>
    </row>
    <row r="1175">
      <c r="A1175" s="1921"/>
      <c r="B1175" s="1921"/>
      <c r="C1175" s="1398"/>
      <c r="D1175" s="1398"/>
      <c r="E1175" s="1398"/>
      <c r="F1175" s="1398"/>
      <c r="G1175" s="1398"/>
      <c r="H1175" s="1398"/>
      <c r="I1175" s="1398"/>
    </row>
    <row r="1176">
      <c r="A1176" s="1921"/>
      <c r="B1176" s="1921"/>
      <c r="C1176" s="1398"/>
      <c r="D1176" s="1398"/>
      <c r="E1176" s="1398"/>
      <c r="F1176" s="1398"/>
      <c r="G1176" s="1398"/>
      <c r="H1176" s="1398"/>
      <c r="I1176" s="1398"/>
    </row>
    <row r="1177">
      <c r="A1177" s="1921"/>
      <c r="B1177" s="1921"/>
      <c r="C1177" s="1398"/>
      <c r="D1177" s="1398"/>
      <c r="E1177" s="1398"/>
      <c r="F1177" s="1398"/>
      <c r="G1177" s="1398"/>
      <c r="H1177" s="1398"/>
      <c r="I1177" s="1398"/>
    </row>
    <row r="1178">
      <c r="A1178" s="1921"/>
      <c r="B1178" s="1921"/>
      <c r="C1178" s="1398"/>
      <c r="D1178" s="1398"/>
      <c r="E1178" s="1398"/>
      <c r="F1178" s="1398"/>
      <c r="G1178" s="1398"/>
      <c r="H1178" s="1398"/>
      <c r="I1178" s="1398"/>
    </row>
    <row r="1179">
      <c r="A1179" s="1921"/>
      <c r="B1179" s="1921"/>
      <c r="C1179" s="1398"/>
      <c r="D1179" s="1398"/>
      <c r="E1179" s="1398"/>
      <c r="F1179" s="1398"/>
      <c r="G1179" s="1398"/>
      <c r="H1179" s="1398"/>
      <c r="I1179" s="1398"/>
    </row>
    <row r="1180">
      <c r="A1180" s="1921"/>
      <c r="B1180" s="1921"/>
      <c r="C1180" s="1398"/>
      <c r="D1180" s="1398"/>
      <c r="E1180" s="1398"/>
      <c r="F1180" s="1398"/>
      <c r="G1180" s="1398"/>
      <c r="H1180" s="1398"/>
      <c r="I1180" s="1398"/>
    </row>
    <row r="1181">
      <c r="A1181" s="1921"/>
      <c r="B1181" s="1921"/>
      <c r="C1181" s="1398"/>
      <c r="D1181" s="1398"/>
      <c r="E1181" s="1398"/>
      <c r="F1181" s="1398"/>
      <c r="G1181" s="1398"/>
      <c r="H1181" s="1398"/>
      <c r="I1181" s="1398"/>
    </row>
    <row r="1182">
      <c r="A1182" s="1921"/>
      <c r="B1182" s="1921"/>
      <c r="C1182" s="1398"/>
      <c r="D1182" s="1398"/>
      <c r="E1182" s="1398"/>
      <c r="F1182" s="1398"/>
      <c r="G1182" s="1398"/>
      <c r="H1182" s="1398"/>
      <c r="I1182" s="1398"/>
    </row>
    <row r="1183">
      <c r="A1183" s="1921"/>
      <c r="B1183" s="1921"/>
      <c r="C1183" s="1398"/>
      <c r="D1183" s="1398"/>
      <c r="E1183" s="1398"/>
      <c r="F1183" s="1398"/>
      <c r="G1183" s="1398"/>
      <c r="H1183" s="1398"/>
      <c r="I1183" s="1398"/>
    </row>
    <row r="1184">
      <c r="A1184" s="1921"/>
      <c r="B1184" s="1921"/>
      <c r="C1184" s="1398"/>
      <c r="D1184" s="1398"/>
      <c r="E1184" s="1398"/>
      <c r="F1184" s="1398"/>
      <c r="G1184" s="1398"/>
      <c r="H1184" s="1398"/>
      <c r="I1184" s="1398"/>
    </row>
    <row r="1185">
      <c r="A1185" s="1921"/>
      <c r="B1185" s="1921"/>
      <c r="C1185" s="1398"/>
      <c r="D1185" s="1398"/>
      <c r="E1185" s="1398"/>
      <c r="F1185" s="1398"/>
      <c r="G1185" s="1398"/>
      <c r="H1185" s="1398"/>
      <c r="I1185" s="1398"/>
    </row>
    <row r="1186">
      <c r="A1186" s="1921"/>
      <c r="B1186" s="1921"/>
      <c r="C1186" s="1398"/>
      <c r="D1186" s="1398"/>
      <c r="E1186" s="1398"/>
      <c r="F1186" s="1398"/>
      <c r="G1186" s="1398"/>
      <c r="H1186" s="1398"/>
      <c r="I1186" s="1398"/>
    </row>
    <row r="1187">
      <c r="A1187" s="1921"/>
      <c r="B1187" s="1921"/>
      <c r="C1187" s="1398"/>
      <c r="D1187" s="1398"/>
      <c r="E1187" s="1398"/>
      <c r="F1187" s="1398"/>
      <c r="G1187" s="1398"/>
      <c r="H1187" s="1398"/>
      <c r="I1187" s="1398"/>
    </row>
    <row r="1188">
      <c r="A1188" s="1921"/>
      <c r="B1188" s="1921"/>
      <c r="C1188" s="1398"/>
      <c r="D1188" s="1398"/>
      <c r="E1188" s="1398"/>
      <c r="F1188" s="1398"/>
      <c r="G1188" s="1398"/>
      <c r="H1188" s="1398"/>
      <c r="I1188" s="1398"/>
    </row>
    <row r="1189">
      <c r="A1189" s="1921"/>
      <c r="B1189" s="1921"/>
      <c r="C1189" s="1398"/>
      <c r="D1189" s="1398"/>
      <c r="E1189" s="1398"/>
      <c r="F1189" s="1398"/>
      <c r="G1189" s="1398"/>
      <c r="H1189" s="1398"/>
      <c r="I1189" s="1398"/>
    </row>
    <row r="1190">
      <c r="A1190" s="1921"/>
      <c r="B1190" s="1921"/>
      <c r="C1190" s="1398"/>
      <c r="D1190" s="1398"/>
      <c r="E1190" s="1398"/>
      <c r="F1190" s="1398"/>
      <c r="G1190" s="1398"/>
      <c r="H1190" s="1398"/>
      <c r="I1190" s="1398"/>
    </row>
    <row r="1191">
      <c r="A1191" s="1921"/>
      <c r="B1191" s="1921"/>
      <c r="C1191" s="1398"/>
      <c r="D1191" s="1398"/>
      <c r="E1191" s="1398"/>
      <c r="F1191" s="1398"/>
      <c r="G1191" s="1398"/>
      <c r="H1191" s="1398"/>
      <c r="I1191" s="1398"/>
    </row>
    <row r="1192">
      <c r="A1192" s="1921"/>
      <c r="B1192" s="1921"/>
      <c r="C1192" s="1398"/>
      <c r="D1192" s="1398"/>
      <c r="E1192" s="1398"/>
      <c r="F1192" s="1398"/>
      <c r="G1192" s="1398"/>
      <c r="H1192" s="1398"/>
      <c r="I1192" s="1398"/>
    </row>
    <row r="1193">
      <c r="A1193" s="1921"/>
      <c r="B1193" s="1921"/>
      <c r="C1193" s="1398"/>
      <c r="D1193" s="1398"/>
      <c r="E1193" s="1398"/>
      <c r="F1193" s="1398"/>
      <c r="G1193" s="1398"/>
      <c r="H1193" s="1398"/>
      <c r="I1193" s="1398"/>
    </row>
    <row r="1194">
      <c r="A1194" s="1921"/>
      <c r="B1194" s="1921"/>
      <c r="C1194" s="1398"/>
      <c r="D1194" s="1398"/>
      <c r="E1194" s="1398"/>
      <c r="F1194" s="1398"/>
      <c r="G1194" s="1398"/>
      <c r="H1194" s="1398"/>
      <c r="I1194" s="1398"/>
    </row>
    <row r="1195">
      <c r="A1195" s="1921"/>
      <c r="B1195" s="1921"/>
      <c r="C1195" s="1398"/>
      <c r="D1195" s="1398"/>
      <c r="E1195" s="1398"/>
      <c r="F1195" s="1398"/>
      <c r="G1195" s="1398"/>
      <c r="H1195" s="1398"/>
      <c r="I1195" s="1398"/>
    </row>
    <row r="1196">
      <c r="A1196" s="1921"/>
      <c r="B1196" s="1921"/>
      <c r="C1196" s="1398"/>
      <c r="D1196" s="1398"/>
      <c r="E1196" s="1398"/>
      <c r="F1196" s="1398"/>
      <c r="G1196" s="1398"/>
      <c r="H1196" s="1398"/>
      <c r="I1196" s="1398"/>
    </row>
    <row r="1197">
      <c r="A1197" s="1921"/>
      <c r="B1197" s="1921"/>
      <c r="C1197" s="1398"/>
      <c r="D1197" s="1398"/>
      <c r="E1197" s="1398"/>
      <c r="F1197" s="1398"/>
      <c r="G1197" s="1398"/>
      <c r="H1197" s="1398"/>
      <c r="I1197" s="1398"/>
    </row>
    <row r="1198">
      <c r="A1198" s="1921"/>
      <c r="B1198" s="1921"/>
      <c r="C1198" s="1398"/>
      <c r="D1198" s="1398"/>
      <c r="E1198" s="1398"/>
      <c r="F1198" s="1398"/>
      <c r="G1198" s="1398"/>
      <c r="H1198" s="1398"/>
      <c r="I1198" s="1398"/>
    </row>
    <row r="1199">
      <c r="A1199" s="1921"/>
      <c r="B1199" s="1921"/>
      <c r="C1199" s="1398"/>
      <c r="D1199" s="1398"/>
      <c r="E1199" s="1398"/>
      <c r="F1199" s="1398"/>
      <c r="G1199" s="1398"/>
      <c r="H1199" s="1398"/>
      <c r="I1199" s="1398"/>
    </row>
    <row r="1200">
      <c r="A1200" s="1921"/>
      <c r="B1200" s="1921"/>
      <c r="C1200" s="1398"/>
      <c r="D1200" s="1398"/>
      <c r="E1200" s="1398"/>
      <c r="F1200" s="1398"/>
      <c r="G1200" s="1398"/>
      <c r="H1200" s="1398"/>
      <c r="I1200" s="1398"/>
    </row>
    <row r="1201">
      <c r="A1201" s="1921"/>
      <c r="B1201" s="1921"/>
      <c r="C1201" s="1398"/>
      <c r="D1201" s="1398"/>
      <c r="E1201" s="1398"/>
      <c r="F1201" s="1398"/>
      <c r="G1201" s="1398"/>
      <c r="H1201" s="1398"/>
      <c r="I1201" s="1398"/>
    </row>
    <row r="1202">
      <c r="A1202" s="1921"/>
      <c r="B1202" s="1921"/>
      <c r="C1202" s="1398"/>
      <c r="D1202" s="1398"/>
      <c r="E1202" s="1398"/>
      <c r="F1202" s="1398"/>
      <c r="G1202" s="1398"/>
      <c r="H1202" s="1398"/>
      <c r="I1202" s="1398"/>
    </row>
    <row r="1203">
      <c r="A1203" s="1921"/>
      <c r="B1203" s="1921"/>
      <c r="C1203" s="1398"/>
      <c r="D1203" s="1398"/>
      <c r="E1203" s="1398"/>
      <c r="F1203" s="1398"/>
      <c r="G1203" s="1398"/>
      <c r="H1203" s="1398"/>
      <c r="I1203" s="1398"/>
    </row>
    <row r="1204">
      <c r="A1204" s="1921"/>
      <c r="B1204" s="1921"/>
      <c r="C1204" s="1398"/>
      <c r="D1204" s="1398"/>
      <c r="E1204" s="1398"/>
      <c r="F1204" s="1398"/>
      <c r="G1204" s="1398"/>
      <c r="H1204" s="1398"/>
      <c r="I1204" s="1398"/>
    </row>
    <row r="1205">
      <c r="A1205" s="1921"/>
      <c r="B1205" s="1921"/>
      <c r="C1205" s="1398"/>
      <c r="D1205" s="1398"/>
      <c r="E1205" s="1398"/>
      <c r="F1205" s="1398"/>
      <c r="G1205" s="1398"/>
      <c r="H1205" s="1398"/>
      <c r="I1205" s="1398"/>
    </row>
    <row r="1206">
      <c r="A1206" s="1921"/>
      <c r="B1206" s="1921"/>
      <c r="C1206" s="1398"/>
      <c r="D1206" s="1398"/>
      <c r="E1206" s="1398"/>
      <c r="F1206" s="1398"/>
      <c r="G1206" s="1398"/>
      <c r="H1206" s="1398"/>
      <c r="I1206" s="1398"/>
    </row>
    <row r="1207">
      <c r="A1207" s="1921"/>
      <c r="B1207" s="1921"/>
      <c r="C1207" s="1398"/>
      <c r="D1207" s="1398"/>
      <c r="E1207" s="1398"/>
      <c r="F1207" s="1398"/>
      <c r="G1207" s="1398"/>
      <c r="H1207" s="1398"/>
      <c r="I1207" s="1398"/>
    </row>
    <row r="1208">
      <c r="A1208" s="1921"/>
      <c r="B1208" s="1921"/>
      <c r="C1208" s="1398"/>
      <c r="D1208" s="1398"/>
      <c r="E1208" s="1398"/>
      <c r="F1208" s="1398"/>
      <c r="G1208" s="1398"/>
      <c r="H1208" s="1398"/>
      <c r="I1208" s="1398"/>
    </row>
    <row r="1209">
      <c r="A1209" s="1921"/>
      <c r="B1209" s="1921"/>
      <c r="C1209" s="1398"/>
      <c r="D1209" s="1398"/>
      <c r="E1209" s="1398"/>
      <c r="F1209" s="1398"/>
      <c r="G1209" s="1398"/>
      <c r="H1209" s="1398"/>
      <c r="I1209" s="1398"/>
    </row>
    <row r="1210">
      <c r="A1210" s="1921"/>
      <c r="B1210" s="1921"/>
      <c r="C1210" s="1398"/>
      <c r="D1210" s="1398"/>
      <c r="E1210" s="1398"/>
      <c r="F1210" s="1398"/>
      <c r="G1210" s="1398"/>
      <c r="H1210" s="1398"/>
      <c r="I1210" s="1398"/>
    </row>
    <row r="1211">
      <c r="A1211" s="1921"/>
      <c r="B1211" s="1921"/>
      <c r="C1211" s="1398"/>
      <c r="D1211" s="1398"/>
      <c r="E1211" s="1398"/>
      <c r="F1211" s="1398"/>
      <c r="G1211" s="1398"/>
      <c r="H1211" s="1398"/>
      <c r="I1211" s="1398"/>
    </row>
    <row r="1212">
      <c r="A1212" s="1921"/>
      <c r="B1212" s="1921"/>
      <c r="C1212" s="1398"/>
      <c r="D1212" s="1398"/>
      <c r="E1212" s="1398"/>
      <c r="F1212" s="1398"/>
      <c r="G1212" s="1398"/>
      <c r="H1212" s="1398"/>
      <c r="I1212" s="1398"/>
    </row>
    <row r="1213">
      <c r="A1213" s="1921"/>
      <c r="B1213" s="1921"/>
      <c r="C1213" s="1398"/>
      <c r="D1213" s="1398"/>
      <c r="E1213" s="1398"/>
      <c r="F1213" s="1398"/>
      <c r="G1213" s="1398"/>
      <c r="H1213" s="1398"/>
      <c r="I1213" s="1398"/>
    </row>
    <row r="1214">
      <c r="A1214" s="1921"/>
      <c r="B1214" s="1921"/>
      <c r="C1214" s="1398"/>
      <c r="D1214" s="1398"/>
      <c r="E1214" s="1398"/>
      <c r="F1214" s="1398"/>
      <c r="G1214" s="1398"/>
      <c r="H1214" s="1398"/>
      <c r="I1214" s="1398"/>
    </row>
    <row r="1215">
      <c r="A1215" s="1921"/>
      <c r="B1215" s="1921"/>
      <c r="C1215" s="1398"/>
      <c r="D1215" s="1398"/>
      <c r="E1215" s="1398"/>
      <c r="F1215" s="1398"/>
      <c r="G1215" s="1398"/>
      <c r="H1215" s="1398"/>
      <c r="I1215" s="1398"/>
    </row>
    <row r="1216">
      <c r="A1216" s="1921"/>
      <c r="B1216" s="1921"/>
      <c r="C1216" s="1398"/>
      <c r="D1216" s="1398"/>
      <c r="E1216" s="1398"/>
      <c r="F1216" s="1398"/>
      <c r="G1216" s="1398"/>
      <c r="H1216" s="1398"/>
      <c r="I1216" s="1398"/>
    </row>
    <row r="1217">
      <c r="A1217" s="1921"/>
      <c r="B1217" s="1921"/>
      <c r="C1217" s="1398"/>
      <c r="D1217" s="1398"/>
      <c r="E1217" s="1398"/>
      <c r="F1217" s="1398"/>
      <c r="G1217" s="1398"/>
      <c r="H1217" s="1398"/>
      <c r="I1217" s="1398"/>
    </row>
    <row r="1218">
      <c r="A1218" s="1921"/>
      <c r="B1218" s="1921"/>
      <c r="C1218" s="1398"/>
      <c r="D1218" s="1398"/>
      <c r="E1218" s="1398"/>
      <c r="F1218" s="1398"/>
      <c r="G1218" s="1398"/>
      <c r="H1218" s="1398"/>
      <c r="I1218" s="1398"/>
    </row>
    <row r="1219">
      <c r="A1219" s="1921"/>
      <c r="B1219" s="1921"/>
      <c r="C1219" s="1398"/>
      <c r="D1219" s="1398"/>
      <c r="E1219" s="1398"/>
      <c r="F1219" s="1398"/>
      <c r="G1219" s="1398"/>
      <c r="H1219" s="1398"/>
      <c r="I1219" s="1398"/>
    </row>
    <row r="1220">
      <c r="A1220" s="1921"/>
      <c r="B1220" s="1921"/>
      <c r="C1220" s="1398"/>
      <c r="D1220" s="1398"/>
      <c r="E1220" s="1398"/>
      <c r="F1220" s="1398"/>
      <c r="G1220" s="1398"/>
      <c r="H1220" s="1398"/>
      <c r="I1220" s="1398"/>
    </row>
    <row r="1221">
      <c r="A1221" s="1921"/>
      <c r="B1221" s="1921"/>
      <c r="C1221" s="1398"/>
      <c r="D1221" s="1398"/>
      <c r="E1221" s="1398"/>
      <c r="F1221" s="1398"/>
      <c r="G1221" s="1398"/>
      <c r="H1221" s="1398"/>
      <c r="I1221" s="1398"/>
    </row>
    <row r="1222">
      <c r="A1222" s="1921"/>
      <c r="B1222" s="1921"/>
      <c r="C1222" s="1398"/>
      <c r="D1222" s="1398"/>
      <c r="E1222" s="1398"/>
      <c r="F1222" s="1398"/>
      <c r="G1222" s="1398"/>
      <c r="H1222" s="1398"/>
      <c r="I1222" s="1398"/>
    </row>
    <row r="1223">
      <c r="A1223" s="1921"/>
      <c r="B1223" s="1921"/>
      <c r="C1223" s="1398"/>
      <c r="D1223" s="1398"/>
      <c r="E1223" s="1398"/>
      <c r="F1223" s="1398"/>
      <c r="G1223" s="1398"/>
      <c r="H1223" s="1398"/>
      <c r="I1223" s="1398"/>
    </row>
    <row r="1224">
      <c r="A1224" s="1921"/>
      <c r="B1224" s="1921"/>
      <c r="C1224" s="1398"/>
      <c r="D1224" s="1398"/>
      <c r="E1224" s="1398"/>
      <c r="F1224" s="1398"/>
      <c r="G1224" s="1398"/>
      <c r="H1224" s="1398"/>
      <c r="I1224" s="1398"/>
    </row>
    <row r="1225">
      <c r="A1225" s="1921"/>
      <c r="B1225" s="1921"/>
      <c r="C1225" s="1398"/>
      <c r="D1225" s="1398"/>
      <c r="E1225" s="1398"/>
      <c r="F1225" s="1398"/>
      <c r="G1225" s="1398"/>
      <c r="H1225" s="1398"/>
      <c r="I1225" s="1398"/>
    </row>
    <row r="1226">
      <c r="A1226" s="1921"/>
      <c r="B1226" s="1921"/>
      <c r="C1226" s="1398"/>
      <c r="D1226" s="1398"/>
      <c r="E1226" s="1398"/>
      <c r="F1226" s="1398"/>
      <c r="G1226" s="1398"/>
      <c r="H1226" s="1398"/>
      <c r="I1226" s="1398"/>
    </row>
    <row r="1227">
      <c r="A1227" s="1921"/>
      <c r="B1227" s="1921"/>
      <c r="C1227" s="1398"/>
      <c r="D1227" s="1398"/>
      <c r="E1227" s="1398"/>
      <c r="F1227" s="1398"/>
      <c r="G1227" s="1398"/>
      <c r="H1227" s="1398"/>
      <c r="I1227" s="1398"/>
    </row>
    <row r="1228">
      <c r="A1228" s="1921"/>
      <c r="B1228" s="1921"/>
      <c r="C1228" s="1398"/>
      <c r="D1228" s="1398"/>
      <c r="E1228" s="1398"/>
      <c r="F1228" s="1398"/>
      <c r="G1228" s="1398"/>
      <c r="H1228" s="1398"/>
      <c r="I1228" s="1398"/>
    </row>
    <row r="1229">
      <c r="A1229" s="1921"/>
      <c r="B1229" s="1921"/>
      <c r="C1229" s="1398"/>
      <c r="D1229" s="1398"/>
      <c r="E1229" s="1398"/>
      <c r="F1229" s="1398"/>
      <c r="G1229" s="1398"/>
      <c r="H1229" s="1398"/>
      <c r="I1229" s="1398"/>
    </row>
    <row r="1230">
      <c r="A1230" s="1921"/>
      <c r="B1230" s="1921"/>
      <c r="C1230" s="1398"/>
      <c r="D1230" s="1398"/>
      <c r="E1230" s="1398"/>
      <c r="F1230" s="1398"/>
      <c r="G1230" s="1398"/>
      <c r="H1230" s="1398"/>
      <c r="I1230" s="1398"/>
    </row>
    <row r="1231">
      <c r="A1231" s="1921"/>
      <c r="B1231" s="1921"/>
      <c r="C1231" s="1398"/>
      <c r="D1231" s="1398"/>
      <c r="E1231" s="1398"/>
      <c r="F1231" s="1398"/>
      <c r="G1231" s="1398"/>
      <c r="H1231" s="1398"/>
      <c r="I1231" s="1398"/>
    </row>
    <row r="1232">
      <c r="A1232" s="1921"/>
      <c r="B1232" s="1921"/>
      <c r="C1232" s="1398"/>
      <c r="D1232" s="1398"/>
      <c r="E1232" s="1398"/>
      <c r="F1232" s="1398"/>
      <c r="G1232" s="1398"/>
      <c r="H1232" s="1398"/>
      <c r="I1232" s="1398"/>
    </row>
    <row r="1233">
      <c r="A1233" s="1921"/>
      <c r="B1233" s="1921"/>
      <c r="C1233" s="1398"/>
      <c r="D1233" s="1398"/>
      <c r="E1233" s="1398"/>
      <c r="F1233" s="1398"/>
      <c r="G1233" s="1398"/>
      <c r="H1233" s="1398"/>
      <c r="I1233" s="1398"/>
    </row>
    <row r="1234">
      <c r="A1234" s="1921"/>
      <c r="B1234" s="1921"/>
      <c r="C1234" s="1398"/>
      <c r="D1234" s="1398"/>
      <c r="E1234" s="1398"/>
      <c r="F1234" s="1398"/>
      <c r="G1234" s="1398"/>
      <c r="H1234" s="1398"/>
      <c r="I1234" s="1398"/>
    </row>
    <row r="1235">
      <c r="A1235" s="1921"/>
      <c r="B1235" s="1921"/>
      <c r="C1235" s="1398"/>
      <c r="D1235" s="1398"/>
      <c r="E1235" s="1398"/>
      <c r="F1235" s="1398"/>
      <c r="G1235" s="1398"/>
      <c r="H1235" s="1398"/>
      <c r="I1235" s="1398"/>
    </row>
    <row r="1236">
      <c r="A1236" s="1921"/>
      <c r="B1236" s="1921"/>
      <c r="C1236" s="1398"/>
      <c r="D1236" s="1398"/>
      <c r="E1236" s="1398"/>
      <c r="F1236" s="1398"/>
      <c r="G1236" s="1398"/>
      <c r="H1236" s="1398"/>
      <c r="I1236" s="1398"/>
    </row>
    <row r="1237">
      <c r="A1237" s="1921"/>
      <c r="B1237" s="1921"/>
      <c r="C1237" s="1398"/>
      <c r="D1237" s="1398"/>
      <c r="E1237" s="1398"/>
      <c r="F1237" s="1398"/>
      <c r="G1237" s="1398"/>
      <c r="H1237" s="1398"/>
      <c r="I1237" s="1398"/>
    </row>
    <row r="1238">
      <c r="A1238" s="1921"/>
      <c r="B1238" s="1921"/>
      <c r="C1238" s="1398"/>
      <c r="D1238" s="1398"/>
      <c r="E1238" s="1398"/>
      <c r="F1238" s="1398"/>
      <c r="G1238" s="1398"/>
      <c r="H1238" s="1398"/>
      <c r="I1238" s="1398"/>
    </row>
    <row r="1239">
      <c r="A1239" s="1921"/>
      <c r="B1239" s="1921"/>
      <c r="C1239" s="1398"/>
      <c r="D1239" s="1398"/>
      <c r="E1239" s="1398"/>
      <c r="F1239" s="1398"/>
      <c r="G1239" s="1398"/>
      <c r="H1239" s="1398"/>
      <c r="I1239" s="1398"/>
    </row>
    <row r="1240">
      <c r="A1240" s="1921"/>
      <c r="B1240" s="1921"/>
      <c r="C1240" s="1398"/>
      <c r="D1240" s="1398"/>
      <c r="E1240" s="1398"/>
      <c r="F1240" s="1398"/>
      <c r="G1240" s="1398"/>
      <c r="H1240" s="1398"/>
      <c r="I1240" s="1398"/>
    </row>
    <row r="1241">
      <c r="A1241" s="1921"/>
      <c r="B1241" s="1921"/>
      <c r="C1241" s="1398"/>
      <c r="D1241" s="1398"/>
      <c r="E1241" s="1398"/>
      <c r="F1241" s="1398"/>
      <c r="G1241" s="1398"/>
      <c r="H1241" s="1398"/>
      <c r="I1241" s="1398"/>
    </row>
    <row r="1242">
      <c r="A1242" s="1921"/>
      <c r="B1242" s="1921"/>
      <c r="C1242" s="1398"/>
      <c r="D1242" s="1398"/>
      <c r="E1242" s="1398"/>
      <c r="F1242" s="1398"/>
      <c r="G1242" s="1398"/>
      <c r="H1242" s="1398"/>
      <c r="I1242" s="1398"/>
    </row>
    <row r="1243">
      <c r="A1243" s="1921"/>
      <c r="B1243" s="1921"/>
      <c r="C1243" s="1398"/>
      <c r="D1243" s="1398"/>
      <c r="E1243" s="1398"/>
      <c r="F1243" s="1398"/>
      <c r="G1243" s="1398"/>
      <c r="H1243" s="1398"/>
      <c r="I1243" s="1398"/>
    </row>
    <row r="1244">
      <c r="A1244" s="1921"/>
      <c r="B1244" s="1921"/>
      <c r="C1244" s="1398"/>
      <c r="D1244" s="1398"/>
      <c r="E1244" s="1398"/>
      <c r="F1244" s="1398"/>
      <c r="G1244" s="1398"/>
      <c r="H1244" s="1398"/>
      <c r="I1244" s="1398"/>
    </row>
    <row r="1245">
      <c r="A1245" s="1921"/>
      <c r="B1245" s="1921"/>
      <c r="C1245" s="1398"/>
      <c r="D1245" s="1398"/>
      <c r="E1245" s="1398"/>
      <c r="F1245" s="1398"/>
      <c r="G1245" s="1398"/>
      <c r="H1245" s="1398"/>
      <c r="I1245" s="1398"/>
    </row>
    <row r="1246">
      <c r="A1246" s="1921"/>
      <c r="B1246" s="1921"/>
      <c r="C1246" s="1398"/>
      <c r="D1246" s="1398"/>
      <c r="E1246" s="1398"/>
      <c r="F1246" s="1398"/>
      <c r="G1246" s="1398"/>
      <c r="H1246" s="1398"/>
      <c r="I1246" s="1398"/>
    </row>
    <row r="1247">
      <c r="A1247" s="1921"/>
      <c r="B1247" s="1921"/>
      <c r="C1247" s="1398"/>
      <c r="D1247" s="1398"/>
      <c r="E1247" s="1398"/>
      <c r="F1247" s="1398"/>
      <c r="G1247" s="1398"/>
      <c r="H1247" s="1398"/>
      <c r="I1247" s="1398"/>
    </row>
    <row r="1248">
      <c r="A1248" s="1921"/>
      <c r="B1248" s="1921"/>
      <c r="C1248" s="1398"/>
      <c r="D1248" s="1398"/>
      <c r="E1248" s="1398"/>
      <c r="F1248" s="1398"/>
      <c r="G1248" s="1398"/>
      <c r="H1248" s="1398"/>
      <c r="I1248" s="1398"/>
    </row>
    <row r="1249">
      <c r="A1249" s="1921"/>
      <c r="B1249" s="1921"/>
      <c r="C1249" s="1398"/>
      <c r="D1249" s="1398"/>
      <c r="E1249" s="1398"/>
      <c r="F1249" s="1398"/>
      <c r="G1249" s="1398"/>
      <c r="H1249" s="1398"/>
      <c r="I1249" s="1398"/>
    </row>
    <row r="1250">
      <c r="A1250" s="1921"/>
      <c r="B1250" s="1921"/>
      <c r="C1250" s="1398"/>
      <c r="D1250" s="1398"/>
      <c r="E1250" s="1398"/>
      <c r="F1250" s="1398"/>
      <c r="G1250" s="1398"/>
      <c r="H1250" s="1398"/>
      <c r="I1250" s="1398"/>
    </row>
    <row r="1251">
      <c r="A1251" s="1921"/>
      <c r="B1251" s="1921"/>
      <c r="C1251" s="1398"/>
      <c r="D1251" s="1398"/>
      <c r="E1251" s="1398"/>
      <c r="F1251" s="1398"/>
      <c r="G1251" s="1398"/>
      <c r="H1251" s="1398"/>
      <c r="I1251" s="1398"/>
    </row>
    <row r="1252">
      <c r="A1252" s="1921"/>
      <c r="B1252" s="1921"/>
      <c r="C1252" s="1398"/>
      <c r="D1252" s="1398"/>
      <c r="E1252" s="1398"/>
      <c r="F1252" s="1398"/>
      <c r="G1252" s="1398"/>
      <c r="H1252" s="1398"/>
      <c r="I1252" s="1398"/>
    </row>
    <row r="1253">
      <c r="A1253" s="1921"/>
      <c r="B1253" s="1921"/>
      <c r="C1253" s="1398"/>
      <c r="D1253" s="1398"/>
      <c r="E1253" s="1398"/>
      <c r="F1253" s="1398"/>
      <c r="G1253" s="1398"/>
      <c r="H1253" s="1398"/>
      <c r="I1253" s="1398"/>
    </row>
    <row r="1254">
      <c r="A1254" s="1921"/>
      <c r="B1254" s="1921"/>
      <c r="C1254" s="1398"/>
      <c r="D1254" s="1398"/>
      <c r="E1254" s="1398"/>
      <c r="F1254" s="1398"/>
      <c r="G1254" s="1398"/>
      <c r="H1254" s="1398"/>
      <c r="I1254" s="1398"/>
    </row>
    <row r="1255">
      <c r="A1255" s="1921"/>
      <c r="B1255" s="1921"/>
      <c r="C1255" s="1398"/>
      <c r="D1255" s="1398"/>
      <c r="E1255" s="1398"/>
      <c r="F1255" s="1398"/>
      <c r="G1255" s="1398"/>
      <c r="H1255" s="1398"/>
      <c r="I1255" s="1398"/>
    </row>
    <row r="1256">
      <c r="A1256" s="1921"/>
      <c r="B1256" s="1921"/>
      <c r="C1256" s="1398"/>
      <c r="D1256" s="1398"/>
      <c r="E1256" s="1398"/>
      <c r="F1256" s="1398"/>
      <c r="G1256" s="1398"/>
      <c r="H1256" s="1398"/>
      <c r="I1256" s="1398"/>
    </row>
    <row r="1257">
      <c r="A1257" s="1921"/>
      <c r="B1257" s="1921"/>
      <c r="C1257" s="1398"/>
      <c r="D1257" s="1398"/>
      <c r="E1257" s="1398"/>
      <c r="F1257" s="1398"/>
      <c r="G1257" s="1398"/>
      <c r="H1257" s="1398"/>
      <c r="I1257" s="1398"/>
    </row>
    <row r="1258">
      <c r="A1258" s="1921"/>
      <c r="B1258" s="1921"/>
      <c r="C1258" s="1398"/>
      <c r="D1258" s="1398"/>
      <c r="E1258" s="1398"/>
      <c r="F1258" s="1398"/>
      <c r="G1258" s="1398"/>
      <c r="H1258" s="1398"/>
      <c r="I1258" s="1398"/>
    </row>
    <row r="1259">
      <c r="A1259" s="1921"/>
      <c r="B1259" s="1921"/>
      <c r="C1259" s="1398"/>
      <c r="D1259" s="1398"/>
      <c r="E1259" s="1398"/>
      <c r="F1259" s="1398"/>
      <c r="G1259" s="1398"/>
      <c r="H1259" s="1398"/>
      <c r="I1259" s="1398"/>
    </row>
    <row r="1260">
      <c r="A1260" s="1921"/>
      <c r="B1260" s="1921"/>
      <c r="C1260" s="1398"/>
      <c r="D1260" s="1398"/>
      <c r="E1260" s="1398"/>
      <c r="F1260" s="1398"/>
      <c r="G1260" s="1398"/>
      <c r="H1260" s="1398"/>
      <c r="I1260" s="1398"/>
    </row>
    <row r="1261">
      <c r="A1261" s="1921"/>
      <c r="B1261" s="1921"/>
      <c r="C1261" s="1398"/>
      <c r="D1261" s="1398"/>
      <c r="E1261" s="1398"/>
      <c r="F1261" s="1398"/>
      <c r="G1261" s="1398"/>
      <c r="H1261" s="1398"/>
      <c r="I1261" s="1398"/>
    </row>
    <row r="1262">
      <c r="A1262" s="1921"/>
      <c r="B1262" s="1921"/>
      <c r="C1262" s="1398"/>
      <c r="D1262" s="1398"/>
      <c r="E1262" s="1398"/>
      <c r="F1262" s="1398"/>
      <c r="G1262" s="1398"/>
      <c r="H1262" s="1398"/>
      <c r="I1262" s="1398"/>
    </row>
    <row r="1263">
      <c r="A1263" s="1921"/>
      <c r="B1263" s="1921"/>
      <c r="C1263" s="1398"/>
      <c r="D1263" s="1398"/>
      <c r="E1263" s="1398"/>
      <c r="F1263" s="1398"/>
      <c r="G1263" s="1398"/>
      <c r="H1263" s="1398"/>
      <c r="I1263" s="1398"/>
    </row>
    <row r="1264">
      <c r="A1264" s="1921"/>
      <c r="B1264" s="1921"/>
      <c r="C1264" s="1398"/>
      <c r="D1264" s="1398"/>
      <c r="E1264" s="1398"/>
      <c r="F1264" s="1398"/>
      <c r="G1264" s="1398"/>
      <c r="H1264" s="1398"/>
      <c r="I1264" s="1398"/>
    </row>
    <row r="1265">
      <c r="A1265" s="1921"/>
      <c r="B1265" s="1921"/>
      <c r="C1265" s="1398"/>
      <c r="D1265" s="1398"/>
      <c r="E1265" s="1398"/>
      <c r="F1265" s="1398"/>
      <c r="G1265" s="1398"/>
      <c r="H1265" s="1398"/>
      <c r="I1265" s="1398"/>
    </row>
    <row r="1266">
      <c r="A1266" s="1921"/>
      <c r="B1266" s="1921"/>
      <c r="C1266" s="1398"/>
      <c r="D1266" s="1398"/>
      <c r="E1266" s="1398"/>
      <c r="F1266" s="1398"/>
      <c r="G1266" s="1398"/>
      <c r="H1266" s="1398"/>
      <c r="I1266" s="1398"/>
    </row>
    <row r="1267">
      <c r="A1267" s="1921"/>
      <c r="B1267" s="1921"/>
      <c r="C1267" s="1398"/>
      <c r="D1267" s="1398"/>
      <c r="E1267" s="1398"/>
      <c r="F1267" s="1398"/>
      <c r="G1267" s="1398"/>
      <c r="H1267" s="1398"/>
      <c r="I1267" s="1398"/>
    </row>
    <row r="1268">
      <c r="A1268" s="1921"/>
      <c r="B1268" s="1921"/>
      <c r="C1268" s="1398"/>
      <c r="D1268" s="1398"/>
      <c r="E1268" s="1398"/>
      <c r="F1268" s="1398"/>
      <c r="G1268" s="1398"/>
      <c r="H1268" s="1398"/>
      <c r="I1268" s="1398"/>
    </row>
    <row r="1269">
      <c r="A1269" s="1921"/>
      <c r="B1269" s="1921"/>
      <c r="C1269" s="1398"/>
      <c r="D1269" s="1398"/>
      <c r="E1269" s="1398"/>
      <c r="F1269" s="1398"/>
      <c r="G1269" s="1398"/>
      <c r="H1269" s="1398"/>
      <c r="I1269" s="1398"/>
    </row>
    <row r="1270">
      <c r="A1270" s="1921"/>
      <c r="B1270" s="1921"/>
      <c r="C1270" s="1398"/>
      <c r="D1270" s="1398"/>
      <c r="E1270" s="1398"/>
      <c r="F1270" s="1398"/>
      <c r="G1270" s="1398"/>
      <c r="H1270" s="1398"/>
      <c r="I1270" s="1398"/>
    </row>
    <row r="1271">
      <c r="A1271" s="1921"/>
      <c r="B1271" s="1921"/>
      <c r="C1271" s="1398"/>
      <c r="D1271" s="1398"/>
      <c r="E1271" s="1398"/>
      <c r="F1271" s="1398"/>
      <c r="G1271" s="1398"/>
      <c r="H1271" s="1398"/>
      <c r="I1271" s="1398"/>
    </row>
    <row r="1272">
      <c r="A1272" s="1921"/>
      <c r="B1272" s="1921"/>
      <c r="C1272" s="1398"/>
      <c r="D1272" s="1398"/>
      <c r="E1272" s="1398"/>
      <c r="F1272" s="1398"/>
      <c r="G1272" s="1398"/>
      <c r="H1272" s="1398"/>
      <c r="I1272" s="1398"/>
    </row>
    <row r="1273">
      <c r="A1273" s="1921"/>
      <c r="B1273" s="1921"/>
      <c r="C1273" s="1398"/>
      <c r="D1273" s="1398"/>
      <c r="E1273" s="1398"/>
      <c r="F1273" s="1398"/>
      <c r="G1273" s="1398"/>
      <c r="H1273" s="1398"/>
      <c r="I1273" s="1398"/>
    </row>
    <row r="1274">
      <c r="A1274" s="1921"/>
      <c r="B1274" s="1921"/>
      <c r="C1274" s="1398"/>
      <c r="D1274" s="1398"/>
      <c r="E1274" s="1398"/>
      <c r="F1274" s="1398"/>
      <c r="G1274" s="1398"/>
      <c r="H1274" s="1398"/>
      <c r="I1274" s="1398"/>
    </row>
    <row r="1275">
      <c r="A1275" s="1921"/>
      <c r="B1275" s="1921"/>
      <c r="C1275" s="1398"/>
      <c r="D1275" s="1398"/>
      <c r="E1275" s="1398"/>
      <c r="F1275" s="1398"/>
      <c r="G1275" s="1398"/>
      <c r="H1275" s="1398"/>
      <c r="I1275" s="1398"/>
    </row>
    <row r="1276">
      <c r="A1276" s="1921"/>
      <c r="B1276" s="1921"/>
      <c r="C1276" s="1398"/>
      <c r="D1276" s="1398"/>
      <c r="E1276" s="1398"/>
      <c r="F1276" s="1398"/>
      <c r="G1276" s="1398"/>
      <c r="H1276" s="1398"/>
      <c r="I1276" s="1398"/>
    </row>
    <row r="1277">
      <c r="A1277" s="1921"/>
      <c r="B1277" s="1921"/>
      <c r="C1277" s="1398"/>
      <c r="D1277" s="1398"/>
      <c r="E1277" s="1398"/>
      <c r="F1277" s="1398"/>
      <c r="G1277" s="1398"/>
      <c r="H1277" s="1398"/>
      <c r="I1277" s="1398"/>
    </row>
    <row r="1278">
      <c r="A1278" s="1921"/>
      <c r="B1278" s="1921"/>
      <c r="C1278" s="1398"/>
      <c r="D1278" s="1398"/>
      <c r="E1278" s="1398"/>
      <c r="F1278" s="1398"/>
      <c r="G1278" s="1398"/>
      <c r="H1278" s="1398"/>
      <c r="I1278" s="1398"/>
    </row>
    <row r="1279">
      <c r="A1279" s="1921"/>
      <c r="B1279" s="1921"/>
      <c r="C1279" s="1398"/>
      <c r="D1279" s="1398"/>
      <c r="E1279" s="1398"/>
      <c r="F1279" s="1398"/>
      <c r="G1279" s="1398"/>
      <c r="H1279" s="1398"/>
      <c r="I1279" s="1398"/>
    </row>
    <row r="1280">
      <c r="A1280" s="1921"/>
      <c r="B1280" s="1921"/>
      <c r="C1280" s="1398"/>
      <c r="D1280" s="1398"/>
      <c r="E1280" s="1398"/>
      <c r="F1280" s="1398"/>
      <c r="G1280" s="1398"/>
      <c r="H1280" s="1398"/>
      <c r="I1280" s="1398"/>
    </row>
    <row r="1281">
      <c r="A1281" s="1921"/>
      <c r="B1281" s="1921"/>
      <c r="C1281" s="1398"/>
      <c r="D1281" s="1398"/>
      <c r="E1281" s="1398"/>
      <c r="F1281" s="1398"/>
      <c r="G1281" s="1398"/>
      <c r="H1281" s="1398"/>
      <c r="I1281" s="1398"/>
    </row>
    <row r="1282">
      <c r="A1282" s="1921"/>
      <c r="B1282" s="1921"/>
      <c r="C1282" s="1398"/>
      <c r="D1282" s="1398"/>
      <c r="E1282" s="1398"/>
      <c r="F1282" s="1398"/>
      <c r="G1282" s="1398"/>
      <c r="H1282" s="1398"/>
      <c r="I1282" s="1398"/>
    </row>
    <row r="1283">
      <c r="A1283" s="1921"/>
      <c r="B1283" s="1921"/>
      <c r="C1283" s="1398"/>
      <c r="D1283" s="1398"/>
      <c r="E1283" s="1398"/>
      <c r="F1283" s="1398"/>
      <c r="G1283" s="1398"/>
      <c r="H1283" s="1398"/>
      <c r="I1283" s="1398"/>
    </row>
    <row r="1284">
      <c r="A1284" s="1921"/>
      <c r="B1284" s="1921"/>
      <c r="C1284" s="1398"/>
      <c r="D1284" s="1398"/>
      <c r="E1284" s="1398"/>
      <c r="F1284" s="1398"/>
      <c r="G1284" s="1398"/>
      <c r="H1284" s="1398"/>
      <c r="I1284" s="1398"/>
    </row>
    <row r="1285">
      <c r="A1285" s="1921"/>
      <c r="B1285" s="1921"/>
      <c r="C1285" s="1398"/>
      <c r="D1285" s="1398"/>
      <c r="E1285" s="1398"/>
      <c r="F1285" s="1398"/>
      <c r="G1285" s="1398"/>
      <c r="H1285" s="1398"/>
      <c r="I1285" s="1398"/>
    </row>
    <row r="1286">
      <c r="A1286" s="1921"/>
      <c r="B1286" s="1921"/>
      <c r="C1286" s="1398"/>
      <c r="D1286" s="1398"/>
      <c r="E1286" s="1398"/>
      <c r="F1286" s="1398"/>
      <c r="G1286" s="1398"/>
      <c r="H1286" s="1398"/>
      <c r="I1286" s="1398"/>
    </row>
    <row r="1287">
      <c r="A1287" s="1921"/>
      <c r="B1287" s="1921"/>
      <c r="C1287" s="1398"/>
      <c r="D1287" s="1398"/>
      <c r="E1287" s="1398"/>
      <c r="F1287" s="1398"/>
      <c r="G1287" s="1398"/>
      <c r="H1287" s="1398"/>
      <c r="I1287" s="1398"/>
    </row>
    <row r="1288">
      <c r="A1288" s="1921"/>
      <c r="B1288" s="1921"/>
      <c r="C1288" s="1398"/>
      <c r="D1288" s="1398"/>
      <c r="E1288" s="1398"/>
      <c r="F1288" s="1398"/>
      <c r="G1288" s="1398"/>
      <c r="H1288" s="1398"/>
      <c r="I1288" s="1398"/>
    </row>
    <row r="1289">
      <c r="A1289" s="1921"/>
      <c r="B1289" s="1921"/>
      <c r="C1289" s="1398"/>
      <c r="D1289" s="1398"/>
      <c r="E1289" s="1398"/>
      <c r="F1289" s="1398"/>
      <c r="G1289" s="1398"/>
      <c r="H1289" s="1398"/>
      <c r="I1289" s="1398"/>
    </row>
    <row r="1290">
      <c r="A1290" s="1921"/>
      <c r="B1290" s="1921"/>
      <c r="C1290" s="1398"/>
      <c r="D1290" s="1398"/>
      <c r="E1290" s="1398"/>
      <c r="F1290" s="1398"/>
      <c r="G1290" s="1398"/>
      <c r="H1290" s="1398"/>
      <c r="I1290" s="1398"/>
    </row>
    <row r="1291">
      <c r="A1291" s="1921"/>
      <c r="B1291" s="1921"/>
      <c r="C1291" s="1398"/>
      <c r="D1291" s="1398"/>
      <c r="E1291" s="1398"/>
      <c r="F1291" s="1398"/>
      <c r="G1291" s="1398"/>
      <c r="H1291" s="1398"/>
      <c r="I1291" s="1398"/>
    </row>
    <row r="1292">
      <c r="A1292" s="1921"/>
      <c r="B1292" s="1921"/>
      <c r="C1292" s="1398"/>
      <c r="D1292" s="1398"/>
      <c r="E1292" s="1398"/>
      <c r="F1292" s="1398"/>
      <c r="G1292" s="1398"/>
      <c r="H1292" s="1398"/>
      <c r="I1292" s="1398"/>
    </row>
    <row r="1293">
      <c r="A1293" s="1921"/>
      <c r="B1293" s="1921"/>
      <c r="C1293" s="1398"/>
      <c r="D1293" s="1398"/>
      <c r="E1293" s="1398"/>
      <c r="F1293" s="1398"/>
      <c r="G1293" s="1398"/>
      <c r="H1293" s="1398"/>
      <c r="I1293" s="1398"/>
    </row>
    <row r="1294">
      <c r="A1294" s="1921"/>
      <c r="B1294" s="1921"/>
      <c r="C1294" s="1398"/>
      <c r="D1294" s="1398"/>
      <c r="E1294" s="1398"/>
      <c r="F1294" s="1398"/>
      <c r="G1294" s="1398"/>
      <c r="H1294" s="1398"/>
      <c r="I1294" s="1398"/>
    </row>
    <row r="1295">
      <c r="A1295" s="1921"/>
      <c r="B1295" s="1921"/>
      <c r="C1295" s="1398"/>
      <c r="D1295" s="1398"/>
      <c r="E1295" s="1398"/>
      <c r="F1295" s="1398"/>
      <c r="G1295" s="1398"/>
      <c r="H1295" s="1398"/>
      <c r="I1295" s="1398"/>
    </row>
    <row r="1296">
      <c r="A1296" s="1921"/>
      <c r="B1296" s="1921"/>
      <c r="C1296" s="1398"/>
      <c r="D1296" s="1398"/>
      <c r="E1296" s="1398"/>
      <c r="F1296" s="1398"/>
      <c r="G1296" s="1398"/>
      <c r="H1296" s="1398"/>
      <c r="I1296" s="1398"/>
    </row>
    <row r="1297">
      <c r="A1297" s="1921"/>
      <c r="B1297" s="1921"/>
      <c r="C1297" s="1398"/>
      <c r="D1297" s="1398"/>
      <c r="E1297" s="1398"/>
      <c r="F1297" s="1398"/>
      <c r="G1297" s="1398"/>
      <c r="H1297" s="1398"/>
      <c r="I1297" s="1398"/>
    </row>
    <row r="1298">
      <c r="A1298" s="1921"/>
      <c r="B1298" s="1921"/>
      <c r="C1298" s="1398"/>
      <c r="D1298" s="1398"/>
      <c r="E1298" s="1398"/>
      <c r="F1298" s="1398"/>
      <c r="G1298" s="1398"/>
      <c r="H1298" s="1398"/>
      <c r="I1298" s="1398"/>
    </row>
    <row r="1299">
      <c r="A1299" s="1921"/>
      <c r="B1299" s="1921"/>
      <c r="C1299" s="1398"/>
      <c r="D1299" s="1398"/>
      <c r="E1299" s="1398"/>
      <c r="F1299" s="1398"/>
      <c r="G1299" s="1398"/>
      <c r="H1299" s="1398"/>
      <c r="I1299" s="1398"/>
    </row>
    <row r="1300">
      <c r="A1300" s="1921"/>
      <c r="B1300" s="1921"/>
      <c r="C1300" s="1398"/>
      <c r="D1300" s="1398"/>
      <c r="E1300" s="1398"/>
      <c r="F1300" s="1398"/>
      <c r="G1300" s="1398"/>
      <c r="H1300" s="1398"/>
      <c r="I1300" s="1398"/>
    </row>
    <row r="1301">
      <c r="A1301" s="1921"/>
      <c r="B1301" s="1921"/>
      <c r="C1301" s="1398"/>
      <c r="D1301" s="1398"/>
      <c r="E1301" s="1398"/>
      <c r="F1301" s="1398"/>
      <c r="G1301" s="1398"/>
      <c r="H1301" s="1398"/>
      <c r="I1301" s="1398"/>
    </row>
    <row r="1302">
      <c r="A1302" s="1921"/>
      <c r="B1302" s="1921"/>
      <c r="C1302" s="1398"/>
      <c r="D1302" s="1398"/>
      <c r="E1302" s="1398"/>
      <c r="F1302" s="1398"/>
      <c r="G1302" s="1398"/>
      <c r="H1302" s="1398"/>
      <c r="I1302" s="1398"/>
    </row>
    <row r="1303">
      <c r="A1303" s="1921"/>
      <c r="B1303" s="1921"/>
      <c r="C1303" s="1398"/>
      <c r="D1303" s="1398"/>
      <c r="E1303" s="1398"/>
      <c r="F1303" s="1398"/>
      <c r="G1303" s="1398"/>
      <c r="H1303" s="1398"/>
      <c r="I1303" s="1398"/>
    </row>
    <row r="1304">
      <c r="A1304" s="1921"/>
      <c r="B1304" s="1921"/>
      <c r="C1304" s="1398"/>
      <c r="D1304" s="1398"/>
      <c r="E1304" s="1398"/>
      <c r="F1304" s="1398"/>
      <c r="G1304" s="1398"/>
      <c r="H1304" s="1398"/>
      <c r="I1304" s="1398"/>
    </row>
    <row r="1305">
      <c r="A1305" s="1921"/>
      <c r="B1305" s="1921"/>
      <c r="C1305" s="1398"/>
      <c r="D1305" s="1398"/>
      <c r="E1305" s="1398"/>
      <c r="F1305" s="1398"/>
      <c r="G1305" s="1398"/>
      <c r="H1305" s="1398"/>
      <c r="I1305" s="1398"/>
    </row>
    <row r="1306">
      <c r="A1306" s="1921"/>
      <c r="B1306" s="1921"/>
      <c r="C1306" s="1398"/>
      <c r="D1306" s="1398"/>
      <c r="E1306" s="1398"/>
      <c r="F1306" s="1398"/>
      <c r="G1306" s="1398"/>
      <c r="H1306" s="1398"/>
      <c r="I1306" s="1398"/>
    </row>
    <row r="1307">
      <c r="A1307" s="1921"/>
      <c r="B1307" s="1921"/>
      <c r="C1307" s="1398"/>
      <c r="D1307" s="1398"/>
      <c r="E1307" s="1398"/>
      <c r="F1307" s="1398"/>
      <c r="G1307" s="1398"/>
      <c r="H1307" s="1398"/>
      <c r="I1307" s="1398"/>
    </row>
    <row r="1308">
      <c r="A1308" s="1921"/>
      <c r="B1308" s="1921"/>
      <c r="C1308" s="1398"/>
      <c r="D1308" s="1398"/>
      <c r="E1308" s="1398"/>
      <c r="F1308" s="1398"/>
      <c r="G1308" s="1398"/>
      <c r="H1308" s="1398"/>
      <c r="I1308" s="1398"/>
    </row>
    <row r="1309">
      <c r="A1309" s="1921"/>
      <c r="B1309" s="1921"/>
      <c r="C1309" s="1398"/>
      <c r="D1309" s="1398"/>
      <c r="E1309" s="1398"/>
      <c r="F1309" s="1398"/>
      <c r="G1309" s="1398"/>
      <c r="H1309" s="1398"/>
      <c r="I1309" s="1398"/>
    </row>
  </sheetData>
  <hyperlinks>
    <hyperlink r:id="rId1" ref="B382"/>
  </hyperlinks>
  <drawing r:id="rId2"/>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2.75"/>
  <cols>
    <col customWidth="1" min="1" max="1" width="5.0"/>
    <col customWidth="1" min="2" max="2" width="13.44"/>
    <col customWidth="1" min="3" max="3" width="15.11"/>
    <col customWidth="1" min="4" max="4" width="17.56"/>
    <col customWidth="1" min="5" max="5" width="13.44"/>
    <col customWidth="1" min="6" max="6" width="4.33"/>
    <col customWidth="1" min="7" max="7" width="31.0"/>
    <col customWidth="1" min="8" max="8" width="2.89"/>
    <col customWidth="1" min="9" max="9" width="2.11"/>
    <col customWidth="1" min="10" max="10" width="8.33"/>
    <col customWidth="1" min="11" max="14" width="6.56"/>
    <col customWidth="1" min="15" max="15" width="2.33"/>
    <col customWidth="1" min="16" max="23" width="13.44"/>
  </cols>
  <sheetData>
    <row r="1">
      <c r="B1" s="1259"/>
      <c r="C1" s="1259"/>
      <c r="D1" s="1259"/>
      <c r="E1" s="1259"/>
      <c r="J1" s="1554"/>
      <c r="K1" s="1554"/>
      <c r="L1" s="1554"/>
      <c r="M1" s="1554"/>
      <c r="N1" s="1554"/>
    </row>
    <row r="2" ht="27.75" customHeight="1">
      <c r="A2" s="1249"/>
      <c r="B2" s="1555" t="s">
        <v>4348</v>
      </c>
      <c r="C2" s="641"/>
      <c r="D2" s="641"/>
      <c r="E2" s="642"/>
      <c r="F2" s="1227"/>
      <c r="G2" s="1259"/>
      <c r="I2" s="1078"/>
      <c r="J2" s="1556" t="s">
        <v>4356</v>
      </c>
      <c r="K2" s="1557" t="s">
        <v>4357</v>
      </c>
      <c r="N2" s="1554"/>
      <c r="O2" s="1078"/>
    </row>
    <row r="3" ht="19.5" customHeight="1">
      <c r="A3" s="1249"/>
      <c r="B3" s="1558" t="s">
        <v>4361</v>
      </c>
      <c r="C3" s="641"/>
      <c r="D3" s="641"/>
      <c r="E3" s="642"/>
      <c r="F3" s="1559"/>
      <c r="G3" s="1560" t="s">
        <v>4364</v>
      </c>
      <c r="H3" s="1227"/>
      <c r="I3" s="1078"/>
      <c r="J3" s="1561"/>
      <c r="N3" s="1554"/>
      <c r="O3" s="1078"/>
    </row>
    <row r="4">
      <c r="A4" s="1249"/>
      <c r="B4" s="1562" t="s">
        <v>350</v>
      </c>
      <c r="C4" s="1563" t="s">
        <v>4369</v>
      </c>
      <c r="D4" s="1253" t="s">
        <v>4371</v>
      </c>
      <c r="E4" s="908" t="s">
        <v>4373</v>
      </c>
      <c r="F4" s="1559"/>
      <c r="G4" s="1564" t="s">
        <v>4375</v>
      </c>
      <c r="H4" s="1227"/>
      <c r="I4" s="1565"/>
      <c r="J4" s="1566" t="s">
        <v>4378</v>
      </c>
      <c r="N4" s="1567"/>
      <c r="O4" s="1078"/>
    </row>
    <row r="5">
      <c r="A5" s="1249"/>
      <c r="B5" s="1568"/>
      <c r="C5" s="1570" t="s">
        <v>4381</v>
      </c>
      <c r="D5" s="242" t="s">
        <v>4382</v>
      </c>
      <c r="E5" s="1571" t="s">
        <v>4383</v>
      </c>
      <c r="F5" s="1227"/>
      <c r="G5" s="1236"/>
      <c r="I5" s="1565"/>
      <c r="J5" s="1572"/>
      <c r="N5" s="1567"/>
      <c r="O5" s="1078"/>
    </row>
    <row r="6">
      <c r="A6" s="1249"/>
      <c r="B6" s="1568"/>
      <c r="C6" s="1570" t="s">
        <v>4385</v>
      </c>
      <c r="D6" s="242" t="s">
        <v>4371</v>
      </c>
      <c r="E6" s="1571" t="s">
        <v>4387</v>
      </c>
      <c r="F6" s="1227"/>
      <c r="I6" s="1565"/>
      <c r="J6" s="1573"/>
      <c r="N6" s="1567"/>
      <c r="O6" s="1078"/>
    </row>
    <row r="7">
      <c r="A7" s="1249"/>
      <c r="B7" s="1568"/>
      <c r="C7" s="1570" t="s">
        <v>4389</v>
      </c>
      <c r="D7" s="242" t="s">
        <v>4390</v>
      </c>
      <c r="E7" s="1571" t="s">
        <v>4391</v>
      </c>
      <c r="F7" s="1227"/>
      <c r="I7" s="1565"/>
      <c r="J7" s="1566" t="s">
        <v>4392</v>
      </c>
      <c r="N7" s="1567"/>
      <c r="O7" s="1078"/>
    </row>
    <row r="8">
      <c r="A8" s="1249"/>
      <c r="B8" s="1568"/>
      <c r="C8" s="1570" t="s">
        <v>4396</v>
      </c>
      <c r="D8" s="242" t="s">
        <v>4390</v>
      </c>
      <c r="E8" s="1571" t="s">
        <v>4398</v>
      </c>
      <c r="F8" s="1227"/>
      <c r="I8" s="1576" t="s">
        <v>926</v>
      </c>
      <c r="J8" s="1572"/>
      <c r="N8" s="1567"/>
      <c r="O8" s="1078"/>
    </row>
    <row r="9">
      <c r="A9" s="1249"/>
      <c r="B9" s="1568"/>
      <c r="C9" s="1570" t="s">
        <v>4402</v>
      </c>
      <c r="D9" s="242" t="s">
        <v>4390</v>
      </c>
      <c r="E9" s="1571" t="s">
        <v>4403</v>
      </c>
      <c r="F9" s="1227"/>
      <c r="I9" s="1576" t="s">
        <v>4405</v>
      </c>
      <c r="J9" s="1573"/>
      <c r="N9" s="1567"/>
      <c r="O9" s="1078"/>
    </row>
    <row r="10">
      <c r="A10" s="1249"/>
      <c r="B10" s="1568"/>
      <c r="C10" s="1570" t="s">
        <v>4407</v>
      </c>
      <c r="D10" s="242" t="s">
        <v>4382</v>
      </c>
      <c r="E10" s="1571" t="s">
        <v>4408</v>
      </c>
      <c r="F10" s="1227"/>
      <c r="I10" s="1576" t="s">
        <v>4409</v>
      </c>
      <c r="J10" s="1566" t="s">
        <v>4410</v>
      </c>
      <c r="N10" s="1577" t="s">
        <v>4413</v>
      </c>
      <c r="O10" s="1078"/>
    </row>
    <row r="11">
      <c r="A11" s="1249"/>
      <c r="B11" s="1568"/>
      <c r="C11" s="1570" t="s">
        <v>4416</v>
      </c>
      <c r="D11" s="242" t="s">
        <v>4371</v>
      </c>
      <c r="E11" s="1571" t="s">
        <v>4417</v>
      </c>
      <c r="F11" s="1227"/>
      <c r="I11" s="1576" t="s">
        <v>4419</v>
      </c>
      <c r="J11" s="1572"/>
      <c r="O11" s="1078"/>
    </row>
    <row r="12">
      <c r="A12" s="1249"/>
      <c r="B12" s="1568"/>
      <c r="C12" s="1570" t="s">
        <v>4420</v>
      </c>
      <c r="D12" s="242" t="s">
        <v>4371</v>
      </c>
      <c r="E12" s="1571" t="s">
        <v>4421</v>
      </c>
      <c r="F12" s="1227"/>
      <c r="I12" s="1565"/>
      <c r="J12" s="1573"/>
      <c r="O12" s="1078"/>
    </row>
    <row r="13">
      <c r="A13" s="1249"/>
      <c r="B13" s="1568"/>
      <c r="C13" s="1570" t="s">
        <v>4423</v>
      </c>
      <c r="D13" s="242" t="s">
        <v>4371</v>
      </c>
      <c r="E13" s="1571" t="s">
        <v>4387</v>
      </c>
      <c r="F13" s="1227"/>
      <c r="I13" s="1576" t="s">
        <v>4424</v>
      </c>
      <c r="J13" s="1566" t="s">
        <v>4425</v>
      </c>
      <c r="O13" s="1078"/>
    </row>
    <row r="14">
      <c r="A14" s="1249"/>
      <c r="B14" s="1568"/>
      <c r="C14" s="1570" t="s">
        <v>4427</v>
      </c>
      <c r="D14" s="242" t="s">
        <v>4390</v>
      </c>
      <c r="E14" s="1571" t="s">
        <v>4428</v>
      </c>
      <c r="F14" s="1227"/>
      <c r="I14" s="1576" t="s">
        <v>2522</v>
      </c>
      <c r="J14" s="1572"/>
      <c r="O14" s="1078"/>
    </row>
    <row r="15">
      <c r="A15" s="1249"/>
      <c r="B15" s="1581"/>
      <c r="C15" s="1323"/>
      <c r="D15" s="1259"/>
      <c r="E15" s="1582"/>
      <c r="F15" s="1227"/>
      <c r="I15" s="1576" t="s">
        <v>926</v>
      </c>
      <c r="J15" s="1573"/>
      <c r="N15" s="1567"/>
      <c r="O15" s="1078"/>
    </row>
    <row r="16">
      <c r="A16" s="1249"/>
      <c r="B16" s="1583" t="s">
        <v>2593</v>
      </c>
      <c r="C16" s="1563" t="s">
        <v>4439</v>
      </c>
      <c r="D16" s="1253" t="s">
        <v>4440</v>
      </c>
      <c r="E16" s="908" t="s">
        <v>4441</v>
      </c>
      <c r="F16" s="1227"/>
      <c r="I16" s="1576" t="s">
        <v>926</v>
      </c>
      <c r="J16" s="1566" t="s">
        <v>4443</v>
      </c>
      <c r="N16" s="1567"/>
      <c r="O16" s="1078"/>
    </row>
    <row r="17">
      <c r="A17" s="1249"/>
      <c r="B17" s="1568"/>
      <c r="C17" s="1570" t="s">
        <v>4381</v>
      </c>
      <c r="D17" s="242" t="s">
        <v>4382</v>
      </c>
      <c r="E17" s="1571" t="s">
        <v>4446</v>
      </c>
      <c r="F17" s="1227"/>
      <c r="I17" s="1565"/>
      <c r="J17" s="1572"/>
      <c r="N17" s="1567"/>
      <c r="O17" s="1078"/>
    </row>
    <row r="18">
      <c r="A18" s="1249"/>
      <c r="B18" s="1568"/>
      <c r="C18" s="1570" t="s">
        <v>4448</v>
      </c>
      <c r="D18" s="242" t="s">
        <v>4449</v>
      </c>
      <c r="E18" s="1571" t="s">
        <v>4450</v>
      </c>
      <c r="F18" s="1227"/>
      <c r="I18" s="1565"/>
      <c r="J18" s="1573"/>
      <c r="K18" s="1587"/>
      <c r="L18" s="1587"/>
      <c r="M18" s="1587"/>
      <c r="N18" s="1588"/>
      <c r="O18" s="1078"/>
    </row>
    <row r="19">
      <c r="A19" s="1249"/>
      <c r="B19" s="1568"/>
      <c r="C19" s="1570" t="s">
        <v>4396</v>
      </c>
      <c r="D19" s="242" t="s">
        <v>4440</v>
      </c>
      <c r="E19" s="1571" t="s">
        <v>4455</v>
      </c>
      <c r="F19" s="1227"/>
      <c r="I19" s="1589"/>
      <c r="J19" s="1590"/>
      <c r="K19" s="1591" t="s">
        <v>4462</v>
      </c>
      <c r="L19" s="1591" t="s">
        <v>4466</v>
      </c>
      <c r="M19" s="1591" t="s">
        <v>4468</v>
      </c>
      <c r="N19" s="1591" t="s">
        <v>4469</v>
      </c>
      <c r="O19" s="1594"/>
    </row>
    <row r="20">
      <c r="A20" s="1249"/>
      <c r="B20" s="1568"/>
      <c r="C20" s="1570" t="s">
        <v>4471</v>
      </c>
      <c r="D20" s="242" t="s">
        <v>4472</v>
      </c>
      <c r="E20" s="1571" t="s">
        <v>4474</v>
      </c>
      <c r="F20" s="1227"/>
      <c r="I20" s="1589"/>
      <c r="J20" s="1595"/>
      <c r="K20" s="1568"/>
      <c r="L20" s="1568"/>
      <c r="M20" s="1568"/>
      <c r="N20" s="1568"/>
      <c r="O20" s="1594"/>
    </row>
    <row r="21">
      <c r="A21" s="1249"/>
      <c r="B21" s="1568"/>
      <c r="C21" s="1570" t="s">
        <v>4476</v>
      </c>
      <c r="D21" s="242" t="s">
        <v>4440</v>
      </c>
      <c r="E21" s="1571" t="s">
        <v>4477</v>
      </c>
      <c r="F21" s="1227"/>
      <c r="I21" s="1589"/>
      <c r="J21" s="1595"/>
      <c r="K21" s="1581"/>
      <c r="L21" s="1581"/>
      <c r="M21" s="1581"/>
      <c r="N21" s="1581"/>
      <c r="O21" s="1594"/>
    </row>
    <row r="22">
      <c r="A22" s="1249"/>
      <c r="B22" s="1568"/>
      <c r="C22" s="1570" t="s">
        <v>4479</v>
      </c>
      <c r="D22" s="242" t="s">
        <v>4472</v>
      </c>
      <c r="E22" s="1571" t="s">
        <v>4450</v>
      </c>
      <c r="F22" s="1227"/>
      <c r="I22" s="1589"/>
      <c r="J22" s="1596"/>
      <c r="K22" s="1597"/>
      <c r="L22" s="1598" t="s">
        <v>4481</v>
      </c>
      <c r="M22" s="1597"/>
      <c r="N22" s="1597"/>
      <c r="O22" s="1078"/>
    </row>
    <row r="23">
      <c r="A23" s="1249"/>
      <c r="B23" s="1568"/>
      <c r="C23" s="1570" t="s">
        <v>4416</v>
      </c>
      <c r="D23" s="242" t="s">
        <v>4440</v>
      </c>
      <c r="E23" s="1571" t="s">
        <v>4483</v>
      </c>
      <c r="F23" s="1227"/>
      <c r="J23" s="1554"/>
      <c r="K23" s="1554"/>
      <c r="L23" s="1554"/>
      <c r="M23" s="1554"/>
      <c r="N23" s="1554"/>
    </row>
    <row r="24">
      <c r="A24" s="1249"/>
      <c r="B24" s="1568"/>
      <c r="C24" s="1570" t="s">
        <v>4423</v>
      </c>
      <c r="D24" s="242" t="s">
        <v>4440</v>
      </c>
      <c r="E24" s="1571" t="s">
        <v>4487</v>
      </c>
      <c r="F24" s="1227"/>
      <c r="J24" s="1554"/>
      <c r="K24" s="1554"/>
      <c r="L24" s="1554"/>
      <c r="M24" s="1554"/>
      <c r="N24" s="1554"/>
    </row>
    <row r="25">
      <c r="A25" s="1249"/>
      <c r="B25" s="1568"/>
      <c r="C25" s="1570" t="s">
        <v>4488</v>
      </c>
      <c r="D25" s="242" t="s">
        <v>4472</v>
      </c>
      <c r="E25" s="1571" t="s">
        <v>4491</v>
      </c>
      <c r="F25" s="1227"/>
      <c r="J25" s="1554"/>
      <c r="K25" s="1554"/>
      <c r="L25" s="1554"/>
      <c r="M25" s="1554"/>
      <c r="N25" s="1554"/>
    </row>
    <row r="26">
      <c r="A26" s="1249"/>
      <c r="B26" s="1568"/>
      <c r="C26" s="1570" t="s">
        <v>4495</v>
      </c>
      <c r="D26" s="242" t="s">
        <v>4472</v>
      </c>
      <c r="E26" s="1571" t="s">
        <v>4497</v>
      </c>
      <c r="F26" s="1227"/>
      <c r="J26" s="1554"/>
      <c r="K26" s="1554"/>
      <c r="L26" s="1554"/>
      <c r="M26" s="1554"/>
      <c r="N26" s="1554"/>
    </row>
    <row r="27">
      <c r="A27" s="1249"/>
      <c r="B27" s="1568"/>
      <c r="C27" s="1570" t="s">
        <v>4500</v>
      </c>
      <c r="D27" s="242" t="s">
        <v>4440</v>
      </c>
      <c r="E27" s="1571" t="s">
        <v>4503</v>
      </c>
      <c r="F27" s="1227"/>
      <c r="J27" s="1554"/>
      <c r="K27" s="1554"/>
      <c r="L27" s="1554"/>
      <c r="M27" s="1554"/>
      <c r="N27" s="1554"/>
    </row>
    <row r="28">
      <c r="A28" s="1249"/>
      <c r="B28" s="1568"/>
      <c r="C28" s="1570" t="s">
        <v>4506</v>
      </c>
      <c r="D28" s="242" t="s">
        <v>4472</v>
      </c>
      <c r="E28" s="1571" t="s">
        <v>4508</v>
      </c>
      <c r="F28" s="1227"/>
      <c r="J28" s="1554"/>
      <c r="K28" s="1554"/>
      <c r="L28" s="1554"/>
      <c r="M28" s="1554"/>
      <c r="N28" s="1554"/>
    </row>
    <row r="29">
      <c r="A29" s="1249"/>
      <c r="B29" s="1581"/>
      <c r="C29" s="1323"/>
      <c r="D29" s="1259"/>
      <c r="E29" s="1582"/>
      <c r="F29" s="1227"/>
      <c r="J29" s="1554"/>
      <c r="K29" s="1554"/>
      <c r="L29" s="1554"/>
      <c r="M29" s="1554"/>
      <c r="N29" s="1554"/>
    </row>
    <row r="30">
      <c r="B30" s="1236"/>
      <c r="C30" s="1236"/>
      <c r="D30" s="1236"/>
      <c r="E30" s="1236"/>
      <c r="J30" s="1554"/>
      <c r="K30" s="1554"/>
      <c r="L30" s="1554"/>
      <c r="M30" s="1554"/>
      <c r="N30" s="1554"/>
    </row>
    <row r="31">
      <c r="J31" s="1554"/>
      <c r="K31" s="1554"/>
      <c r="L31" s="1554"/>
      <c r="M31" s="1554"/>
      <c r="N31" s="1554"/>
    </row>
    <row r="32">
      <c r="J32" s="1554"/>
      <c r="K32" s="1554"/>
      <c r="L32" s="1554"/>
      <c r="M32" s="1554"/>
      <c r="N32" s="1554"/>
    </row>
    <row r="33">
      <c r="J33" s="1554"/>
      <c r="K33" s="1554"/>
      <c r="L33" s="1554"/>
      <c r="M33" s="1554"/>
      <c r="N33" s="1554"/>
    </row>
    <row r="34">
      <c r="J34" s="1554"/>
      <c r="K34" s="1554"/>
      <c r="L34" s="1554"/>
      <c r="M34" s="1554"/>
      <c r="N34" s="1554"/>
    </row>
    <row r="35">
      <c r="J35" s="1554"/>
      <c r="K35" s="1554"/>
      <c r="L35" s="1554"/>
      <c r="M35" s="1554"/>
      <c r="N35" s="1554"/>
    </row>
    <row r="36">
      <c r="J36" s="1554"/>
      <c r="K36" s="1554"/>
      <c r="L36" s="1554"/>
      <c r="M36" s="1554"/>
      <c r="N36" s="1554"/>
    </row>
    <row r="37">
      <c r="J37" s="1554"/>
      <c r="K37" s="1554"/>
      <c r="L37" s="1554"/>
      <c r="M37" s="1554"/>
      <c r="N37" s="1554"/>
    </row>
    <row r="38">
      <c r="J38" s="1554"/>
      <c r="K38" s="1554"/>
      <c r="L38" s="1554"/>
      <c r="M38" s="1554"/>
      <c r="N38" s="1554"/>
    </row>
    <row r="39">
      <c r="J39" s="1554"/>
      <c r="K39" s="1554"/>
      <c r="L39" s="1554"/>
      <c r="M39" s="1554"/>
      <c r="N39" s="1554"/>
    </row>
    <row r="40">
      <c r="J40" s="1554"/>
      <c r="K40" s="1554"/>
      <c r="L40" s="1554"/>
      <c r="M40" s="1554"/>
      <c r="N40" s="1554"/>
    </row>
    <row r="41">
      <c r="J41" s="1554"/>
      <c r="K41" s="1554"/>
      <c r="L41" s="1554"/>
      <c r="M41" s="1554"/>
      <c r="N41" s="1554"/>
    </row>
    <row r="42">
      <c r="J42" s="1554"/>
      <c r="K42" s="1554"/>
      <c r="L42" s="1554"/>
      <c r="M42" s="1554"/>
      <c r="N42" s="1554"/>
    </row>
    <row r="43">
      <c r="J43" s="1554"/>
      <c r="K43" s="1554"/>
      <c r="L43" s="1554"/>
      <c r="M43" s="1554"/>
      <c r="N43" s="1554"/>
    </row>
    <row r="44">
      <c r="J44" s="1554"/>
      <c r="K44" s="1554"/>
      <c r="L44" s="1554"/>
      <c r="M44" s="1554"/>
      <c r="N44" s="1554"/>
    </row>
    <row r="45">
      <c r="J45" s="1554"/>
      <c r="K45" s="1554"/>
      <c r="L45" s="1554"/>
      <c r="M45" s="1554"/>
      <c r="N45" s="1554"/>
    </row>
    <row r="46">
      <c r="J46" s="1554"/>
      <c r="K46" s="1554"/>
      <c r="L46" s="1554"/>
      <c r="M46" s="1554"/>
      <c r="N46" s="1554"/>
    </row>
    <row r="47">
      <c r="J47" s="1554"/>
      <c r="K47" s="1554"/>
      <c r="L47" s="1554"/>
      <c r="M47" s="1554"/>
      <c r="N47" s="1554"/>
    </row>
    <row r="48">
      <c r="J48" s="1554"/>
      <c r="K48" s="1554"/>
      <c r="L48" s="1554"/>
      <c r="M48" s="1554"/>
      <c r="N48" s="1554"/>
    </row>
    <row r="49">
      <c r="J49" s="1554"/>
      <c r="K49" s="1554"/>
      <c r="L49" s="1554"/>
      <c r="M49" s="1554"/>
      <c r="N49" s="1554"/>
    </row>
    <row r="50">
      <c r="J50" s="1554"/>
      <c r="K50" s="1554"/>
      <c r="L50" s="1554"/>
      <c r="M50" s="1554"/>
      <c r="N50" s="1554"/>
    </row>
    <row r="51">
      <c r="J51" s="1554"/>
      <c r="K51" s="1554"/>
      <c r="L51" s="1554"/>
      <c r="M51" s="1554"/>
      <c r="N51" s="1554"/>
    </row>
    <row r="52">
      <c r="J52" s="1554"/>
      <c r="K52" s="1554"/>
      <c r="L52" s="1554"/>
      <c r="M52" s="1554"/>
      <c r="N52" s="1554"/>
    </row>
    <row r="53">
      <c r="J53" s="1554"/>
      <c r="K53" s="1554"/>
      <c r="L53" s="1554"/>
      <c r="M53" s="1554"/>
      <c r="N53" s="1554"/>
    </row>
    <row r="54">
      <c r="J54" s="1554"/>
      <c r="K54" s="1554"/>
      <c r="L54" s="1554"/>
      <c r="M54" s="1554"/>
      <c r="N54" s="1554"/>
    </row>
    <row r="55">
      <c r="J55" s="1554"/>
      <c r="K55" s="1554"/>
      <c r="L55" s="1554"/>
      <c r="M55" s="1554"/>
      <c r="N55" s="1554"/>
    </row>
    <row r="56">
      <c r="J56" s="1554"/>
      <c r="K56" s="1554"/>
      <c r="L56" s="1554"/>
      <c r="M56" s="1554"/>
      <c r="N56" s="1554"/>
    </row>
    <row r="57">
      <c r="J57" s="1554"/>
      <c r="K57" s="1554"/>
      <c r="L57" s="1554"/>
      <c r="M57" s="1554"/>
      <c r="N57" s="1554"/>
    </row>
    <row r="58">
      <c r="J58" s="1554"/>
      <c r="K58" s="1554"/>
      <c r="L58" s="1554"/>
      <c r="M58" s="1554"/>
      <c r="N58" s="1554"/>
    </row>
    <row r="59">
      <c r="J59" s="1554"/>
      <c r="K59" s="1554"/>
      <c r="L59" s="1554"/>
      <c r="M59" s="1554"/>
      <c r="N59" s="1554"/>
    </row>
    <row r="60">
      <c r="J60" s="1554"/>
      <c r="K60" s="1554"/>
      <c r="L60" s="1554"/>
      <c r="M60" s="1554"/>
      <c r="N60" s="1554"/>
    </row>
    <row r="61">
      <c r="J61" s="1554"/>
      <c r="K61" s="1554"/>
      <c r="L61" s="1554"/>
      <c r="M61" s="1554"/>
      <c r="N61" s="1554"/>
    </row>
    <row r="62">
      <c r="J62" s="1554"/>
      <c r="K62" s="1554"/>
      <c r="L62" s="1554"/>
      <c r="M62" s="1554"/>
      <c r="N62" s="1554"/>
    </row>
    <row r="63">
      <c r="J63" s="1554"/>
      <c r="K63" s="1554"/>
      <c r="L63" s="1554"/>
      <c r="M63" s="1554"/>
      <c r="N63" s="1554"/>
    </row>
    <row r="64">
      <c r="J64" s="1554"/>
      <c r="K64" s="1554"/>
      <c r="L64" s="1554"/>
      <c r="M64" s="1554"/>
      <c r="N64" s="1554"/>
    </row>
    <row r="65">
      <c r="J65" s="1554"/>
      <c r="K65" s="1554"/>
      <c r="L65" s="1554"/>
      <c r="M65" s="1554"/>
      <c r="N65" s="1554"/>
    </row>
    <row r="66">
      <c r="J66" s="1554"/>
      <c r="K66" s="1554"/>
      <c r="L66" s="1554"/>
      <c r="M66" s="1554"/>
      <c r="N66" s="1554"/>
    </row>
    <row r="67">
      <c r="J67" s="1554"/>
      <c r="K67" s="1554"/>
      <c r="L67" s="1554"/>
      <c r="M67" s="1554"/>
      <c r="N67" s="1554"/>
    </row>
    <row r="68">
      <c r="J68" s="1554"/>
      <c r="K68" s="1554"/>
      <c r="L68" s="1554"/>
      <c r="M68" s="1554"/>
      <c r="N68" s="1554"/>
    </row>
    <row r="69">
      <c r="J69" s="1554"/>
      <c r="K69" s="1554"/>
      <c r="L69" s="1554"/>
      <c r="M69" s="1554"/>
      <c r="N69" s="1554"/>
    </row>
    <row r="70">
      <c r="J70" s="1554"/>
      <c r="K70" s="1554"/>
      <c r="L70" s="1554"/>
      <c r="M70" s="1554"/>
      <c r="N70" s="1554"/>
    </row>
    <row r="71">
      <c r="J71" s="1554"/>
      <c r="K71" s="1554"/>
      <c r="L71" s="1554"/>
      <c r="M71" s="1554"/>
      <c r="N71" s="1554"/>
    </row>
    <row r="72">
      <c r="J72" s="1554"/>
      <c r="K72" s="1554"/>
      <c r="L72" s="1554"/>
      <c r="M72" s="1554"/>
      <c r="N72" s="1554"/>
    </row>
    <row r="73">
      <c r="J73" s="1554"/>
      <c r="K73" s="1554"/>
      <c r="L73" s="1554"/>
      <c r="M73" s="1554"/>
      <c r="N73" s="1554"/>
    </row>
    <row r="74">
      <c r="J74" s="1554"/>
      <c r="K74" s="1554"/>
      <c r="L74" s="1554"/>
      <c r="M74" s="1554"/>
      <c r="N74" s="1554"/>
    </row>
    <row r="75">
      <c r="J75" s="1554"/>
      <c r="K75" s="1554"/>
      <c r="L75" s="1554"/>
      <c r="M75" s="1554"/>
      <c r="N75" s="1554"/>
    </row>
    <row r="76">
      <c r="J76" s="1554"/>
      <c r="K76" s="1554"/>
      <c r="L76" s="1554"/>
      <c r="M76" s="1554"/>
      <c r="N76" s="1554"/>
    </row>
    <row r="77">
      <c r="J77" s="1554"/>
      <c r="K77" s="1554"/>
      <c r="L77" s="1554"/>
      <c r="M77" s="1554"/>
      <c r="N77" s="1554"/>
    </row>
    <row r="78">
      <c r="J78" s="1554"/>
      <c r="K78" s="1554"/>
      <c r="L78" s="1554"/>
      <c r="M78" s="1554"/>
      <c r="N78" s="1554"/>
    </row>
    <row r="79">
      <c r="J79" s="1554"/>
      <c r="K79" s="1554"/>
      <c r="L79" s="1554"/>
      <c r="M79" s="1554"/>
      <c r="N79" s="1554"/>
    </row>
    <row r="80">
      <c r="J80" s="1554"/>
      <c r="K80" s="1554"/>
      <c r="L80" s="1554"/>
      <c r="M80" s="1554"/>
      <c r="N80" s="1554"/>
    </row>
    <row r="81">
      <c r="J81" s="1554"/>
      <c r="K81" s="1554"/>
      <c r="L81" s="1554"/>
      <c r="M81" s="1554"/>
      <c r="N81" s="1554"/>
    </row>
    <row r="82">
      <c r="J82" s="1554"/>
      <c r="K82" s="1554"/>
      <c r="L82" s="1554"/>
      <c r="M82" s="1554"/>
      <c r="N82" s="1554"/>
    </row>
    <row r="83">
      <c r="J83" s="1554"/>
      <c r="K83" s="1554"/>
      <c r="L83" s="1554"/>
      <c r="M83" s="1554"/>
      <c r="N83" s="1554"/>
    </row>
    <row r="84">
      <c r="J84" s="1554"/>
      <c r="K84" s="1554"/>
      <c r="L84" s="1554"/>
      <c r="M84" s="1554"/>
      <c r="N84" s="1554"/>
    </row>
    <row r="85">
      <c r="J85" s="1554"/>
      <c r="K85" s="1554"/>
      <c r="L85" s="1554"/>
      <c r="M85" s="1554"/>
      <c r="N85" s="1554"/>
    </row>
    <row r="86">
      <c r="J86" s="1554"/>
      <c r="K86" s="1554"/>
      <c r="L86" s="1554"/>
      <c r="M86" s="1554"/>
      <c r="N86" s="1554"/>
    </row>
    <row r="87">
      <c r="J87" s="1554"/>
      <c r="K87" s="1554"/>
      <c r="L87" s="1554"/>
      <c r="M87" s="1554"/>
      <c r="N87" s="1554"/>
    </row>
    <row r="88">
      <c r="J88" s="1554"/>
      <c r="K88" s="1554"/>
      <c r="L88" s="1554"/>
      <c r="M88" s="1554"/>
      <c r="N88" s="1554"/>
    </row>
    <row r="89">
      <c r="J89" s="1554"/>
      <c r="K89" s="1554"/>
      <c r="L89" s="1554"/>
      <c r="M89" s="1554"/>
      <c r="N89" s="1554"/>
    </row>
    <row r="90">
      <c r="J90" s="1554"/>
      <c r="K90" s="1554"/>
      <c r="L90" s="1554"/>
      <c r="M90" s="1554"/>
      <c r="N90" s="1554"/>
    </row>
    <row r="91">
      <c r="J91" s="1554"/>
      <c r="K91" s="1554"/>
      <c r="L91" s="1554"/>
      <c r="M91" s="1554"/>
      <c r="N91" s="1554"/>
    </row>
    <row r="92">
      <c r="J92" s="1554"/>
      <c r="K92" s="1554"/>
      <c r="L92" s="1554"/>
      <c r="M92" s="1554"/>
      <c r="N92" s="1554"/>
    </row>
    <row r="93">
      <c r="J93" s="1554"/>
      <c r="K93" s="1554"/>
      <c r="L93" s="1554"/>
      <c r="M93" s="1554"/>
      <c r="N93" s="1554"/>
    </row>
    <row r="94">
      <c r="J94" s="1554"/>
      <c r="K94" s="1554"/>
      <c r="L94" s="1554"/>
      <c r="M94" s="1554"/>
      <c r="N94" s="1554"/>
    </row>
    <row r="95">
      <c r="J95" s="1554"/>
      <c r="K95" s="1554"/>
      <c r="L95" s="1554"/>
      <c r="M95" s="1554"/>
      <c r="N95" s="1554"/>
    </row>
    <row r="96">
      <c r="J96" s="1554"/>
      <c r="K96" s="1554"/>
      <c r="L96" s="1554"/>
      <c r="M96" s="1554"/>
      <c r="N96" s="1554"/>
    </row>
    <row r="97">
      <c r="J97" s="1554"/>
      <c r="K97" s="1554"/>
      <c r="L97" s="1554"/>
      <c r="M97" s="1554"/>
      <c r="N97" s="1554"/>
    </row>
    <row r="98">
      <c r="J98" s="1554"/>
      <c r="K98" s="1554"/>
      <c r="L98" s="1554"/>
      <c r="M98" s="1554"/>
      <c r="N98" s="1554"/>
    </row>
    <row r="99">
      <c r="J99" s="1554"/>
      <c r="K99" s="1554"/>
      <c r="L99" s="1554"/>
      <c r="M99" s="1554"/>
      <c r="N99" s="1554"/>
    </row>
    <row r="100">
      <c r="J100" s="1554"/>
      <c r="K100" s="1554"/>
      <c r="L100" s="1554"/>
      <c r="M100" s="1554"/>
      <c r="N100" s="1554"/>
    </row>
    <row r="101">
      <c r="J101" s="1554"/>
      <c r="K101" s="1554"/>
      <c r="L101" s="1554"/>
      <c r="M101" s="1554"/>
      <c r="N101" s="1554"/>
    </row>
  </sheetData>
  <mergeCells count="15">
    <mergeCell ref="J10:J12"/>
    <mergeCell ref="J13:J15"/>
    <mergeCell ref="J7:J9"/>
    <mergeCell ref="J16:J18"/>
    <mergeCell ref="K19:K21"/>
    <mergeCell ref="L19:L21"/>
    <mergeCell ref="M19:M21"/>
    <mergeCell ref="N19:N21"/>
    <mergeCell ref="B2:E2"/>
    <mergeCell ref="K2:M18"/>
    <mergeCell ref="B3:E3"/>
    <mergeCell ref="B4:B15"/>
    <mergeCell ref="J4:J6"/>
    <mergeCell ref="N10:N14"/>
    <mergeCell ref="B16:B29"/>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2.75"/>
  <cols>
    <col customWidth="1" min="1" max="20" width="13.44"/>
  </cols>
  <sheetData>
    <row r="1">
      <c r="A1" s="1222" t="s">
        <v>4555</v>
      </c>
      <c r="B1" s="1259"/>
      <c r="C1" s="1259"/>
      <c r="D1" s="1259"/>
      <c r="E1" s="1259"/>
      <c r="F1" s="1259"/>
      <c r="G1" s="1259"/>
      <c r="H1" s="1259"/>
      <c r="I1" s="1259"/>
      <c r="J1" s="1259"/>
    </row>
    <row r="2">
      <c r="A2" s="773" t="s">
        <v>154</v>
      </c>
      <c r="B2" s="773" t="s">
        <v>138</v>
      </c>
      <c r="C2" s="773" t="s">
        <v>1048</v>
      </c>
      <c r="D2" s="773" t="s">
        <v>1049</v>
      </c>
      <c r="E2" s="773" t="s">
        <v>1050</v>
      </c>
      <c r="F2" s="773" t="s">
        <v>1051</v>
      </c>
      <c r="G2" s="773" t="s">
        <v>1052</v>
      </c>
      <c r="H2" s="773" t="s">
        <v>1053</v>
      </c>
      <c r="I2" s="775" t="s">
        <v>419</v>
      </c>
      <c r="J2" s="908" t="s">
        <v>1722</v>
      </c>
      <c r="K2" s="1227"/>
    </row>
    <row r="3">
      <c r="A3" s="1602" t="s">
        <v>4562</v>
      </c>
      <c r="B3" s="1602" t="s">
        <v>125</v>
      </c>
      <c r="C3" s="1602" t="s">
        <v>234</v>
      </c>
      <c r="D3" s="1602" t="s">
        <v>946</v>
      </c>
      <c r="E3" s="1603">
        <v>0.4583333333333333</v>
      </c>
      <c r="F3" s="1603">
        <v>0.78125</v>
      </c>
      <c r="G3" s="1602" t="s">
        <v>4566</v>
      </c>
      <c r="H3" s="1602">
        <v>7.25</v>
      </c>
      <c r="I3" s="103"/>
      <c r="J3" s="242" t="s">
        <v>1150</v>
      </c>
    </row>
    <row r="4">
      <c r="A4" s="1604" t="s">
        <v>3037</v>
      </c>
      <c r="B4" s="1604" t="s">
        <v>141</v>
      </c>
      <c r="C4" s="1604" t="s">
        <v>234</v>
      </c>
      <c r="D4" s="1604" t="s">
        <v>2870</v>
      </c>
      <c r="E4" s="1606">
        <v>0.4166666666666667</v>
      </c>
      <c r="F4" s="1606">
        <v>0.6666666666666666</v>
      </c>
      <c r="G4" s="1604">
        <v>0.5</v>
      </c>
      <c r="H4" s="1604">
        <v>5.5</v>
      </c>
      <c r="I4" s="1397"/>
      <c r="J4" s="242" t="s">
        <v>1150</v>
      </c>
    </row>
    <row r="5">
      <c r="A5" s="1609" t="s">
        <v>1329</v>
      </c>
      <c r="B5" s="1609" t="s">
        <v>141</v>
      </c>
      <c r="C5" s="1609" t="s">
        <v>234</v>
      </c>
      <c r="D5" s="1609" t="s">
        <v>1158</v>
      </c>
      <c r="E5" s="1612">
        <v>0.5</v>
      </c>
      <c r="F5" s="1612">
        <v>0.8333333333333334</v>
      </c>
      <c r="G5" s="1609">
        <v>30.0</v>
      </c>
      <c r="H5" s="1609">
        <v>7.5</v>
      </c>
      <c r="I5" s="1043"/>
      <c r="J5" s="242" t="s">
        <v>1150</v>
      </c>
    </row>
    <row r="6">
      <c r="A6" s="1602" t="s">
        <v>4575</v>
      </c>
      <c r="B6" s="1602" t="s">
        <v>170</v>
      </c>
      <c r="C6" s="1602" t="s">
        <v>234</v>
      </c>
      <c r="D6" s="1602" t="s">
        <v>946</v>
      </c>
      <c r="E6" s="1603">
        <v>0.4166666666666667</v>
      </c>
      <c r="F6" s="1603">
        <v>0.7604166666666666</v>
      </c>
      <c r="G6" s="1602">
        <v>30.0</v>
      </c>
      <c r="H6" s="1602">
        <v>7.75</v>
      </c>
      <c r="I6" s="103"/>
      <c r="J6" s="242" t="s">
        <v>1150</v>
      </c>
    </row>
    <row r="7">
      <c r="A7" s="1604" t="s">
        <v>4575</v>
      </c>
      <c r="B7" s="1604" t="s">
        <v>170</v>
      </c>
      <c r="C7" s="1604" t="s">
        <v>234</v>
      </c>
      <c r="D7" s="1604" t="s">
        <v>2870</v>
      </c>
      <c r="E7" s="1606">
        <v>0.5416666666666666</v>
      </c>
      <c r="F7" s="1606">
        <v>0.6666666666666666</v>
      </c>
      <c r="G7" s="1604" t="s">
        <v>1063</v>
      </c>
      <c r="H7" s="1604">
        <v>3.0</v>
      </c>
      <c r="I7" s="1605" t="s">
        <v>4580</v>
      </c>
      <c r="J7" s="242" t="s">
        <v>1150</v>
      </c>
    </row>
    <row r="8">
      <c r="A8" s="1602" t="s">
        <v>4582</v>
      </c>
      <c r="B8" s="1602" t="s">
        <v>5</v>
      </c>
      <c r="C8" s="1602" t="s">
        <v>2215</v>
      </c>
      <c r="D8" s="1602" t="s">
        <v>946</v>
      </c>
      <c r="E8" s="1603">
        <v>0.3854166666666667</v>
      </c>
      <c r="F8" s="1603">
        <v>0.7395833333333334</v>
      </c>
      <c r="G8" s="1602" t="s">
        <v>1063</v>
      </c>
      <c r="H8" s="1602">
        <v>8.5</v>
      </c>
      <c r="I8" s="103"/>
      <c r="J8" s="242" t="s">
        <v>1150</v>
      </c>
    </row>
    <row r="9">
      <c r="A9" s="1621" t="s">
        <v>4582</v>
      </c>
      <c r="B9" s="1621" t="s">
        <v>5</v>
      </c>
      <c r="C9" s="1621" t="s">
        <v>234</v>
      </c>
      <c r="D9" s="1621" t="s">
        <v>435</v>
      </c>
      <c r="E9" s="1622">
        <v>0.625</v>
      </c>
      <c r="F9" s="1622">
        <v>0.875</v>
      </c>
      <c r="G9" s="1621" t="s">
        <v>1063</v>
      </c>
      <c r="H9" s="1621">
        <v>6.0</v>
      </c>
      <c r="I9" s="1623"/>
      <c r="J9" s="1625" t="s">
        <v>1150</v>
      </c>
    </row>
    <row r="10">
      <c r="A10" s="1609" t="s">
        <v>3045</v>
      </c>
      <c r="B10" s="1609" t="s">
        <v>5</v>
      </c>
      <c r="C10" s="1609" t="s">
        <v>234</v>
      </c>
      <c r="D10" s="1609" t="s">
        <v>1158</v>
      </c>
      <c r="E10" s="1612">
        <v>0.4166666666666667</v>
      </c>
      <c r="F10" s="1612">
        <v>0.7708333333333334</v>
      </c>
      <c r="G10" s="1609">
        <v>30.0</v>
      </c>
      <c r="H10" s="1609">
        <v>8.0</v>
      </c>
      <c r="I10" s="1043"/>
      <c r="J10" s="242" t="s">
        <v>1150</v>
      </c>
    </row>
    <row r="11">
      <c r="A11" s="1609" t="s">
        <v>4589</v>
      </c>
      <c r="B11" s="1609" t="s">
        <v>40</v>
      </c>
      <c r="C11" s="1609" t="s">
        <v>234</v>
      </c>
      <c r="D11" s="1609" t="s">
        <v>1158</v>
      </c>
      <c r="E11" s="1612">
        <v>0.4166666666666667</v>
      </c>
      <c r="F11" s="1612">
        <v>0.7708333333333334</v>
      </c>
      <c r="G11" s="1609">
        <v>30.0</v>
      </c>
      <c r="H11" s="1609">
        <v>8.0</v>
      </c>
      <c r="I11" s="1043"/>
      <c r="J11" s="242" t="s">
        <v>1150</v>
      </c>
    </row>
    <row r="12">
      <c r="A12" s="1629" t="s">
        <v>3051</v>
      </c>
      <c r="B12" s="1629" t="s">
        <v>40</v>
      </c>
      <c r="C12" s="1629" t="s">
        <v>234</v>
      </c>
      <c r="D12" s="1629" t="s">
        <v>1148</v>
      </c>
      <c r="E12" s="1630">
        <v>0.625</v>
      </c>
      <c r="F12" s="1630">
        <v>0.8819444444444444</v>
      </c>
      <c r="G12" s="1629">
        <v>30.0</v>
      </c>
      <c r="H12" s="1629" t="s">
        <v>2822</v>
      </c>
      <c r="I12" s="832"/>
      <c r="J12" s="242" t="s">
        <v>1150</v>
      </c>
    </row>
    <row r="13">
      <c r="A13" s="1602" t="s">
        <v>4591</v>
      </c>
      <c r="B13" s="1602" t="s">
        <v>1115</v>
      </c>
      <c r="C13" s="1602" t="s">
        <v>234</v>
      </c>
      <c r="D13" s="1602" t="s">
        <v>946</v>
      </c>
      <c r="E13" s="1603">
        <v>0.4166666666666667</v>
      </c>
      <c r="F13" s="1603">
        <v>0.7604166666666666</v>
      </c>
      <c r="G13" s="1602" t="s">
        <v>1063</v>
      </c>
      <c r="H13" s="1602">
        <v>8.25</v>
      </c>
      <c r="I13" s="1619" t="s">
        <v>4592</v>
      </c>
      <c r="J13" s="242" t="s">
        <v>1150</v>
      </c>
    </row>
    <row r="14">
      <c r="A14" s="1631">
        <v>42036.0</v>
      </c>
      <c r="B14" s="1609" t="s">
        <v>125</v>
      </c>
      <c r="C14" s="1609" t="s">
        <v>234</v>
      </c>
      <c r="D14" s="1609" t="s">
        <v>1158</v>
      </c>
      <c r="E14" s="1612">
        <v>0.4166666666666667</v>
      </c>
      <c r="F14" s="1612">
        <v>0.7916666666666666</v>
      </c>
      <c r="G14" s="1609">
        <v>30.0</v>
      </c>
      <c r="H14" s="1609">
        <v>8.5</v>
      </c>
      <c r="I14" s="1043"/>
      <c r="J14" s="242" t="s">
        <v>1150</v>
      </c>
    </row>
    <row r="15">
      <c r="A15" s="1632">
        <v>42036.0</v>
      </c>
      <c r="B15" s="1629" t="s">
        <v>125</v>
      </c>
      <c r="C15" s="1629" t="s">
        <v>234</v>
      </c>
      <c r="D15" s="1629" t="s">
        <v>1148</v>
      </c>
      <c r="E15" s="1630">
        <v>0.5</v>
      </c>
      <c r="F15" s="1630">
        <v>0.875</v>
      </c>
      <c r="G15" s="1629">
        <v>30.0</v>
      </c>
      <c r="H15" s="1629">
        <v>8.5</v>
      </c>
      <c r="I15" s="832"/>
      <c r="J15" s="242" t="s">
        <v>1150</v>
      </c>
    </row>
    <row r="16">
      <c r="A16" s="1633">
        <v>42036.0</v>
      </c>
      <c r="B16" s="1602" t="s">
        <v>125</v>
      </c>
      <c r="C16" s="1602" t="s">
        <v>2215</v>
      </c>
      <c r="D16" s="1602" t="s">
        <v>946</v>
      </c>
      <c r="E16" s="1603">
        <v>0.3958333333333333</v>
      </c>
      <c r="F16" s="1603">
        <v>0.5208333333333334</v>
      </c>
      <c r="G16" s="1602" t="s">
        <v>1063</v>
      </c>
      <c r="H16" s="1602">
        <v>3.0</v>
      </c>
      <c r="I16" s="103"/>
      <c r="J16" s="242" t="s">
        <v>1150</v>
      </c>
    </row>
    <row r="17">
      <c r="A17" s="1636">
        <v>42064.0</v>
      </c>
      <c r="B17" s="1638" t="s">
        <v>141</v>
      </c>
      <c r="C17" s="1638" t="s">
        <v>234</v>
      </c>
      <c r="D17" s="1638" t="s">
        <v>435</v>
      </c>
      <c r="E17" s="1640">
        <v>0.4166666666666667</v>
      </c>
      <c r="F17" s="1640">
        <v>0.625</v>
      </c>
      <c r="G17" s="1638" t="s">
        <v>1063</v>
      </c>
      <c r="H17" s="1638">
        <v>5.0</v>
      </c>
      <c r="I17" s="1641"/>
      <c r="J17" s="242" t="s">
        <v>1150</v>
      </c>
    </row>
    <row r="18">
      <c r="A18" s="1631">
        <v>42064.0</v>
      </c>
      <c r="B18" s="1609" t="s">
        <v>141</v>
      </c>
      <c r="C18" s="1609" t="s">
        <v>234</v>
      </c>
      <c r="D18" s="1609" t="s">
        <v>1158</v>
      </c>
      <c r="E18" s="1612">
        <v>0.4583333333333333</v>
      </c>
      <c r="F18" s="1612">
        <v>0.8333333333333334</v>
      </c>
      <c r="G18" s="1609">
        <v>30.0</v>
      </c>
      <c r="H18" s="1609">
        <v>8.5</v>
      </c>
      <c r="I18" s="1043"/>
      <c r="J18" s="242" t="s">
        <v>1150</v>
      </c>
    </row>
    <row r="19">
      <c r="A19" s="1632">
        <v>42064.0</v>
      </c>
      <c r="B19" s="1629" t="s">
        <v>141</v>
      </c>
      <c r="C19" s="1629" t="s">
        <v>234</v>
      </c>
      <c r="D19" s="1629" t="s">
        <v>1148</v>
      </c>
      <c r="E19" s="1630">
        <v>0.5416666666666666</v>
      </c>
      <c r="F19" s="1630">
        <v>0.9166666666666666</v>
      </c>
      <c r="G19" s="1629">
        <v>30.0</v>
      </c>
      <c r="H19" s="1629">
        <v>8.5</v>
      </c>
      <c r="I19" s="832"/>
      <c r="J19" s="242" t="s">
        <v>1150</v>
      </c>
    </row>
    <row r="20">
      <c r="A20" s="1633">
        <v>42095.0</v>
      </c>
      <c r="B20" s="1602" t="s">
        <v>170</v>
      </c>
      <c r="C20" s="1602" t="s">
        <v>234</v>
      </c>
      <c r="D20" s="1602" t="s">
        <v>946</v>
      </c>
      <c r="E20" s="1603">
        <v>0.4166666666666667</v>
      </c>
      <c r="F20" s="1603">
        <v>0.7291666666666666</v>
      </c>
      <c r="G20" s="1602">
        <v>30.0</v>
      </c>
      <c r="H20" s="1602">
        <v>7.0</v>
      </c>
      <c r="I20" s="103"/>
      <c r="J20" s="242" t="s">
        <v>1150</v>
      </c>
    </row>
    <row r="21">
      <c r="A21" s="1632">
        <v>42095.0</v>
      </c>
      <c r="B21" s="1629" t="s">
        <v>170</v>
      </c>
      <c r="C21" s="1629" t="s">
        <v>234</v>
      </c>
      <c r="D21" s="1629" t="s">
        <v>1148</v>
      </c>
      <c r="E21" s="1630">
        <v>0.5</v>
      </c>
      <c r="F21" s="1630">
        <v>0.78125</v>
      </c>
      <c r="G21" s="1629">
        <v>30.0</v>
      </c>
      <c r="H21" s="1629">
        <v>6.25</v>
      </c>
      <c r="I21" s="832"/>
      <c r="J21" s="242" t="s">
        <v>1150</v>
      </c>
    </row>
    <row r="22">
      <c r="A22" s="1633">
        <v>42125.0</v>
      </c>
      <c r="B22" s="1602" t="s">
        <v>5</v>
      </c>
      <c r="C22" s="1602" t="s">
        <v>2215</v>
      </c>
      <c r="D22" s="1602" t="s">
        <v>946</v>
      </c>
      <c r="E22" s="1603">
        <v>0.3854166666666667</v>
      </c>
      <c r="F22" s="1603">
        <v>0.7395833333333334</v>
      </c>
      <c r="G22" s="1602">
        <v>30.0</v>
      </c>
      <c r="H22" s="1602">
        <v>8.0</v>
      </c>
      <c r="I22" s="103"/>
      <c r="J22" s="242" t="s">
        <v>1752</v>
      </c>
    </row>
    <row r="23">
      <c r="A23" s="1631">
        <v>42125.0</v>
      </c>
      <c r="B23" s="1609" t="s">
        <v>5</v>
      </c>
      <c r="C23" s="1609" t="s">
        <v>234</v>
      </c>
      <c r="D23" s="1609" t="s">
        <v>1158</v>
      </c>
      <c r="E23" s="1612">
        <v>0.4895833333333333</v>
      </c>
      <c r="F23" s="1612">
        <v>0.75</v>
      </c>
      <c r="G23" s="1609">
        <v>30.0</v>
      </c>
      <c r="H23" s="1609">
        <v>5.75</v>
      </c>
      <c r="I23" s="1043"/>
      <c r="J23" s="242" t="s">
        <v>1150</v>
      </c>
    </row>
    <row r="24">
      <c r="A24" s="1632">
        <v>42125.0</v>
      </c>
      <c r="B24" s="1629" t="s">
        <v>5</v>
      </c>
      <c r="C24" s="1629" t="s">
        <v>234</v>
      </c>
      <c r="D24" s="1629" t="s">
        <v>1148</v>
      </c>
      <c r="E24" s="1630">
        <v>0.5833333333333334</v>
      </c>
      <c r="F24" s="1630">
        <v>0.875</v>
      </c>
      <c r="G24" s="1629">
        <v>30.0</v>
      </c>
      <c r="H24" s="1629">
        <v>6.5</v>
      </c>
      <c r="I24" s="832"/>
      <c r="J24" s="242" t="s">
        <v>1150</v>
      </c>
    </row>
    <row r="25">
      <c r="A25" s="1636">
        <v>42156.0</v>
      </c>
      <c r="B25" s="1638" t="s">
        <v>40</v>
      </c>
      <c r="C25" s="1638" t="s">
        <v>234</v>
      </c>
      <c r="D25" s="1638" t="s">
        <v>435</v>
      </c>
      <c r="E25" s="1640">
        <v>0.4166666666666667</v>
      </c>
      <c r="F25" s="1640">
        <v>0.75</v>
      </c>
      <c r="G25" s="1638">
        <v>30.0</v>
      </c>
      <c r="H25" s="1638">
        <v>7.5</v>
      </c>
      <c r="I25" s="1641"/>
      <c r="J25" s="242" t="s">
        <v>1150</v>
      </c>
    </row>
    <row r="26">
      <c r="A26" s="1632">
        <v>42156.0</v>
      </c>
      <c r="B26" s="1629" t="s">
        <v>40</v>
      </c>
      <c r="C26" s="1629" t="s">
        <v>234</v>
      </c>
      <c r="D26" s="1629" t="s">
        <v>1148</v>
      </c>
      <c r="E26" s="1630">
        <v>0.5833333333333334</v>
      </c>
      <c r="F26" s="1630">
        <v>0.8854166666666666</v>
      </c>
      <c r="G26" s="1629">
        <v>30.0</v>
      </c>
      <c r="H26" s="1629">
        <v>6.75</v>
      </c>
      <c r="I26" s="1644" t="s">
        <v>2471</v>
      </c>
      <c r="J26" s="242" t="s">
        <v>1150</v>
      </c>
    </row>
    <row r="27">
      <c r="A27" s="1633">
        <v>42186.0</v>
      </c>
      <c r="B27" s="1602" t="s">
        <v>1115</v>
      </c>
      <c r="C27" s="1602" t="s">
        <v>234</v>
      </c>
      <c r="D27" s="1602" t="s">
        <v>946</v>
      </c>
      <c r="E27" s="1603">
        <v>0.4166666666666667</v>
      </c>
      <c r="F27" s="1603">
        <v>0.75</v>
      </c>
      <c r="G27" s="1602">
        <v>30.0</v>
      </c>
      <c r="H27" s="1602">
        <v>7.5</v>
      </c>
      <c r="I27" s="103"/>
      <c r="J27" s="242" t="s">
        <v>1752</v>
      </c>
    </row>
    <row r="28">
      <c r="A28" s="1631">
        <v>42186.0</v>
      </c>
      <c r="B28" s="1609" t="s">
        <v>1115</v>
      </c>
      <c r="C28" s="1609" t="s">
        <v>234</v>
      </c>
      <c r="D28" s="1609" t="s">
        <v>1158</v>
      </c>
      <c r="E28" s="1612">
        <v>0.5833333333333334</v>
      </c>
      <c r="F28" s="1612">
        <v>0.7916666666666666</v>
      </c>
      <c r="G28" s="1609" t="s">
        <v>1063</v>
      </c>
      <c r="H28" s="1609">
        <v>5.0</v>
      </c>
      <c r="I28" s="1043"/>
      <c r="J28" s="242" t="s">
        <v>1752</v>
      </c>
    </row>
    <row r="29">
      <c r="A29" s="1449"/>
      <c r="B29" s="1449"/>
      <c r="C29" s="1449"/>
      <c r="D29" s="1449"/>
      <c r="E29" s="1646" t="s">
        <v>2832</v>
      </c>
      <c r="F29" s="1449"/>
      <c r="G29" s="1449"/>
      <c r="H29" s="1449"/>
    </row>
    <row r="30">
      <c r="A30" s="1633">
        <v>42217.0</v>
      </c>
      <c r="B30" s="1602" t="s">
        <v>109</v>
      </c>
      <c r="C30" s="1602" t="s">
        <v>234</v>
      </c>
      <c r="D30" s="1602" t="s">
        <v>946</v>
      </c>
      <c r="E30" s="1603">
        <v>0.40625</v>
      </c>
      <c r="F30" s="1603">
        <v>0.7395833333333334</v>
      </c>
      <c r="G30" s="1602" t="s">
        <v>1063</v>
      </c>
      <c r="H30" s="1602">
        <v>8.0</v>
      </c>
      <c r="I30" s="103"/>
      <c r="J30" s="242" t="s">
        <v>1150</v>
      </c>
    </row>
    <row r="31">
      <c r="A31" s="1649">
        <v>42217.0</v>
      </c>
      <c r="B31" s="1650" t="s">
        <v>109</v>
      </c>
      <c r="C31" s="1650" t="s">
        <v>234</v>
      </c>
      <c r="D31" s="1650" t="s">
        <v>1158</v>
      </c>
      <c r="E31" s="1652">
        <v>0.4166666666666667</v>
      </c>
      <c r="F31" s="1652">
        <v>0.7916666666666666</v>
      </c>
      <c r="G31" s="1650">
        <v>30.0</v>
      </c>
      <c r="H31" s="1609">
        <v>8.5</v>
      </c>
      <c r="I31" s="1654"/>
      <c r="J31" s="1656" t="s">
        <v>1150</v>
      </c>
    </row>
    <row r="32">
      <c r="A32" s="1632">
        <v>42217.0</v>
      </c>
      <c r="B32" s="1629" t="s">
        <v>109</v>
      </c>
      <c r="C32" s="1629" t="s">
        <v>234</v>
      </c>
      <c r="D32" s="1629" t="s">
        <v>1148</v>
      </c>
      <c r="E32" s="1630">
        <v>0.5833333333333334</v>
      </c>
      <c r="F32" s="1630">
        <v>0.8854166666666666</v>
      </c>
      <c r="G32" s="1629">
        <v>30.0</v>
      </c>
      <c r="H32" s="1629">
        <v>6.75</v>
      </c>
      <c r="I32" s="832"/>
      <c r="J32" s="242" t="s">
        <v>1150</v>
      </c>
    </row>
    <row r="33">
      <c r="A33" s="1631">
        <v>42248.0</v>
      </c>
      <c r="B33" s="1609" t="s">
        <v>125</v>
      </c>
      <c r="C33" s="1609" t="s">
        <v>234</v>
      </c>
      <c r="D33" s="1609" t="s">
        <v>1158</v>
      </c>
      <c r="E33" s="1612">
        <v>0.4166666666666667</v>
      </c>
      <c r="F33" s="1612">
        <v>0.7916666666666666</v>
      </c>
      <c r="G33" s="1609">
        <v>30.0</v>
      </c>
      <c r="H33" s="1609">
        <v>8.5</v>
      </c>
      <c r="I33" s="1043"/>
      <c r="J33" s="242" t="s">
        <v>1150</v>
      </c>
    </row>
    <row r="34">
      <c r="A34" s="1632">
        <v>42248.0</v>
      </c>
      <c r="B34" s="1629" t="s">
        <v>125</v>
      </c>
      <c r="C34" s="1629" t="s">
        <v>234</v>
      </c>
      <c r="D34" s="1629" t="s">
        <v>1148</v>
      </c>
      <c r="E34" s="1630">
        <v>0.5416666666666666</v>
      </c>
      <c r="F34" s="1630">
        <v>0.875</v>
      </c>
      <c r="G34" s="1629">
        <v>30.0</v>
      </c>
      <c r="H34" s="1629">
        <v>7.5</v>
      </c>
      <c r="I34" s="832"/>
      <c r="J34" s="242" t="s">
        <v>1150</v>
      </c>
    </row>
    <row r="35">
      <c r="A35" s="1658">
        <v>42278.0</v>
      </c>
      <c r="B35" s="1659" t="s">
        <v>141</v>
      </c>
      <c r="C35" s="1659" t="s">
        <v>234</v>
      </c>
      <c r="D35" s="1659" t="s">
        <v>1167</v>
      </c>
      <c r="E35" s="1660">
        <v>0.4166666666666667</v>
      </c>
      <c r="F35" s="1660">
        <v>0.625</v>
      </c>
      <c r="G35" s="1659" t="s">
        <v>1063</v>
      </c>
      <c r="H35" s="1659">
        <v>5.0</v>
      </c>
      <c r="I35" s="1661"/>
      <c r="J35" s="242" t="s">
        <v>1150</v>
      </c>
    </row>
    <row r="36">
      <c r="A36" s="1636">
        <v>42278.0</v>
      </c>
      <c r="B36" s="1638" t="s">
        <v>141</v>
      </c>
      <c r="C36" s="1638" t="s">
        <v>234</v>
      </c>
      <c r="D36" s="1638" t="s">
        <v>435</v>
      </c>
      <c r="E36" s="1640">
        <v>0.5</v>
      </c>
      <c r="F36" s="1640">
        <v>0.8333333333333334</v>
      </c>
      <c r="G36" s="1638">
        <v>30.0</v>
      </c>
      <c r="H36" s="1638">
        <v>7.5</v>
      </c>
      <c r="I36" s="1641"/>
      <c r="J36" s="242" t="s">
        <v>1150</v>
      </c>
    </row>
    <row r="37">
      <c r="A37" s="1632">
        <v>42278.0</v>
      </c>
      <c r="B37" s="1629" t="s">
        <v>141</v>
      </c>
      <c r="C37" s="1629" t="s">
        <v>234</v>
      </c>
      <c r="D37" s="1629" t="s">
        <v>1148</v>
      </c>
      <c r="E37" s="1630">
        <v>0.5833333333333334</v>
      </c>
      <c r="F37" s="1630">
        <v>0.8854166666666666</v>
      </c>
      <c r="G37" s="1629">
        <v>30.0</v>
      </c>
      <c r="H37" s="1629">
        <v>6.75</v>
      </c>
      <c r="I37" s="832"/>
      <c r="J37" s="242" t="s">
        <v>1150</v>
      </c>
    </row>
    <row r="38">
      <c r="A38" s="1633">
        <v>42309.0</v>
      </c>
      <c r="B38" s="1602" t="s">
        <v>170</v>
      </c>
      <c r="C38" s="1602" t="s">
        <v>234</v>
      </c>
      <c r="D38" s="1602" t="s">
        <v>946</v>
      </c>
      <c r="E38" s="1603">
        <v>0.4166666666666667</v>
      </c>
      <c r="F38" s="1603">
        <v>0.7916666666666666</v>
      </c>
      <c r="G38" s="1602">
        <v>30.0</v>
      </c>
      <c r="H38" s="1602">
        <v>8.5</v>
      </c>
      <c r="I38" s="103"/>
      <c r="J38" s="242" t="s">
        <v>1150</v>
      </c>
    </row>
    <row r="39">
      <c r="A39" s="1664">
        <v>42339.0</v>
      </c>
      <c r="B39" s="1665" t="s">
        <v>5</v>
      </c>
      <c r="C39" s="1665" t="s">
        <v>2215</v>
      </c>
      <c r="D39" s="1665" t="s">
        <v>946</v>
      </c>
      <c r="E39" s="1667">
        <v>0.4166666666666667</v>
      </c>
      <c r="F39" s="1667">
        <v>0.75</v>
      </c>
      <c r="G39" s="1665">
        <v>30.0</v>
      </c>
      <c r="H39" s="1665">
        <v>7.5</v>
      </c>
      <c r="I39" s="1669"/>
      <c r="J39" s="242" t="s">
        <v>1150</v>
      </c>
    </row>
    <row r="40">
      <c r="A40" s="1631">
        <v>42339.0</v>
      </c>
      <c r="B40" s="1609" t="s">
        <v>5</v>
      </c>
      <c r="C40" s="1609" t="s">
        <v>234</v>
      </c>
      <c r="D40" s="1609" t="s">
        <v>1158</v>
      </c>
      <c r="E40" s="1612">
        <v>0.4166666666666667</v>
      </c>
      <c r="F40" s="1612">
        <v>0.7083333333333334</v>
      </c>
      <c r="G40" s="1609">
        <v>30.0</v>
      </c>
      <c r="H40" s="1609">
        <v>6.5</v>
      </c>
      <c r="I40" s="1043"/>
      <c r="J40" s="242" t="s">
        <v>1150</v>
      </c>
    </row>
    <row r="41">
      <c r="A41" s="1632">
        <v>42339.0</v>
      </c>
      <c r="B41" s="1629" t="s">
        <v>5</v>
      </c>
      <c r="C41" s="1629" t="s">
        <v>234</v>
      </c>
      <c r="D41" s="1629" t="s">
        <v>1148</v>
      </c>
      <c r="E41" s="1630">
        <v>0.6041666666666666</v>
      </c>
      <c r="F41" s="1630">
        <v>0.8819444444444444</v>
      </c>
      <c r="G41" s="1629" t="s">
        <v>1063</v>
      </c>
      <c r="H41" s="1629" t="s">
        <v>2246</v>
      </c>
      <c r="I41" s="832"/>
      <c r="J41" s="242" t="s">
        <v>1150</v>
      </c>
    </row>
    <row r="42">
      <c r="A42" s="1671" t="s">
        <v>3134</v>
      </c>
      <c r="B42" s="1671" t="s">
        <v>40</v>
      </c>
      <c r="C42" s="1671" t="s">
        <v>234</v>
      </c>
      <c r="D42" s="1671" t="s">
        <v>1167</v>
      </c>
      <c r="E42" s="1673">
        <v>0.4166666666666667</v>
      </c>
      <c r="F42" s="1673">
        <v>0.7083333333333334</v>
      </c>
      <c r="G42" s="1671">
        <v>30.0</v>
      </c>
      <c r="H42" s="1671">
        <v>6.5</v>
      </c>
      <c r="I42" s="97"/>
      <c r="J42" s="242" t="s">
        <v>1150</v>
      </c>
    </row>
    <row r="43">
      <c r="A43" s="1629" t="s">
        <v>3134</v>
      </c>
      <c r="B43" s="1629" t="s">
        <v>40</v>
      </c>
      <c r="C43" s="1629" t="s">
        <v>234</v>
      </c>
      <c r="D43" s="1629" t="s">
        <v>1148</v>
      </c>
      <c r="E43" s="1630">
        <v>0.6041666666666666</v>
      </c>
      <c r="F43" s="1630">
        <v>0.8819444444444444</v>
      </c>
      <c r="G43" s="1629" t="s">
        <v>1063</v>
      </c>
      <c r="H43" s="1629" t="s">
        <v>2246</v>
      </c>
      <c r="I43" s="832"/>
      <c r="J43" s="242" t="s">
        <v>1150</v>
      </c>
    </row>
    <row r="44">
      <c r="A44" s="1602" t="s">
        <v>4633</v>
      </c>
      <c r="B44" s="1602" t="s">
        <v>1115</v>
      </c>
      <c r="C44" s="1602" t="s">
        <v>234</v>
      </c>
      <c r="D44" s="1602" t="s">
        <v>946</v>
      </c>
      <c r="E44" s="1603">
        <v>0.4166666666666667</v>
      </c>
      <c r="F44" s="1603">
        <v>0.75</v>
      </c>
      <c r="G44" s="1602">
        <v>30.0</v>
      </c>
      <c r="H44" s="1602">
        <v>7.5</v>
      </c>
      <c r="I44" s="103"/>
      <c r="J44" s="242" t="s">
        <v>1150</v>
      </c>
    </row>
    <row r="45">
      <c r="A45" s="1638" t="s">
        <v>1334</v>
      </c>
      <c r="B45" s="1638" t="s">
        <v>1115</v>
      </c>
      <c r="C45" s="1638" t="s">
        <v>234</v>
      </c>
      <c r="D45" s="1638" t="s">
        <v>435</v>
      </c>
      <c r="E45" s="1640">
        <v>0.6041666666666666</v>
      </c>
      <c r="F45" s="1640">
        <v>0.875</v>
      </c>
      <c r="G45" s="1638">
        <v>30.0</v>
      </c>
      <c r="H45" s="1638">
        <v>6.0</v>
      </c>
      <c r="I45" s="1641"/>
      <c r="J45" s="242" t="s">
        <v>1150</v>
      </c>
    </row>
    <row r="46">
      <c r="A46" s="1602" t="s">
        <v>4635</v>
      </c>
      <c r="B46" s="1602" t="s">
        <v>109</v>
      </c>
      <c r="C46" s="1602" t="s">
        <v>2215</v>
      </c>
      <c r="D46" s="1602" t="s">
        <v>946</v>
      </c>
      <c r="E46" s="1603">
        <v>0.4270833333333333</v>
      </c>
      <c r="F46" s="1603">
        <v>0.71875</v>
      </c>
      <c r="G46" s="1602">
        <v>60.0</v>
      </c>
      <c r="H46" s="1602">
        <v>6.0</v>
      </c>
      <c r="I46" s="103"/>
      <c r="J46" s="242" t="s">
        <v>1150</v>
      </c>
    </row>
    <row r="47">
      <c r="A47" s="1671" t="s">
        <v>4635</v>
      </c>
      <c r="B47" s="1671" t="s">
        <v>109</v>
      </c>
      <c r="C47" s="1671" t="s">
        <v>234</v>
      </c>
      <c r="D47" s="1671" t="s">
        <v>1167</v>
      </c>
      <c r="E47" s="1673">
        <v>0.4166666666666667</v>
      </c>
      <c r="F47" s="1673">
        <v>0.7916666666666666</v>
      </c>
      <c r="G47" s="1671">
        <v>30.0</v>
      </c>
      <c r="H47" s="1671">
        <v>8.5</v>
      </c>
      <c r="I47" s="97"/>
      <c r="J47" s="242" t="s">
        <v>1150</v>
      </c>
    </row>
    <row r="48">
      <c r="A48" s="1629" t="s">
        <v>4635</v>
      </c>
      <c r="B48" s="1629" t="s">
        <v>109</v>
      </c>
      <c r="C48" s="1629" t="s">
        <v>234</v>
      </c>
      <c r="D48" s="1629" t="s">
        <v>1148</v>
      </c>
      <c r="E48" s="1630">
        <v>0.5833333333333334</v>
      </c>
      <c r="F48" s="1630">
        <v>0.875</v>
      </c>
      <c r="G48" s="1629">
        <v>30.0</v>
      </c>
      <c r="H48" s="1629">
        <v>6.5</v>
      </c>
      <c r="I48" s="832"/>
      <c r="J48" s="242" t="s">
        <v>1150</v>
      </c>
    </row>
    <row r="49">
      <c r="A49" s="1609" t="s">
        <v>4638</v>
      </c>
      <c r="B49" s="1609" t="s">
        <v>125</v>
      </c>
      <c r="C49" s="1609" t="s">
        <v>234</v>
      </c>
      <c r="D49" s="1609" t="s">
        <v>1158</v>
      </c>
      <c r="E49" s="1612">
        <v>0.4166666666666667</v>
      </c>
      <c r="F49" s="1612">
        <v>0.7916666666666666</v>
      </c>
      <c r="G49" s="1609">
        <v>30.0</v>
      </c>
      <c r="H49" s="1609">
        <v>8.5</v>
      </c>
      <c r="I49" s="1043"/>
      <c r="J49" s="242" t="s">
        <v>1150</v>
      </c>
    </row>
    <row r="50">
      <c r="A50" s="1671" t="s">
        <v>4639</v>
      </c>
      <c r="B50" s="1671" t="s">
        <v>125</v>
      </c>
      <c r="C50" s="1671" t="s">
        <v>234</v>
      </c>
      <c r="D50" s="1671" t="s">
        <v>1167</v>
      </c>
      <c r="E50" s="1673">
        <v>0.5416666666666666</v>
      </c>
      <c r="F50" s="1673">
        <v>0.8819444444444444</v>
      </c>
      <c r="G50" s="1671">
        <v>30.0</v>
      </c>
      <c r="H50" s="1671" t="s">
        <v>1881</v>
      </c>
      <c r="I50" s="1675" t="s">
        <v>4640</v>
      </c>
      <c r="J50" s="242" t="s">
        <v>1150</v>
      </c>
    </row>
    <row r="51">
      <c r="A51" s="1638" t="s">
        <v>4641</v>
      </c>
      <c r="B51" s="1638" t="s">
        <v>141</v>
      </c>
      <c r="C51" s="1638" t="s">
        <v>234</v>
      </c>
      <c r="D51" s="1638" t="s">
        <v>435</v>
      </c>
      <c r="E51" s="1640">
        <v>0.5833333333333334</v>
      </c>
      <c r="F51" s="1640">
        <v>0.8333333333333334</v>
      </c>
      <c r="G51" s="1638">
        <v>30.0</v>
      </c>
      <c r="H51" s="1638">
        <v>5.5</v>
      </c>
      <c r="I51" s="1641"/>
      <c r="J51" s="242" t="s">
        <v>1150</v>
      </c>
    </row>
    <row r="52">
      <c r="A52" s="1629" t="s">
        <v>4641</v>
      </c>
      <c r="B52" s="1629" t="s">
        <v>141</v>
      </c>
      <c r="C52" s="1629" t="s">
        <v>234</v>
      </c>
      <c r="D52" s="1629" t="s">
        <v>1148</v>
      </c>
      <c r="E52" s="1630">
        <v>0.5833333333333334</v>
      </c>
      <c r="F52" s="1630">
        <v>0.9166666666666666</v>
      </c>
      <c r="G52" s="1629">
        <v>30.0</v>
      </c>
      <c r="H52" s="1629">
        <v>7.5</v>
      </c>
      <c r="I52" s="1644" t="s">
        <v>4643</v>
      </c>
      <c r="J52" s="242" t="s">
        <v>1150</v>
      </c>
    </row>
    <row r="53">
      <c r="A53" s="1602" t="s">
        <v>4644</v>
      </c>
      <c r="B53" s="1602" t="s">
        <v>170</v>
      </c>
      <c r="C53" s="1602" t="s">
        <v>234</v>
      </c>
      <c r="D53" s="1602" t="s">
        <v>946</v>
      </c>
      <c r="E53" s="1603">
        <v>0.4583333333333333</v>
      </c>
      <c r="F53" s="1603">
        <v>0.78125</v>
      </c>
      <c r="G53" s="1602">
        <v>30.0</v>
      </c>
      <c r="H53" s="1602">
        <v>7.25</v>
      </c>
      <c r="I53" s="103"/>
      <c r="J53" s="242" t="s">
        <v>1150</v>
      </c>
    </row>
    <row r="54">
      <c r="A54" s="1609" t="s">
        <v>4644</v>
      </c>
      <c r="B54" s="1609" t="s">
        <v>170</v>
      </c>
      <c r="C54" s="1609" t="s">
        <v>234</v>
      </c>
      <c r="D54" s="1609" t="s">
        <v>1158</v>
      </c>
      <c r="E54" s="1612">
        <v>0.5416666666666666</v>
      </c>
      <c r="F54" s="1612">
        <v>0.7083333333333334</v>
      </c>
      <c r="G54" s="1609" t="s">
        <v>1063</v>
      </c>
      <c r="H54" s="1609">
        <v>4.0</v>
      </c>
      <c r="I54" s="1043"/>
      <c r="J54" s="242" t="s">
        <v>1150</v>
      </c>
    </row>
    <row r="55">
      <c r="A55" s="1629" t="s">
        <v>4647</v>
      </c>
      <c r="B55" s="1629" t="s">
        <v>5</v>
      </c>
      <c r="C55" s="1629" t="s">
        <v>234</v>
      </c>
      <c r="D55" s="1629" t="s">
        <v>1148</v>
      </c>
      <c r="E55" s="1630">
        <v>0.4166666666666667</v>
      </c>
      <c r="F55" s="1630">
        <v>0.7083333333333334</v>
      </c>
      <c r="G55" s="1629">
        <v>30.0</v>
      </c>
      <c r="H55" s="1629">
        <v>6.5</v>
      </c>
      <c r="I55" s="832"/>
      <c r="J55" s="242" t="s">
        <v>1150</v>
      </c>
    </row>
    <row r="56">
      <c r="A56" s="1609" t="s">
        <v>4647</v>
      </c>
      <c r="B56" s="1609" t="s">
        <v>5</v>
      </c>
      <c r="C56" s="1609" t="s">
        <v>234</v>
      </c>
      <c r="D56" s="1609" t="s">
        <v>1158</v>
      </c>
      <c r="E56" s="1612">
        <v>0.625</v>
      </c>
      <c r="F56" s="1612">
        <v>0.8090277777777778</v>
      </c>
      <c r="G56" s="1609" t="s">
        <v>1063</v>
      </c>
      <c r="H56" s="1609" t="s">
        <v>4650</v>
      </c>
      <c r="I56" s="1676" t="s">
        <v>4651</v>
      </c>
      <c r="J56" s="242" t="s">
        <v>1150</v>
      </c>
    </row>
    <row r="57">
      <c r="A57" s="1646" t="s">
        <v>4647</v>
      </c>
      <c r="B57" s="1646" t="s">
        <v>5</v>
      </c>
      <c r="C57" s="1646" t="s">
        <v>234</v>
      </c>
      <c r="D57" s="1646" t="s">
        <v>946</v>
      </c>
      <c r="E57" s="1677">
        <v>0.4166666666666667</v>
      </c>
      <c r="F57" s="1677">
        <v>0.7291666666666666</v>
      </c>
      <c r="G57" s="1646">
        <v>30.0</v>
      </c>
      <c r="H57" s="1646">
        <v>7.0</v>
      </c>
    </row>
    <row r="58">
      <c r="A58" s="1629" t="s">
        <v>4654</v>
      </c>
      <c r="B58" s="1629" t="s">
        <v>40</v>
      </c>
      <c r="C58" s="1629" t="s">
        <v>234</v>
      </c>
      <c r="D58" s="1629" t="s">
        <v>1148</v>
      </c>
      <c r="E58" s="1630">
        <v>0.4166666666666667</v>
      </c>
      <c r="F58" s="1630">
        <v>0.7083333333333334</v>
      </c>
      <c r="G58" s="1629">
        <v>30.0</v>
      </c>
      <c r="H58" s="1629">
        <v>6.5</v>
      </c>
      <c r="I58" s="1644" t="s">
        <v>4655</v>
      </c>
      <c r="J58" s="242" t="s">
        <v>1150</v>
      </c>
    </row>
    <row r="59">
      <c r="A59" s="1671" t="s">
        <v>4654</v>
      </c>
      <c r="B59" s="1671" t="s">
        <v>40</v>
      </c>
      <c r="C59" s="1671" t="s">
        <v>234</v>
      </c>
      <c r="D59" s="1671" t="s">
        <v>1167</v>
      </c>
      <c r="E59" s="1673">
        <v>0.625</v>
      </c>
      <c r="F59" s="1673">
        <v>0.7986111111111112</v>
      </c>
      <c r="G59" s="1671" t="s">
        <v>1063</v>
      </c>
      <c r="H59" s="1671" t="s">
        <v>2227</v>
      </c>
      <c r="I59" s="97"/>
      <c r="J59" s="242" t="s">
        <v>1752</v>
      </c>
    </row>
    <row r="60">
      <c r="A60" s="1602" t="s">
        <v>4657</v>
      </c>
      <c r="B60" s="1602" t="s">
        <v>1115</v>
      </c>
      <c r="C60" s="1602" t="s">
        <v>234</v>
      </c>
      <c r="D60" s="1602" t="s">
        <v>946</v>
      </c>
      <c r="E60" s="1603">
        <v>0.4166666666666667</v>
      </c>
      <c r="F60" s="1603">
        <v>0.7083333333333334</v>
      </c>
      <c r="G60" s="1602">
        <v>30.0</v>
      </c>
      <c r="H60" s="1602">
        <v>6.5</v>
      </c>
      <c r="I60" s="103"/>
      <c r="J60" s="242" t="s">
        <v>1752</v>
      </c>
    </row>
    <row r="61">
      <c r="A61" s="1680" t="s">
        <v>4657</v>
      </c>
      <c r="B61" s="1680" t="s">
        <v>1115</v>
      </c>
      <c r="C61" s="1680" t="s">
        <v>234</v>
      </c>
      <c r="D61" s="1680" t="s">
        <v>435</v>
      </c>
      <c r="E61" s="1681">
        <v>0.6284722222222222</v>
      </c>
      <c r="F61" s="1681">
        <v>0.8125</v>
      </c>
      <c r="G61" s="1680" t="s">
        <v>1063</v>
      </c>
      <c r="H61" s="1680" t="s">
        <v>4659</v>
      </c>
      <c r="I61" s="1508"/>
      <c r="J61" s="242" t="s">
        <v>1752</v>
      </c>
    </row>
    <row r="62">
      <c r="A62" s="242" t="s">
        <v>4660</v>
      </c>
    </row>
    <row r="63">
      <c r="A63" s="1602" t="s">
        <v>4661</v>
      </c>
      <c r="B63" s="1602" t="s">
        <v>109</v>
      </c>
      <c r="C63" s="1602" t="s">
        <v>2215</v>
      </c>
      <c r="D63" s="1602" t="s">
        <v>946</v>
      </c>
      <c r="E63" s="1603">
        <v>0.4166666666666667</v>
      </c>
      <c r="F63" s="1603">
        <v>0.625</v>
      </c>
      <c r="G63" s="1602" t="s">
        <v>1063</v>
      </c>
      <c r="H63" s="1602">
        <v>5.0</v>
      </c>
      <c r="I63" s="103"/>
      <c r="J63" s="242" t="s">
        <v>1150</v>
      </c>
    </row>
    <row r="64">
      <c r="A64" s="1609" t="s">
        <v>4661</v>
      </c>
      <c r="B64" s="1609" t="s">
        <v>109</v>
      </c>
      <c r="C64" s="1609" t="s">
        <v>234</v>
      </c>
      <c r="D64" s="1609" t="s">
        <v>1158</v>
      </c>
      <c r="E64" s="1612">
        <v>0.4166666666666667</v>
      </c>
      <c r="F64" s="1612">
        <v>0.7916666666666666</v>
      </c>
      <c r="G64" s="1609">
        <v>30.0</v>
      </c>
      <c r="H64" s="1609">
        <v>8.5</v>
      </c>
      <c r="I64" s="1043"/>
      <c r="J64" s="242" t="s">
        <v>1150</v>
      </c>
    </row>
    <row r="65">
      <c r="A65" s="1629" t="s">
        <v>4661</v>
      </c>
      <c r="B65" s="1629" t="s">
        <v>109</v>
      </c>
      <c r="C65" s="1629" t="s">
        <v>234</v>
      </c>
      <c r="D65" s="1629" t="s">
        <v>1148</v>
      </c>
      <c r="E65" s="1630">
        <v>0.5833333333333334</v>
      </c>
      <c r="F65" s="1630">
        <v>0.8819444444444444</v>
      </c>
      <c r="G65" s="1629">
        <v>30.0</v>
      </c>
      <c r="H65" s="1629" t="s">
        <v>2246</v>
      </c>
      <c r="I65" s="1644" t="s">
        <v>4663</v>
      </c>
      <c r="J65" s="242" t="s">
        <v>1150</v>
      </c>
    </row>
    <row r="66">
      <c r="A66" s="1609" t="s">
        <v>4666</v>
      </c>
      <c r="B66" s="1609" t="s">
        <v>125</v>
      </c>
      <c r="C66" s="1609" t="s">
        <v>234</v>
      </c>
      <c r="D66" s="1609" t="s">
        <v>1158</v>
      </c>
      <c r="E66" s="1612">
        <v>0.4166666666666667</v>
      </c>
      <c r="F66" s="1612">
        <v>0.7916666666666666</v>
      </c>
      <c r="G66" s="1609">
        <v>30.0</v>
      </c>
      <c r="H66" s="1609">
        <v>8.5</v>
      </c>
      <c r="I66" s="1043"/>
      <c r="J66" s="242" t="s">
        <v>1150</v>
      </c>
    </row>
    <row r="67">
      <c r="A67" s="1629" t="s">
        <v>4666</v>
      </c>
      <c r="B67" s="1629" t="s">
        <v>125</v>
      </c>
      <c r="C67" s="1629" t="s">
        <v>234</v>
      </c>
      <c r="D67" s="1629" t="s">
        <v>1148</v>
      </c>
      <c r="E67" s="1630">
        <v>0.5416666666666666</v>
      </c>
      <c r="F67" s="1630">
        <v>0.8958333333333334</v>
      </c>
      <c r="G67" s="1629">
        <v>30.0</v>
      </c>
      <c r="H67" s="1629">
        <v>8.0</v>
      </c>
      <c r="I67" s="1644" t="s">
        <v>4668</v>
      </c>
      <c r="J67" s="242" t="s">
        <v>1150</v>
      </c>
    </row>
    <row r="68">
      <c r="A68" s="1602" t="s">
        <v>3196</v>
      </c>
      <c r="B68" s="1602" t="s">
        <v>141</v>
      </c>
      <c r="C68" s="1602" t="s">
        <v>234</v>
      </c>
      <c r="D68" s="1602" t="s">
        <v>946</v>
      </c>
      <c r="E68" s="1603">
        <v>0.4166666666666667</v>
      </c>
      <c r="F68" s="1603">
        <v>0.6354166666666666</v>
      </c>
      <c r="G68" s="1602">
        <v>15.0</v>
      </c>
      <c r="H68" s="1602">
        <v>5.0</v>
      </c>
      <c r="I68" s="103"/>
      <c r="J68" s="242" t="s">
        <v>1150</v>
      </c>
    </row>
    <row r="69">
      <c r="A69" s="1609" t="s">
        <v>3196</v>
      </c>
      <c r="B69" s="1609" t="s">
        <v>141</v>
      </c>
      <c r="C69" s="1609" t="s">
        <v>234</v>
      </c>
      <c r="D69" s="1609" t="s">
        <v>1158</v>
      </c>
      <c r="E69" s="1612">
        <v>0.5</v>
      </c>
      <c r="F69" s="1612">
        <v>0.8333333333333334</v>
      </c>
      <c r="G69" s="1609">
        <v>30.0</v>
      </c>
      <c r="H69" s="1609">
        <v>7.5</v>
      </c>
      <c r="I69" s="1043"/>
      <c r="J69" s="242" t="s">
        <v>1150</v>
      </c>
    </row>
    <row r="70">
      <c r="A70" s="1629" t="s">
        <v>3191</v>
      </c>
      <c r="B70" s="1629" t="s">
        <v>141</v>
      </c>
      <c r="C70" s="1629" t="s">
        <v>234</v>
      </c>
      <c r="D70" s="1629" t="s">
        <v>1148</v>
      </c>
      <c r="E70" s="1630">
        <v>0.5833333333333334</v>
      </c>
      <c r="F70" s="1630">
        <v>0.8958333333333334</v>
      </c>
      <c r="G70" s="1629">
        <v>30.0</v>
      </c>
      <c r="H70" s="1629">
        <v>7.0</v>
      </c>
      <c r="I70" s="832"/>
      <c r="J70" s="242" t="s">
        <v>1150</v>
      </c>
    </row>
    <row r="71">
      <c r="A71" s="1602" t="s">
        <v>4673</v>
      </c>
      <c r="B71" s="1602" t="s">
        <v>170</v>
      </c>
      <c r="C71" s="1602" t="s">
        <v>234</v>
      </c>
      <c r="D71" s="1602" t="s">
        <v>946</v>
      </c>
      <c r="E71" s="1603">
        <v>0.4583333333333333</v>
      </c>
      <c r="F71" s="1603">
        <v>0.7604166666666666</v>
      </c>
      <c r="G71" s="1602">
        <v>30.0</v>
      </c>
      <c r="H71" s="1602">
        <v>6.75</v>
      </c>
      <c r="I71" s="103"/>
      <c r="J71" s="242" t="s">
        <v>1150</v>
      </c>
    </row>
    <row r="72">
      <c r="A72" s="1602" t="s">
        <v>4675</v>
      </c>
      <c r="B72" s="1602" t="s">
        <v>5</v>
      </c>
      <c r="C72" s="1602" t="s">
        <v>234</v>
      </c>
      <c r="D72" s="1602" t="s">
        <v>946</v>
      </c>
      <c r="E72" s="1603">
        <v>0.5416666666666666</v>
      </c>
      <c r="F72" s="1603">
        <v>0.7569444444444444</v>
      </c>
      <c r="G72" s="1602" t="s">
        <v>1063</v>
      </c>
      <c r="H72" s="1602" t="s">
        <v>2329</v>
      </c>
      <c r="I72" s="1619" t="s">
        <v>4677</v>
      </c>
      <c r="J72" s="242" t="s">
        <v>1150</v>
      </c>
    </row>
    <row r="73">
      <c r="A73" s="1609" t="s">
        <v>4675</v>
      </c>
      <c r="B73" s="1609" t="s">
        <v>5</v>
      </c>
      <c r="C73" s="1609" t="s">
        <v>234</v>
      </c>
      <c r="D73" s="1609" t="s">
        <v>1158</v>
      </c>
      <c r="E73" s="1612">
        <v>0.4583333333333333</v>
      </c>
      <c r="F73" s="1612">
        <v>0.6666666666666666</v>
      </c>
      <c r="G73" s="1609" t="s">
        <v>1063</v>
      </c>
      <c r="H73" s="1609">
        <v>5.0</v>
      </c>
      <c r="I73" s="1676" t="s">
        <v>1865</v>
      </c>
      <c r="J73" s="242" t="s">
        <v>1150</v>
      </c>
    </row>
    <row r="74">
      <c r="A74" s="1621" t="s">
        <v>3204</v>
      </c>
      <c r="B74" s="1621" t="s">
        <v>40</v>
      </c>
      <c r="C74" s="1621" t="s">
        <v>234</v>
      </c>
      <c r="D74" s="1621" t="s">
        <v>2872</v>
      </c>
      <c r="E74" s="1622">
        <v>0.4166666666666667</v>
      </c>
      <c r="F74" s="1622">
        <v>0.7083333333333334</v>
      </c>
      <c r="G74" s="1621" t="s">
        <v>1063</v>
      </c>
      <c r="H74" s="1621">
        <v>7.0</v>
      </c>
      <c r="I74" s="1623"/>
      <c r="J74" s="242" t="s">
        <v>1150</v>
      </c>
    </row>
    <row r="75">
      <c r="A75" s="1671" t="s">
        <v>3204</v>
      </c>
      <c r="B75" s="1671" t="s">
        <v>40</v>
      </c>
      <c r="C75" s="1671" t="s">
        <v>234</v>
      </c>
      <c r="D75" s="1671" t="s">
        <v>1167</v>
      </c>
      <c r="E75" s="1673">
        <v>0.625</v>
      </c>
      <c r="F75" s="1673">
        <v>0.7916666666666666</v>
      </c>
      <c r="G75" s="1671" t="s">
        <v>1063</v>
      </c>
      <c r="H75" s="1671">
        <v>4.0</v>
      </c>
      <c r="I75" s="97"/>
      <c r="J75" s="242" t="s">
        <v>1150</v>
      </c>
    </row>
    <row r="76">
      <c r="A76" s="1604" t="s">
        <v>4679</v>
      </c>
      <c r="B76" s="1604" t="s">
        <v>1115</v>
      </c>
      <c r="C76" s="1604" t="s">
        <v>234</v>
      </c>
      <c r="D76" s="1604" t="s">
        <v>4680</v>
      </c>
      <c r="E76" s="1606">
        <v>0.4166666666666667</v>
      </c>
      <c r="F76" s="1606">
        <v>0.5416666666666666</v>
      </c>
      <c r="G76" s="1604" t="s">
        <v>1063</v>
      </c>
      <c r="H76" s="1604">
        <v>3.0</v>
      </c>
      <c r="I76" s="1397"/>
      <c r="J76" s="242" t="s">
        <v>1150</v>
      </c>
    </row>
    <row r="77">
      <c r="A77" s="1629" t="s">
        <v>4679</v>
      </c>
      <c r="B77" s="1629" t="s">
        <v>1115</v>
      </c>
      <c r="C77" s="1629" t="s">
        <v>234</v>
      </c>
      <c r="D77" s="1629" t="s">
        <v>1148</v>
      </c>
      <c r="E77" s="1630">
        <v>0.4166666666666667</v>
      </c>
      <c r="F77" s="1630">
        <v>0.7083333333333334</v>
      </c>
      <c r="G77" s="1629">
        <v>30.0</v>
      </c>
      <c r="H77" s="1629">
        <v>6.5</v>
      </c>
      <c r="I77" s="832"/>
      <c r="J77" s="242" t="s">
        <v>1150</v>
      </c>
    </row>
    <row r="78">
      <c r="A78" s="1609" t="s">
        <v>4679</v>
      </c>
      <c r="B78" s="1609" t="s">
        <v>1115</v>
      </c>
      <c r="C78" s="1609" t="s">
        <v>234</v>
      </c>
      <c r="D78" s="1609" t="s">
        <v>1158</v>
      </c>
      <c r="E78" s="1612">
        <v>0.625</v>
      </c>
      <c r="F78" s="1612">
        <v>0.8055555555555556</v>
      </c>
      <c r="G78" s="1609" t="s">
        <v>1063</v>
      </c>
      <c r="H78" s="1609" t="s">
        <v>4681</v>
      </c>
      <c r="I78" s="1043"/>
      <c r="J78" s="242" t="s">
        <v>1150</v>
      </c>
    </row>
    <row r="79">
      <c r="A79" s="1671" t="s">
        <v>3209</v>
      </c>
      <c r="B79" s="1671" t="s">
        <v>109</v>
      </c>
      <c r="C79" s="1671" t="s">
        <v>234</v>
      </c>
      <c r="D79" s="1671" t="s">
        <v>1167</v>
      </c>
      <c r="E79" s="1673">
        <v>0.4166666666666667</v>
      </c>
      <c r="F79" s="1673">
        <v>0.7916666666666666</v>
      </c>
      <c r="G79" s="1671">
        <v>30.0</v>
      </c>
      <c r="H79" s="1671">
        <v>8.5</v>
      </c>
      <c r="I79" s="97"/>
      <c r="J79" s="242" t="s">
        <v>1150</v>
      </c>
    </row>
    <row r="80">
      <c r="A80" s="1609" t="s">
        <v>3209</v>
      </c>
      <c r="B80" s="1609" t="s">
        <v>109</v>
      </c>
      <c r="C80" s="1609" t="s">
        <v>234</v>
      </c>
      <c r="D80" s="1609" t="s">
        <v>1158</v>
      </c>
      <c r="E80" s="1612">
        <v>0.5833333333333334</v>
      </c>
      <c r="F80" s="1612">
        <v>0.8888888888888888</v>
      </c>
      <c r="G80" s="1609">
        <v>10.0</v>
      </c>
      <c r="H80" s="1609" t="s">
        <v>2212</v>
      </c>
      <c r="I80" s="1676" t="s">
        <v>4684</v>
      </c>
      <c r="J80" s="242" t="s">
        <v>1150</v>
      </c>
    </row>
    <row r="81">
      <c r="A81" s="1609" t="s">
        <v>4686</v>
      </c>
      <c r="B81" s="1609" t="s">
        <v>125</v>
      </c>
      <c r="C81" s="1609" t="s">
        <v>234</v>
      </c>
      <c r="D81" s="1609" t="s">
        <v>1158</v>
      </c>
      <c r="E81" s="1612">
        <v>0.4166666666666667</v>
      </c>
      <c r="F81" s="1612">
        <v>0.53125</v>
      </c>
      <c r="G81" s="1609" t="s">
        <v>1063</v>
      </c>
      <c r="H81" s="1609">
        <v>2.75</v>
      </c>
      <c r="I81" s="1676" t="s">
        <v>4687</v>
      </c>
      <c r="J81" s="242" t="s">
        <v>1150</v>
      </c>
    </row>
    <row r="82">
      <c r="A82" s="1629" t="s">
        <v>4686</v>
      </c>
      <c r="B82" s="1629" t="s">
        <v>125</v>
      </c>
      <c r="C82" s="1629" t="s">
        <v>234</v>
      </c>
      <c r="D82" s="1629" t="s">
        <v>1148</v>
      </c>
      <c r="E82" s="1630">
        <v>0.53125</v>
      </c>
      <c r="F82" s="1630">
        <v>0.875</v>
      </c>
      <c r="G82" s="1629" t="s">
        <v>1063</v>
      </c>
      <c r="H82" s="1629">
        <v>8.25</v>
      </c>
      <c r="I82" s="832"/>
      <c r="J82" s="242" t="s">
        <v>1150</v>
      </c>
    </row>
    <row r="83">
      <c r="A83" s="1609" t="s">
        <v>4688</v>
      </c>
      <c r="B83" s="1609" t="s">
        <v>141</v>
      </c>
      <c r="C83" s="1609" t="s">
        <v>234</v>
      </c>
      <c r="D83" s="1609" t="s">
        <v>1158</v>
      </c>
      <c r="E83" s="1612">
        <v>0.4166666666666667</v>
      </c>
      <c r="F83" s="1612">
        <v>0.625</v>
      </c>
      <c r="G83" s="1609" t="s">
        <v>1063</v>
      </c>
      <c r="H83" s="1609">
        <v>5.0</v>
      </c>
      <c r="I83" s="1043"/>
      <c r="J83" s="242" t="s">
        <v>1150</v>
      </c>
    </row>
    <row r="84">
      <c r="A84" s="1621" t="s">
        <v>4688</v>
      </c>
      <c r="B84" s="1621" t="s">
        <v>141</v>
      </c>
      <c r="C84" s="1621" t="s">
        <v>234</v>
      </c>
      <c r="D84" s="1621" t="s">
        <v>2872</v>
      </c>
      <c r="E84" s="1622">
        <v>0.5</v>
      </c>
      <c r="F84" s="1622">
        <v>0.8333333333333334</v>
      </c>
      <c r="G84" s="1621">
        <v>30.0</v>
      </c>
      <c r="H84" s="1621">
        <v>7.5</v>
      </c>
      <c r="I84" s="1623"/>
      <c r="J84" s="242" t="s">
        <v>1150</v>
      </c>
    </row>
    <row r="85">
      <c r="A85" s="1629" t="s">
        <v>4688</v>
      </c>
      <c r="B85" s="1629" t="s">
        <v>141</v>
      </c>
      <c r="C85" s="1629" t="s">
        <v>234</v>
      </c>
      <c r="D85" s="1629" t="s">
        <v>1148</v>
      </c>
      <c r="E85" s="1630">
        <v>0.5833333333333334</v>
      </c>
      <c r="F85" s="1630">
        <v>0.8958333333333334</v>
      </c>
      <c r="G85" s="1629">
        <v>30.0</v>
      </c>
      <c r="H85" s="1629">
        <v>7.0</v>
      </c>
      <c r="I85" s="832"/>
      <c r="J85" s="242" t="s">
        <v>1150</v>
      </c>
    </row>
    <row r="86">
      <c r="A86" s="1631">
        <v>42006.0</v>
      </c>
      <c r="B86" s="1609" t="s">
        <v>170</v>
      </c>
      <c r="C86" s="1609" t="s">
        <v>234</v>
      </c>
      <c r="D86" s="1609" t="s">
        <v>1158</v>
      </c>
      <c r="E86" s="1612">
        <v>0.4583333333333333</v>
      </c>
      <c r="F86" s="1612">
        <v>0.7847222222222222</v>
      </c>
      <c r="G86" s="1609">
        <v>30.0</v>
      </c>
      <c r="H86" s="1609" t="s">
        <v>2139</v>
      </c>
      <c r="I86" s="1043"/>
      <c r="J86" s="242" t="s">
        <v>1150</v>
      </c>
    </row>
    <row r="87">
      <c r="A87" s="1688">
        <v>42006.0</v>
      </c>
      <c r="B87" s="1621" t="s">
        <v>170</v>
      </c>
      <c r="C87" s="1621" t="s">
        <v>234</v>
      </c>
      <c r="D87" s="1621" t="s">
        <v>2872</v>
      </c>
      <c r="E87" s="1622">
        <v>0.5416666666666666</v>
      </c>
      <c r="F87" s="1622">
        <v>0.6666666666666666</v>
      </c>
      <c r="G87" s="1621" t="s">
        <v>1063</v>
      </c>
      <c r="H87" s="1621">
        <v>3.0</v>
      </c>
      <c r="I87" s="1623"/>
      <c r="J87" s="242" t="s">
        <v>1150</v>
      </c>
    </row>
    <row r="88">
      <c r="A88" s="1632">
        <v>42037.0</v>
      </c>
      <c r="B88" s="1629" t="s">
        <v>5</v>
      </c>
      <c r="C88" s="1629" t="s">
        <v>234</v>
      </c>
      <c r="D88" s="1629" t="s">
        <v>1148</v>
      </c>
      <c r="E88" s="1630">
        <v>0.4166666666666667</v>
      </c>
      <c r="F88" s="1630">
        <v>0.7083333333333334</v>
      </c>
      <c r="G88" s="1629">
        <v>30.0</v>
      </c>
      <c r="H88" s="1629">
        <v>6.5</v>
      </c>
      <c r="I88" s="832"/>
      <c r="J88" s="242" t="s">
        <v>1150</v>
      </c>
    </row>
    <row r="89">
      <c r="A89" s="1631">
        <v>42037.0</v>
      </c>
      <c r="B89" s="1609" t="s">
        <v>5</v>
      </c>
      <c r="C89" s="1609" t="s">
        <v>234</v>
      </c>
      <c r="D89" s="1609" t="s">
        <v>1158</v>
      </c>
      <c r="E89" s="1612">
        <v>0.625</v>
      </c>
      <c r="F89" s="1612">
        <v>0.8020833333333334</v>
      </c>
      <c r="G89" s="1609" t="s">
        <v>1063</v>
      </c>
      <c r="H89" s="1609">
        <v>4.25</v>
      </c>
      <c r="I89" s="1043"/>
      <c r="J89" s="242" t="s">
        <v>1150</v>
      </c>
    </row>
    <row r="90">
      <c r="A90" s="1632">
        <v>42065.0</v>
      </c>
      <c r="B90" s="1629" t="s">
        <v>40</v>
      </c>
      <c r="C90" s="1629" t="s">
        <v>234</v>
      </c>
      <c r="D90" s="1629" t="s">
        <v>1148</v>
      </c>
      <c r="E90" s="1630">
        <v>0.4166666666666667</v>
      </c>
      <c r="F90" s="1630">
        <v>0.7083333333333334</v>
      </c>
      <c r="G90" s="1629" t="s">
        <v>4593</v>
      </c>
      <c r="H90" s="1629">
        <v>6.75</v>
      </c>
      <c r="I90" s="832"/>
      <c r="J90" s="242" t="s">
        <v>1150</v>
      </c>
    </row>
    <row r="91">
      <c r="A91" s="1688">
        <v>42065.0</v>
      </c>
      <c r="B91" s="1621" t="s">
        <v>40</v>
      </c>
      <c r="C91" s="1621" t="s">
        <v>234</v>
      </c>
      <c r="D91" s="1621" t="s">
        <v>2872</v>
      </c>
      <c r="E91" s="1622">
        <v>0.6666666666666666</v>
      </c>
      <c r="F91" s="1622">
        <v>0.7916666666666666</v>
      </c>
      <c r="G91" s="1621" t="s">
        <v>1063</v>
      </c>
      <c r="H91" s="1621">
        <v>3.0</v>
      </c>
      <c r="I91" s="1623"/>
      <c r="J91" s="242" t="s">
        <v>1150</v>
      </c>
    </row>
    <row r="92">
      <c r="A92" s="1631">
        <v>42096.0</v>
      </c>
      <c r="B92" s="1609" t="s">
        <v>1115</v>
      </c>
      <c r="C92" s="1609" t="s">
        <v>234</v>
      </c>
      <c r="D92" s="1609" t="s">
        <v>1158</v>
      </c>
      <c r="E92" s="1612">
        <v>0.4166666666666667</v>
      </c>
      <c r="F92" s="1612">
        <v>0.7083333333333334</v>
      </c>
      <c r="G92" s="1609" t="s">
        <v>1063</v>
      </c>
      <c r="H92" s="1609">
        <v>7.0</v>
      </c>
      <c r="I92" s="1043"/>
      <c r="J92" s="242" t="s">
        <v>1150</v>
      </c>
    </row>
    <row r="93">
      <c r="A93" s="1689">
        <v>42096.0</v>
      </c>
      <c r="B93" s="1671" t="s">
        <v>1115</v>
      </c>
      <c r="C93" s="1671" t="s">
        <v>234</v>
      </c>
      <c r="D93" s="1671" t="s">
        <v>1167</v>
      </c>
      <c r="E93" s="1673">
        <v>0.6666666666666666</v>
      </c>
      <c r="F93" s="1673">
        <v>0.7916666666666666</v>
      </c>
      <c r="G93" s="1671" t="s">
        <v>1063</v>
      </c>
      <c r="H93" s="1671">
        <v>3.0</v>
      </c>
      <c r="I93" s="97"/>
      <c r="J93" s="242" t="s">
        <v>1150</v>
      </c>
    </row>
    <row r="95">
      <c r="A95" s="1631">
        <v>42126.0</v>
      </c>
      <c r="B95" s="1609" t="s">
        <v>109</v>
      </c>
      <c r="C95" s="1609" t="s">
        <v>234</v>
      </c>
      <c r="D95" s="1609" t="s">
        <v>1158</v>
      </c>
      <c r="E95" s="1612">
        <v>0.4166666666666667</v>
      </c>
      <c r="F95" s="1612">
        <v>0.6666666666666666</v>
      </c>
      <c r="G95" s="1609" t="s">
        <v>1063</v>
      </c>
      <c r="H95" s="1609">
        <v>6.0</v>
      </c>
      <c r="I95" s="1676" t="s">
        <v>4699</v>
      </c>
      <c r="J95" s="242" t="s">
        <v>1150</v>
      </c>
    </row>
    <row r="96">
      <c r="A96" s="1690">
        <v>42126.0</v>
      </c>
      <c r="B96" s="1646" t="s">
        <v>109</v>
      </c>
      <c r="C96" s="1646" t="s">
        <v>234</v>
      </c>
      <c r="D96" s="1646" t="s">
        <v>1156</v>
      </c>
      <c r="E96" s="1677">
        <v>0.6458333333333334</v>
      </c>
      <c r="F96" s="1677">
        <v>0.7708333333333334</v>
      </c>
      <c r="G96" s="1646" t="s">
        <v>1063</v>
      </c>
      <c r="H96" s="1646">
        <v>3.0</v>
      </c>
      <c r="J96" s="242" t="s">
        <v>1150</v>
      </c>
    </row>
    <row r="97">
      <c r="A97" s="1138">
        <v>42126.0</v>
      </c>
      <c r="B97" s="1644" t="s">
        <v>109</v>
      </c>
      <c r="C97" s="1644" t="s">
        <v>234</v>
      </c>
      <c r="D97" s="1644" t="s">
        <v>1148</v>
      </c>
      <c r="E97" s="1682">
        <v>0.625</v>
      </c>
      <c r="F97" s="1682">
        <v>0.875</v>
      </c>
      <c r="G97" s="1644" t="s">
        <v>1063</v>
      </c>
      <c r="H97" s="1644">
        <v>6.0</v>
      </c>
      <c r="I97" s="832"/>
      <c r="J97" s="242" t="s">
        <v>1150</v>
      </c>
    </row>
    <row r="98">
      <c r="A98" s="1138">
        <v>42157.0</v>
      </c>
      <c r="B98" s="1644" t="s">
        <v>125</v>
      </c>
      <c r="C98" s="1644" t="s">
        <v>234</v>
      </c>
      <c r="D98" s="1644" t="s">
        <v>1148</v>
      </c>
      <c r="E98" s="1682">
        <v>0.4166666666666667</v>
      </c>
      <c r="F98" s="1682">
        <v>0.7916666666666666</v>
      </c>
      <c r="G98" s="1644">
        <v>30.0</v>
      </c>
      <c r="H98" s="1644">
        <v>8.5</v>
      </c>
      <c r="I98" s="832"/>
      <c r="J98" s="242" t="s">
        <v>1150</v>
      </c>
    </row>
    <row r="99">
      <c r="A99" s="1134">
        <v>42157.0</v>
      </c>
      <c r="B99" s="1675" t="s">
        <v>125</v>
      </c>
      <c r="C99" s="1675" t="s">
        <v>234</v>
      </c>
      <c r="D99" s="1675" t="s">
        <v>1167</v>
      </c>
      <c r="E99" s="1691">
        <v>0.5416666666666666</v>
      </c>
      <c r="F99" s="1691">
        <v>0.8888888888888888</v>
      </c>
      <c r="G99" s="1675" t="s">
        <v>4566</v>
      </c>
      <c r="H99" s="1675" t="s">
        <v>1979</v>
      </c>
      <c r="I99" s="1675" t="s">
        <v>4703</v>
      </c>
      <c r="J99" s="242" t="s">
        <v>1150</v>
      </c>
    </row>
    <row r="100">
      <c r="A100" s="1692">
        <v>42187.0</v>
      </c>
      <c r="B100" s="1693" t="s">
        <v>141</v>
      </c>
      <c r="C100" s="1693" t="s">
        <v>234</v>
      </c>
      <c r="D100" s="1693" t="s">
        <v>2872</v>
      </c>
      <c r="E100" s="1694">
        <v>0.4166666666666667</v>
      </c>
      <c r="F100" s="1694">
        <v>0.625</v>
      </c>
      <c r="G100" s="1693" t="s">
        <v>1063</v>
      </c>
      <c r="H100" s="1693">
        <v>5.0</v>
      </c>
      <c r="I100" s="1695"/>
      <c r="J100" s="1693" t="s">
        <v>1150</v>
      </c>
    </row>
    <row r="101">
      <c r="A101" s="1039">
        <v>42187.0</v>
      </c>
      <c r="B101" s="1676" t="s">
        <v>141</v>
      </c>
      <c r="C101" s="1676" t="s">
        <v>234</v>
      </c>
      <c r="D101" s="1676" t="s">
        <v>1158</v>
      </c>
      <c r="E101" s="1684">
        <v>0.5</v>
      </c>
      <c r="F101" s="1684">
        <v>0.8333333333333334</v>
      </c>
      <c r="G101" s="1676">
        <v>30.0</v>
      </c>
      <c r="H101" s="1676">
        <v>7.5</v>
      </c>
      <c r="I101" s="1043"/>
      <c r="J101" s="242" t="s">
        <v>1150</v>
      </c>
    </row>
    <row r="102">
      <c r="A102" s="1138">
        <v>42187.0</v>
      </c>
      <c r="B102" s="1644" t="s">
        <v>141</v>
      </c>
      <c r="C102" s="1644" t="s">
        <v>234</v>
      </c>
      <c r="D102" s="1644" t="s">
        <v>1148</v>
      </c>
      <c r="E102" s="1682">
        <v>0.5833333333333334</v>
      </c>
      <c r="F102" s="1682">
        <v>0.9027777777777778</v>
      </c>
      <c r="G102" s="1644">
        <v>30.0</v>
      </c>
      <c r="H102" s="1644" t="s">
        <v>2212</v>
      </c>
      <c r="I102" s="832"/>
      <c r="J102" s="242" t="s">
        <v>1150</v>
      </c>
    </row>
    <row r="103">
      <c r="A103" s="1138">
        <v>42218.0</v>
      </c>
      <c r="B103" s="1644" t="s">
        <v>170</v>
      </c>
      <c r="C103" s="1644" t="s">
        <v>234</v>
      </c>
      <c r="D103" s="1644" t="s">
        <v>1148</v>
      </c>
      <c r="E103" s="1682">
        <v>0.4583333333333333</v>
      </c>
      <c r="F103" s="1682">
        <v>0.75</v>
      </c>
      <c r="G103" s="1644">
        <v>30.0</v>
      </c>
      <c r="H103" s="1644">
        <v>6.5</v>
      </c>
      <c r="I103" s="832"/>
      <c r="J103" s="242" t="s">
        <v>1150</v>
      </c>
    </row>
    <row r="104">
      <c r="A104" s="1138">
        <v>42249.0</v>
      </c>
      <c r="B104" s="1644" t="s">
        <v>5</v>
      </c>
      <c r="C104" s="1644" t="s">
        <v>234</v>
      </c>
      <c r="D104" s="1644" t="s">
        <v>1148</v>
      </c>
      <c r="E104" s="1682">
        <v>0.4166666666666667</v>
      </c>
      <c r="F104" s="1682">
        <v>0.7083333333333334</v>
      </c>
      <c r="G104" s="1644" t="s">
        <v>1063</v>
      </c>
      <c r="H104" s="1644">
        <v>7.0</v>
      </c>
      <c r="I104" s="832"/>
      <c r="J104" s="242" t="s">
        <v>1150</v>
      </c>
    </row>
    <row r="105">
      <c r="A105" s="1134">
        <v>42249.0</v>
      </c>
      <c r="B105" s="1675" t="s">
        <v>5</v>
      </c>
      <c r="C105" s="1675" t="s">
        <v>234</v>
      </c>
      <c r="D105" s="1675" t="s">
        <v>1167</v>
      </c>
      <c r="E105" s="1691">
        <v>0.625</v>
      </c>
      <c r="F105" s="1691">
        <v>0.7951388888888888</v>
      </c>
      <c r="G105" s="1675" t="s">
        <v>1063</v>
      </c>
      <c r="H105" s="1675" t="s">
        <v>2230</v>
      </c>
      <c r="I105" s="97"/>
      <c r="J105" s="242" t="s">
        <v>1150</v>
      </c>
    </row>
    <row r="106">
      <c r="A106" s="1138">
        <v>42279.0</v>
      </c>
      <c r="B106" s="1644" t="s">
        <v>40</v>
      </c>
      <c r="C106" s="1644" t="s">
        <v>234</v>
      </c>
      <c r="D106" s="1644" t="s">
        <v>1148</v>
      </c>
      <c r="E106" s="1682">
        <v>0.4166666666666667</v>
      </c>
      <c r="F106" s="1682">
        <v>0.7083333333333334</v>
      </c>
      <c r="G106" s="1644">
        <v>15.0</v>
      </c>
      <c r="H106" s="1644">
        <v>6.75</v>
      </c>
      <c r="I106" s="832"/>
      <c r="J106" s="242" t="s">
        <v>1752</v>
      </c>
    </row>
    <row r="107">
      <c r="A107" s="1692">
        <v>42279.0</v>
      </c>
      <c r="B107" s="1693" t="s">
        <v>40</v>
      </c>
      <c r="C107" s="1693" t="s">
        <v>234</v>
      </c>
      <c r="D107" s="1693" t="s">
        <v>2872</v>
      </c>
      <c r="E107" s="1694">
        <v>0.6458333333333334</v>
      </c>
      <c r="F107" s="1694">
        <v>0.7916666666666666</v>
      </c>
      <c r="G107" s="1693" t="s">
        <v>1063</v>
      </c>
      <c r="H107" s="1693">
        <v>3.5</v>
      </c>
      <c r="I107" s="1695"/>
      <c r="J107" s="1693" t="s">
        <v>1752</v>
      </c>
    </row>
    <row r="108">
      <c r="A108" s="968">
        <v>42310.0</v>
      </c>
      <c r="B108" s="1619" t="s">
        <v>1115</v>
      </c>
      <c r="C108" s="1619" t="s">
        <v>234</v>
      </c>
      <c r="D108" s="1619" t="s">
        <v>946</v>
      </c>
      <c r="E108" s="1620">
        <v>0.4166666666666667</v>
      </c>
      <c r="F108" s="1620">
        <v>0.7083333333333334</v>
      </c>
      <c r="G108" s="1619">
        <v>30.0</v>
      </c>
      <c r="H108" s="1619">
        <v>6.5</v>
      </c>
      <c r="I108" s="103"/>
      <c r="J108" s="242" t="s">
        <v>1747</v>
      </c>
    </row>
    <row r="109">
      <c r="A109" s="864">
        <v>42310.0</v>
      </c>
      <c r="B109" s="242" t="s">
        <v>1115</v>
      </c>
      <c r="C109" s="242" t="s">
        <v>234</v>
      </c>
      <c r="D109" s="242" t="s">
        <v>1156</v>
      </c>
      <c r="E109" s="1615">
        <v>0.4166666666666667</v>
      </c>
      <c r="F109" s="1615">
        <v>0.5416666666666666</v>
      </c>
      <c r="G109" s="242" t="s">
        <v>1063</v>
      </c>
      <c r="H109" s="242">
        <v>3.0</v>
      </c>
      <c r="J109" s="242" t="s">
        <v>1747</v>
      </c>
    </row>
    <row r="110">
      <c r="A110" s="1134">
        <v>42310.0</v>
      </c>
      <c r="B110" s="1675" t="s">
        <v>1115</v>
      </c>
      <c r="C110" s="1675" t="s">
        <v>234</v>
      </c>
      <c r="D110" s="1675" t="s">
        <v>1167</v>
      </c>
      <c r="E110" s="1691">
        <v>0.6458333333333334</v>
      </c>
      <c r="F110" s="1691">
        <v>0.7916666666666666</v>
      </c>
      <c r="G110" s="1675" t="s">
        <v>1063</v>
      </c>
      <c r="H110" s="1675">
        <v>3.5</v>
      </c>
      <c r="I110" s="97"/>
      <c r="J110" s="242" t="s">
        <v>1747</v>
      </c>
    </row>
    <row r="111">
      <c r="A111" s="968">
        <v>42340.0</v>
      </c>
      <c r="B111" s="1619" t="s">
        <v>109</v>
      </c>
      <c r="C111" s="1619" t="s">
        <v>234</v>
      </c>
      <c r="D111" s="1619" t="s">
        <v>946</v>
      </c>
      <c r="E111" s="1620">
        <v>0.4166666666666667</v>
      </c>
      <c r="F111" s="1620">
        <v>0.75</v>
      </c>
      <c r="G111" s="1619">
        <v>30.0</v>
      </c>
      <c r="H111" s="1619">
        <v>7.5</v>
      </c>
      <c r="I111" s="1619" t="s">
        <v>4725</v>
      </c>
      <c r="J111" s="242" t="s">
        <v>1150</v>
      </c>
    </row>
    <row r="112">
      <c r="A112" s="1138">
        <v>42340.0</v>
      </c>
      <c r="B112" s="1644" t="s">
        <v>109</v>
      </c>
      <c r="C112" s="1644" t="s">
        <v>234</v>
      </c>
      <c r="D112" s="1644" t="s">
        <v>1148</v>
      </c>
      <c r="E112" s="1682">
        <v>0.5833333333333334</v>
      </c>
      <c r="F112" s="1682">
        <v>0.875</v>
      </c>
      <c r="G112" s="1644">
        <v>30.0</v>
      </c>
      <c r="H112" s="1644">
        <v>6.5</v>
      </c>
      <c r="I112" s="832"/>
      <c r="J112" s="242" t="s">
        <v>1150</v>
      </c>
    </row>
    <row r="113">
      <c r="A113" s="1676" t="s">
        <v>4728</v>
      </c>
      <c r="B113" s="1676" t="s">
        <v>125</v>
      </c>
      <c r="C113" s="1676" t="s">
        <v>234</v>
      </c>
      <c r="D113" s="1676" t="s">
        <v>1158</v>
      </c>
      <c r="E113" s="1684">
        <v>0.4166666666666667</v>
      </c>
      <c r="F113" s="1684">
        <v>0.7916666666666666</v>
      </c>
      <c r="G113" s="1676">
        <v>30.0</v>
      </c>
      <c r="H113" s="1676">
        <v>8.5</v>
      </c>
      <c r="I113" s="1043"/>
      <c r="J113" s="242" t="s">
        <v>1150</v>
      </c>
    </row>
    <row r="114">
      <c r="A114" s="1644" t="s">
        <v>4728</v>
      </c>
      <c r="B114" s="1644" t="s">
        <v>125</v>
      </c>
      <c r="C114" s="1644" t="s">
        <v>234</v>
      </c>
      <c r="D114" s="1644" t="s">
        <v>1148</v>
      </c>
      <c r="E114" s="1682">
        <v>0.5416666666666666</v>
      </c>
      <c r="F114" s="1682">
        <v>0.8854166666666666</v>
      </c>
      <c r="G114" s="1644">
        <v>30.0</v>
      </c>
      <c r="H114" s="1644">
        <v>7.75</v>
      </c>
      <c r="I114" s="832"/>
      <c r="J114" s="242" t="s">
        <v>1150</v>
      </c>
    </row>
    <row r="115">
      <c r="A115" s="1706" t="s">
        <v>3240</v>
      </c>
      <c r="B115" s="1706" t="s">
        <v>141</v>
      </c>
      <c r="C115" s="1706" t="s">
        <v>234</v>
      </c>
      <c r="D115" s="1706" t="s">
        <v>1158</v>
      </c>
      <c r="E115" s="1707">
        <v>0.4166666666666667</v>
      </c>
      <c r="F115" s="1707">
        <v>0.625</v>
      </c>
      <c r="G115" s="1706" t="s">
        <v>1063</v>
      </c>
      <c r="H115" s="1706">
        <v>5.0</v>
      </c>
      <c r="I115" s="937"/>
      <c r="J115" s="242" t="s">
        <v>1150</v>
      </c>
    </row>
    <row r="116">
      <c r="A116" s="1710" t="s">
        <v>3240</v>
      </c>
      <c r="B116" s="1710" t="s">
        <v>141</v>
      </c>
      <c r="C116" s="1710" t="s">
        <v>234</v>
      </c>
      <c r="D116" s="1710" t="s">
        <v>2872</v>
      </c>
      <c r="E116" s="1711">
        <v>0.5</v>
      </c>
      <c r="F116" s="1711">
        <v>0.8333333333333334</v>
      </c>
      <c r="G116" s="1710">
        <v>30.0</v>
      </c>
      <c r="H116" s="1710">
        <v>7.5</v>
      </c>
      <c r="I116" s="1713"/>
      <c r="J116" s="1693" t="s">
        <v>1752</v>
      </c>
    </row>
    <row r="117">
      <c r="A117" s="1715" t="s">
        <v>3240</v>
      </c>
      <c r="B117" s="1715" t="s">
        <v>141</v>
      </c>
      <c r="C117" s="1715" t="s">
        <v>234</v>
      </c>
      <c r="D117" s="1715" t="s">
        <v>1148</v>
      </c>
      <c r="E117" s="1718">
        <v>0.5833333333333334</v>
      </c>
      <c r="F117" s="1718">
        <v>0.9027777777777778</v>
      </c>
      <c r="G117" s="1715">
        <v>30.0</v>
      </c>
      <c r="H117" s="1715" t="s">
        <v>2212</v>
      </c>
      <c r="I117" s="932"/>
      <c r="J117" s="242" t="s">
        <v>1752</v>
      </c>
    </row>
    <row r="118">
      <c r="A118" s="1721" t="s">
        <v>4738</v>
      </c>
      <c r="B118" s="1721" t="s">
        <v>170</v>
      </c>
      <c r="C118" s="1721" t="s">
        <v>234</v>
      </c>
      <c r="D118" s="1721" t="s">
        <v>946</v>
      </c>
      <c r="E118" s="1722">
        <v>0.4583333333333333</v>
      </c>
      <c r="F118" s="1722">
        <v>0.7708333333333334</v>
      </c>
      <c r="G118" s="1721">
        <v>30.0</v>
      </c>
      <c r="H118" s="1721">
        <v>6.5</v>
      </c>
      <c r="I118" s="1721" t="s">
        <v>4743</v>
      </c>
      <c r="J118" s="242" t="s">
        <v>1752</v>
      </c>
    </row>
    <row r="119">
      <c r="A119" s="1715" t="s">
        <v>4738</v>
      </c>
      <c r="B119" s="1715" t="s">
        <v>170</v>
      </c>
      <c r="C119" s="1715" t="s">
        <v>234</v>
      </c>
      <c r="D119" s="1715" t="s">
        <v>1148</v>
      </c>
      <c r="E119" s="1718">
        <v>0.5416666666666666</v>
      </c>
      <c r="F119" s="1718">
        <v>0.6666666666666666</v>
      </c>
      <c r="G119" s="1715" t="s">
        <v>1063</v>
      </c>
      <c r="H119" s="1715">
        <v>3.0</v>
      </c>
      <c r="I119" s="932"/>
      <c r="J119" s="242" t="s">
        <v>1752</v>
      </c>
    </row>
    <row r="120">
      <c r="A120" s="1715" t="s">
        <v>3243</v>
      </c>
      <c r="B120" s="1715" t="s">
        <v>5</v>
      </c>
      <c r="C120" s="1715" t="s">
        <v>234</v>
      </c>
      <c r="D120" s="1715" t="s">
        <v>1148</v>
      </c>
      <c r="E120" s="1718">
        <v>0.4166666666666667</v>
      </c>
      <c r="F120" s="1718">
        <v>0.7083333333333334</v>
      </c>
      <c r="G120" s="1715" t="s">
        <v>1063</v>
      </c>
      <c r="H120" s="1715">
        <v>7.0</v>
      </c>
      <c r="I120" s="932"/>
      <c r="J120" s="242" t="s">
        <v>1752</v>
      </c>
    </row>
    <row r="121">
      <c r="A121" s="1721" t="s">
        <v>3243</v>
      </c>
      <c r="B121" s="1721" t="s">
        <v>5</v>
      </c>
      <c r="C121" s="1721" t="s">
        <v>2215</v>
      </c>
      <c r="D121" s="1721" t="s">
        <v>946</v>
      </c>
      <c r="E121" s="1722">
        <v>0.4166666666666667</v>
      </c>
      <c r="F121" s="1722">
        <v>0.6770833333333334</v>
      </c>
      <c r="G121" s="1721">
        <v>30.0</v>
      </c>
      <c r="H121" s="1721">
        <v>5.45</v>
      </c>
      <c r="I121" s="915"/>
      <c r="J121" s="242" t="s">
        <v>1752</v>
      </c>
    </row>
    <row r="122">
      <c r="A122" s="1706" t="s">
        <v>3243</v>
      </c>
      <c r="B122" s="1706" t="s">
        <v>5</v>
      </c>
      <c r="C122" s="1706" t="s">
        <v>234</v>
      </c>
      <c r="D122" s="1706" t="s">
        <v>1158</v>
      </c>
      <c r="E122" s="1707">
        <v>0.625</v>
      </c>
      <c r="F122" s="1707">
        <v>0.7916666666666666</v>
      </c>
      <c r="G122" s="1706" t="s">
        <v>1063</v>
      </c>
      <c r="H122" s="1706">
        <v>4.0</v>
      </c>
      <c r="I122" s="937"/>
      <c r="J122" s="242" t="s">
        <v>1752</v>
      </c>
    </row>
    <row r="123">
      <c r="A123" s="1715" t="s">
        <v>4760</v>
      </c>
      <c r="B123" s="1715" t="s">
        <v>40</v>
      </c>
      <c r="C123" s="1715" t="s">
        <v>234</v>
      </c>
      <c r="D123" s="1715" t="s">
        <v>1148</v>
      </c>
      <c r="E123" s="1718">
        <v>0.4166666666666667</v>
      </c>
      <c r="F123" s="1718">
        <v>0.7083333333333334</v>
      </c>
      <c r="G123" s="1715">
        <v>15.0</v>
      </c>
      <c r="H123" s="1715" t="s">
        <v>4762</v>
      </c>
      <c r="I123" s="932"/>
      <c r="J123" s="242" t="s">
        <v>1752</v>
      </c>
    </row>
    <row r="124">
      <c r="A124" s="1710" t="s">
        <v>4760</v>
      </c>
      <c r="B124" s="1710" t="s">
        <v>40</v>
      </c>
      <c r="C124" s="1710" t="s">
        <v>234</v>
      </c>
      <c r="D124" s="1710" t="s">
        <v>2872</v>
      </c>
      <c r="E124" s="1711">
        <v>0.6666666666666666</v>
      </c>
      <c r="F124" s="1711">
        <v>0.7916666666666666</v>
      </c>
      <c r="G124" s="1710" t="s">
        <v>1063</v>
      </c>
      <c r="H124" s="1710">
        <v>3.0</v>
      </c>
      <c r="I124" s="1713"/>
      <c r="J124" s="1693" t="s">
        <v>1752</v>
      </c>
    </row>
    <row r="125">
      <c r="A125" s="1721" t="s">
        <v>3246</v>
      </c>
      <c r="B125" s="1721" t="s">
        <v>1115</v>
      </c>
      <c r="C125" s="1721" t="s">
        <v>234</v>
      </c>
      <c r="D125" s="1721" t="s">
        <v>946</v>
      </c>
      <c r="E125" s="1722">
        <v>0.4166666666666667</v>
      </c>
      <c r="F125" s="1722">
        <v>0.6979166666666666</v>
      </c>
      <c r="G125" s="1721" t="s">
        <v>1063</v>
      </c>
      <c r="H125" s="1721">
        <v>6.75</v>
      </c>
      <c r="I125" s="1721" t="s">
        <v>4774</v>
      </c>
      <c r="J125" s="242" t="s">
        <v>1150</v>
      </c>
    </row>
    <row r="126">
      <c r="A126" s="1706" t="s">
        <v>3246</v>
      </c>
      <c r="B126" s="1706" t="s">
        <v>1115</v>
      </c>
      <c r="C126" s="1706" t="s">
        <v>234</v>
      </c>
      <c r="D126" s="1706" t="s">
        <v>1158</v>
      </c>
      <c r="E126" s="1707">
        <v>0.6666666666666666</v>
      </c>
      <c r="F126" s="1707">
        <v>0.8020833333333334</v>
      </c>
      <c r="G126" s="1706" t="s">
        <v>1063</v>
      </c>
      <c r="H126" s="1706">
        <v>3.25</v>
      </c>
      <c r="I126" s="937"/>
      <c r="J126" s="242" t="s">
        <v>1150</v>
      </c>
    </row>
    <row r="127">
      <c r="A127" s="1326"/>
      <c r="B127" s="1326"/>
      <c r="C127" s="1326"/>
      <c r="D127" s="1326"/>
      <c r="E127" s="1326"/>
      <c r="F127" s="1326"/>
      <c r="G127" s="1326"/>
      <c r="H127" s="1326"/>
      <c r="I127" s="1326"/>
    </row>
    <row r="128">
      <c r="A128" s="1721" t="s">
        <v>3250</v>
      </c>
      <c r="B128" s="1721" t="s">
        <v>109</v>
      </c>
      <c r="C128" s="1721" t="s">
        <v>234</v>
      </c>
      <c r="D128" s="1721" t="s">
        <v>946</v>
      </c>
      <c r="E128" s="1722">
        <v>0.4166666666666667</v>
      </c>
      <c r="F128" s="1722">
        <v>0.5104166666666666</v>
      </c>
      <c r="G128" s="1721" t="s">
        <v>1063</v>
      </c>
      <c r="H128" s="1721">
        <v>2.25</v>
      </c>
      <c r="I128" s="1721" t="s">
        <v>4788</v>
      </c>
      <c r="J128" s="242" t="s">
        <v>1150</v>
      </c>
    </row>
    <row r="129">
      <c r="A129" s="1726" t="s">
        <v>3250</v>
      </c>
      <c r="B129" s="1726" t="s">
        <v>109</v>
      </c>
      <c r="C129" s="1726" t="s">
        <v>234</v>
      </c>
      <c r="D129" s="1726" t="s">
        <v>4680</v>
      </c>
      <c r="E129" s="1727">
        <v>0.4166666666666667</v>
      </c>
      <c r="F129" s="1727">
        <v>0.5</v>
      </c>
      <c r="G129" s="1726" t="s">
        <v>1063</v>
      </c>
      <c r="H129" s="1726">
        <v>2.0</v>
      </c>
      <c r="I129" s="1393"/>
      <c r="J129" s="242" t="s">
        <v>1150</v>
      </c>
    </row>
    <row r="130">
      <c r="A130" s="1706" t="s">
        <v>3250</v>
      </c>
      <c r="B130" s="1706" t="s">
        <v>109</v>
      </c>
      <c r="C130" s="1706" t="s">
        <v>234</v>
      </c>
      <c r="D130" s="1706" t="s">
        <v>1158</v>
      </c>
      <c r="E130" s="1707">
        <v>0.5</v>
      </c>
      <c r="F130" s="1707">
        <v>0.75</v>
      </c>
      <c r="G130" s="1706">
        <v>30.0</v>
      </c>
      <c r="H130" s="1706">
        <v>5.5</v>
      </c>
      <c r="I130" s="937"/>
      <c r="J130" s="242" t="s">
        <v>1150</v>
      </c>
    </row>
    <row r="131">
      <c r="A131" s="1715" t="s">
        <v>3250</v>
      </c>
      <c r="B131" s="1715" t="s">
        <v>109</v>
      </c>
      <c r="C131" s="1715" t="s">
        <v>234</v>
      </c>
      <c r="D131" s="1715" t="s">
        <v>1148</v>
      </c>
      <c r="E131" s="1718">
        <v>0.625</v>
      </c>
      <c r="F131" s="1718">
        <v>0.8854166666666666</v>
      </c>
      <c r="G131" s="1715">
        <v>30.0</v>
      </c>
      <c r="H131" s="1715">
        <v>5.75</v>
      </c>
      <c r="I131" s="1715" t="s">
        <v>4805</v>
      </c>
      <c r="J131" s="242" t="s">
        <v>1150</v>
      </c>
    </row>
    <row r="132">
      <c r="A132" s="1728" t="s">
        <v>4807</v>
      </c>
      <c r="B132" s="1728" t="s">
        <v>125</v>
      </c>
      <c r="C132" s="1728" t="s">
        <v>234</v>
      </c>
      <c r="D132" s="1728" t="s">
        <v>1167</v>
      </c>
      <c r="E132" s="1729">
        <v>0.4166666666666667</v>
      </c>
      <c r="F132" s="1729">
        <v>0.7916666666666666</v>
      </c>
      <c r="G132" s="1728">
        <v>30.0</v>
      </c>
      <c r="H132" s="1728">
        <v>8.5</v>
      </c>
      <c r="I132" s="1005"/>
      <c r="J132" s="242" t="s">
        <v>1150</v>
      </c>
    </row>
    <row r="133">
      <c r="A133" s="1715" t="s">
        <v>3253</v>
      </c>
      <c r="B133" s="1715" t="s">
        <v>125</v>
      </c>
      <c r="C133" s="1715" t="s">
        <v>234</v>
      </c>
      <c r="D133" s="1715" t="s">
        <v>1148</v>
      </c>
      <c r="E133" s="1718">
        <v>0.5416666666666666</v>
      </c>
      <c r="F133" s="1718">
        <v>0.8819444444444444</v>
      </c>
      <c r="G133" s="1715">
        <v>30.0</v>
      </c>
      <c r="H133" s="1715" t="s">
        <v>1881</v>
      </c>
      <c r="I133" s="932"/>
      <c r="J133" s="242" t="s">
        <v>1150</v>
      </c>
    </row>
    <row r="134">
      <c r="A134" s="1715" t="s">
        <v>4813</v>
      </c>
      <c r="B134" s="1715" t="s">
        <v>141</v>
      </c>
      <c r="C134" s="1715" t="s">
        <v>234</v>
      </c>
      <c r="D134" s="1715" t="s">
        <v>1148</v>
      </c>
      <c r="E134" s="1718">
        <v>0.4166666666666667</v>
      </c>
      <c r="F134" s="1718">
        <v>0.5833333333333334</v>
      </c>
      <c r="G134" s="1715" t="s">
        <v>1063</v>
      </c>
      <c r="H134" s="1715">
        <v>4.0</v>
      </c>
      <c r="I134" s="1715" t="s">
        <v>4816</v>
      </c>
      <c r="J134" s="242" t="s">
        <v>1752</v>
      </c>
    </row>
    <row r="135">
      <c r="A135" s="1728" t="s">
        <v>4817</v>
      </c>
      <c r="B135" s="1728" t="s">
        <v>141</v>
      </c>
      <c r="C135" s="1728" t="s">
        <v>234</v>
      </c>
      <c r="D135" s="1728" t="s">
        <v>1167</v>
      </c>
      <c r="E135" s="1729">
        <v>0.5</v>
      </c>
      <c r="F135" s="1729">
        <v>0.8333333333333334</v>
      </c>
      <c r="G135" s="1728">
        <v>30.0</v>
      </c>
      <c r="H135" s="1728">
        <v>7.5</v>
      </c>
      <c r="I135" s="1005"/>
      <c r="J135" s="242" t="s">
        <v>1752</v>
      </c>
    </row>
    <row r="136">
      <c r="A136" s="1706" t="s">
        <v>4813</v>
      </c>
      <c r="B136" s="1706" t="s">
        <v>141</v>
      </c>
      <c r="C136" s="1706" t="s">
        <v>234</v>
      </c>
      <c r="D136" s="1706" t="s">
        <v>1158</v>
      </c>
      <c r="E136" s="1707">
        <v>0.5833333333333334</v>
      </c>
      <c r="F136" s="1707">
        <v>0.9097222222222222</v>
      </c>
      <c r="G136" s="1706">
        <v>30.0</v>
      </c>
      <c r="H136" s="1706" t="s">
        <v>2139</v>
      </c>
      <c r="I136" s="937"/>
      <c r="J136" s="242" t="s">
        <v>1752</v>
      </c>
    </row>
    <row r="137">
      <c r="A137" s="1721" t="s">
        <v>3256</v>
      </c>
      <c r="B137" s="1721" t="s">
        <v>170</v>
      </c>
      <c r="C137" s="1721" t="s">
        <v>234</v>
      </c>
      <c r="D137" s="1721" t="s">
        <v>946</v>
      </c>
      <c r="E137" s="1722">
        <v>0.4583333333333333</v>
      </c>
      <c r="F137" s="1722">
        <v>0.75</v>
      </c>
      <c r="G137" s="1721">
        <v>30.0</v>
      </c>
      <c r="H137" s="1721">
        <v>6.5</v>
      </c>
      <c r="I137" s="915"/>
      <c r="J137" s="242" t="s">
        <v>1752</v>
      </c>
    </row>
    <row r="138">
      <c r="A138" s="1721" t="s">
        <v>3260</v>
      </c>
      <c r="B138" s="1721" t="s">
        <v>5</v>
      </c>
      <c r="C138" s="1721" t="s">
        <v>1064</v>
      </c>
      <c r="D138" s="1721" t="s">
        <v>946</v>
      </c>
      <c r="E138" s="1722">
        <v>0.4236111111111111</v>
      </c>
      <c r="F138" s="1722">
        <v>0.6875</v>
      </c>
      <c r="G138" s="915"/>
      <c r="H138" s="1721" t="s">
        <v>2485</v>
      </c>
      <c r="I138" s="915"/>
      <c r="J138" s="242" t="s">
        <v>1752</v>
      </c>
    </row>
    <row r="139">
      <c r="A139" s="1706" t="s">
        <v>3260</v>
      </c>
      <c r="B139" s="1706" t="s">
        <v>5</v>
      </c>
      <c r="C139" s="1706" t="s">
        <v>234</v>
      </c>
      <c r="D139" s="1706" t="s">
        <v>1158</v>
      </c>
      <c r="E139" s="1707">
        <v>0.4166666666666667</v>
      </c>
      <c r="F139" s="1707">
        <v>0.7083333333333334</v>
      </c>
      <c r="G139" s="1706">
        <v>30.0</v>
      </c>
      <c r="H139" s="1706">
        <v>6.5</v>
      </c>
      <c r="I139" s="937"/>
      <c r="J139" s="242" t="s">
        <v>1752</v>
      </c>
    </row>
    <row r="140">
      <c r="A140" s="1710" t="s">
        <v>3260</v>
      </c>
      <c r="B140" s="1710" t="s">
        <v>5</v>
      </c>
      <c r="C140" s="1710" t="s">
        <v>234</v>
      </c>
      <c r="D140" s="1710" t="s">
        <v>2872</v>
      </c>
      <c r="E140" s="1711">
        <v>0.625</v>
      </c>
      <c r="F140" s="1711">
        <v>0.8020833333333334</v>
      </c>
      <c r="G140" s="1710" t="s">
        <v>1063</v>
      </c>
      <c r="H140" s="1710">
        <v>4.25</v>
      </c>
      <c r="I140" s="1713"/>
      <c r="J140" s="1693" t="s">
        <v>1752</v>
      </c>
    </row>
    <row r="141">
      <c r="A141" s="1721" t="s">
        <v>3263</v>
      </c>
      <c r="B141" s="1721" t="s">
        <v>40</v>
      </c>
      <c r="C141" s="1721" t="s">
        <v>234</v>
      </c>
      <c r="D141" s="1721" t="s">
        <v>946</v>
      </c>
      <c r="E141" s="1722">
        <v>0.4166666666666667</v>
      </c>
      <c r="F141" s="1722">
        <v>0.5416666666666666</v>
      </c>
      <c r="G141" s="1721" t="s">
        <v>1063</v>
      </c>
      <c r="H141" s="1721">
        <v>3.0</v>
      </c>
      <c r="I141" s="915"/>
      <c r="J141" s="242" t="s">
        <v>1752</v>
      </c>
    </row>
    <row r="142">
      <c r="A142" s="1730" t="s">
        <v>3263</v>
      </c>
      <c r="B142" s="1730" t="s">
        <v>40</v>
      </c>
      <c r="C142" s="1730" t="s">
        <v>234</v>
      </c>
      <c r="D142" s="1730" t="s">
        <v>1156</v>
      </c>
      <c r="E142" s="1731">
        <v>0.4166666666666667</v>
      </c>
      <c r="F142" s="1731">
        <v>0.7083333333333334</v>
      </c>
      <c r="G142" s="1730">
        <v>30.0</v>
      </c>
      <c r="H142" s="1730" t="s">
        <v>4836</v>
      </c>
      <c r="I142" s="1303"/>
      <c r="J142" s="242" t="s">
        <v>1752</v>
      </c>
    </row>
    <row r="143">
      <c r="A143" s="1706" t="s">
        <v>3263</v>
      </c>
      <c r="B143" s="1706" t="s">
        <v>40</v>
      </c>
      <c r="C143" s="1706" t="s">
        <v>234</v>
      </c>
      <c r="D143" s="1706" t="s">
        <v>1158</v>
      </c>
      <c r="E143" s="1707">
        <v>0.5416666666666666</v>
      </c>
      <c r="F143" s="1707">
        <v>0.8055555555555556</v>
      </c>
      <c r="G143" s="1706" t="s">
        <v>1063</v>
      </c>
      <c r="H143" s="1706" t="s">
        <v>2485</v>
      </c>
      <c r="I143" s="937"/>
      <c r="J143" s="242" t="s">
        <v>1752</v>
      </c>
    </row>
    <row r="144">
      <c r="A144" s="1721" t="s">
        <v>3269</v>
      </c>
      <c r="B144" s="1721" t="s">
        <v>1115</v>
      </c>
      <c r="C144" s="1721" t="s">
        <v>234</v>
      </c>
      <c r="D144" s="1721" t="s">
        <v>946</v>
      </c>
      <c r="E144" s="1722">
        <v>0.4166666666666667</v>
      </c>
      <c r="F144" s="1722">
        <v>0.7083333333333334</v>
      </c>
      <c r="G144" s="1721" t="s">
        <v>1063</v>
      </c>
      <c r="H144" s="1721">
        <v>7.0</v>
      </c>
      <c r="I144" s="915"/>
      <c r="J144" s="242" t="s">
        <v>1150</v>
      </c>
    </row>
    <row r="145">
      <c r="A145" s="1706" t="s">
        <v>3269</v>
      </c>
      <c r="B145" s="1706" t="s">
        <v>1115</v>
      </c>
      <c r="C145" s="1706" t="s">
        <v>234</v>
      </c>
      <c r="D145" s="1706" t="s">
        <v>1158</v>
      </c>
      <c r="E145" s="1707">
        <v>0.6666666666666666</v>
      </c>
      <c r="F145" s="1707">
        <v>0.8020833333333334</v>
      </c>
      <c r="G145" s="1706" t="s">
        <v>1063</v>
      </c>
      <c r="H145" s="1706">
        <v>3.25</v>
      </c>
      <c r="I145" s="937"/>
      <c r="J145" s="242" t="s">
        <v>1150</v>
      </c>
    </row>
    <row r="146">
      <c r="A146" s="1706" t="s">
        <v>4855</v>
      </c>
      <c r="B146" s="1706" t="s">
        <v>109</v>
      </c>
      <c r="C146" s="1706" t="s">
        <v>234</v>
      </c>
      <c r="D146" s="1706" t="s">
        <v>1158</v>
      </c>
      <c r="E146" s="1707">
        <v>0.4166666666666667</v>
      </c>
      <c r="F146" s="1707">
        <v>0.75</v>
      </c>
      <c r="G146" s="937"/>
      <c r="H146" s="937"/>
      <c r="I146" s="937"/>
      <c r="J146" s="242" t="s">
        <v>1150</v>
      </c>
    </row>
    <row r="147">
      <c r="A147" s="1721" t="s">
        <v>4855</v>
      </c>
      <c r="B147" s="1721" t="s">
        <v>4568</v>
      </c>
      <c r="C147" s="1721" t="s">
        <v>2215</v>
      </c>
      <c r="D147" s="1721" t="s">
        <v>946</v>
      </c>
      <c r="E147" s="1722">
        <v>0.4375</v>
      </c>
      <c r="F147" s="1722">
        <v>0.5520833333333334</v>
      </c>
      <c r="G147" s="1721" t="s">
        <v>1063</v>
      </c>
      <c r="H147" s="1721">
        <v>2.45</v>
      </c>
      <c r="I147" s="915"/>
      <c r="J147" s="242" t="s">
        <v>4866</v>
      </c>
    </row>
    <row r="148">
      <c r="A148" s="1715" t="s">
        <v>4855</v>
      </c>
      <c r="B148" s="1715" t="s">
        <v>109</v>
      </c>
      <c r="C148" s="1715" t="s">
        <v>234</v>
      </c>
      <c r="D148" s="1715" t="s">
        <v>1148</v>
      </c>
      <c r="E148" s="1718">
        <v>0.625</v>
      </c>
      <c r="F148" s="1718">
        <v>0.8819444444444444</v>
      </c>
      <c r="G148" s="1715">
        <v>15.0</v>
      </c>
      <c r="H148" s="1715">
        <v>5.75</v>
      </c>
      <c r="I148" s="932"/>
      <c r="J148" s="242" t="s">
        <v>1150</v>
      </c>
    </row>
    <row r="149">
      <c r="A149" s="1734" t="s">
        <v>4855</v>
      </c>
      <c r="B149" s="1734" t="s">
        <v>109</v>
      </c>
      <c r="C149" s="1734" t="s">
        <v>234</v>
      </c>
      <c r="D149" s="1734" t="s">
        <v>4680</v>
      </c>
      <c r="E149" s="1735">
        <v>0.75</v>
      </c>
      <c r="F149" s="1735">
        <v>0.8819444444444444</v>
      </c>
      <c r="G149" s="1734" t="s">
        <v>1063</v>
      </c>
      <c r="H149" s="1734" t="s">
        <v>2420</v>
      </c>
      <c r="I149" s="1058"/>
      <c r="J149" s="242" t="s">
        <v>1150</v>
      </c>
    </row>
    <row r="150">
      <c r="A150" s="1728" t="s">
        <v>4882</v>
      </c>
      <c r="B150" s="1728" t="s">
        <v>125</v>
      </c>
      <c r="C150" s="1728" t="s">
        <v>234</v>
      </c>
      <c r="D150" s="1728" t="s">
        <v>1167</v>
      </c>
      <c r="E150" s="1729">
        <v>0.4166666666666667</v>
      </c>
      <c r="F150" s="1729">
        <v>0.7916666666666666</v>
      </c>
      <c r="G150" s="1728">
        <v>30.0</v>
      </c>
      <c r="H150" s="1728">
        <v>8.5</v>
      </c>
      <c r="I150" s="1005"/>
      <c r="J150" s="242" t="s">
        <v>1150</v>
      </c>
    </row>
    <row r="151">
      <c r="A151" s="1715" t="s">
        <v>4882</v>
      </c>
      <c r="B151" s="1715" t="s">
        <v>125</v>
      </c>
      <c r="C151" s="1715" t="s">
        <v>234</v>
      </c>
      <c r="D151" s="1715" t="s">
        <v>1148</v>
      </c>
      <c r="E151" s="1718">
        <v>0.5416666666666666</v>
      </c>
      <c r="F151" s="1718">
        <v>0.875</v>
      </c>
      <c r="G151" s="1715">
        <v>30.0</v>
      </c>
      <c r="H151" s="1715">
        <v>7.5</v>
      </c>
      <c r="I151" s="932"/>
      <c r="J151" s="242" t="s">
        <v>1150</v>
      </c>
    </row>
    <row r="152">
      <c r="A152" s="1721" t="s">
        <v>4896</v>
      </c>
      <c r="B152" s="1721" t="s">
        <v>141</v>
      </c>
      <c r="C152" s="1721" t="s">
        <v>234</v>
      </c>
      <c r="D152" s="1721" t="s">
        <v>946</v>
      </c>
      <c r="E152" s="1722">
        <v>0.4166666666666667</v>
      </c>
      <c r="F152" s="1722">
        <v>0.625</v>
      </c>
      <c r="G152" s="1721" t="s">
        <v>1063</v>
      </c>
      <c r="H152" s="1721">
        <v>5.0</v>
      </c>
      <c r="I152" s="915"/>
      <c r="J152" s="242" t="s">
        <v>1150</v>
      </c>
    </row>
    <row r="153">
      <c r="A153" s="1734" t="s">
        <v>4896</v>
      </c>
      <c r="B153" s="1734" t="s">
        <v>141</v>
      </c>
      <c r="C153" s="1734" t="s">
        <v>234</v>
      </c>
      <c r="D153" s="1734" t="s">
        <v>4680</v>
      </c>
      <c r="E153" s="1735">
        <v>0.4166666666666667</v>
      </c>
      <c r="F153" s="1735">
        <v>0.7291666666666666</v>
      </c>
      <c r="G153" s="1734">
        <v>30.0</v>
      </c>
      <c r="H153" s="1734">
        <v>7.0</v>
      </c>
      <c r="I153" s="1058"/>
      <c r="J153" s="242" t="s">
        <v>1150</v>
      </c>
    </row>
    <row r="154">
      <c r="A154" s="1715" t="s">
        <v>4896</v>
      </c>
      <c r="B154" s="1715" t="s">
        <v>141</v>
      </c>
      <c r="C154" s="1715" t="s">
        <v>234</v>
      </c>
      <c r="D154" s="1715" t="s">
        <v>1148</v>
      </c>
      <c r="E154" s="1718">
        <v>0.5833333333333334</v>
      </c>
      <c r="F154" s="1718">
        <v>0.8958333333333334</v>
      </c>
      <c r="G154" s="1715">
        <v>20.0</v>
      </c>
      <c r="H154" s="1715" t="s">
        <v>2212</v>
      </c>
      <c r="I154" s="932"/>
      <c r="J154" s="242" t="s">
        <v>1150</v>
      </c>
    </row>
    <row r="155">
      <c r="A155" s="951">
        <v>42007.0</v>
      </c>
      <c r="B155" s="1721" t="s">
        <v>170</v>
      </c>
      <c r="C155" s="1721" t="s">
        <v>234</v>
      </c>
      <c r="D155" s="1721" t="s">
        <v>946</v>
      </c>
      <c r="E155" s="1722">
        <v>0.4583333333333333</v>
      </c>
      <c r="F155" s="1722">
        <v>0.65625</v>
      </c>
      <c r="G155" s="1721" t="s">
        <v>1063</v>
      </c>
      <c r="H155" s="1721">
        <v>4.75</v>
      </c>
      <c r="I155" s="915"/>
      <c r="J155" s="242" t="s">
        <v>1150</v>
      </c>
    </row>
    <row r="156">
      <c r="A156" s="952">
        <v>42007.0</v>
      </c>
      <c r="B156" s="1715" t="s">
        <v>170</v>
      </c>
      <c r="C156" s="1715" t="s">
        <v>234</v>
      </c>
      <c r="D156" s="1715" t="s">
        <v>1148</v>
      </c>
      <c r="E156" s="1718">
        <v>0.5416666666666666</v>
      </c>
      <c r="F156" s="1718">
        <v>0.75</v>
      </c>
      <c r="G156" s="1715">
        <v>15.0</v>
      </c>
      <c r="H156" s="1715">
        <v>4.75</v>
      </c>
      <c r="I156" s="932"/>
      <c r="J156" s="242" t="s">
        <v>1150</v>
      </c>
    </row>
    <row r="157">
      <c r="A157" s="1047">
        <v>42038.0</v>
      </c>
      <c r="B157" s="1706" t="s">
        <v>5</v>
      </c>
      <c r="C157" s="1706" t="s">
        <v>234</v>
      </c>
      <c r="D157" s="1706" t="s">
        <v>1158</v>
      </c>
      <c r="E157" s="1707">
        <v>0.4166666666666667</v>
      </c>
      <c r="F157" s="1707">
        <v>0.7083333333333334</v>
      </c>
      <c r="G157" s="937"/>
      <c r="H157" s="1706">
        <v>6.5</v>
      </c>
      <c r="I157" s="937"/>
      <c r="J157" s="242" t="s">
        <v>4866</v>
      </c>
    </row>
    <row r="158">
      <c r="A158" s="1286">
        <v>42038.0</v>
      </c>
      <c r="B158" s="1728" t="s">
        <v>5</v>
      </c>
      <c r="C158" s="1728" t="s">
        <v>234</v>
      </c>
      <c r="D158" s="1728" t="s">
        <v>1167</v>
      </c>
      <c r="E158" s="1729">
        <v>0.625</v>
      </c>
      <c r="F158" s="1729">
        <v>0.7916666666666666</v>
      </c>
      <c r="G158" s="1728" t="s">
        <v>1063</v>
      </c>
      <c r="H158" s="1728">
        <v>4.0</v>
      </c>
      <c r="I158" s="1005"/>
      <c r="J158" s="242" t="s">
        <v>4866</v>
      </c>
    </row>
    <row r="159">
      <c r="A159" s="951">
        <v>42038.0</v>
      </c>
      <c r="B159" s="1721" t="s">
        <v>5</v>
      </c>
      <c r="C159" s="1721" t="s">
        <v>1064</v>
      </c>
      <c r="D159" s="1721" t="s">
        <v>946</v>
      </c>
      <c r="E159" s="1722">
        <v>0.40625</v>
      </c>
      <c r="F159" s="1722">
        <v>0.7291666666666666</v>
      </c>
      <c r="G159" s="1721">
        <v>30.0</v>
      </c>
      <c r="H159" s="1721">
        <v>7.25</v>
      </c>
      <c r="I159" s="915"/>
      <c r="J159" s="242" t="s">
        <v>4866</v>
      </c>
    </row>
    <row r="160">
      <c r="A160" s="1047">
        <v>42066.0</v>
      </c>
      <c r="B160" s="1706" t="s">
        <v>40</v>
      </c>
      <c r="C160" s="1706" t="s">
        <v>234</v>
      </c>
      <c r="D160" s="1706" t="s">
        <v>1158</v>
      </c>
      <c r="E160" s="1707">
        <v>0.4166666666666667</v>
      </c>
      <c r="F160" s="1707">
        <v>0.8055555555555556</v>
      </c>
      <c r="G160" s="1706">
        <v>30.0</v>
      </c>
      <c r="H160" s="1706" t="s">
        <v>4952</v>
      </c>
      <c r="I160" s="937"/>
      <c r="J160" s="242" t="s">
        <v>4866</v>
      </c>
    </row>
    <row r="161">
      <c r="A161" s="1738">
        <v>42066.0</v>
      </c>
      <c r="B161" s="1739" t="s">
        <v>40</v>
      </c>
      <c r="C161" s="1739" t="s">
        <v>234</v>
      </c>
      <c r="D161" s="1739" t="s">
        <v>1156</v>
      </c>
      <c r="E161" s="1740">
        <v>0.6666666666666666</v>
      </c>
      <c r="F161" s="1740">
        <v>0.8055555555555556</v>
      </c>
      <c r="G161" s="1418"/>
      <c r="H161" s="1739" t="s">
        <v>2500</v>
      </c>
      <c r="I161" s="1418"/>
      <c r="J161" s="242" t="s">
        <v>4866</v>
      </c>
    </row>
    <row r="162">
      <c r="A162" s="1741">
        <v>42097.0</v>
      </c>
      <c r="B162" s="1742" t="s">
        <v>1115</v>
      </c>
      <c r="C162" s="1742" t="s">
        <v>234</v>
      </c>
      <c r="D162" s="1742" t="s">
        <v>946</v>
      </c>
      <c r="E162" s="1743">
        <v>0.4166666666666667</v>
      </c>
      <c r="F162" s="1743">
        <v>0.6666666666666666</v>
      </c>
      <c r="G162" s="1742" t="s">
        <v>1063</v>
      </c>
      <c r="H162" s="1742">
        <v>6.0</v>
      </c>
      <c r="I162" s="1742" t="s">
        <v>4975</v>
      </c>
      <c r="J162" s="242" t="s">
        <v>4866</v>
      </c>
    </row>
    <row r="163">
      <c r="A163" s="1744">
        <v>42097.0</v>
      </c>
      <c r="B163" s="1710" t="s">
        <v>1115</v>
      </c>
      <c r="C163" s="1710" t="s">
        <v>234</v>
      </c>
      <c r="D163" s="1710" t="s">
        <v>2872</v>
      </c>
      <c r="E163" s="1711">
        <v>0.6666666666666666</v>
      </c>
      <c r="F163" s="1711">
        <v>0.7916666666666666</v>
      </c>
      <c r="G163" s="1710" t="s">
        <v>1063</v>
      </c>
      <c r="H163" s="1710">
        <v>3.0</v>
      </c>
      <c r="I163" s="1713"/>
      <c r="J163" s="1693" t="s">
        <v>4866</v>
      </c>
    </row>
    <row r="164">
      <c r="A164" s="910"/>
      <c r="B164" s="910"/>
      <c r="C164" s="910"/>
      <c r="D164" s="1745" t="s">
        <v>4992</v>
      </c>
      <c r="E164" s="910"/>
      <c r="F164" s="910"/>
      <c r="G164" s="910"/>
      <c r="H164" s="910"/>
      <c r="I164" s="910"/>
    </row>
    <row r="165">
      <c r="A165" s="1182">
        <v>42127.0</v>
      </c>
      <c r="B165" s="1730" t="s">
        <v>109</v>
      </c>
      <c r="C165" s="1730" t="s">
        <v>234</v>
      </c>
      <c r="D165" s="1730" t="s">
        <v>1156</v>
      </c>
      <c r="E165" s="1731">
        <v>0.4166666666666667</v>
      </c>
      <c r="F165" s="1731">
        <v>0.75</v>
      </c>
      <c r="G165" s="1730">
        <v>30.0</v>
      </c>
      <c r="H165" s="1730" t="s">
        <v>2823</v>
      </c>
      <c r="I165" s="1303"/>
      <c r="J165" s="1746" t="s">
        <v>1752</v>
      </c>
    </row>
    <row r="166">
      <c r="A166" s="951">
        <v>42127.0</v>
      </c>
      <c r="B166" s="1721" t="s">
        <v>125</v>
      </c>
      <c r="C166" s="1721" t="s">
        <v>2215</v>
      </c>
      <c r="D166" s="1721" t="s">
        <v>946</v>
      </c>
      <c r="E166" s="1722">
        <v>0.4583333333333333</v>
      </c>
      <c r="F166" s="1722">
        <v>0.6354166666666666</v>
      </c>
      <c r="G166" s="1721" t="s">
        <v>1063</v>
      </c>
      <c r="H166" s="1721">
        <v>4.25</v>
      </c>
      <c r="I166" s="915"/>
      <c r="J166" s="242" t="s">
        <v>1752</v>
      </c>
    </row>
    <row r="167">
      <c r="A167" s="952">
        <v>42127.0</v>
      </c>
      <c r="B167" s="1715" t="s">
        <v>109</v>
      </c>
      <c r="C167" s="1715" t="s">
        <v>234</v>
      </c>
      <c r="D167" s="1715" t="s">
        <v>1148</v>
      </c>
      <c r="E167" s="1718">
        <v>0.625</v>
      </c>
      <c r="F167" s="1718">
        <v>0.8854166666666666</v>
      </c>
      <c r="G167" s="1715">
        <v>30.0</v>
      </c>
      <c r="H167" s="1715">
        <v>5.75</v>
      </c>
      <c r="I167" s="932"/>
      <c r="J167" s="242" t="s">
        <v>1752</v>
      </c>
    </row>
    <row r="168">
      <c r="A168" s="963">
        <v>42158.0</v>
      </c>
      <c r="B168" s="1747" t="s">
        <v>125</v>
      </c>
      <c r="C168" s="1747" t="s">
        <v>234</v>
      </c>
      <c r="D168" s="1747" t="s">
        <v>2872</v>
      </c>
      <c r="E168" s="1748">
        <v>0.4166666666666667</v>
      </c>
      <c r="F168" s="1748">
        <v>0.75</v>
      </c>
      <c r="G168" s="1747">
        <v>30.0</v>
      </c>
      <c r="H168" s="1747">
        <v>7.5</v>
      </c>
      <c r="I168" s="976"/>
      <c r="J168" s="1605" t="s">
        <v>1752</v>
      </c>
    </row>
    <row r="169">
      <c r="A169" s="951">
        <v>42158.0</v>
      </c>
      <c r="B169" s="1721" t="s">
        <v>125</v>
      </c>
      <c r="C169" s="1721" t="s">
        <v>234</v>
      </c>
      <c r="D169" s="1721" t="s">
        <v>946</v>
      </c>
      <c r="E169" s="1722">
        <v>0.5416666666666666</v>
      </c>
      <c r="F169" s="1722">
        <v>0.8854166666666666</v>
      </c>
      <c r="G169" s="1721">
        <v>30.0</v>
      </c>
      <c r="H169" s="1721">
        <v>7.75</v>
      </c>
      <c r="I169" s="1721" t="s">
        <v>5045</v>
      </c>
      <c r="J169" s="242" t="s">
        <v>1752</v>
      </c>
    </row>
    <row r="170">
      <c r="A170" s="1047">
        <v>42188.0</v>
      </c>
      <c r="B170" s="1706" t="s">
        <v>141</v>
      </c>
      <c r="C170" s="1706" t="s">
        <v>234</v>
      </c>
      <c r="D170" s="1706" t="s">
        <v>1158</v>
      </c>
      <c r="E170" s="1707">
        <v>0.4166666666666667</v>
      </c>
      <c r="F170" s="1707">
        <v>0.625</v>
      </c>
      <c r="G170" s="1706" t="s">
        <v>1063</v>
      </c>
      <c r="H170" s="1706">
        <v>5.0</v>
      </c>
      <c r="I170" s="937"/>
      <c r="J170" s="242" t="s">
        <v>1752</v>
      </c>
    </row>
    <row r="171">
      <c r="A171" s="1751">
        <v>42188.0</v>
      </c>
      <c r="B171" s="1752" t="s">
        <v>141</v>
      </c>
      <c r="C171" s="1752" t="s">
        <v>234</v>
      </c>
      <c r="D171" s="1752" t="s">
        <v>4680</v>
      </c>
      <c r="E171" s="1753">
        <v>0.5</v>
      </c>
      <c r="F171" s="1753">
        <v>0.8333333333333334</v>
      </c>
      <c r="G171" s="1752">
        <v>30.0</v>
      </c>
      <c r="H171" s="1752">
        <v>7.5</v>
      </c>
      <c r="I171" s="1754"/>
      <c r="J171" s="242" t="s">
        <v>1752</v>
      </c>
    </row>
    <row r="172">
      <c r="A172" s="952">
        <v>42188.0</v>
      </c>
      <c r="B172" s="1715" t="s">
        <v>141</v>
      </c>
      <c r="C172" s="1715" t="s">
        <v>234</v>
      </c>
      <c r="D172" s="1715" t="s">
        <v>1148</v>
      </c>
      <c r="E172" s="1718">
        <v>0.5833333333333334</v>
      </c>
      <c r="F172" s="1718">
        <v>0.8888888888888888</v>
      </c>
      <c r="G172" s="1715">
        <v>30.0</v>
      </c>
      <c r="H172" s="1715" t="s">
        <v>3078</v>
      </c>
      <c r="I172" s="1715" t="s">
        <v>5080</v>
      </c>
      <c r="J172" s="242" t="s">
        <v>1752</v>
      </c>
    </row>
    <row r="173">
      <c r="A173" s="951">
        <v>42219.0</v>
      </c>
      <c r="B173" s="1721" t="s">
        <v>170</v>
      </c>
      <c r="C173" s="1721" t="s">
        <v>234</v>
      </c>
      <c r="D173" s="1721" t="s">
        <v>946</v>
      </c>
      <c r="E173" s="1722">
        <v>0.4583333333333333</v>
      </c>
      <c r="F173" s="1722">
        <v>0.7604166666666666</v>
      </c>
      <c r="G173" s="1721">
        <v>30.0</v>
      </c>
      <c r="H173" s="1721">
        <v>6.75</v>
      </c>
      <c r="I173" s="915"/>
      <c r="J173" s="242" t="s">
        <v>1150</v>
      </c>
    </row>
    <row r="174">
      <c r="A174" s="1047">
        <v>42250.0</v>
      </c>
      <c r="B174" s="1706" t="s">
        <v>5</v>
      </c>
      <c r="C174" s="1706" t="s">
        <v>234</v>
      </c>
      <c r="D174" s="1706" t="s">
        <v>1158</v>
      </c>
      <c r="E174" s="1707">
        <v>0.4097222222222222</v>
      </c>
      <c r="F174" s="1707">
        <v>0.7083333333333334</v>
      </c>
      <c r="G174" s="1706" t="s">
        <v>1063</v>
      </c>
      <c r="H174" s="1706" t="s">
        <v>5093</v>
      </c>
      <c r="I174" s="937"/>
      <c r="J174" s="242" t="s">
        <v>1150</v>
      </c>
    </row>
    <row r="175">
      <c r="A175" s="963">
        <v>42250.0</v>
      </c>
      <c r="B175" s="1747" t="s">
        <v>5</v>
      </c>
      <c r="C175" s="1747" t="s">
        <v>234</v>
      </c>
      <c r="D175" s="1747" t="s">
        <v>2872</v>
      </c>
      <c r="E175" s="1748">
        <v>0.625</v>
      </c>
      <c r="F175" s="1748">
        <v>0.8020833333333334</v>
      </c>
      <c r="G175" s="976"/>
      <c r="H175" s="1747">
        <v>4.25</v>
      </c>
      <c r="I175" s="1747" t="s">
        <v>5103</v>
      </c>
      <c r="J175" s="1605" t="s">
        <v>1150</v>
      </c>
    </row>
    <row r="176">
      <c r="A176" s="951">
        <v>42250.0</v>
      </c>
      <c r="B176" s="1721" t="s">
        <v>5</v>
      </c>
      <c r="C176" s="1721" t="s">
        <v>2215</v>
      </c>
      <c r="D176" s="1721" t="s">
        <v>946</v>
      </c>
      <c r="E176" s="1722">
        <v>0.4270833333333333</v>
      </c>
      <c r="F176" s="1722">
        <v>0.7083333333333334</v>
      </c>
      <c r="G176" s="1721">
        <v>30.0</v>
      </c>
      <c r="H176" s="1721">
        <v>6.25</v>
      </c>
      <c r="I176" s="915"/>
      <c r="J176" s="242" t="s">
        <v>1150</v>
      </c>
    </row>
    <row r="177">
      <c r="A177" s="1047">
        <v>42280.0</v>
      </c>
      <c r="B177" s="1706" t="s">
        <v>40</v>
      </c>
      <c r="C177" s="1706" t="s">
        <v>234</v>
      </c>
      <c r="D177" s="1706" t="s">
        <v>1158</v>
      </c>
      <c r="E177" s="1707">
        <v>0.4166666666666667</v>
      </c>
      <c r="F177" s="1707">
        <v>0.7291666666666666</v>
      </c>
      <c r="G177" s="1706" t="s">
        <v>1063</v>
      </c>
      <c r="H177" s="1706">
        <v>7.5</v>
      </c>
      <c r="I177" s="937"/>
      <c r="J177" s="242" t="s">
        <v>1150</v>
      </c>
    </row>
    <row r="178">
      <c r="A178" s="951">
        <v>42311.0</v>
      </c>
      <c r="B178" s="1721" t="s">
        <v>1115</v>
      </c>
      <c r="C178" s="1721" t="s">
        <v>234</v>
      </c>
      <c r="D178" s="1721" t="s">
        <v>946</v>
      </c>
      <c r="E178" s="1722">
        <v>0.4166666666666667</v>
      </c>
      <c r="F178" s="1722">
        <v>0.7083333333333334</v>
      </c>
      <c r="G178" s="1721" t="s">
        <v>1063</v>
      </c>
      <c r="H178" s="1721">
        <v>7.0</v>
      </c>
      <c r="I178" s="915"/>
      <c r="J178" s="242" t="s">
        <v>1150</v>
      </c>
    </row>
    <row r="179">
      <c r="A179" s="1182">
        <v>42311.0</v>
      </c>
      <c r="B179" s="1730" t="s">
        <v>1115</v>
      </c>
      <c r="C179" s="1730" t="s">
        <v>234</v>
      </c>
      <c r="D179" s="1730" t="s">
        <v>1156</v>
      </c>
      <c r="E179" s="1731">
        <v>0.6666666666666666</v>
      </c>
      <c r="F179" s="1731">
        <v>0.7916666666666666</v>
      </c>
      <c r="G179" s="1730" t="s">
        <v>1063</v>
      </c>
      <c r="H179" s="1730">
        <v>3.0</v>
      </c>
      <c r="I179" s="1303"/>
      <c r="J179" s="1746" t="s">
        <v>1150</v>
      </c>
    </row>
    <row r="180">
      <c r="A180" s="1751">
        <v>42341.0</v>
      </c>
      <c r="B180" s="1752" t="s">
        <v>109</v>
      </c>
      <c r="C180" s="1752" t="s">
        <v>234</v>
      </c>
      <c r="D180" s="1752" t="s">
        <v>4680</v>
      </c>
      <c r="E180" s="1753">
        <v>0.4166666666666667</v>
      </c>
      <c r="F180" s="1753">
        <v>0.75</v>
      </c>
      <c r="G180" s="1752">
        <v>30.0</v>
      </c>
      <c r="H180" s="1752">
        <v>7.5</v>
      </c>
      <c r="I180" s="1754"/>
      <c r="J180" s="242" t="s">
        <v>1150</v>
      </c>
    </row>
    <row r="181">
      <c r="A181" s="951">
        <v>42341.0</v>
      </c>
      <c r="B181" s="1721" t="s">
        <v>109</v>
      </c>
      <c r="C181" s="1721" t="s">
        <v>5138</v>
      </c>
      <c r="D181" s="1721" t="s">
        <v>946</v>
      </c>
      <c r="E181" s="1722">
        <v>0.3958333333333333</v>
      </c>
      <c r="F181" s="1722">
        <v>0.5833333333333334</v>
      </c>
      <c r="G181" s="1721" t="s">
        <v>1063</v>
      </c>
      <c r="H181" s="1721">
        <v>4.5</v>
      </c>
      <c r="I181" s="915"/>
      <c r="J181" s="242" t="s">
        <v>1150</v>
      </c>
    </row>
    <row r="182">
      <c r="A182" s="1182">
        <v>42341.0</v>
      </c>
      <c r="B182" s="1730" t="s">
        <v>109</v>
      </c>
      <c r="C182" s="1730" t="s">
        <v>234</v>
      </c>
      <c r="D182" s="1730" t="s">
        <v>1156</v>
      </c>
      <c r="E182" s="1731">
        <v>0.625</v>
      </c>
      <c r="F182" s="1731">
        <v>0.875</v>
      </c>
      <c r="G182" s="1730">
        <v>30.0</v>
      </c>
      <c r="H182" s="1730">
        <v>5.5</v>
      </c>
      <c r="I182" s="1303"/>
      <c r="J182" s="1746" t="s">
        <v>1150</v>
      </c>
    </row>
    <row r="183">
      <c r="A183" s="1752" t="s">
        <v>5148</v>
      </c>
      <c r="B183" s="1752" t="s">
        <v>125</v>
      </c>
      <c r="C183" s="1752" t="s">
        <v>234</v>
      </c>
      <c r="D183" s="1752" t="s">
        <v>4680</v>
      </c>
      <c r="E183" s="1753">
        <v>0.4166666666666667</v>
      </c>
      <c r="F183" s="1753">
        <v>0.75</v>
      </c>
      <c r="G183" s="1752">
        <v>30.0</v>
      </c>
      <c r="H183" s="1752">
        <v>7.5</v>
      </c>
      <c r="I183" s="1754"/>
      <c r="J183" s="242" t="s">
        <v>1150</v>
      </c>
    </row>
    <row r="184">
      <c r="A184" s="1730" t="s">
        <v>5148</v>
      </c>
      <c r="B184" s="1730" t="s">
        <v>125</v>
      </c>
      <c r="C184" s="1730" t="s">
        <v>234</v>
      </c>
      <c r="D184" s="1730" t="s">
        <v>1156</v>
      </c>
      <c r="E184" s="1731">
        <v>0.5625</v>
      </c>
      <c r="F184" s="1731">
        <v>0.875</v>
      </c>
      <c r="G184" s="1730">
        <v>30.0</v>
      </c>
      <c r="H184" s="1730">
        <v>7.0</v>
      </c>
      <c r="I184" s="1730" t="s">
        <v>2237</v>
      </c>
      <c r="J184" s="1746" t="s">
        <v>1150</v>
      </c>
    </row>
    <row r="185">
      <c r="A185" s="1706" t="s">
        <v>5155</v>
      </c>
      <c r="B185" s="1706" t="s">
        <v>141</v>
      </c>
      <c r="C185" s="1706" t="s">
        <v>234</v>
      </c>
      <c r="D185" s="1706" t="s">
        <v>1158</v>
      </c>
      <c r="E185" s="1707">
        <v>0.4166666666666667</v>
      </c>
      <c r="F185" s="1707">
        <v>0.625</v>
      </c>
      <c r="G185" s="1706" t="s">
        <v>1063</v>
      </c>
      <c r="H185" s="1706">
        <v>5.0</v>
      </c>
      <c r="I185" s="937"/>
      <c r="J185" s="242" t="s">
        <v>1150</v>
      </c>
    </row>
    <row r="186">
      <c r="A186" s="1752" t="s">
        <v>5155</v>
      </c>
      <c r="B186" s="1752" t="s">
        <v>141</v>
      </c>
      <c r="C186" s="1752" t="s">
        <v>234</v>
      </c>
      <c r="D186" s="1752" t="s">
        <v>4680</v>
      </c>
      <c r="E186" s="1753">
        <v>0.5</v>
      </c>
      <c r="F186" s="1753">
        <v>0.8333333333333334</v>
      </c>
      <c r="G186" s="1752">
        <v>30.0</v>
      </c>
      <c r="H186" s="1752">
        <v>7.5</v>
      </c>
      <c r="I186" s="1754"/>
      <c r="J186" s="242" t="s">
        <v>1752</v>
      </c>
    </row>
    <row r="187">
      <c r="A187" s="1715" t="s">
        <v>5155</v>
      </c>
      <c r="B187" s="1715" t="s">
        <v>141</v>
      </c>
      <c r="C187" s="1715" t="s">
        <v>234</v>
      </c>
      <c r="D187" s="1715" t="s">
        <v>1148</v>
      </c>
      <c r="E187" s="1718">
        <v>0.5833333333333334</v>
      </c>
      <c r="F187" s="1718">
        <v>0.9097222222222222</v>
      </c>
      <c r="G187" s="1715">
        <v>20.0</v>
      </c>
      <c r="H187" s="1715" t="s">
        <v>2000</v>
      </c>
      <c r="I187" s="1715" t="s">
        <v>5175</v>
      </c>
      <c r="J187" s="242" t="s">
        <v>1752</v>
      </c>
    </row>
    <row r="188">
      <c r="A188" s="1721" t="s">
        <v>5177</v>
      </c>
      <c r="B188" s="1721" t="s">
        <v>170</v>
      </c>
      <c r="C188" s="1721" t="s">
        <v>234</v>
      </c>
      <c r="D188" s="1721" t="s">
        <v>946</v>
      </c>
      <c r="E188" s="1722">
        <v>0.4583333333333333</v>
      </c>
      <c r="F188" s="1722">
        <v>0.7604166666666666</v>
      </c>
      <c r="G188" s="1721">
        <v>30.0</v>
      </c>
      <c r="H188" s="1721">
        <v>6.75</v>
      </c>
      <c r="I188" s="1721" t="s">
        <v>5182</v>
      </c>
      <c r="J188" s="242" t="s">
        <v>1752</v>
      </c>
    </row>
    <row r="189">
      <c r="A189" s="1747" t="s">
        <v>5177</v>
      </c>
      <c r="B189" s="1747" t="s">
        <v>170</v>
      </c>
      <c r="C189" s="1747" t="s">
        <v>234</v>
      </c>
      <c r="D189" s="1747" t="s">
        <v>2872</v>
      </c>
      <c r="E189" s="1748">
        <v>0.5416666666666666</v>
      </c>
      <c r="F189" s="1748">
        <v>0.6666666666666666</v>
      </c>
      <c r="G189" s="976"/>
      <c r="H189" s="1747">
        <v>3.0</v>
      </c>
      <c r="I189" s="976"/>
      <c r="J189" s="1605" t="s">
        <v>1752</v>
      </c>
    </row>
    <row r="190">
      <c r="A190" s="1721" t="s">
        <v>5189</v>
      </c>
      <c r="B190" s="1721" t="s">
        <v>5</v>
      </c>
      <c r="C190" s="1721" t="s">
        <v>2215</v>
      </c>
      <c r="D190" s="1721" t="s">
        <v>946</v>
      </c>
      <c r="E190" s="1722">
        <v>0.4166666666666667</v>
      </c>
      <c r="F190" s="1721">
        <v>17.3</v>
      </c>
      <c r="G190" s="1721" t="s">
        <v>1063</v>
      </c>
      <c r="H190" s="1721">
        <v>7.5</v>
      </c>
      <c r="I190" s="915"/>
      <c r="J190" s="242" t="s">
        <v>1752</v>
      </c>
    </row>
    <row r="191">
      <c r="A191" s="1706" t="s">
        <v>5189</v>
      </c>
      <c r="B191" s="1706" t="s">
        <v>5</v>
      </c>
      <c r="C191" s="1706" t="s">
        <v>234</v>
      </c>
      <c r="D191" s="1706" t="s">
        <v>1158</v>
      </c>
      <c r="E191" s="1707">
        <v>0.4166666666666667</v>
      </c>
      <c r="F191" s="1707">
        <v>0.7083333333333334</v>
      </c>
      <c r="G191" s="1706" t="s">
        <v>1063</v>
      </c>
      <c r="H191" s="1706">
        <v>7.0</v>
      </c>
      <c r="I191" s="937"/>
      <c r="J191" s="242" t="s">
        <v>1752</v>
      </c>
    </row>
    <row r="192">
      <c r="A192" s="1728" t="s">
        <v>5189</v>
      </c>
      <c r="B192" s="1728" t="s">
        <v>5</v>
      </c>
      <c r="C192" s="1728" t="s">
        <v>234</v>
      </c>
      <c r="D192" s="1728" t="s">
        <v>1167</v>
      </c>
      <c r="E192" s="1729">
        <v>0.625</v>
      </c>
      <c r="F192" s="1729">
        <v>0.8020833333333334</v>
      </c>
      <c r="G192" s="1728" t="s">
        <v>1063</v>
      </c>
      <c r="H192" s="1728" t="s">
        <v>5197</v>
      </c>
      <c r="I192" s="1728" t="s">
        <v>5199</v>
      </c>
      <c r="J192" s="242" t="s">
        <v>1752</v>
      </c>
    </row>
    <row r="193">
      <c r="A193" s="1706" t="s">
        <v>5202</v>
      </c>
      <c r="B193" s="1706" t="s">
        <v>40</v>
      </c>
      <c r="C193" s="1706" t="s">
        <v>234</v>
      </c>
      <c r="D193" s="1706" t="s">
        <v>1158</v>
      </c>
      <c r="E193" s="1707">
        <v>0.4166666666666667</v>
      </c>
      <c r="F193" s="1707">
        <v>0.7083333333333334</v>
      </c>
      <c r="G193" s="1706" t="s">
        <v>1063</v>
      </c>
      <c r="H193" s="1706">
        <v>7.0</v>
      </c>
      <c r="I193" s="937"/>
      <c r="J193" s="242" t="s">
        <v>1752</v>
      </c>
    </row>
    <row r="194">
      <c r="A194" s="1728" t="s">
        <v>5202</v>
      </c>
      <c r="B194" s="1728" t="s">
        <v>40</v>
      </c>
      <c r="C194" s="1728" t="s">
        <v>234</v>
      </c>
      <c r="D194" s="1728" t="s">
        <v>1167</v>
      </c>
      <c r="E194" s="1729">
        <v>0.625</v>
      </c>
      <c r="F194" s="1729">
        <v>0.7986111111111112</v>
      </c>
      <c r="G194" s="1728" t="s">
        <v>1063</v>
      </c>
      <c r="H194" s="1728" t="s">
        <v>5210</v>
      </c>
      <c r="I194" s="1005"/>
      <c r="J194" s="242" t="s">
        <v>1752</v>
      </c>
    </row>
    <row r="195">
      <c r="A195" s="1721" t="s">
        <v>5213</v>
      </c>
      <c r="B195" s="1721" t="s">
        <v>1115</v>
      </c>
      <c r="C195" s="1721" t="s">
        <v>234</v>
      </c>
      <c r="D195" s="1721" t="s">
        <v>946</v>
      </c>
      <c r="E195" s="1722">
        <v>0.4166666666666667</v>
      </c>
      <c r="F195" s="1722">
        <v>0.7083333333333334</v>
      </c>
      <c r="G195" s="1721" t="s">
        <v>1063</v>
      </c>
      <c r="H195" s="1721">
        <v>7.0</v>
      </c>
      <c r="I195" s="1721" t="s">
        <v>5219</v>
      </c>
      <c r="J195" s="242" t="s">
        <v>1150</v>
      </c>
    </row>
    <row r="196">
      <c r="A196" s="1730" t="s">
        <v>5213</v>
      </c>
      <c r="B196" s="1730" t="s">
        <v>1115</v>
      </c>
      <c r="C196" s="1730" t="s">
        <v>234</v>
      </c>
      <c r="D196" s="1730" t="s">
        <v>1156</v>
      </c>
      <c r="E196" s="1731">
        <v>0.6666666666666666</v>
      </c>
      <c r="F196" s="1731">
        <v>0.7986111111111112</v>
      </c>
      <c r="G196" s="1730" t="s">
        <v>1063</v>
      </c>
      <c r="H196" s="1730" t="s">
        <v>5227</v>
      </c>
      <c r="I196" s="1730" t="s">
        <v>2237</v>
      </c>
      <c r="J196" s="242" t="s">
        <v>1150</v>
      </c>
    </row>
    <row r="197">
      <c r="A197" s="1326"/>
      <c r="B197" s="1326"/>
      <c r="C197" s="1326"/>
      <c r="D197" s="1326"/>
      <c r="E197" s="1326"/>
      <c r="F197" s="1326"/>
      <c r="G197" s="1326"/>
      <c r="H197" s="1326"/>
      <c r="I197" s="1326"/>
    </row>
    <row r="198">
      <c r="A198" s="1760" t="s">
        <v>3360</v>
      </c>
      <c r="B198" s="1760" t="s">
        <v>109</v>
      </c>
      <c r="C198" s="1760" t="s">
        <v>234</v>
      </c>
      <c r="D198" s="1760" t="s">
        <v>4680</v>
      </c>
      <c r="E198" s="1761">
        <v>0.4166666666666667</v>
      </c>
      <c r="F198" s="1761">
        <v>0.75</v>
      </c>
      <c r="G198" s="1760">
        <v>30.0</v>
      </c>
      <c r="H198" s="1760">
        <v>7.5</v>
      </c>
      <c r="I198" s="1762"/>
      <c r="J198" s="1656" t="s">
        <v>1752</v>
      </c>
    </row>
    <row r="199">
      <c r="A199" s="1721" t="s">
        <v>5246</v>
      </c>
      <c r="B199" s="1721" t="s">
        <v>109</v>
      </c>
      <c r="C199" s="1721" t="s">
        <v>5138</v>
      </c>
      <c r="D199" s="1721" t="s">
        <v>946</v>
      </c>
      <c r="E199" s="1722">
        <v>0.3958333333333333</v>
      </c>
      <c r="F199" s="1722">
        <v>0.625</v>
      </c>
      <c r="G199" s="1721">
        <v>30.0</v>
      </c>
      <c r="H199" s="1721">
        <v>5.0</v>
      </c>
      <c r="I199" s="915"/>
      <c r="J199" s="1619" t="s">
        <v>1752</v>
      </c>
    </row>
    <row r="200">
      <c r="A200" s="1730" t="s">
        <v>5246</v>
      </c>
      <c r="B200" s="1730" t="s">
        <v>109</v>
      </c>
      <c r="C200" s="1730" t="s">
        <v>234</v>
      </c>
      <c r="D200" s="1730" t="s">
        <v>1156</v>
      </c>
      <c r="E200" s="1731">
        <v>0.625</v>
      </c>
      <c r="F200" s="1731">
        <v>0.8819444444444444</v>
      </c>
      <c r="G200" s="1730">
        <v>30.0</v>
      </c>
      <c r="H200" s="1730" t="s">
        <v>3248</v>
      </c>
      <c r="I200" s="1730" t="s">
        <v>5255</v>
      </c>
      <c r="J200" s="242" t="s">
        <v>1752</v>
      </c>
    </row>
    <row r="201">
      <c r="A201" s="1747" t="s">
        <v>5258</v>
      </c>
      <c r="B201" s="1747" t="s">
        <v>125</v>
      </c>
      <c r="C201" s="1747" t="s">
        <v>234</v>
      </c>
      <c r="D201" s="1747" t="s">
        <v>2872</v>
      </c>
      <c r="E201" s="1748">
        <v>0.4166666666666667</v>
      </c>
      <c r="F201" s="1748">
        <v>0.7916666666666666</v>
      </c>
      <c r="G201" s="1747">
        <v>30.0</v>
      </c>
      <c r="H201" s="1747">
        <v>8.5</v>
      </c>
      <c r="I201" s="976"/>
      <c r="J201" s="1605" t="s">
        <v>1752</v>
      </c>
    </row>
    <row r="202">
      <c r="A202" s="1715" t="s">
        <v>5258</v>
      </c>
      <c r="B202" s="1715" t="s">
        <v>125</v>
      </c>
      <c r="C202" s="1715" t="s">
        <v>4906</v>
      </c>
      <c r="D202" s="1715" t="s">
        <v>1148</v>
      </c>
      <c r="E202" s="1718">
        <v>0.5625</v>
      </c>
      <c r="F202" s="1718">
        <v>0.8645833333333334</v>
      </c>
      <c r="G202" s="1715">
        <v>30.0</v>
      </c>
      <c r="H202" s="1715">
        <v>6.75</v>
      </c>
      <c r="I202" s="1715" t="s">
        <v>5266</v>
      </c>
      <c r="J202" s="242" t="s">
        <v>1752</v>
      </c>
    </row>
    <row r="203">
      <c r="A203" s="1760" t="s">
        <v>3380</v>
      </c>
      <c r="B203" s="1760" t="s">
        <v>141</v>
      </c>
      <c r="C203" s="1760" t="s">
        <v>234</v>
      </c>
      <c r="D203" s="1760" t="s">
        <v>4680</v>
      </c>
      <c r="E203" s="1761">
        <v>0.4166666666666667</v>
      </c>
      <c r="F203" s="1761">
        <v>0.625</v>
      </c>
      <c r="G203" s="1760" t="s">
        <v>1063</v>
      </c>
      <c r="H203" s="1760">
        <v>5.0</v>
      </c>
      <c r="I203" s="1762"/>
      <c r="J203" s="1656" t="s">
        <v>1752</v>
      </c>
    </row>
    <row r="204">
      <c r="A204" s="1706" t="s">
        <v>5275</v>
      </c>
      <c r="B204" s="1706" t="s">
        <v>141</v>
      </c>
      <c r="C204" s="1706" t="s">
        <v>234</v>
      </c>
      <c r="D204" s="1706" t="s">
        <v>1158</v>
      </c>
      <c r="E204" s="1707">
        <v>0.5</v>
      </c>
      <c r="F204" s="1707">
        <v>0.8333333333333334</v>
      </c>
      <c r="G204" s="1706">
        <v>30.0</v>
      </c>
      <c r="H204" s="1706">
        <v>7.5</v>
      </c>
      <c r="I204" s="1706" t="s">
        <v>5281</v>
      </c>
      <c r="J204" s="242" t="s">
        <v>1752</v>
      </c>
    </row>
    <row r="205">
      <c r="A205" s="1715" t="s">
        <v>5275</v>
      </c>
      <c r="B205" s="1715" t="s">
        <v>141</v>
      </c>
      <c r="C205" s="1715" t="s">
        <v>234</v>
      </c>
      <c r="D205" s="1715" t="s">
        <v>1148</v>
      </c>
      <c r="E205" s="1718">
        <v>0.5833333333333334</v>
      </c>
      <c r="F205" s="1718">
        <v>0.90625</v>
      </c>
      <c r="G205" s="1715">
        <v>30.0</v>
      </c>
      <c r="H205" s="1715">
        <v>7.25</v>
      </c>
      <c r="I205" s="1715" t="s">
        <v>5288</v>
      </c>
      <c r="J205" s="242" t="s">
        <v>1752</v>
      </c>
    </row>
    <row r="206">
      <c r="A206" s="1721" t="s">
        <v>3385</v>
      </c>
      <c r="B206" s="1721" t="s">
        <v>170</v>
      </c>
      <c r="C206" s="1721" t="s">
        <v>234</v>
      </c>
      <c r="D206" s="1721" t="s">
        <v>946</v>
      </c>
      <c r="E206" s="1722">
        <v>0.4583333333333333</v>
      </c>
      <c r="F206" s="1722">
        <v>0.7708333333333334</v>
      </c>
      <c r="G206" s="1721">
        <v>30.0</v>
      </c>
      <c r="H206" s="1721">
        <v>6.5</v>
      </c>
      <c r="I206" s="1721" t="s">
        <v>5296</v>
      </c>
      <c r="J206" s="242" t="s">
        <v>1752</v>
      </c>
    </row>
    <row r="207">
      <c r="A207" s="1721" t="s">
        <v>5301</v>
      </c>
      <c r="B207" s="1721" t="s">
        <v>5</v>
      </c>
      <c r="C207" s="1721" t="s">
        <v>5138</v>
      </c>
      <c r="D207" s="1721" t="s">
        <v>946</v>
      </c>
      <c r="E207" s="1722">
        <v>0.4166666666666667</v>
      </c>
      <c r="F207" s="1722">
        <v>0.6666666666666666</v>
      </c>
      <c r="G207" s="1721" t="s">
        <v>1063</v>
      </c>
      <c r="H207" s="1721">
        <v>6.0</v>
      </c>
      <c r="I207" s="915"/>
      <c r="J207" s="242" t="s">
        <v>1752</v>
      </c>
    </row>
    <row r="208">
      <c r="A208" s="1706" t="s">
        <v>3392</v>
      </c>
      <c r="B208" s="1706" t="s">
        <v>5</v>
      </c>
      <c r="C208" s="1706" t="s">
        <v>234</v>
      </c>
      <c r="D208" s="1706" t="s">
        <v>1158</v>
      </c>
      <c r="E208" s="1707">
        <v>0.4097222222222222</v>
      </c>
      <c r="F208" s="1707">
        <v>0.7083333333333334</v>
      </c>
      <c r="G208" s="1706" t="s">
        <v>1063</v>
      </c>
      <c r="H208" s="1706" t="s">
        <v>5093</v>
      </c>
      <c r="I208" s="937"/>
      <c r="J208" s="242" t="s">
        <v>1752</v>
      </c>
    </row>
    <row r="209">
      <c r="A209" s="1747" t="s">
        <v>5301</v>
      </c>
      <c r="B209" s="1747" t="s">
        <v>5</v>
      </c>
      <c r="C209" s="1747" t="s">
        <v>234</v>
      </c>
      <c r="D209" s="1747" t="s">
        <v>2872</v>
      </c>
      <c r="E209" s="1748">
        <v>0.625</v>
      </c>
      <c r="F209" s="1748">
        <v>0.7916666666666666</v>
      </c>
      <c r="G209" s="1747" t="s">
        <v>1063</v>
      </c>
      <c r="H209" s="1747">
        <v>4.0</v>
      </c>
      <c r="I209" s="1747" t="s">
        <v>5322</v>
      </c>
      <c r="J209" s="242" t="s">
        <v>1752</v>
      </c>
    </row>
    <row r="210">
      <c r="A210" s="1706" t="s">
        <v>5324</v>
      </c>
      <c r="B210" s="1706" t="s">
        <v>40</v>
      </c>
      <c r="C210" s="1706" t="s">
        <v>234</v>
      </c>
      <c r="D210" s="1706" t="s">
        <v>1158</v>
      </c>
      <c r="E210" s="1707">
        <v>0.4097222222222222</v>
      </c>
      <c r="F210" s="1707">
        <v>0.7083333333333334</v>
      </c>
      <c r="G210" s="1706" t="s">
        <v>1063</v>
      </c>
      <c r="H210" s="1706" t="s">
        <v>5093</v>
      </c>
      <c r="I210" s="937"/>
      <c r="J210" s="242" t="s">
        <v>1752</v>
      </c>
    </row>
    <row r="211">
      <c r="A211" s="1747" t="s">
        <v>5324</v>
      </c>
      <c r="B211" s="1747" t="s">
        <v>40</v>
      </c>
      <c r="C211" s="1747" t="s">
        <v>234</v>
      </c>
      <c r="D211" s="1747" t="s">
        <v>2872</v>
      </c>
      <c r="E211" s="1748">
        <v>0.6666666666666666</v>
      </c>
      <c r="F211" s="1748">
        <v>0.7916666666666666</v>
      </c>
      <c r="G211" s="1747" t="s">
        <v>1063</v>
      </c>
      <c r="H211" s="1747">
        <v>3.0</v>
      </c>
      <c r="I211" s="1747" t="s">
        <v>5322</v>
      </c>
      <c r="J211" s="242" t="s">
        <v>1752</v>
      </c>
    </row>
    <row r="212">
      <c r="A212" s="1721" t="s">
        <v>5340</v>
      </c>
      <c r="B212" s="1721" t="s">
        <v>1115</v>
      </c>
      <c r="C212" s="1721" t="s">
        <v>234</v>
      </c>
      <c r="D212" s="1721" t="s">
        <v>946</v>
      </c>
      <c r="E212" s="1722">
        <v>0.4166666666666667</v>
      </c>
      <c r="F212" s="1722">
        <v>0.71875</v>
      </c>
      <c r="G212" s="1721" t="s">
        <v>1063</v>
      </c>
      <c r="H212" s="1721">
        <v>7.25</v>
      </c>
      <c r="I212" s="1721" t="s">
        <v>5346</v>
      </c>
      <c r="J212" s="242" t="s">
        <v>1150</v>
      </c>
    </row>
    <row r="213">
      <c r="A213" s="1747" t="s">
        <v>5340</v>
      </c>
      <c r="B213" s="1747" t="s">
        <v>1115</v>
      </c>
      <c r="C213" s="1747" t="s">
        <v>234</v>
      </c>
      <c r="D213" s="1747" t="s">
        <v>2872</v>
      </c>
      <c r="E213" s="1748">
        <v>0.6666666666666666</v>
      </c>
      <c r="F213" s="1748">
        <v>0.7916666666666666</v>
      </c>
      <c r="G213" s="1747" t="s">
        <v>1063</v>
      </c>
      <c r="H213" s="1747">
        <v>3.0</v>
      </c>
      <c r="I213" s="1747" t="s">
        <v>5322</v>
      </c>
      <c r="J213" s="242" t="s">
        <v>1150</v>
      </c>
    </row>
    <row r="214">
      <c r="A214" s="1721" t="s">
        <v>5340</v>
      </c>
      <c r="B214" s="1721" t="s">
        <v>109</v>
      </c>
      <c r="C214" s="1721" t="s">
        <v>2215</v>
      </c>
      <c r="D214" s="1721" t="s">
        <v>946</v>
      </c>
      <c r="E214" s="1722">
        <v>0.4166666666666667</v>
      </c>
      <c r="F214" s="1722">
        <v>0.6770833333333334</v>
      </c>
      <c r="G214" s="1721" t="s">
        <v>1063</v>
      </c>
      <c r="H214" s="1721">
        <v>6.25</v>
      </c>
      <c r="I214" s="915"/>
      <c r="J214" s="242" t="s">
        <v>1150</v>
      </c>
    </row>
    <row r="215">
      <c r="A215" s="1760" t="s">
        <v>5358</v>
      </c>
      <c r="B215" s="1760" t="s">
        <v>109</v>
      </c>
      <c r="C215" s="1760" t="s">
        <v>234</v>
      </c>
      <c r="D215" s="1760" t="s">
        <v>4680</v>
      </c>
      <c r="E215" s="1761">
        <v>0.4166666666666667</v>
      </c>
      <c r="F215" s="1761">
        <v>0.75</v>
      </c>
      <c r="G215" s="1760">
        <v>30.0</v>
      </c>
      <c r="H215" s="1760">
        <v>7.5</v>
      </c>
      <c r="I215" s="1762"/>
      <c r="J215" s="242" t="s">
        <v>1150</v>
      </c>
    </row>
    <row r="216">
      <c r="A216" s="1715" t="s">
        <v>5365</v>
      </c>
      <c r="B216" s="1715" t="s">
        <v>109</v>
      </c>
      <c r="C216" s="1715" t="s">
        <v>234</v>
      </c>
      <c r="D216" s="1715" t="s">
        <v>1148</v>
      </c>
      <c r="E216" s="1718">
        <v>0.6145833333333334</v>
      </c>
      <c r="F216" s="1718">
        <v>0.8854166666666666</v>
      </c>
      <c r="G216" s="1715">
        <v>30.0</v>
      </c>
      <c r="H216" s="1715">
        <v>6.0</v>
      </c>
      <c r="I216" s="1715" t="s">
        <v>5370</v>
      </c>
      <c r="J216" s="242" t="s">
        <v>1150</v>
      </c>
    </row>
    <row r="217">
      <c r="A217" s="1739" t="s">
        <v>3409</v>
      </c>
      <c r="B217" s="1739" t="s">
        <v>125</v>
      </c>
      <c r="C217" s="1739" t="s">
        <v>234</v>
      </c>
      <c r="D217" s="1739" t="s">
        <v>1156</v>
      </c>
      <c r="E217" s="1740">
        <v>0.4166666666666667</v>
      </c>
      <c r="F217" s="1740">
        <v>0.75</v>
      </c>
      <c r="G217" s="1739">
        <v>30.0</v>
      </c>
      <c r="H217" s="1739">
        <v>7.5</v>
      </c>
      <c r="I217" s="1739" t="s">
        <v>5376</v>
      </c>
      <c r="J217" s="1655" t="s">
        <v>1150</v>
      </c>
    </row>
    <row r="218">
      <c r="A218" s="1715" t="s">
        <v>3409</v>
      </c>
      <c r="B218" s="1715" t="s">
        <v>125</v>
      </c>
      <c r="C218" s="1715" t="s">
        <v>234</v>
      </c>
      <c r="D218" s="1715" t="s">
        <v>1148</v>
      </c>
      <c r="E218" s="1718">
        <v>0.5625</v>
      </c>
      <c r="F218" s="1718">
        <v>0.8854166666666666</v>
      </c>
      <c r="G218" s="1715">
        <v>30.0</v>
      </c>
      <c r="H218" s="1715">
        <v>7.25</v>
      </c>
      <c r="I218" s="1715" t="s">
        <v>4743</v>
      </c>
      <c r="J218" s="242" t="s">
        <v>1150</v>
      </c>
    </row>
    <row r="219">
      <c r="A219" s="1706" t="s">
        <v>3413</v>
      </c>
      <c r="B219" s="1706" t="s">
        <v>141</v>
      </c>
      <c r="C219" s="1706" t="s">
        <v>234</v>
      </c>
      <c r="D219" s="1706" t="s">
        <v>1158</v>
      </c>
      <c r="E219" s="1707">
        <v>0.4166666666666667</v>
      </c>
      <c r="F219" s="1707">
        <v>0.625</v>
      </c>
      <c r="G219" s="1706" t="s">
        <v>1063</v>
      </c>
      <c r="H219" s="1706">
        <v>5.0</v>
      </c>
      <c r="I219" s="937"/>
      <c r="J219" s="242" t="s">
        <v>1150</v>
      </c>
    </row>
    <row r="220">
      <c r="A220" s="1760" t="s">
        <v>3421</v>
      </c>
      <c r="B220" s="1760" t="s">
        <v>141</v>
      </c>
      <c r="C220" s="1760" t="s">
        <v>234</v>
      </c>
      <c r="D220" s="1760" t="s">
        <v>4680</v>
      </c>
      <c r="E220" s="1761">
        <v>0.5</v>
      </c>
      <c r="F220" s="1761">
        <v>0.8333333333333334</v>
      </c>
      <c r="G220" s="1760">
        <v>30.0</v>
      </c>
      <c r="H220" s="1760">
        <v>7.5</v>
      </c>
      <c r="I220" s="1762"/>
      <c r="J220" s="242" t="s">
        <v>1150</v>
      </c>
    </row>
    <row r="221">
      <c r="A221" s="1715" t="s">
        <v>3413</v>
      </c>
      <c r="B221" s="1715" t="s">
        <v>141</v>
      </c>
      <c r="C221" s="1715" t="s">
        <v>234</v>
      </c>
      <c r="D221" s="1715" t="s">
        <v>1148</v>
      </c>
      <c r="E221" s="1718">
        <v>0.5833333333333334</v>
      </c>
      <c r="F221" s="1718">
        <v>0.90625</v>
      </c>
      <c r="G221" s="1715">
        <v>30.0</v>
      </c>
      <c r="H221" s="1715">
        <v>7.25</v>
      </c>
      <c r="I221" s="1715" t="s">
        <v>5402</v>
      </c>
      <c r="J221" s="242" t="s">
        <v>1150</v>
      </c>
    </row>
    <row r="222">
      <c r="A222" s="1721" t="s">
        <v>1368</v>
      </c>
      <c r="B222" s="1721" t="s">
        <v>170</v>
      </c>
      <c r="C222" s="1721" t="s">
        <v>234</v>
      </c>
      <c r="D222" s="1721" t="s">
        <v>946</v>
      </c>
      <c r="E222" s="1722">
        <v>0.4583333333333333</v>
      </c>
      <c r="F222" s="1722">
        <v>0.75</v>
      </c>
      <c r="G222" s="1721">
        <v>30.0</v>
      </c>
      <c r="H222" s="1721">
        <v>6.5</v>
      </c>
      <c r="I222" s="915"/>
      <c r="J222" s="242" t="s">
        <v>1752</v>
      </c>
    </row>
    <row r="223">
      <c r="A223" s="1715" t="s">
        <v>1368</v>
      </c>
      <c r="B223" s="1715" t="s">
        <v>170</v>
      </c>
      <c r="C223" s="1715" t="s">
        <v>234</v>
      </c>
      <c r="D223" s="1715" t="s">
        <v>1148</v>
      </c>
      <c r="E223" s="1718">
        <v>0.5416666666666666</v>
      </c>
      <c r="F223" s="1718">
        <v>0.6666666666666666</v>
      </c>
      <c r="G223" s="1715" t="s">
        <v>1063</v>
      </c>
      <c r="H223" s="1715">
        <v>3.0</v>
      </c>
      <c r="I223" s="932"/>
      <c r="J223" s="242" t="s">
        <v>1752</v>
      </c>
    </row>
    <row r="224">
      <c r="A224" s="1706" t="s">
        <v>5413</v>
      </c>
      <c r="B224" s="1706" t="s">
        <v>5</v>
      </c>
      <c r="C224" s="1706" t="s">
        <v>234</v>
      </c>
      <c r="D224" s="1706" t="s">
        <v>1158</v>
      </c>
      <c r="E224" s="1707">
        <v>0.4166666666666667</v>
      </c>
      <c r="F224" s="1707">
        <v>0.7083333333333334</v>
      </c>
      <c r="G224" s="1706" t="s">
        <v>1063</v>
      </c>
      <c r="H224" s="1706">
        <v>7.0</v>
      </c>
      <c r="I224" s="937"/>
      <c r="J224" s="242" t="s">
        <v>1752</v>
      </c>
    </row>
    <row r="225">
      <c r="A225" s="1721" t="s">
        <v>5413</v>
      </c>
      <c r="B225" s="1721" t="s">
        <v>5</v>
      </c>
      <c r="C225" s="1721" t="s">
        <v>2215</v>
      </c>
      <c r="D225" s="1721" t="s">
        <v>946</v>
      </c>
      <c r="E225" s="1722">
        <v>0.4166666666666667</v>
      </c>
      <c r="F225" s="1722">
        <v>0.6041666666666666</v>
      </c>
      <c r="G225" s="1721" t="s">
        <v>1063</v>
      </c>
      <c r="H225" s="1721">
        <v>4.5</v>
      </c>
      <c r="I225" s="915"/>
      <c r="J225" s="242" t="s">
        <v>1752</v>
      </c>
    </row>
    <row r="226">
      <c r="A226" s="1721" t="s">
        <v>5413</v>
      </c>
      <c r="B226" s="1721" t="s">
        <v>5</v>
      </c>
      <c r="C226" s="1721" t="s">
        <v>234</v>
      </c>
      <c r="D226" s="1721" t="s">
        <v>5428</v>
      </c>
      <c r="E226" s="1722">
        <v>0.625</v>
      </c>
      <c r="F226" s="1722">
        <v>0.7986111111111112</v>
      </c>
      <c r="G226" s="1721" t="s">
        <v>1063</v>
      </c>
      <c r="H226" s="1721" t="s">
        <v>2227</v>
      </c>
      <c r="I226" s="1721" t="s">
        <v>5433</v>
      </c>
      <c r="J226" s="242" t="s">
        <v>1752</v>
      </c>
    </row>
    <row r="227">
      <c r="A227" s="1706" t="s">
        <v>1372</v>
      </c>
      <c r="B227" s="1706" t="s">
        <v>40</v>
      </c>
      <c r="C227" s="1706" t="s">
        <v>234</v>
      </c>
      <c r="D227" s="1706" t="s">
        <v>1158</v>
      </c>
      <c r="E227" s="1707">
        <v>0.4097222222222222</v>
      </c>
      <c r="F227" s="1707">
        <v>0.7083333333333334</v>
      </c>
      <c r="G227" s="1706">
        <v>10.0</v>
      </c>
      <c r="H227" s="1706">
        <v>7.0</v>
      </c>
      <c r="I227" s="937"/>
      <c r="J227" s="242" t="s">
        <v>1752</v>
      </c>
    </row>
    <row r="228">
      <c r="A228" s="1721" t="s">
        <v>5443</v>
      </c>
      <c r="B228" s="1721" t="s">
        <v>40</v>
      </c>
      <c r="C228" s="1721" t="s">
        <v>2215</v>
      </c>
      <c r="D228" s="1721" t="s">
        <v>946</v>
      </c>
      <c r="E228" s="1722">
        <v>0.4270833333333333</v>
      </c>
      <c r="F228" s="1722">
        <v>0.6041666666666666</v>
      </c>
      <c r="G228" s="1721" t="s">
        <v>1063</v>
      </c>
      <c r="H228" s="1721">
        <v>4.25</v>
      </c>
      <c r="I228" s="915"/>
      <c r="J228" s="242" t="s">
        <v>1752</v>
      </c>
    </row>
    <row r="229">
      <c r="A229" s="1739" t="s">
        <v>5443</v>
      </c>
      <c r="B229" s="1739" t="s">
        <v>40</v>
      </c>
      <c r="C229" s="1739" t="s">
        <v>234</v>
      </c>
      <c r="D229" s="1739" t="s">
        <v>1156</v>
      </c>
      <c r="E229" s="1740">
        <v>0.6666666666666666</v>
      </c>
      <c r="F229" s="1740">
        <v>0.7986111111111112</v>
      </c>
      <c r="G229" s="1739" t="s">
        <v>1063</v>
      </c>
      <c r="H229" s="1739" t="s">
        <v>5452</v>
      </c>
      <c r="I229" s="1418"/>
      <c r="J229" s="1655" t="s">
        <v>1752</v>
      </c>
    </row>
    <row r="230">
      <c r="A230" s="951">
        <v>42008.0</v>
      </c>
      <c r="B230" s="1721" t="s">
        <v>1115</v>
      </c>
      <c r="C230" s="1721" t="s">
        <v>234</v>
      </c>
      <c r="D230" s="1721" t="s">
        <v>946</v>
      </c>
      <c r="E230" s="1722">
        <v>0.4166666666666667</v>
      </c>
      <c r="F230" s="1722">
        <v>0.71875</v>
      </c>
      <c r="G230" s="1721">
        <v>30.0</v>
      </c>
      <c r="H230" s="1721">
        <v>6.75</v>
      </c>
      <c r="I230" s="915"/>
      <c r="J230" s="242" t="s">
        <v>1752</v>
      </c>
    </row>
    <row r="231">
      <c r="A231" s="963">
        <v>42008.0</v>
      </c>
      <c r="B231" s="1747" t="s">
        <v>1115</v>
      </c>
      <c r="C231" s="1747" t="s">
        <v>234</v>
      </c>
      <c r="D231" s="1747" t="s">
        <v>2872</v>
      </c>
      <c r="E231" s="1748">
        <v>0.5833333333333334</v>
      </c>
      <c r="F231" s="1748">
        <v>0.7986111111111112</v>
      </c>
      <c r="G231" s="1747" t="s">
        <v>1063</v>
      </c>
      <c r="H231" s="1747" t="s">
        <v>2822</v>
      </c>
      <c r="I231" s="1747" t="s">
        <v>5468</v>
      </c>
      <c r="J231" s="242" t="s">
        <v>1150</v>
      </c>
    </row>
    <row r="232">
      <c r="A232" s="1772"/>
      <c r="B232" s="1772"/>
      <c r="C232" s="1772"/>
      <c r="D232" s="1772"/>
      <c r="E232" s="1772"/>
      <c r="F232" s="1772"/>
      <c r="G232" s="1775" t="s">
        <v>1056</v>
      </c>
      <c r="H232" s="1772"/>
      <c r="I232" s="1772"/>
      <c r="J232" s="1777"/>
    </row>
    <row r="233">
      <c r="A233" s="1778">
        <v>42039.0</v>
      </c>
      <c r="B233" s="1760" t="s">
        <v>109</v>
      </c>
      <c r="C233" s="1760" t="s">
        <v>234</v>
      </c>
      <c r="D233" s="1760" t="s">
        <v>4680</v>
      </c>
      <c r="E233" s="1761">
        <v>0.4166666666666667</v>
      </c>
      <c r="F233" s="1761">
        <v>0.7916666666666666</v>
      </c>
      <c r="G233" s="1760">
        <v>30.0</v>
      </c>
      <c r="H233" s="1760">
        <v>8.5</v>
      </c>
      <c r="I233" s="1762"/>
      <c r="J233" s="242" t="s">
        <v>1752</v>
      </c>
    </row>
    <row r="234">
      <c r="A234" s="951">
        <v>42039.0</v>
      </c>
      <c r="B234" s="1721" t="s">
        <v>109</v>
      </c>
      <c r="C234" s="1721" t="s">
        <v>5138</v>
      </c>
      <c r="D234" s="1721" t="s">
        <v>946</v>
      </c>
      <c r="E234" s="1722">
        <v>0.4166666666666667</v>
      </c>
      <c r="F234" s="1722">
        <v>0.6041666666666666</v>
      </c>
      <c r="G234" s="1721" t="s">
        <v>1063</v>
      </c>
      <c r="H234" s="1721">
        <v>4.5</v>
      </c>
      <c r="I234" s="915"/>
      <c r="J234" s="242" t="s">
        <v>1752</v>
      </c>
    </row>
    <row r="235">
      <c r="A235" s="952">
        <v>42039.0</v>
      </c>
      <c r="B235" s="1715" t="s">
        <v>109</v>
      </c>
      <c r="C235" s="1715" t="s">
        <v>234</v>
      </c>
      <c r="D235" s="1715" t="s">
        <v>1148</v>
      </c>
      <c r="E235" s="1718">
        <v>0.5416666666666666</v>
      </c>
      <c r="F235" s="1718">
        <v>0.8819444444444444</v>
      </c>
      <c r="G235" s="1715">
        <v>30.0</v>
      </c>
      <c r="H235" s="1715" t="s">
        <v>1881</v>
      </c>
      <c r="I235" s="932"/>
      <c r="J235" s="242" t="s">
        <v>1752</v>
      </c>
    </row>
    <row r="236">
      <c r="A236" s="1286">
        <v>42098.0</v>
      </c>
      <c r="B236" s="1728" t="s">
        <v>141</v>
      </c>
      <c r="C236" s="1728" t="s">
        <v>234</v>
      </c>
      <c r="D236" s="1728" t="s">
        <v>1167</v>
      </c>
      <c r="E236" s="1729">
        <v>0.4166666666666667</v>
      </c>
      <c r="F236" s="1729">
        <v>0.7291666666666666</v>
      </c>
      <c r="G236" s="1728">
        <v>30.0</v>
      </c>
      <c r="H236" s="1728">
        <v>7.0</v>
      </c>
      <c r="I236" s="1728" t="s">
        <v>2217</v>
      </c>
      <c r="J236" s="242" t="s">
        <v>1752</v>
      </c>
    </row>
    <row r="237">
      <c r="A237" s="952">
        <v>42098.0</v>
      </c>
      <c r="B237" s="1715" t="s">
        <v>141</v>
      </c>
      <c r="C237" s="1715" t="s">
        <v>234</v>
      </c>
      <c r="D237" s="1715" t="s">
        <v>1148</v>
      </c>
      <c r="E237" s="1718">
        <v>0.5</v>
      </c>
      <c r="F237" s="1718">
        <v>0.7708333333333334</v>
      </c>
      <c r="G237" s="1715" t="s">
        <v>1063</v>
      </c>
      <c r="H237" s="1715">
        <v>6.5</v>
      </c>
      <c r="I237" s="1715" t="s">
        <v>3082</v>
      </c>
      <c r="J237" s="242" t="s">
        <v>1752</v>
      </c>
    </row>
    <row r="238">
      <c r="A238" s="951">
        <v>42128.0</v>
      </c>
      <c r="B238" s="1721" t="s">
        <v>170</v>
      </c>
      <c r="C238" s="1721" t="s">
        <v>234</v>
      </c>
      <c r="D238" s="1721" t="s">
        <v>946</v>
      </c>
      <c r="E238" s="1722">
        <v>0.4583333333333333</v>
      </c>
      <c r="F238" s="1722">
        <v>0.7708333333333334</v>
      </c>
      <c r="G238" s="1721">
        <v>15.0</v>
      </c>
      <c r="H238" s="1721">
        <v>7.25</v>
      </c>
      <c r="I238" s="915"/>
      <c r="J238" s="242" t="s">
        <v>1752</v>
      </c>
    </row>
    <row r="239">
      <c r="A239" s="1047">
        <v>42159.0</v>
      </c>
      <c r="B239" s="1706" t="s">
        <v>5</v>
      </c>
      <c r="C239" s="1706" t="s">
        <v>234</v>
      </c>
      <c r="D239" s="1706" t="s">
        <v>1158</v>
      </c>
      <c r="E239" s="1707">
        <v>0.4583333333333333</v>
      </c>
      <c r="F239" s="1707">
        <v>0.7673611111111112</v>
      </c>
      <c r="G239" s="1706">
        <v>30.0</v>
      </c>
      <c r="H239" s="1706" t="s">
        <v>5524</v>
      </c>
      <c r="I239" s="1706" t="s">
        <v>1094</v>
      </c>
      <c r="J239" s="242" t="s">
        <v>1752</v>
      </c>
    </row>
    <row r="240">
      <c r="A240" s="1047">
        <v>42189.0</v>
      </c>
      <c r="B240" s="1706" t="s">
        <v>40</v>
      </c>
      <c r="C240" s="1706" t="s">
        <v>234</v>
      </c>
      <c r="D240" s="1706" t="s">
        <v>1158</v>
      </c>
      <c r="E240" s="1707">
        <v>0.4097222222222222</v>
      </c>
      <c r="F240" s="1707">
        <v>0.7083333333333334</v>
      </c>
      <c r="G240" s="1706">
        <v>10.0</v>
      </c>
      <c r="H240" s="1706">
        <v>7.0</v>
      </c>
      <c r="I240" s="937"/>
      <c r="J240" s="242" t="s">
        <v>1752</v>
      </c>
    </row>
    <row r="241">
      <c r="A241" s="951">
        <v>42189.0</v>
      </c>
      <c r="B241" s="1721" t="s">
        <v>40</v>
      </c>
      <c r="C241" s="1721" t="s">
        <v>5138</v>
      </c>
      <c r="D241" s="1721" t="s">
        <v>946</v>
      </c>
      <c r="E241" s="1722">
        <v>0.4236111111111111</v>
      </c>
      <c r="F241" s="1722">
        <v>0.6631944444444444</v>
      </c>
      <c r="G241" s="1721" t="s">
        <v>1063</v>
      </c>
      <c r="H241" s="1721">
        <v>5.75</v>
      </c>
      <c r="I241" s="915"/>
      <c r="J241" s="242" t="s">
        <v>1752</v>
      </c>
    </row>
    <row r="242">
      <c r="A242" s="1778">
        <v>42189.0</v>
      </c>
      <c r="B242" s="1760" t="s">
        <v>40</v>
      </c>
      <c r="C242" s="1760" t="s">
        <v>234</v>
      </c>
      <c r="D242" s="1760" t="s">
        <v>4680</v>
      </c>
      <c r="E242" s="1761">
        <v>0.5416666666666666</v>
      </c>
      <c r="F242" s="1761">
        <v>0.8055555555555556</v>
      </c>
      <c r="G242" s="1760">
        <v>30.0</v>
      </c>
      <c r="H242" s="1760" t="s">
        <v>2239</v>
      </c>
      <c r="I242" s="1760" t="s">
        <v>5542</v>
      </c>
      <c r="J242" s="242" t="s">
        <v>1752</v>
      </c>
    </row>
    <row r="243">
      <c r="A243" s="951">
        <v>42220.0</v>
      </c>
      <c r="B243" s="1721" t="s">
        <v>1115</v>
      </c>
      <c r="C243" s="1721" t="s">
        <v>234</v>
      </c>
      <c r="D243" s="1721" t="s">
        <v>946</v>
      </c>
      <c r="E243" s="1722">
        <v>0.4166666666666667</v>
      </c>
      <c r="F243" s="1722">
        <v>0.7083333333333334</v>
      </c>
      <c r="G243" s="1721">
        <v>30.0</v>
      </c>
      <c r="H243" s="1721">
        <v>6.5</v>
      </c>
      <c r="I243" s="915"/>
      <c r="J243" s="242" t="s">
        <v>1150</v>
      </c>
    </row>
    <row r="244">
      <c r="A244" s="1778">
        <v>42220.0</v>
      </c>
      <c r="B244" s="1760" t="s">
        <v>1115</v>
      </c>
      <c r="C244" s="1760" t="s">
        <v>234</v>
      </c>
      <c r="D244" s="1760" t="s">
        <v>4680</v>
      </c>
      <c r="E244" s="1761">
        <v>0.5416666666666666</v>
      </c>
      <c r="F244" s="1761">
        <v>0.8055555555555556</v>
      </c>
      <c r="G244" s="1760">
        <v>30.0</v>
      </c>
      <c r="H244" s="1760" t="s">
        <v>2239</v>
      </c>
      <c r="I244" s="1760" t="s">
        <v>5551</v>
      </c>
      <c r="J244" s="242" t="s">
        <v>1150</v>
      </c>
    </row>
    <row r="245">
      <c r="A245" s="952">
        <v>42251.0</v>
      </c>
      <c r="B245" s="1715" t="s">
        <v>109</v>
      </c>
      <c r="C245" s="1715" t="s">
        <v>234</v>
      </c>
      <c r="D245" s="1715" t="s">
        <v>1148</v>
      </c>
      <c r="E245" s="1718">
        <v>0.4166666666666667</v>
      </c>
      <c r="F245" s="1718">
        <v>0.7916666666666666</v>
      </c>
      <c r="G245" s="1715">
        <v>30.0</v>
      </c>
      <c r="H245" s="1715">
        <v>8.5</v>
      </c>
      <c r="I245" s="932"/>
      <c r="J245" s="242" t="s">
        <v>1150</v>
      </c>
    </row>
    <row r="246">
      <c r="A246" s="1778">
        <v>42251.0</v>
      </c>
      <c r="B246" s="1760" t="s">
        <v>109</v>
      </c>
      <c r="C246" s="1760" t="s">
        <v>234</v>
      </c>
      <c r="D246" s="1760" t="s">
        <v>4680</v>
      </c>
      <c r="E246" s="1761">
        <v>0.5416666666666666</v>
      </c>
      <c r="F246" s="1761">
        <v>0.8923611111111112</v>
      </c>
      <c r="G246" s="1760">
        <v>30.0</v>
      </c>
      <c r="H246" s="1760" t="s">
        <v>5562</v>
      </c>
      <c r="I246" s="1760" t="s">
        <v>5563</v>
      </c>
      <c r="J246" s="242" t="s">
        <v>1150</v>
      </c>
    </row>
    <row r="247">
      <c r="A247" s="951">
        <v>42251.0</v>
      </c>
      <c r="B247" s="1721" t="s">
        <v>109</v>
      </c>
      <c r="C247" s="1721" t="s">
        <v>5138</v>
      </c>
      <c r="D247" s="1721" t="s">
        <v>946</v>
      </c>
      <c r="E247" s="1722">
        <v>0.4166666666666667</v>
      </c>
      <c r="F247" s="1722">
        <v>0.7083333333333334</v>
      </c>
      <c r="G247" s="1721">
        <v>30.0</v>
      </c>
      <c r="H247" s="1721">
        <v>6.5</v>
      </c>
      <c r="I247" s="915"/>
      <c r="J247" s="242" t="s">
        <v>1150</v>
      </c>
    </row>
    <row r="248">
      <c r="A248" s="1738">
        <v>42281.0</v>
      </c>
      <c r="B248" s="1739" t="s">
        <v>125</v>
      </c>
      <c r="C248" s="1739" t="s">
        <v>234</v>
      </c>
      <c r="D248" s="1739" t="s">
        <v>5575</v>
      </c>
      <c r="E248" s="1740">
        <v>0.4166666666666667</v>
      </c>
      <c r="F248" s="1740">
        <v>0.7916666666666666</v>
      </c>
      <c r="G248" s="1739">
        <v>30.0</v>
      </c>
      <c r="H248" s="1739">
        <v>8.5</v>
      </c>
      <c r="I248" s="1418"/>
      <c r="J248" s="1655" t="s">
        <v>1150</v>
      </c>
    </row>
    <row r="249">
      <c r="A249" s="952">
        <v>42281.0</v>
      </c>
      <c r="B249" s="1715" t="s">
        <v>125</v>
      </c>
      <c r="C249" s="1715" t="s">
        <v>234</v>
      </c>
      <c r="D249" s="1715" t="s">
        <v>1148</v>
      </c>
      <c r="E249" s="1718">
        <v>0.5416666666666666</v>
      </c>
      <c r="F249" s="1718">
        <v>0.8819444444444444</v>
      </c>
      <c r="G249" s="1715">
        <v>30.0</v>
      </c>
      <c r="H249" s="1715" t="s">
        <v>1881</v>
      </c>
      <c r="I249" s="932"/>
      <c r="J249" s="242" t="s">
        <v>1150</v>
      </c>
    </row>
    <row r="250">
      <c r="A250" s="951">
        <v>42312.0</v>
      </c>
      <c r="B250" s="1721" t="s">
        <v>141</v>
      </c>
      <c r="C250" s="1721" t="s">
        <v>5138</v>
      </c>
      <c r="D250" s="1721" t="s">
        <v>946</v>
      </c>
      <c r="E250" s="1722">
        <v>0.4166666666666667</v>
      </c>
      <c r="F250" s="1722">
        <v>0.6666666666666666</v>
      </c>
      <c r="G250" s="1721" t="s">
        <v>1063</v>
      </c>
      <c r="H250" s="1721">
        <v>6.0</v>
      </c>
      <c r="I250" s="1721" t="s">
        <v>5593</v>
      </c>
      <c r="J250" s="242" t="s">
        <v>1150</v>
      </c>
    </row>
    <row r="251">
      <c r="A251" s="1738">
        <v>42312.0</v>
      </c>
      <c r="B251" s="1739" t="s">
        <v>141</v>
      </c>
      <c r="C251" s="1739" t="s">
        <v>234</v>
      </c>
      <c r="D251" s="1739" t="s">
        <v>1156</v>
      </c>
      <c r="E251" s="1740">
        <v>0.4166666666666667</v>
      </c>
      <c r="F251" s="1740">
        <v>0.625</v>
      </c>
      <c r="G251" s="1739" t="s">
        <v>1063</v>
      </c>
      <c r="H251" s="1739">
        <v>5.0</v>
      </c>
      <c r="I251" s="1783"/>
      <c r="J251" s="242" t="s">
        <v>1752</v>
      </c>
    </row>
    <row r="252">
      <c r="A252" s="1778">
        <v>42312.0</v>
      </c>
      <c r="B252" s="1760" t="s">
        <v>141</v>
      </c>
      <c r="C252" s="1760" t="s">
        <v>234</v>
      </c>
      <c r="D252" s="1760" t="s">
        <v>4680</v>
      </c>
      <c r="E252" s="1761">
        <v>0.5</v>
      </c>
      <c r="F252" s="1761">
        <v>0.8333333333333334</v>
      </c>
      <c r="G252" s="1760">
        <v>30.0</v>
      </c>
      <c r="H252" s="1760">
        <v>7.5</v>
      </c>
      <c r="I252" s="1762"/>
      <c r="J252" s="242" t="s">
        <v>1752</v>
      </c>
    </row>
    <row r="253">
      <c r="A253" s="952">
        <v>42312.0</v>
      </c>
      <c r="B253" s="1715" t="s">
        <v>141</v>
      </c>
      <c r="C253" s="1715" t="s">
        <v>234</v>
      </c>
      <c r="D253" s="1715" t="s">
        <v>1148</v>
      </c>
      <c r="E253" s="1718">
        <v>0.5833333333333334</v>
      </c>
      <c r="F253" s="1718">
        <v>0.8958333333333334</v>
      </c>
      <c r="G253" s="1715">
        <v>30.0</v>
      </c>
      <c r="H253" s="1715">
        <v>7.0</v>
      </c>
      <c r="I253" s="932"/>
      <c r="J253" s="242" t="s">
        <v>1752</v>
      </c>
    </row>
    <row r="254">
      <c r="A254" s="951">
        <v>42342.0</v>
      </c>
      <c r="B254" s="1721" t="s">
        <v>170</v>
      </c>
      <c r="C254" s="1721" t="s">
        <v>234</v>
      </c>
      <c r="D254" s="1721" t="s">
        <v>946</v>
      </c>
      <c r="E254" s="1722">
        <v>0.4583333333333333</v>
      </c>
      <c r="F254" s="1722">
        <v>0.75</v>
      </c>
      <c r="G254" s="1721">
        <v>30.0</v>
      </c>
      <c r="H254" s="1721">
        <v>6.5</v>
      </c>
      <c r="I254" s="915"/>
      <c r="J254" s="242" t="s">
        <v>1752</v>
      </c>
    </row>
    <row r="255">
      <c r="A255" s="1286">
        <v>42342.0</v>
      </c>
      <c r="B255" s="1728" t="s">
        <v>170</v>
      </c>
      <c r="C255" s="1728" t="s">
        <v>234</v>
      </c>
      <c r="D255" s="1728" t="s">
        <v>1167</v>
      </c>
      <c r="E255" s="1729">
        <v>0.5416666666666666</v>
      </c>
      <c r="F255" s="1729">
        <v>0.6666666666666666</v>
      </c>
      <c r="G255" s="1728" t="s">
        <v>1063</v>
      </c>
      <c r="H255" s="1728">
        <v>3.0</v>
      </c>
      <c r="I255" s="1005"/>
      <c r="J255" s="242" t="s">
        <v>1752</v>
      </c>
    </row>
    <row r="256">
      <c r="A256" s="1721" t="s">
        <v>5614</v>
      </c>
      <c r="B256" s="1721" t="s">
        <v>5</v>
      </c>
      <c r="C256" s="1721" t="s">
        <v>5138</v>
      </c>
      <c r="D256" s="1721" t="s">
        <v>946</v>
      </c>
      <c r="E256" s="1722">
        <v>0.3333333333333333</v>
      </c>
      <c r="F256" s="1722">
        <v>0.7708333333333334</v>
      </c>
      <c r="G256" s="1721">
        <v>30.0</v>
      </c>
      <c r="H256" s="1721">
        <v>10.0</v>
      </c>
      <c r="I256" s="1721" t="s">
        <v>5619</v>
      </c>
      <c r="J256" s="242" t="s">
        <v>1752</v>
      </c>
    </row>
    <row r="257">
      <c r="A257" s="1706" t="s">
        <v>3450</v>
      </c>
      <c r="B257" s="1706" t="s">
        <v>5</v>
      </c>
      <c r="C257" s="1706" t="s">
        <v>234</v>
      </c>
      <c r="D257" s="1706" t="s">
        <v>1158</v>
      </c>
      <c r="E257" s="1707">
        <v>0.4097222222222222</v>
      </c>
      <c r="F257" s="1707">
        <v>0.7083333333333334</v>
      </c>
      <c r="G257" s="1706">
        <v>10.0</v>
      </c>
      <c r="H257" s="1706">
        <v>7.0</v>
      </c>
      <c r="I257" s="937"/>
      <c r="J257" s="242" t="s">
        <v>1752</v>
      </c>
    </row>
    <row r="258">
      <c r="A258" s="1728" t="s">
        <v>5614</v>
      </c>
      <c r="B258" s="1728" t="s">
        <v>5</v>
      </c>
      <c r="C258" s="1728" t="s">
        <v>234</v>
      </c>
      <c r="D258" s="1728" t="s">
        <v>1167</v>
      </c>
      <c r="E258" s="1729">
        <v>0.5416666666666666</v>
      </c>
      <c r="F258" s="1729">
        <v>0.7916666666666666</v>
      </c>
      <c r="G258" s="1728">
        <v>30.0</v>
      </c>
      <c r="H258" s="1728">
        <v>5.5</v>
      </c>
      <c r="I258" s="1005"/>
      <c r="J258" s="242" t="s">
        <v>1752</v>
      </c>
    </row>
    <row r="259">
      <c r="A259" s="1721" t="s">
        <v>5633</v>
      </c>
      <c r="B259" s="1721" t="s">
        <v>40</v>
      </c>
      <c r="C259" s="1721" t="s">
        <v>5138</v>
      </c>
      <c r="D259" s="1721" t="s">
        <v>946</v>
      </c>
      <c r="E259" s="1722">
        <v>0.3958333333333333</v>
      </c>
      <c r="F259" s="1722">
        <v>0.7291666666666666</v>
      </c>
      <c r="G259" s="1721">
        <v>30.0</v>
      </c>
      <c r="H259" s="1721">
        <v>7.5</v>
      </c>
      <c r="I259" s="915"/>
      <c r="J259" s="242" t="s">
        <v>1752</v>
      </c>
    </row>
    <row r="260">
      <c r="A260" s="1706" t="s">
        <v>5633</v>
      </c>
      <c r="B260" s="1706" t="s">
        <v>40</v>
      </c>
      <c r="C260" s="1706" t="s">
        <v>234</v>
      </c>
      <c r="D260" s="1706" t="s">
        <v>1158</v>
      </c>
      <c r="E260" s="1707">
        <v>0.4097222222222222</v>
      </c>
      <c r="F260" s="1707">
        <v>0.7083333333333334</v>
      </c>
      <c r="G260" s="1706">
        <v>20.0</v>
      </c>
      <c r="H260" s="1706" t="s">
        <v>3213</v>
      </c>
      <c r="I260" s="937"/>
      <c r="J260" s="242" t="s">
        <v>1752</v>
      </c>
    </row>
    <row r="261">
      <c r="A261" s="1728" t="s">
        <v>5633</v>
      </c>
      <c r="B261" s="1728" t="s">
        <v>40</v>
      </c>
      <c r="C261" s="1728" t="s">
        <v>234</v>
      </c>
      <c r="D261" s="1728" t="s">
        <v>1167</v>
      </c>
      <c r="E261" s="1729">
        <v>0.5416666666666666</v>
      </c>
      <c r="F261" s="1729">
        <v>0.8020833333333334</v>
      </c>
      <c r="G261" s="1728">
        <v>25.0</v>
      </c>
      <c r="H261" s="1728" t="s">
        <v>2101</v>
      </c>
      <c r="I261" s="1005"/>
      <c r="J261" s="242" t="s">
        <v>1752</v>
      </c>
    </row>
    <row r="262">
      <c r="A262" s="1721" t="s">
        <v>5652</v>
      </c>
      <c r="B262" s="1721" t="s">
        <v>1115</v>
      </c>
      <c r="C262" s="1721" t="s">
        <v>234</v>
      </c>
      <c r="D262" s="1721" t="s">
        <v>946</v>
      </c>
      <c r="E262" s="1722">
        <v>0.4166666666666667</v>
      </c>
      <c r="F262" s="1722">
        <v>0.7083333333333334</v>
      </c>
      <c r="G262" s="1721">
        <v>30.0</v>
      </c>
      <c r="H262" s="1721">
        <v>6.5</v>
      </c>
      <c r="I262" s="915"/>
      <c r="J262" s="242" t="s">
        <v>1150</v>
      </c>
    </row>
    <row r="263">
      <c r="A263" s="1747" t="s">
        <v>5652</v>
      </c>
      <c r="B263" s="1747" t="s">
        <v>1115</v>
      </c>
      <c r="C263" s="1747" t="s">
        <v>234</v>
      </c>
      <c r="D263" s="1747" t="s">
        <v>2872</v>
      </c>
      <c r="E263" s="1748">
        <v>0.5444444444444444</v>
      </c>
      <c r="F263" s="1748">
        <v>0.8020833333333334</v>
      </c>
      <c r="G263" s="1747">
        <v>30.0</v>
      </c>
      <c r="H263" s="1747">
        <v>5.75</v>
      </c>
      <c r="I263" s="976"/>
      <c r="J263" s="1605" t="s">
        <v>1150</v>
      </c>
    </row>
    <row r="264">
      <c r="A264" s="1326"/>
      <c r="B264" s="1326"/>
      <c r="C264" s="1326"/>
      <c r="D264" s="1784" t="s">
        <v>5666</v>
      </c>
      <c r="E264" s="1326"/>
      <c r="F264" s="1326"/>
      <c r="G264" s="1326"/>
      <c r="H264" s="1326"/>
      <c r="I264" s="1326"/>
    </row>
    <row r="265">
      <c r="A265" s="910"/>
      <c r="B265" s="910"/>
      <c r="C265" s="910"/>
      <c r="D265" s="910"/>
      <c r="E265" s="1785" t="s">
        <v>2206</v>
      </c>
      <c r="F265" s="1785" t="s">
        <v>2207</v>
      </c>
      <c r="G265" s="910"/>
      <c r="H265" s="910"/>
      <c r="I265" s="910"/>
    </row>
    <row r="266">
      <c r="A266" s="1728" t="s">
        <v>5683</v>
      </c>
      <c r="B266" s="1728" t="s">
        <v>109</v>
      </c>
      <c r="C266" s="1728" t="s">
        <v>234</v>
      </c>
      <c r="D266" s="1728" t="s">
        <v>1167</v>
      </c>
      <c r="E266" s="1729">
        <v>0.4166666666666667</v>
      </c>
      <c r="F266" s="1729">
        <v>0.7916666666666666</v>
      </c>
      <c r="G266" s="1728">
        <v>30.0</v>
      </c>
      <c r="H266" s="1728">
        <v>8.5</v>
      </c>
      <c r="I266" s="1005"/>
      <c r="J266" s="242" t="s">
        <v>1150</v>
      </c>
    </row>
    <row r="267">
      <c r="A267" s="1760" t="s">
        <v>5683</v>
      </c>
      <c r="B267" s="1760" t="s">
        <v>109</v>
      </c>
      <c r="C267" s="1760" t="s">
        <v>234</v>
      </c>
      <c r="D267" s="1760" t="s">
        <v>4680</v>
      </c>
      <c r="E267" s="1761">
        <v>0.5416666666666666</v>
      </c>
      <c r="F267" s="1761">
        <v>0.8888888888888888</v>
      </c>
      <c r="G267" s="1760">
        <v>30.0</v>
      </c>
      <c r="H267" s="1760" t="s">
        <v>4298</v>
      </c>
      <c r="I267" s="1760" t="s">
        <v>5695</v>
      </c>
      <c r="J267" s="242" t="s">
        <v>1150</v>
      </c>
    </row>
    <row r="268">
      <c r="A268" s="1721" t="s">
        <v>5683</v>
      </c>
      <c r="B268" s="1721" t="s">
        <v>109</v>
      </c>
      <c r="C268" s="1721" t="s">
        <v>2215</v>
      </c>
      <c r="D268" s="1721" t="s">
        <v>946</v>
      </c>
      <c r="E268" s="1722">
        <v>0.4166666666666667</v>
      </c>
      <c r="F268" s="1722">
        <v>0.75</v>
      </c>
      <c r="G268" s="1721">
        <v>60.0</v>
      </c>
      <c r="H268" s="1721">
        <v>7.0</v>
      </c>
      <c r="I268" s="915"/>
      <c r="J268" s="242" t="s">
        <v>1150</v>
      </c>
    </row>
    <row r="269">
      <c r="A269" s="1715" t="s">
        <v>5699</v>
      </c>
      <c r="B269" s="1715" t="s">
        <v>125</v>
      </c>
      <c r="C269" s="1715" t="s">
        <v>234</v>
      </c>
      <c r="D269" s="1715" t="s">
        <v>1148</v>
      </c>
      <c r="E269" s="1718">
        <v>0.4166666666666667</v>
      </c>
      <c r="F269" s="1718">
        <v>0.7916666666666666</v>
      </c>
      <c r="G269" s="1715">
        <v>30.0</v>
      </c>
      <c r="H269" s="1715">
        <v>8.5</v>
      </c>
      <c r="I269" s="932"/>
      <c r="J269" s="242" t="s">
        <v>1150</v>
      </c>
    </row>
    <row r="270">
      <c r="A270" s="1739" t="s">
        <v>5699</v>
      </c>
      <c r="B270" s="1739" t="s">
        <v>125</v>
      </c>
      <c r="C270" s="1739" t="s">
        <v>234</v>
      </c>
      <c r="D270" s="1739" t="s">
        <v>1156</v>
      </c>
      <c r="E270" s="1740">
        <v>0.5416666666666666</v>
      </c>
      <c r="F270" s="1740">
        <v>0.875</v>
      </c>
      <c r="G270" s="1739">
        <v>30.0</v>
      </c>
      <c r="H270" s="1739">
        <v>8.5</v>
      </c>
      <c r="I270" s="1739" t="s">
        <v>5707</v>
      </c>
      <c r="J270" s="1655" t="s">
        <v>1150</v>
      </c>
    </row>
    <row r="271">
      <c r="A271" s="1706" t="s">
        <v>5710</v>
      </c>
      <c r="B271" s="1706" t="s">
        <v>141</v>
      </c>
      <c r="C271" s="1706" t="s">
        <v>234</v>
      </c>
      <c r="D271" s="1706" t="s">
        <v>1158</v>
      </c>
      <c r="E271" s="1707">
        <v>0.4097222222222222</v>
      </c>
      <c r="F271" s="1707">
        <v>0.625</v>
      </c>
      <c r="G271" s="1706" t="s">
        <v>1063</v>
      </c>
      <c r="H271" s="1706" t="s">
        <v>2822</v>
      </c>
      <c r="I271" s="937"/>
      <c r="J271" s="242" t="s">
        <v>1150</v>
      </c>
    </row>
    <row r="272">
      <c r="A272" s="1760" t="s">
        <v>5710</v>
      </c>
      <c r="B272" s="1760" t="s">
        <v>141</v>
      </c>
      <c r="C272" s="1760" t="s">
        <v>234</v>
      </c>
      <c r="D272" s="1760" t="s">
        <v>4680</v>
      </c>
      <c r="E272" s="1761">
        <v>0.5</v>
      </c>
      <c r="F272" s="1761">
        <v>0.8333333333333334</v>
      </c>
      <c r="G272" s="1760">
        <v>30.0</v>
      </c>
      <c r="H272" s="1760">
        <v>7.5</v>
      </c>
      <c r="I272" s="1762"/>
      <c r="J272" s="242" t="s">
        <v>1150</v>
      </c>
    </row>
    <row r="273">
      <c r="A273" s="1715" t="s">
        <v>5710</v>
      </c>
      <c r="B273" s="1715" t="s">
        <v>141</v>
      </c>
      <c r="C273" s="1715" t="s">
        <v>234</v>
      </c>
      <c r="D273" s="1715" t="s">
        <v>1148</v>
      </c>
      <c r="E273" s="1718">
        <v>0.5833333333333334</v>
      </c>
      <c r="F273" s="1718">
        <v>0.90625</v>
      </c>
      <c r="G273" s="1715">
        <v>30.0</v>
      </c>
      <c r="H273" s="1715">
        <v>7.0</v>
      </c>
      <c r="I273" s="932"/>
      <c r="J273" s="242" t="s">
        <v>1150</v>
      </c>
    </row>
    <row r="274">
      <c r="A274" s="1715" t="s">
        <v>5729</v>
      </c>
      <c r="B274" s="1715" t="s">
        <v>170</v>
      </c>
      <c r="C274" s="1715" t="s">
        <v>234</v>
      </c>
      <c r="D274" s="1715" t="s">
        <v>1148</v>
      </c>
      <c r="E274" s="1718">
        <v>0.4583333333333333</v>
      </c>
      <c r="F274" s="1718">
        <v>0.7569444444444444</v>
      </c>
      <c r="G274" s="1715">
        <v>30.0</v>
      </c>
      <c r="H274" s="1715" t="s">
        <v>5733</v>
      </c>
      <c r="I274" s="932"/>
      <c r="J274" s="242" t="s">
        <v>1150</v>
      </c>
    </row>
    <row r="275">
      <c r="A275" s="1728" t="s">
        <v>5736</v>
      </c>
      <c r="B275" s="1728" t="s">
        <v>170</v>
      </c>
      <c r="C275" s="1728" t="s">
        <v>5738</v>
      </c>
      <c r="D275" s="1728" t="s">
        <v>1167</v>
      </c>
      <c r="E275" s="1729">
        <v>0.5416666666666666</v>
      </c>
      <c r="F275" s="1729">
        <v>0.6666666666666666</v>
      </c>
      <c r="G275" s="1728" t="s">
        <v>1063</v>
      </c>
      <c r="H275" s="1728">
        <v>3.0</v>
      </c>
      <c r="I275" s="1005"/>
      <c r="J275" s="242" t="s">
        <v>1150</v>
      </c>
    </row>
    <row r="276">
      <c r="A276" s="1715" t="s">
        <v>3470</v>
      </c>
      <c r="B276" s="1715" t="s">
        <v>5</v>
      </c>
      <c r="C276" s="1715" t="s">
        <v>234</v>
      </c>
      <c r="D276" s="1715" t="s">
        <v>1148</v>
      </c>
      <c r="E276" s="1718">
        <v>0.4166666666666667</v>
      </c>
      <c r="F276" s="1718">
        <v>0.7083333333333334</v>
      </c>
      <c r="G276" s="1715" t="s">
        <v>1063</v>
      </c>
      <c r="H276" s="1715">
        <v>7.0</v>
      </c>
      <c r="I276" s="932"/>
      <c r="J276" s="242" t="s">
        <v>1150</v>
      </c>
    </row>
    <row r="277">
      <c r="A277" s="1721" t="s">
        <v>3470</v>
      </c>
      <c r="B277" s="1721" t="s">
        <v>5</v>
      </c>
      <c r="C277" s="1721" t="s">
        <v>2215</v>
      </c>
      <c r="D277" s="1721" t="s">
        <v>946</v>
      </c>
      <c r="E277" s="1722">
        <v>0.4166666666666667</v>
      </c>
      <c r="F277" s="1722">
        <v>0.7604166666666666</v>
      </c>
      <c r="G277" s="1721">
        <v>15.0</v>
      </c>
      <c r="H277" s="1721">
        <v>8.0</v>
      </c>
      <c r="I277" s="915"/>
      <c r="J277" s="242" t="s">
        <v>1752</v>
      </c>
    </row>
    <row r="278">
      <c r="A278" s="1706" t="s">
        <v>3470</v>
      </c>
      <c r="B278" s="1706" t="s">
        <v>5</v>
      </c>
      <c r="C278" s="1706" t="s">
        <v>234</v>
      </c>
      <c r="D278" s="1706" t="s">
        <v>1158</v>
      </c>
      <c r="E278" s="1707">
        <v>0.625</v>
      </c>
      <c r="F278" s="1707">
        <v>0.8055555555555556</v>
      </c>
      <c r="G278" s="1706" t="s">
        <v>1063</v>
      </c>
      <c r="H278" s="1706" t="s">
        <v>3265</v>
      </c>
      <c r="I278" s="1706" t="s">
        <v>5753</v>
      </c>
      <c r="J278" s="242" t="s">
        <v>1752</v>
      </c>
    </row>
    <row r="279">
      <c r="A279" s="1706" t="s">
        <v>3480</v>
      </c>
      <c r="B279" s="1706" t="s">
        <v>40</v>
      </c>
      <c r="C279" s="1706" t="s">
        <v>234</v>
      </c>
      <c r="D279" s="1706" t="s">
        <v>1158</v>
      </c>
      <c r="E279" s="1707">
        <v>0.4166666666666667</v>
      </c>
      <c r="F279" s="1707">
        <v>0.7083333333333334</v>
      </c>
      <c r="G279" s="1706" t="s">
        <v>1063</v>
      </c>
      <c r="H279" s="1706">
        <v>7.0</v>
      </c>
      <c r="I279" s="937"/>
      <c r="J279" s="242" t="s">
        <v>1752</v>
      </c>
    </row>
    <row r="280">
      <c r="A280" s="1760" t="s">
        <v>5760</v>
      </c>
      <c r="B280" s="1760" t="s">
        <v>40</v>
      </c>
      <c r="C280" s="1760" t="s">
        <v>234</v>
      </c>
      <c r="D280" s="1760" t="s">
        <v>4680</v>
      </c>
      <c r="E280" s="1761">
        <v>0.6666666666666666</v>
      </c>
      <c r="F280" s="1761">
        <v>0.7916666666666666</v>
      </c>
      <c r="G280" s="1760" t="s">
        <v>1063</v>
      </c>
      <c r="H280" s="1760">
        <v>3.0</v>
      </c>
      <c r="I280" s="1762"/>
      <c r="J280" s="242" t="s">
        <v>1752</v>
      </c>
    </row>
    <row r="281">
      <c r="A281" s="1721" t="s">
        <v>5765</v>
      </c>
      <c r="B281" s="1721" t="s">
        <v>1115</v>
      </c>
      <c r="C281" s="1721" t="s">
        <v>234</v>
      </c>
      <c r="D281" s="1721" t="s">
        <v>946</v>
      </c>
      <c r="E281" s="1722">
        <v>0.4201388888888889</v>
      </c>
      <c r="F281" s="1722">
        <v>0.7083333333333334</v>
      </c>
      <c r="G281" s="1721" t="s">
        <v>5766</v>
      </c>
      <c r="H281" s="1721">
        <v>6.5</v>
      </c>
      <c r="I281" s="915"/>
      <c r="J281" s="242" t="s">
        <v>1150</v>
      </c>
    </row>
    <row r="282">
      <c r="A282" s="1728" t="s">
        <v>5765</v>
      </c>
      <c r="B282" s="1728" t="s">
        <v>1115</v>
      </c>
      <c r="C282" s="1728" t="s">
        <v>234</v>
      </c>
      <c r="D282" s="1728" t="s">
        <v>1167</v>
      </c>
      <c r="E282" s="1729">
        <v>0.6701388888888888</v>
      </c>
      <c r="F282" s="1729">
        <v>0.7916666666666666</v>
      </c>
      <c r="G282" s="1728" t="s">
        <v>1063</v>
      </c>
      <c r="H282" s="1728">
        <v>3.0</v>
      </c>
      <c r="I282" s="1728" t="s">
        <v>5776</v>
      </c>
      <c r="J282" s="242" t="s">
        <v>1150</v>
      </c>
    </row>
    <row r="283">
      <c r="A283" s="1739" t="s">
        <v>5779</v>
      </c>
      <c r="B283" s="1739" t="s">
        <v>109</v>
      </c>
      <c r="C283" s="1739" t="s">
        <v>234</v>
      </c>
      <c r="D283" s="1739" t="s">
        <v>1156</v>
      </c>
      <c r="E283" s="1740">
        <v>0.4166666666666667</v>
      </c>
      <c r="F283" s="1740">
        <v>0.7916666666666666</v>
      </c>
      <c r="G283" s="1739" t="s">
        <v>4566</v>
      </c>
      <c r="H283" s="1739" t="s">
        <v>5785</v>
      </c>
      <c r="I283" s="1418"/>
      <c r="J283" s="1655" t="s">
        <v>1150</v>
      </c>
    </row>
    <row r="284">
      <c r="A284" s="1721" t="s">
        <v>5779</v>
      </c>
      <c r="B284" s="1721" t="s">
        <v>109</v>
      </c>
      <c r="C284" s="1721" t="s">
        <v>2215</v>
      </c>
      <c r="D284" s="1721" t="s">
        <v>946</v>
      </c>
      <c r="E284" s="1722">
        <v>0.4166666666666667</v>
      </c>
      <c r="F284" s="1722">
        <v>0.7916666666666666</v>
      </c>
      <c r="G284" s="1721" t="s">
        <v>4566</v>
      </c>
      <c r="H284" s="1721">
        <v>8.5</v>
      </c>
      <c r="I284" s="915"/>
      <c r="J284" s="242" t="s">
        <v>1150</v>
      </c>
    </row>
    <row r="285">
      <c r="A285" s="1760" t="s">
        <v>5779</v>
      </c>
      <c r="B285" s="1760" t="s">
        <v>109</v>
      </c>
      <c r="C285" s="1760" t="s">
        <v>234</v>
      </c>
      <c r="D285" s="1760" t="s">
        <v>4680</v>
      </c>
      <c r="E285" s="1761">
        <v>0.625</v>
      </c>
      <c r="F285" s="1761">
        <v>0.8819444444444444</v>
      </c>
      <c r="G285" s="1760">
        <v>30.0</v>
      </c>
      <c r="H285" s="1760" t="s">
        <v>1106</v>
      </c>
      <c r="I285" s="1760" t="s">
        <v>5795</v>
      </c>
      <c r="J285" s="242" t="s">
        <v>1150</v>
      </c>
    </row>
    <row r="286">
      <c r="A286" s="1715" t="s">
        <v>5798</v>
      </c>
      <c r="B286" s="1715" t="s">
        <v>125</v>
      </c>
      <c r="C286" s="1715" t="s">
        <v>234</v>
      </c>
      <c r="D286" s="1715" t="s">
        <v>1148</v>
      </c>
      <c r="E286" s="1718">
        <v>0.4166666666666667</v>
      </c>
      <c r="F286" s="1718">
        <v>0.7916666666666666</v>
      </c>
      <c r="G286" s="1715">
        <v>30.0</v>
      </c>
      <c r="H286" s="1715">
        <v>8.5</v>
      </c>
      <c r="I286" s="932"/>
      <c r="J286" s="242" t="s">
        <v>1150</v>
      </c>
    </row>
    <row r="287">
      <c r="A287" s="1739" t="s">
        <v>5798</v>
      </c>
      <c r="B287" s="1739" t="s">
        <v>125</v>
      </c>
      <c r="C287" s="1739" t="s">
        <v>234</v>
      </c>
      <c r="D287" s="1739" t="s">
        <v>1156</v>
      </c>
      <c r="E287" s="1740">
        <v>0.5625</v>
      </c>
      <c r="F287" s="1740">
        <v>0.875</v>
      </c>
      <c r="G287" s="1739">
        <v>30.0</v>
      </c>
      <c r="H287" s="1739">
        <v>7.0</v>
      </c>
      <c r="I287" s="1418"/>
      <c r="J287" s="1655" t="s">
        <v>1150</v>
      </c>
    </row>
    <row r="288">
      <c r="A288" s="1706" t="s">
        <v>3485</v>
      </c>
      <c r="B288" s="1706" t="s">
        <v>141</v>
      </c>
      <c r="C288" s="1706" t="s">
        <v>234</v>
      </c>
      <c r="D288" s="1706" t="s">
        <v>1158</v>
      </c>
      <c r="E288" s="1707">
        <v>0.4166666666666667</v>
      </c>
      <c r="F288" s="1707">
        <v>0.7138888888888889</v>
      </c>
      <c r="G288" s="1706" t="s">
        <v>1063</v>
      </c>
      <c r="H288" s="1706">
        <v>7.0</v>
      </c>
      <c r="I288" s="1706" t="s">
        <v>3082</v>
      </c>
      <c r="J288" s="242" t="s">
        <v>1150</v>
      </c>
    </row>
    <row r="289">
      <c r="A289" s="1715" t="s">
        <v>3485</v>
      </c>
      <c r="B289" s="1715" t="s">
        <v>141</v>
      </c>
      <c r="C289" s="1715" t="s">
        <v>234</v>
      </c>
      <c r="D289" s="1715" t="s">
        <v>1148</v>
      </c>
      <c r="E289" s="1718">
        <v>0.5</v>
      </c>
      <c r="F289" s="1718">
        <v>0.7986111111111112</v>
      </c>
      <c r="G289" s="1715" t="s">
        <v>5820</v>
      </c>
      <c r="H289" s="1715" t="s">
        <v>3078</v>
      </c>
      <c r="I289" s="1715" t="s">
        <v>2217</v>
      </c>
      <c r="J289" s="242" t="s">
        <v>1150</v>
      </c>
    </row>
    <row r="290">
      <c r="A290" s="1721" t="s">
        <v>3492</v>
      </c>
      <c r="B290" s="1721" t="s">
        <v>170</v>
      </c>
      <c r="C290" s="1721" t="s">
        <v>234</v>
      </c>
      <c r="D290" s="1721" t="s">
        <v>946</v>
      </c>
      <c r="E290" s="1722">
        <v>0.4583333333333333</v>
      </c>
      <c r="F290" s="1722">
        <v>0.7569444444444444</v>
      </c>
      <c r="G290" s="1721">
        <v>30.0</v>
      </c>
      <c r="H290" s="1721" t="s">
        <v>2198</v>
      </c>
      <c r="I290" s="915"/>
      <c r="J290" s="242" t="s">
        <v>1150</v>
      </c>
    </row>
    <row r="291">
      <c r="A291" s="1760" t="s">
        <v>5827</v>
      </c>
      <c r="B291" s="1760" t="s">
        <v>170</v>
      </c>
      <c r="C291" s="1760" t="s">
        <v>234</v>
      </c>
      <c r="D291" s="1760" t="s">
        <v>4680</v>
      </c>
      <c r="E291" s="1761">
        <v>0.5416666666666666</v>
      </c>
      <c r="F291" s="1761">
        <v>0.6666666666666666</v>
      </c>
      <c r="G291" s="1760" t="s">
        <v>1063</v>
      </c>
      <c r="H291" s="1760">
        <v>3.0</v>
      </c>
      <c r="I291" s="1762"/>
      <c r="J291" s="242" t="s">
        <v>1150</v>
      </c>
    </row>
    <row r="292">
      <c r="A292" s="1715" t="s">
        <v>5835</v>
      </c>
      <c r="B292" s="1715" t="s">
        <v>5</v>
      </c>
      <c r="C292" s="1715" t="s">
        <v>234</v>
      </c>
      <c r="D292" s="1715" t="s">
        <v>1148</v>
      </c>
      <c r="E292" s="1718">
        <v>0.4166666666666667</v>
      </c>
      <c r="F292" s="1718">
        <v>0.7083333333333334</v>
      </c>
      <c r="G292" s="1715" t="s">
        <v>1063</v>
      </c>
      <c r="H292" s="1715">
        <v>7.0</v>
      </c>
      <c r="I292" s="932"/>
      <c r="J292" s="242" t="s">
        <v>1752</v>
      </c>
    </row>
    <row r="293">
      <c r="A293" s="1706" t="s">
        <v>5843</v>
      </c>
      <c r="B293" s="1706" t="s">
        <v>5</v>
      </c>
      <c r="C293" s="1706" t="s">
        <v>234</v>
      </c>
      <c r="D293" s="1706" t="s">
        <v>1158</v>
      </c>
      <c r="E293" s="1707">
        <v>0.6215277777777778</v>
      </c>
      <c r="F293" s="1707">
        <v>0.8298611111111112</v>
      </c>
      <c r="G293" s="1706" t="s">
        <v>1063</v>
      </c>
      <c r="H293" s="1706">
        <v>5.0</v>
      </c>
      <c r="I293" s="1706" t="s">
        <v>2471</v>
      </c>
      <c r="J293" s="242" t="s">
        <v>1752</v>
      </c>
    </row>
    <row r="294">
      <c r="A294" s="1721" t="s">
        <v>5843</v>
      </c>
      <c r="B294" s="1721" t="s">
        <v>5</v>
      </c>
      <c r="C294" s="1721" t="s">
        <v>2215</v>
      </c>
      <c r="D294" s="1721" t="s">
        <v>946</v>
      </c>
      <c r="E294" s="1722">
        <v>0.4270833333333333</v>
      </c>
      <c r="F294" s="1722">
        <v>0.84375</v>
      </c>
      <c r="G294" s="1721" t="s">
        <v>1063</v>
      </c>
      <c r="H294" s="1721">
        <v>10.0</v>
      </c>
      <c r="I294" s="915"/>
      <c r="J294" s="242" t="s">
        <v>1752</v>
      </c>
    </row>
    <row r="295">
      <c r="A295" s="1706" t="s">
        <v>3502</v>
      </c>
      <c r="B295" s="1706" t="s">
        <v>40</v>
      </c>
      <c r="C295" s="1706" t="s">
        <v>234</v>
      </c>
      <c r="D295" s="1706" t="s">
        <v>1158</v>
      </c>
      <c r="E295" s="1707">
        <v>0.4097222222222222</v>
      </c>
      <c r="F295" s="1707">
        <v>0.7083333333333334</v>
      </c>
      <c r="G295" s="1706" t="s">
        <v>1063</v>
      </c>
      <c r="H295" s="1706" t="s">
        <v>5093</v>
      </c>
      <c r="I295" s="937"/>
      <c r="J295" s="242" t="s">
        <v>1752</v>
      </c>
    </row>
    <row r="296">
      <c r="A296" s="1760" t="s">
        <v>5856</v>
      </c>
      <c r="B296" s="1760" t="s">
        <v>40</v>
      </c>
      <c r="C296" s="1760" t="s">
        <v>234</v>
      </c>
      <c r="D296" s="1760" t="s">
        <v>4680</v>
      </c>
      <c r="E296" s="1761">
        <v>0.6666666666666666</v>
      </c>
      <c r="F296" s="1761">
        <v>0.7986111111111112</v>
      </c>
      <c r="G296" s="1760" t="s">
        <v>1063</v>
      </c>
      <c r="H296" s="1760" t="s">
        <v>5859</v>
      </c>
      <c r="I296" s="1760" t="s">
        <v>5862</v>
      </c>
      <c r="J296" s="242" t="s">
        <v>1752</v>
      </c>
    </row>
    <row r="297">
      <c r="A297" s="1721" t="s">
        <v>5864</v>
      </c>
      <c r="B297" s="1721" t="s">
        <v>1115</v>
      </c>
      <c r="C297" s="1721" t="s">
        <v>234</v>
      </c>
      <c r="D297" s="1721" t="s">
        <v>946</v>
      </c>
      <c r="E297" s="1722">
        <v>0.4166666666666667</v>
      </c>
      <c r="F297" s="1722">
        <v>0.7083333333333334</v>
      </c>
      <c r="G297" s="1721" t="s">
        <v>1063</v>
      </c>
      <c r="H297" s="1721">
        <v>7.0</v>
      </c>
      <c r="I297" s="915"/>
      <c r="J297" s="242" t="s">
        <v>1150</v>
      </c>
    </row>
    <row r="298">
      <c r="A298" s="1706" t="s">
        <v>3508</v>
      </c>
      <c r="B298" s="1706" t="s">
        <v>1115</v>
      </c>
      <c r="C298" s="1706" t="s">
        <v>234</v>
      </c>
      <c r="D298" s="1706" t="s">
        <v>1158</v>
      </c>
      <c r="E298" s="1707">
        <v>0.6666666666666666</v>
      </c>
      <c r="F298" s="1707">
        <v>0.8055555555555556</v>
      </c>
      <c r="G298" s="1706" t="s">
        <v>1063</v>
      </c>
      <c r="H298" s="1706">
        <v>3.0</v>
      </c>
      <c r="I298" s="1706" t="s">
        <v>5872</v>
      </c>
      <c r="J298" s="242" t="s">
        <v>1150</v>
      </c>
    </row>
    <row r="299">
      <c r="A299" s="937"/>
      <c r="B299" s="937"/>
      <c r="C299" s="937"/>
      <c r="D299" s="937"/>
      <c r="E299" s="937"/>
      <c r="F299" s="937"/>
      <c r="G299" s="937"/>
      <c r="H299" s="937"/>
      <c r="I299" s="937"/>
    </row>
    <row r="300">
      <c r="A300" s="1760" t="s">
        <v>3512</v>
      </c>
      <c r="B300" s="1760" t="s">
        <v>109</v>
      </c>
      <c r="C300" s="1760" t="s">
        <v>234</v>
      </c>
      <c r="D300" s="1760" t="s">
        <v>4680</v>
      </c>
      <c r="E300" s="1761">
        <v>0.4166666666666667</v>
      </c>
      <c r="F300" s="1761">
        <v>0.7916666666666666</v>
      </c>
      <c r="G300" s="1760">
        <v>30.0</v>
      </c>
      <c r="H300" s="1760">
        <v>8.5</v>
      </c>
      <c r="I300" s="1762"/>
      <c r="J300" s="242" t="s">
        <v>1150</v>
      </c>
    </row>
    <row r="301">
      <c r="A301" s="1721" t="s">
        <v>3512</v>
      </c>
      <c r="B301" s="1721" t="s">
        <v>109</v>
      </c>
      <c r="C301" s="1721" t="s">
        <v>2215</v>
      </c>
      <c r="D301" s="1721" t="s">
        <v>946</v>
      </c>
      <c r="E301" s="1722">
        <v>0.4270833333333333</v>
      </c>
      <c r="F301" s="1722">
        <v>0.625</v>
      </c>
      <c r="G301" s="1721" t="s">
        <v>1063</v>
      </c>
      <c r="H301" s="1721">
        <v>4.75</v>
      </c>
      <c r="I301" s="1721" t="s">
        <v>5887</v>
      </c>
      <c r="J301" s="242" t="s">
        <v>1150</v>
      </c>
    </row>
    <row r="302">
      <c r="A302" s="1721" t="s">
        <v>3512</v>
      </c>
      <c r="B302" s="1721" t="s">
        <v>109</v>
      </c>
      <c r="C302" s="1721" t="s">
        <v>234</v>
      </c>
      <c r="D302" s="1721" t="s">
        <v>946</v>
      </c>
      <c r="E302" s="1722">
        <v>0.6319444444444444</v>
      </c>
      <c r="F302" s="1722">
        <v>0.8819444444444444</v>
      </c>
      <c r="G302" s="1721">
        <v>30.0</v>
      </c>
      <c r="H302" s="1721">
        <v>5.5</v>
      </c>
      <c r="I302" s="915"/>
      <c r="J302" s="242" t="s">
        <v>1150</v>
      </c>
    </row>
    <row r="303">
      <c r="A303" s="1738">
        <v>42009.0</v>
      </c>
      <c r="B303" s="1739" t="s">
        <v>125</v>
      </c>
      <c r="C303" s="1739" t="s">
        <v>234</v>
      </c>
      <c r="D303" s="1739" t="s">
        <v>1156</v>
      </c>
      <c r="E303" s="1740">
        <v>0.4166666666666667</v>
      </c>
      <c r="F303" s="1740">
        <v>0.7916666666666666</v>
      </c>
      <c r="G303" s="1739">
        <v>30.0</v>
      </c>
      <c r="H303" s="1739">
        <v>8.5</v>
      </c>
      <c r="I303" s="1418"/>
      <c r="J303" s="1655" t="s">
        <v>1150</v>
      </c>
    </row>
    <row r="304">
      <c r="A304" s="952">
        <v>42009.0</v>
      </c>
      <c r="B304" s="1715" t="s">
        <v>125</v>
      </c>
      <c r="C304" s="1715" t="s">
        <v>234</v>
      </c>
      <c r="D304" s="1715" t="s">
        <v>1148</v>
      </c>
      <c r="E304" s="1718">
        <v>0.5416666666666666</v>
      </c>
      <c r="F304" s="1718">
        <v>0.8854166666666666</v>
      </c>
      <c r="G304" s="1715">
        <v>30.0</v>
      </c>
      <c r="H304" s="1715" t="s">
        <v>4139</v>
      </c>
      <c r="I304" s="932"/>
      <c r="J304" s="242" t="s">
        <v>1150</v>
      </c>
    </row>
    <row r="305">
      <c r="A305" s="951">
        <v>42009.0</v>
      </c>
      <c r="B305" s="1721" t="s">
        <v>125</v>
      </c>
      <c r="C305" s="1721" t="s">
        <v>2215</v>
      </c>
      <c r="D305" s="1721" t="s">
        <v>946</v>
      </c>
      <c r="E305" s="1722">
        <v>0.4270833333333333</v>
      </c>
      <c r="F305" s="1722">
        <v>0.5416666666666666</v>
      </c>
      <c r="G305" s="1721" t="s">
        <v>1063</v>
      </c>
      <c r="H305" s="1721">
        <v>2.75</v>
      </c>
      <c r="I305" s="915"/>
      <c r="J305" s="242" t="s">
        <v>1752</v>
      </c>
    </row>
    <row r="306">
      <c r="A306" s="1738">
        <v>42040.0</v>
      </c>
      <c r="B306" s="1739" t="s">
        <v>141</v>
      </c>
      <c r="C306" s="1739" t="s">
        <v>234</v>
      </c>
      <c r="D306" s="1739" t="s">
        <v>1156</v>
      </c>
      <c r="E306" s="1740">
        <v>0.4166666666666667</v>
      </c>
      <c r="F306" s="1740">
        <v>0.625</v>
      </c>
      <c r="G306" s="1739" t="s">
        <v>1063</v>
      </c>
      <c r="H306" s="1739">
        <v>5.0</v>
      </c>
      <c r="I306" s="1418"/>
      <c r="J306" s="242" t="s">
        <v>1150</v>
      </c>
    </row>
    <row r="307">
      <c r="A307" s="1047">
        <v>42040.0</v>
      </c>
      <c r="B307" s="1706" t="s">
        <v>141</v>
      </c>
      <c r="C307" s="1706" t="s">
        <v>234</v>
      </c>
      <c r="D307" s="1706" t="s">
        <v>1158</v>
      </c>
      <c r="E307" s="1707">
        <v>0.5</v>
      </c>
      <c r="F307" s="1707">
        <v>0.8333333333333334</v>
      </c>
      <c r="G307" s="1706">
        <v>30.0</v>
      </c>
      <c r="H307" s="1706">
        <v>7.5</v>
      </c>
      <c r="I307" s="937"/>
      <c r="J307" s="242" t="s">
        <v>1150</v>
      </c>
    </row>
    <row r="308">
      <c r="A308" s="952">
        <v>42040.0</v>
      </c>
      <c r="B308" s="1715" t="s">
        <v>141</v>
      </c>
      <c r="C308" s="1715" t="s">
        <v>234</v>
      </c>
      <c r="D308" s="1715" t="s">
        <v>1148</v>
      </c>
      <c r="E308" s="1718">
        <v>0.5833333333333334</v>
      </c>
      <c r="F308" s="1718">
        <v>0.90625</v>
      </c>
      <c r="G308" s="1715">
        <v>30.0</v>
      </c>
      <c r="H308" s="1715">
        <v>7.25</v>
      </c>
      <c r="I308" s="932"/>
      <c r="J308" s="242" t="s">
        <v>1752</v>
      </c>
    </row>
    <row r="309">
      <c r="A309" s="951">
        <v>42068.0</v>
      </c>
      <c r="B309" s="1721" t="s">
        <v>170</v>
      </c>
      <c r="C309" s="1721" t="s">
        <v>234</v>
      </c>
      <c r="D309" s="1721" t="s">
        <v>946</v>
      </c>
      <c r="E309" s="1722">
        <v>0.4583333333333333</v>
      </c>
      <c r="F309" s="1722">
        <v>0.7673611111111112</v>
      </c>
      <c r="G309" s="1721">
        <v>30.0</v>
      </c>
      <c r="H309" s="1721" t="s">
        <v>5922</v>
      </c>
      <c r="I309" s="915"/>
      <c r="J309" s="242" t="s">
        <v>1752</v>
      </c>
    </row>
    <row r="310">
      <c r="A310" s="1286">
        <v>42068.0</v>
      </c>
      <c r="B310" s="1728" t="s">
        <v>170</v>
      </c>
      <c r="C310" s="1728" t="s">
        <v>234</v>
      </c>
      <c r="D310" s="1728" t="s">
        <v>1167</v>
      </c>
      <c r="E310" s="1729">
        <v>0.5416666666666666</v>
      </c>
      <c r="F310" s="1729">
        <v>0.6666666666666666</v>
      </c>
      <c r="G310" s="1728" t="s">
        <v>1063</v>
      </c>
      <c r="H310" s="1728">
        <v>3.0</v>
      </c>
      <c r="I310" s="1005"/>
      <c r="J310" s="242" t="s">
        <v>1752</v>
      </c>
    </row>
    <row r="311">
      <c r="A311" s="952">
        <v>42099.0</v>
      </c>
      <c r="B311" s="1715" t="s">
        <v>5</v>
      </c>
      <c r="C311" s="1715" t="s">
        <v>234</v>
      </c>
      <c r="D311" s="1715" t="s">
        <v>1148</v>
      </c>
      <c r="E311" s="1718">
        <v>0.4166666666666667</v>
      </c>
      <c r="F311" s="1718">
        <v>0.7291666666666666</v>
      </c>
      <c r="G311" s="1715" t="s">
        <v>1063</v>
      </c>
      <c r="H311" s="1715">
        <v>7.5</v>
      </c>
      <c r="I311" s="932"/>
      <c r="J311" s="242" t="s">
        <v>1752</v>
      </c>
    </row>
    <row r="312">
      <c r="A312" s="1286">
        <v>42099.0</v>
      </c>
      <c r="B312" s="1728" t="s">
        <v>5</v>
      </c>
      <c r="C312" s="1728" t="s">
        <v>4906</v>
      </c>
      <c r="D312" s="1728" t="s">
        <v>1167</v>
      </c>
      <c r="E312" s="1729">
        <v>0.625</v>
      </c>
      <c r="F312" s="1729">
        <v>0.7916666666666666</v>
      </c>
      <c r="G312" s="1728" t="s">
        <v>1063</v>
      </c>
      <c r="H312" s="1728">
        <v>4.0</v>
      </c>
      <c r="I312" s="1005"/>
      <c r="J312" s="242" t="s">
        <v>1752</v>
      </c>
    </row>
    <row r="313">
      <c r="A313" s="951">
        <v>42099.0</v>
      </c>
      <c r="B313" s="1721" t="s">
        <v>5</v>
      </c>
      <c r="C313" s="1721" t="s">
        <v>2215</v>
      </c>
      <c r="D313" s="1721" t="s">
        <v>946</v>
      </c>
      <c r="E313" s="1722">
        <v>0.4270833333333333</v>
      </c>
      <c r="F313" s="1722">
        <v>0.7083333333333334</v>
      </c>
      <c r="G313" s="1721">
        <v>15.0</v>
      </c>
      <c r="H313" s="1721">
        <v>6.5</v>
      </c>
      <c r="I313" s="915"/>
      <c r="J313" s="242" t="s">
        <v>1752</v>
      </c>
    </row>
    <row r="314">
      <c r="A314" s="1047">
        <v>42129.0</v>
      </c>
      <c r="B314" s="1706" t="s">
        <v>40</v>
      </c>
      <c r="C314" s="1706" t="s">
        <v>234</v>
      </c>
      <c r="D314" s="1706" t="s">
        <v>1158</v>
      </c>
      <c r="E314" s="1707">
        <v>0.4166666666666667</v>
      </c>
      <c r="F314" s="1707">
        <v>0.7083333333333334</v>
      </c>
      <c r="G314" s="1706" t="s">
        <v>1063</v>
      </c>
      <c r="H314" s="1706">
        <v>7.0</v>
      </c>
      <c r="I314" s="937"/>
      <c r="J314" s="242" t="s">
        <v>1752</v>
      </c>
    </row>
    <row r="315">
      <c r="A315" s="1286">
        <v>42129.0</v>
      </c>
      <c r="B315" s="1728" t="s">
        <v>40</v>
      </c>
      <c r="C315" s="1728" t="s">
        <v>234</v>
      </c>
      <c r="D315" s="1728" t="s">
        <v>1167</v>
      </c>
      <c r="E315" s="1729">
        <v>0.6666666666666666</v>
      </c>
      <c r="F315" s="1729">
        <v>0.7916666666666666</v>
      </c>
      <c r="G315" s="1728" t="s">
        <v>1063</v>
      </c>
      <c r="H315" s="1728">
        <v>3.0</v>
      </c>
      <c r="I315" s="1005"/>
      <c r="J315" s="242" t="s">
        <v>1752</v>
      </c>
    </row>
    <row r="316">
      <c r="A316" s="951">
        <v>42160.0</v>
      </c>
      <c r="B316" s="1721" t="s">
        <v>1115</v>
      </c>
      <c r="C316" s="1721" t="s">
        <v>234</v>
      </c>
      <c r="D316" s="1721" t="s">
        <v>946</v>
      </c>
      <c r="E316" s="1722">
        <v>0.4166666666666667</v>
      </c>
      <c r="F316" s="1722">
        <v>0.6770833333333334</v>
      </c>
      <c r="G316" s="1721" t="s">
        <v>1063</v>
      </c>
      <c r="H316" s="1721">
        <v>6.25</v>
      </c>
      <c r="I316" s="915"/>
      <c r="J316" s="242" t="s">
        <v>1752</v>
      </c>
    </row>
    <row r="317">
      <c r="A317" s="1047">
        <v>42160.0</v>
      </c>
      <c r="B317" s="1706" t="s">
        <v>1115</v>
      </c>
      <c r="C317" s="1706" t="s">
        <v>234</v>
      </c>
      <c r="D317" s="1706" t="s">
        <v>1158</v>
      </c>
      <c r="E317" s="1707">
        <v>0.6666666666666666</v>
      </c>
      <c r="F317" s="1707">
        <v>0.8055555555555556</v>
      </c>
      <c r="G317" s="1706" t="s">
        <v>1063</v>
      </c>
      <c r="H317" s="1706" t="s">
        <v>5944</v>
      </c>
      <c r="I317" s="937"/>
      <c r="J317" s="242" t="s">
        <v>1752</v>
      </c>
    </row>
    <row r="318">
      <c r="A318" s="952">
        <v>42190.0</v>
      </c>
      <c r="B318" s="1715" t="s">
        <v>109</v>
      </c>
      <c r="C318" s="1715" t="s">
        <v>234</v>
      </c>
      <c r="D318" s="1715" t="s">
        <v>1148</v>
      </c>
      <c r="E318" s="1718">
        <v>0.4166666666666667</v>
      </c>
      <c r="F318" s="1718">
        <v>0.7916666666666666</v>
      </c>
      <c r="G318" s="1715">
        <v>30.0</v>
      </c>
      <c r="H318" s="1715">
        <v>8.5</v>
      </c>
      <c r="I318" s="932"/>
      <c r="J318" s="242" t="s">
        <v>1752</v>
      </c>
    </row>
    <row r="319">
      <c r="A319" s="951">
        <v>42190.0</v>
      </c>
      <c r="B319" s="1721" t="s">
        <v>109</v>
      </c>
      <c r="C319" s="1721" t="s">
        <v>234</v>
      </c>
      <c r="D319" s="1721" t="s">
        <v>946</v>
      </c>
      <c r="E319" s="1722">
        <v>0.4270833333333333</v>
      </c>
      <c r="F319" s="1722">
        <v>0.7604166666666666</v>
      </c>
      <c r="G319" s="1721">
        <v>30.0</v>
      </c>
      <c r="H319" s="1721">
        <v>7.5</v>
      </c>
      <c r="I319" s="915"/>
      <c r="J319" s="242" t="s">
        <v>1752</v>
      </c>
    </row>
    <row r="320">
      <c r="A320" s="1047">
        <v>42190.0</v>
      </c>
      <c r="B320" s="1706" t="s">
        <v>109</v>
      </c>
      <c r="C320" s="1706" t="s">
        <v>234</v>
      </c>
      <c r="D320" s="1706" t="s">
        <v>1158</v>
      </c>
      <c r="E320" s="1707">
        <v>0.625</v>
      </c>
      <c r="F320" s="1707">
        <v>0.8888888888888888</v>
      </c>
      <c r="G320" s="1706">
        <v>30.0</v>
      </c>
      <c r="H320" s="1706" t="s">
        <v>5955</v>
      </c>
      <c r="I320" s="937"/>
      <c r="J320" s="242" t="s">
        <v>1752</v>
      </c>
    </row>
    <row r="321">
      <c r="A321" s="1047">
        <v>42221.0</v>
      </c>
      <c r="B321" s="1706" t="s">
        <v>125</v>
      </c>
      <c r="C321" s="1706" t="s">
        <v>234</v>
      </c>
      <c r="D321" s="1706" t="s">
        <v>1158</v>
      </c>
      <c r="E321" s="1707">
        <v>0.4097222222222222</v>
      </c>
      <c r="F321" s="1707">
        <v>0.7916666666666666</v>
      </c>
      <c r="G321" s="1706" t="s">
        <v>1063</v>
      </c>
      <c r="H321" s="1706" t="s">
        <v>5961</v>
      </c>
      <c r="I321" s="937"/>
      <c r="J321" s="242" t="s">
        <v>1752</v>
      </c>
    </row>
    <row r="322">
      <c r="A322" s="1738">
        <v>42221.0</v>
      </c>
      <c r="B322" s="1739" t="s">
        <v>125</v>
      </c>
      <c r="C322" s="1739" t="s">
        <v>234</v>
      </c>
      <c r="D322" s="1739" t="s">
        <v>1156</v>
      </c>
      <c r="E322" s="1740">
        <v>0.5416666666666666</v>
      </c>
      <c r="F322" s="1740">
        <v>0.875</v>
      </c>
      <c r="G322" s="1739">
        <v>30.0</v>
      </c>
      <c r="H322" s="1655" t="s">
        <v>2823</v>
      </c>
      <c r="I322" s="1418"/>
      <c r="J322" s="1635" t="s">
        <v>1752</v>
      </c>
    </row>
    <row r="323">
      <c r="A323" s="1286">
        <v>42252.0</v>
      </c>
      <c r="B323" s="1728" t="s">
        <v>141</v>
      </c>
      <c r="C323" s="1728" t="s">
        <v>234</v>
      </c>
      <c r="D323" s="1728" t="s">
        <v>1167</v>
      </c>
      <c r="E323" s="1729">
        <v>0.4097222222222222</v>
      </c>
      <c r="F323" s="1729">
        <v>0.625</v>
      </c>
      <c r="G323" s="1728" t="s">
        <v>1063</v>
      </c>
      <c r="H323" s="1728" t="s">
        <v>2822</v>
      </c>
      <c r="I323" s="1005"/>
      <c r="J323" s="242" t="s">
        <v>1752</v>
      </c>
    </row>
    <row r="324">
      <c r="A324" s="1738">
        <v>42252.0</v>
      </c>
      <c r="B324" s="1739" t="s">
        <v>141</v>
      </c>
      <c r="C324" s="1739" t="s">
        <v>234</v>
      </c>
      <c r="D324" s="1739" t="s">
        <v>1156</v>
      </c>
      <c r="E324" s="1740">
        <v>0.5</v>
      </c>
      <c r="F324" s="1740">
        <v>0.8333333333333334</v>
      </c>
      <c r="G324" s="1739">
        <v>30.0</v>
      </c>
      <c r="H324" s="1739">
        <v>7.5</v>
      </c>
      <c r="I324" s="1418"/>
      <c r="J324" s="242" t="s">
        <v>1752</v>
      </c>
    </row>
    <row r="325">
      <c r="A325" s="1047">
        <v>42252.0</v>
      </c>
      <c r="B325" s="1706" t="s">
        <v>141</v>
      </c>
      <c r="C325" s="1706" t="s">
        <v>234</v>
      </c>
      <c r="D325" s="1706" t="s">
        <v>1158</v>
      </c>
      <c r="E325" s="1707">
        <v>0.5833333333333334</v>
      </c>
      <c r="F325" s="1707">
        <v>0.9097222222222222</v>
      </c>
      <c r="G325" s="1706">
        <v>30.0</v>
      </c>
      <c r="H325" s="1706" t="s">
        <v>2510</v>
      </c>
      <c r="I325" s="1706" t="s">
        <v>5971</v>
      </c>
      <c r="J325" s="242" t="s">
        <v>1752</v>
      </c>
    </row>
    <row r="326">
      <c r="A326" s="951">
        <v>42282.0</v>
      </c>
      <c r="B326" s="1721" t="s">
        <v>170</v>
      </c>
      <c r="C326" s="1721" t="s">
        <v>234</v>
      </c>
      <c r="D326" s="1721" t="s">
        <v>946</v>
      </c>
      <c r="E326" s="1722">
        <v>0.4583333333333333</v>
      </c>
      <c r="F326" s="1722">
        <v>0.7604166666666666</v>
      </c>
      <c r="G326" s="1721">
        <v>15.0</v>
      </c>
      <c r="H326" s="1721">
        <v>7.0</v>
      </c>
      <c r="I326" s="915"/>
      <c r="J326" s="242" t="s">
        <v>1752</v>
      </c>
    </row>
    <row r="327">
      <c r="A327" s="1047">
        <v>42282.0</v>
      </c>
      <c r="B327" s="1706" t="s">
        <v>170</v>
      </c>
      <c r="C327" s="1706" t="s">
        <v>234</v>
      </c>
      <c r="D327" s="1706" t="s">
        <v>1158</v>
      </c>
      <c r="E327" s="1707">
        <v>0.5416666666666666</v>
      </c>
      <c r="F327" s="1707">
        <v>0.6666666666666666</v>
      </c>
      <c r="G327" s="1706" t="s">
        <v>1063</v>
      </c>
      <c r="H327" s="1706">
        <v>3.0</v>
      </c>
      <c r="I327" s="937"/>
      <c r="J327" s="242" t="s">
        <v>1752</v>
      </c>
    </row>
    <row r="328">
      <c r="A328" s="1047">
        <v>42313.0</v>
      </c>
      <c r="B328" s="1706" t="s">
        <v>5</v>
      </c>
      <c r="C328" s="1706" t="s">
        <v>234</v>
      </c>
      <c r="D328" s="1706" t="s">
        <v>1158</v>
      </c>
      <c r="E328" s="1707">
        <v>0.4166666666666667</v>
      </c>
      <c r="F328" s="1707">
        <v>0.7291666666666666</v>
      </c>
      <c r="G328" s="1706">
        <v>30.0</v>
      </c>
      <c r="H328" s="1706">
        <v>7.0</v>
      </c>
      <c r="I328" s="937"/>
      <c r="J328" s="242" t="s">
        <v>1752</v>
      </c>
    </row>
    <row r="329">
      <c r="A329" s="952">
        <v>42313.0</v>
      </c>
      <c r="B329" s="1715" t="s">
        <v>5</v>
      </c>
      <c r="C329" s="1715" t="s">
        <v>234</v>
      </c>
      <c r="D329" s="1715" t="s">
        <v>1148</v>
      </c>
      <c r="E329" s="1718">
        <v>0.625</v>
      </c>
      <c r="F329" s="1718">
        <v>0.8020833333333334</v>
      </c>
      <c r="G329" s="1715" t="s">
        <v>1063</v>
      </c>
      <c r="H329" s="1715">
        <v>4.25</v>
      </c>
      <c r="I329" s="932"/>
      <c r="J329" s="242" t="s">
        <v>1752</v>
      </c>
    </row>
    <row r="330">
      <c r="A330" s="951">
        <v>42313.0</v>
      </c>
      <c r="B330" s="1721" t="s">
        <v>3295</v>
      </c>
      <c r="C330" s="1721" t="s">
        <v>2215</v>
      </c>
      <c r="D330" s="1721" t="s">
        <v>946</v>
      </c>
      <c r="E330" s="1722">
        <v>0.4270833333333333</v>
      </c>
      <c r="F330" s="1722">
        <v>0.7291666666666666</v>
      </c>
      <c r="G330" s="1721">
        <v>15.0</v>
      </c>
      <c r="H330" s="1721">
        <v>7.0</v>
      </c>
      <c r="I330" s="915"/>
      <c r="J330" s="242" t="s">
        <v>1752</v>
      </c>
    </row>
    <row r="331">
      <c r="A331" s="1047">
        <v>42343.0</v>
      </c>
      <c r="B331" s="1706" t="s">
        <v>40</v>
      </c>
      <c r="C331" s="1706" t="s">
        <v>234</v>
      </c>
      <c r="D331" s="1706" t="s">
        <v>1158</v>
      </c>
      <c r="E331" s="1707">
        <v>0.4131944444444444</v>
      </c>
      <c r="F331" s="1707">
        <v>0.6458333333333334</v>
      </c>
      <c r="G331" s="1706" t="s">
        <v>1063</v>
      </c>
      <c r="H331" s="1706">
        <v>5.5</v>
      </c>
      <c r="I331" s="937"/>
      <c r="J331" s="242" t="s">
        <v>1752</v>
      </c>
    </row>
    <row r="332">
      <c r="A332" s="951">
        <v>42343.0</v>
      </c>
      <c r="B332" s="1721" t="s">
        <v>40</v>
      </c>
      <c r="C332" s="1721" t="s">
        <v>234</v>
      </c>
      <c r="D332" s="1721" t="s">
        <v>946</v>
      </c>
      <c r="E332" s="1722">
        <v>0.6458333333333334</v>
      </c>
      <c r="F332" s="1722">
        <v>0.7986111111111112</v>
      </c>
      <c r="G332" s="1721" t="s">
        <v>1063</v>
      </c>
      <c r="H332" s="1721" t="s">
        <v>3038</v>
      </c>
      <c r="I332" s="915"/>
      <c r="J332" s="242" t="s">
        <v>1752</v>
      </c>
    </row>
    <row r="333">
      <c r="A333" s="1721" t="s">
        <v>1426</v>
      </c>
      <c r="B333" s="1721" t="s">
        <v>1115</v>
      </c>
      <c r="C333" s="1721" t="s">
        <v>234</v>
      </c>
      <c r="D333" s="1721" t="s">
        <v>946</v>
      </c>
      <c r="E333" s="1722">
        <v>0.4166666666666667</v>
      </c>
      <c r="F333" s="1722">
        <v>0.6875</v>
      </c>
      <c r="G333" s="1721" t="s">
        <v>1063</v>
      </c>
      <c r="H333" s="1721">
        <v>6.5</v>
      </c>
      <c r="I333" s="915"/>
      <c r="J333" s="242" t="s">
        <v>1752</v>
      </c>
    </row>
    <row r="334">
      <c r="A334" s="1706" t="s">
        <v>1426</v>
      </c>
      <c r="B334" s="1706" t="s">
        <v>1115</v>
      </c>
      <c r="C334" s="1706" t="s">
        <v>234</v>
      </c>
      <c r="D334" s="1706" t="s">
        <v>1158</v>
      </c>
      <c r="E334" s="1707">
        <v>0.6666666666666666</v>
      </c>
      <c r="F334" s="1707">
        <v>0.8020833333333334</v>
      </c>
      <c r="G334" s="1706" t="s">
        <v>1063</v>
      </c>
      <c r="H334" s="1706">
        <v>3.25</v>
      </c>
      <c r="I334" s="937"/>
      <c r="J334" s="242" t="s">
        <v>1752</v>
      </c>
    </row>
    <row r="335">
      <c r="A335" s="910"/>
      <c r="B335" s="910"/>
      <c r="C335" s="910"/>
      <c r="D335" s="1802"/>
      <c r="E335" s="1803" t="s">
        <v>2832</v>
      </c>
      <c r="F335" s="1802"/>
      <c r="G335" s="910"/>
      <c r="H335" s="910"/>
      <c r="I335" s="910"/>
    </row>
    <row r="336">
      <c r="A336" s="1706" t="s">
        <v>5991</v>
      </c>
      <c r="B336" s="1706" t="s">
        <v>109</v>
      </c>
      <c r="C336" s="1706" t="s">
        <v>234</v>
      </c>
      <c r="D336" s="1706" t="s">
        <v>1158</v>
      </c>
      <c r="E336" s="1707">
        <v>0.4166666666666667</v>
      </c>
      <c r="F336" s="1707">
        <v>0.7916666666666666</v>
      </c>
      <c r="G336" s="1706">
        <v>30.0</v>
      </c>
      <c r="H336" s="1706">
        <v>8.5</v>
      </c>
      <c r="I336" s="937"/>
      <c r="J336" s="242" t="s">
        <v>1752</v>
      </c>
    </row>
    <row r="337">
      <c r="A337" s="1721" t="s">
        <v>5991</v>
      </c>
      <c r="B337" s="1721" t="s">
        <v>109</v>
      </c>
      <c r="C337" s="1721" t="s">
        <v>2215</v>
      </c>
      <c r="D337" s="1721" t="s">
        <v>946</v>
      </c>
      <c r="E337" s="1722">
        <v>0.4166666666666667</v>
      </c>
      <c r="F337" s="1722">
        <v>0.7083333333333334</v>
      </c>
      <c r="G337" s="1721" t="s">
        <v>1063</v>
      </c>
      <c r="H337" s="1721">
        <v>7.0</v>
      </c>
      <c r="I337" s="915"/>
      <c r="J337" s="242" t="s">
        <v>1752</v>
      </c>
    </row>
    <row r="338">
      <c r="A338" s="1715" t="s">
        <v>5991</v>
      </c>
      <c r="B338" s="1715" t="s">
        <v>109</v>
      </c>
      <c r="C338" s="1715" t="s">
        <v>234</v>
      </c>
      <c r="D338" s="1715" t="s">
        <v>1148</v>
      </c>
      <c r="E338" s="1718">
        <v>0.625</v>
      </c>
      <c r="F338" s="1718">
        <v>0.8854166666666666</v>
      </c>
      <c r="G338" s="1715">
        <v>30.0</v>
      </c>
      <c r="H338" s="1715">
        <v>5.75</v>
      </c>
      <c r="I338" s="932"/>
      <c r="J338" s="242" t="s">
        <v>1752</v>
      </c>
    </row>
    <row r="339">
      <c r="A339" s="1706" t="s">
        <v>2882</v>
      </c>
      <c r="B339" s="1706" t="s">
        <v>125</v>
      </c>
      <c r="C339" s="1706" t="s">
        <v>234</v>
      </c>
      <c r="D339" s="1706" t="s">
        <v>1158</v>
      </c>
      <c r="E339" s="1707">
        <v>0.4166666666666667</v>
      </c>
      <c r="F339" s="1707">
        <v>0.75</v>
      </c>
      <c r="G339" s="1706">
        <v>20.0</v>
      </c>
      <c r="H339" s="1706" t="s">
        <v>5999</v>
      </c>
      <c r="I339" s="937"/>
      <c r="J339" s="242" t="s">
        <v>1752</v>
      </c>
    </row>
    <row r="340">
      <c r="A340" s="1739" t="s">
        <v>2882</v>
      </c>
      <c r="B340" s="1739" t="s">
        <v>125</v>
      </c>
      <c r="C340" s="1739" t="s">
        <v>234</v>
      </c>
      <c r="D340" s="1739" t="s">
        <v>1156</v>
      </c>
      <c r="E340" s="1740">
        <v>0.5416666666666666</v>
      </c>
      <c r="F340" s="1740">
        <v>0.875</v>
      </c>
      <c r="G340" s="1739" t="s">
        <v>1063</v>
      </c>
      <c r="H340" s="1739">
        <v>8.0</v>
      </c>
      <c r="I340" s="1418"/>
      <c r="J340" s="1655" t="s">
        <v>1752</v>
      </c>
    </row>
    <row r="341">
      <c r="A341" s="1804" t="s">
        <v>6005</v>
      </c>
      <c r="B341" s="1804" t="s">
        <v>141</v>
      </c>
      <c r="C341" s="1804" t="s">
        <v>6007</v>
      </c>
      <c r="D341" s="1804" t="s">
        <v>4596</v>
      </c>
      <c r="E341" s="1806">
        <v>0.4166666666666667</v>
      </c>
      <c r="F341" s="1806">
        <v>0.625</v>
      </c>
      <c r="G341" s="1804" t="s">
        <v>1063</v>
      </c>
      <c r="H341" s="1804">
        <v>5.0</v>
      </c>
      <c r="I341" s="1808"/>
      <c r="J341" s="242" t="s">
        <v>1752</v>
      </c>
    </row>
    <row r="342">
      <c r="A342" s="1739" t="s">
        <v>6009</v>
      </c>
      <c r="B342" s="1739" t="s">
        <v>141</v>
      </c>
      <c r="C342" s="1739" t="s">
        <v>6007</v>
      </c>
      <c r="D342" s="1739" t="s">
        <v>1156</v>
      </c>
      <c r="E342" s="1740">
        <v>0.5</v>
      </c>
      <c r="F342" s="1740">
        <v>0.8333333333333334</v>
      </c>
      <c r="G342" s="1739">
        <v>30.0</v>
      </c>
      <c r="H342" s="1739" t="s">
        <v>2823</v>
      </c>
      <c r="I342" s="1418"/>
      <c r="J342" s="1655" t="s">
        <v>1752</v>
      </c>
    </row>
    <row r="343">
      <c r="A343" s="1715" t="s">
        <v>3566</v>
      </c>
      <c r="B343" s="1715" t="s">
        <v>141</v>
      </c>
      <c r="C343" s="1715" t="s">
        <v>234</v>
      </c>
      <c r="D343" s="1715" t="s">
        <v>1148</v>
      </c>
      <c r="E343" s="1718">
        <v>0.5833333333333334</v>
      </c>
      <c r="F343" s="1718">
        <v>0.9097222222222222</v>
      </c>
      <c r="G343" s="1715">
        <v>30.0</v>
      </c>
      <c r="H343" s="1715" t="s">
        <v>2139</v>
      </c>
      <c r="I343" s="1715" t="s">
        <v>6015</v>
      </c>
      <c r="J343" s="242" t="s">
        <v>1752</v>
      </c>
    </row>
    <row r="344">
      <c r="A344" s="1721" t="s">
        <v>3570</v>
      </c>
      <c r="B344" s="1721" t="s">
        <v>170</v>
      </c>
      <c r="C344" s="1721" t="s">
        <v>234</v>
      </c>
      <c r="D344" s="1721" t="s">
        <v>946</v>
      </c>
      <c r="E344" s="1722">
        <v>0.4583333333333333</v>
      </c>
      <c r="F344" s="1722">
        <v>0.7604166666666666</v>
      </c>
      <c r="G344" s="1721">
        <v>30.0</v>
      </c>
      <c r="H344" s="1721">
        <v>6.75</v>
      </c>
      <c r="I344" s="915"/>
      <c r="J344" s="242" t="s">
        <v>1752</v>
      </c>
    </row>
    <row r="345">
      <c r="A345" s="1811" t="s">
        <v>3573</v>
      </c>
      <c r="B345" s="1811" t="s">
        <v>5</v>
      </c>
      <c r="C345" s="1811" t="s">
        <v>234</v>
      </c>
      <c r="D345" s="1811" t="s">
        <v>1158</v>
      </c>
      <c r="E345" s="1812">
        <v>0.4166666666666667</v>
      </c>
      <c r="F345" s="1812">
        <v>0.7291666666666666</v>
      </c>
      <c r="G345" s="1811">
        <v>10.0</v>
      </c>
      <c r="H345" s="1811" t="s">
        <v>2510</v>
      </c>
      <c r="I345" s="937"/>
      <c r="J345" s="242" t="s">
        <v>1752</v>
      </c>
    </row>
    <row r="346">
      <c r="A346" s="1728" t="s">
        <v>6023</v>
      </c>
      <c r="B346" s="1728" t="s">
        <v>5</v>
      </c>
      <c r="C346" s="1728" t="s">
        <v>234</v>
      </c>
      <c r="D346" s="1728" t="s">
        <v>1167</v>
      </c>
      <c r="E346" s="1729">
        <v>0.625</v>
      </c>
      <c r="F346" s="1729">
        <v>0.7916666666666666</v>
      </c>
      <c r="G346" s="1728" t="s">
        <v>1063</v>
      </c>
      <c r="H346" s="1728">
        <v>4.0</v>
      </c>
      <c r="I346" s="1005"/>
      <c r="J346" s="242" t="s">
        <v>1752</v>
      </c>
    </row>
    <row r="347">
      <c r="A347" s="1721" t="s">
        <v>6029</v>
      </c>
      <c r="B347" s="1721" t="s">
        <v>5</v>
      </c>
      <c r="C347" s="1721" t="s">
        <v>2215</v>
      </c>
      <c r="D347" s="1721" t="s">
        <v>946</v>
      </c>
      <c r="E347" s="1722">
        <v>0.3958333333333333</v>
      </c>
      <c r="F347" s="1722">
        <v>0.7604166666666666</v>
      </c>
      <c r="G347" s="1721">
        <v>30.0</v>
      </c>
      <c r="H347" s="1721">
        <v>8.25</v>
      </c>
      <c r="I347" s="915"/>
      <c r="J347" s="242" t="s">
        <v>1752</v>
      </c>
    </row>
    <row r="348">
      <c r="A348" s="1706" t="s">
        <v>1434</v>
      </c>
      <c r="B348" s="1706" t="s">
        <v>40</v>
      </c>
      <c r="C348" s="1706" t="s">
        <v>234</v>
      </c>
      <c r="D348" s="1706" t="s">
        <v>1158</v>
      </c>
      <c r="E348" s="1707">
        <v>0.4166666666666667</v>
      </c>
      <c r="F348" s="1707">
        <v>0.7083333333333334</v>
      </c>
      <c r="G348" s="1706" t="s">
        <v>1063</v>
      </c>
      <c r="H348" s="1706">
        <v>7.0</v>
      </c>
      <c r="I348" s="937"/>
      <c r="J348" s="242" t="s">
        <v>1752</v>
      </c>
    </row>
    <row r="349">
      <c r="A349" s="1760" t="s">
        <v>6036</v>
      </c>
      <c r="B349" s="1760" t="s">
        <v>40</v>
      </c>
      <c r="C349" s="1760" t="s">
        <v>234</v>
      </c>
      <c r="D349" s="1760" t="s">
        <v>4680</v>
      </c>
      <c r="E349" s="1761">
        <v>0.6666666666666666</v>
      </c>
      <c r="F349" s="1761">
        <v>0.7986111111111112</v>
      </c>
      <c r="G349" s="1760" t="s">
        <v>1063</v>
      </c>
      <c r="H349" s="1760" t="s">
        <v>6040</v>
      </c>
      <c r="I349" s="1760" t="s">
        <v>6041</v>
      </c>
      <c r="J349" s="242" t="s">
        <v>1752</v>
      </c>
    </row>
    <row r="350">
      <c r="A350" s="1721" t="s">
        <v>3577</v>
      </c>
      <c r="B350" s="1721" t="s">
        <v>1115</v>
      </c>
      <c r="C350" s="1721" t="s">
        <v>234</v>
      </c>
      <c r="D350" s="1721" t="s">
        <v>946</v>
      </c>
      <c r="E350" s="1722">
        <v>0.4166666666666667</v>
      </c>
      <c r="F350" s="1722">
        <v>0.6666666666666666</v>
      </c>
      <c r="G350" s="1721" t="s">
        <v>1063</v>
      </c>
      <c r="H350" s="1721">
        <v>6.0</v>
      </c>
      <c r="I350" s="1721" t="s">
        <v>6044</v>
      </c>
      <c r="J350" s="242" t="s">
        <v>1150</v>
      </c>
    </row>
    <row r="351">
      <c r="A351" s="1728" t="s">
        <v>3582</v>
      </c>
      <c r="B351" s="1728" t="s">
        <v>1115</v>
      </c>
      <c r="C351" s="1728" t="s">
        <v>234</v>
      </c>
      <c r="D351" s="1728" t="s">
        <v>1167</v>
      </c>
      <c r="E351" s="1729">
        <v>0.6666666666666666</v>
      </c>
      <c r="F351" s="1729">
        <v>0.7916666666666666</v>
      </c>
      <c r="G351" s="1728" t="s">
        <v>1063</v>
      </c>
      <c r="H351" s="1728">
        <v>3.0</v>
      </c>
      <c r="I351" s="1005"/>
      <c r="J351" s="242" t="s">
        <v>1150</v>
      </c>
    </row>
    <row r="352">
      <c r="A352" s="1760" t="s">
        <v>6050</v>
      </c>
      <c r="B352" s="1760" t="s">
        <v>109</v>
      </c>
      <c r="C352" s="1760" t="s">
        <v>234</v>
      </c>
      <c r="D352" s="1760" t="s">
        <v>4680</v>
      </c>
      <c r="E352" s="1761">
        <v>0.4166666666666667</v>
      </c>
      <c r="F352" s="1761">
        <v>0.7916666666666666</v>
      </c>
      <c r="G352" s="1760">
        <v>30.0</v>
      </c>
      <c r="H352" s="1760">
        <v>8.5</v>
      </c>
      <c r="I352" s="1762"/>
      <c r="J352" s="242" t="s">
        <v>1150</v>
      </c>
    </row>
    <row r="353">
      <c r="A353" s="1715" t="s">
        <v>3584</v>
      </c>
      <c r="B353" s="1715" t="s">
        <v>109</v>
      </c>
      <c r="C353" s="1715" t="s">
        <v>234</v>
      </c>
      <c r="D353" s="1715" t="s">
        <v>1148</v>
      </c>
      <c r="E353" s="1718">
        <v>0.625</v>
      </c>
      <c r="F353" s="1718">
        <v>0.8819444444444444</v>
      </c>
      <c r="G353" s="1715">
        <v>30.0</v>
      </c>
      <c r="H353" s="1715" t="s">
        <v>6057</v>
      </c>
      <c r="I353" s="932"/>
      <c r="J353" s="242" t="s">
        <v>1150</v>
      </c>
    </row>
    <row r="354">
      <c r="A354" s="1721" t="s">
        <v>3584</v>
      </c>
      <c r="B354" s="1721" t="s">
        <v>109</v>
      </c>
      <c r="C354" s="1721" t="s">
        <v>2215</v>
      </c>
      <c r="D354" s="1721" t="s">
        <v>946</v>
      </c>
      <c r="E354" s="1722">
        <v>0.4166666666666667</v>
      </c>
      <c r="F354" s="1722">
        <v>0.75</v>
      </c>
      <c r="G354" s="1721">
        <v>15.0</v>
      </c>
      <c r="H354" s="1721">
        <v>7.75</v>
      </c>
      <c r="I354" s="915"/>
      <c r="J354" s="242" t="s">
        <v>1150</v>
      </c>
    </row>
    <row r="355">
      <c r="A355" s="1739" t="s">
        <v>3594</v>
      </c>
      <c r="B355" s="1739" t="s">
        <v>125</v>
      </c>
      <c r="C355" s="1739" t="s">
        <v>234</v>
      </c>
      <c r="D355" s="1739" t="s">
        <v>1156</v>
      </c>
      <c r="E355" s="1740">
        <v>0.4166666666666667</v>
      </c>
      <c r="F355" s="1740">
        <v>0.7916666666666666</v>
      </c>
      <c r="G355" s="1739">
        <v>30.0</v>
      </c>
      <c r="H355" s="1739" t="s">
        <v>2854</v>
      </c>
      <c r="I355" s="1418"/>
      <c r="J355" s="1818" t="s">
        <v>1150</v>
      </c>
    </row>
    <row r="356">
      <c r="A356" s="1715" t="s">
        <v>3594</v>
      </c>
      <c r="B356" s="1715" t="s">
        <v>125</v>
      </c>
      <c r="C356" s="1715" t="s">
        <v>234</v>
      </c>
      <c r="D356" s="1715" t="s">
        <v>1148</v>
      </c>
      <c r="E356" s="1718">
        <v>0.5416666666666666</v>
      </c>
      <c r="F356" s="1718">
        <v>0.8888888888888888</v>
      </c>
      <c r="G356" s="1715">
        <v>30.0</v>
      </c>
      <c r="H356" s="1715" t="s">
        <v>2830</v>
      </c>
      <c r="I356" s="1715" t="s">
        <v>2471</v>
      </c>
      <c r="J356" s="242" t="s">
        <v>1150</v>
      </c>
    </row>
    <row r="357">
      <c r="A357" s="1739" t="s">
        <v>3599</v>
      </c>
      <c r="B357" s="1739" t="s">
        <v>141</v>
      </c>
      <c r="C357" s="1739" t="s">
        <v>234</v>
      </c>
      <c r="D357" s="1739" t="s">
        <v>1156</v>
      </c>
      <c r="E357" s="1740">
        <v>0.4166666666666667</v>
      </c>
      <c r="F357" s="1740">
        <v>0.625</v>
      </c>
      <c r="G357" s="1739" t="s">
        <v>6078</v>
      </c>
      <c r="H357" s="1739" t="s">
        <v>3109</v>
      </c>
      <c r="I357" s="1418"/>
      <c r="J357" s="242" t="s">
        <v>1150</v>
      </c>
    </row>
    <row r="358">
      <c r="A358" s="1706" t="s">
        <v>3599</v>
      </c>
      <c r="B358" s="1706" t="s">
        <v>141</v>
      </c>
      <c r="C358" s="1706" t="s">
        <v>234</v>
      </c>
      <c r="D358" s="1706" t="s">
        <v>1158</v>
      </c>
      <c r="E358" s="1707">
        <v>0.4965277777777778</v>
      </c>
      <c r="F358" s="1707">
        <v>0.8333333333333334</v>
      </c>
      <c r="G358" s="1706">
        <v>30.0</v>
      </c>
      <c r="H358" s="1706">
        <v>7.5</v>
      </c>
      <c r="I358" s="937"/>
      <c r="J358" s="1635" t="s">
        <v>1150</v>
      </c>
    </row>
    <row r="359">
      <c r="A359" s="1715" t="s">
        <v>3599</v>
      </c>
      <c r="B359" s="1715" t="s">
        <v>141</v>
      </c>
      <c r="C359" s="1715" t="s">
        <v>234</v>
      </c>
      <c r="D359" s="1715" t="s">
        <v>1148</v>
      </c>
      <c r="E359" s="1718">
        <v>0.5833333333333334</v>
      </c>
      <c r="F359" s="1718">
        <v>0.9027777777777778</v>
      </c>
      <c r="G359" s="1715">
        <v>30.0</v>
      </c>
      <c r="H359" s="1715" t="s">
        <v>2212</v>
      </c>
      <c r="I359" s="932"/>
      <c r="J359" s="242" t="s">
        <v>1752</v>
      </c>
    </row>
    <row r="360">
      <c r="A360" s="1721" t="s">
        <v>3395</v>
      </c>
      <c r="B360" s="1721" t="s">
        <v>170</v>
      </c>
      <c r="C360" s="1721" t="s">
        <v>234</v>
      </c>
      <c r="D360" s="1721" t="s">
        <v>946</v>
      </c>
      <c r="E360" s="1722">
        <v>0.4583333333333333</v>
      </c>
      <c r="F360" s="1722">
        <v>0.7604166666666666</v>
      </c>
      <c r="G360" s="1721">
        <v>30.0</v>
      </c>
      <c r="H360" s="1721">
        <v>6.75</v>
      </c>
      <c r="I360" s="915"/>
      <c r="J360" s="242" t="s">
        <v>1752</v>
      </c>
    </row>
    <row r="361">
      <c r="A361" s="1819" t="s">
        <v>6092</v>
      </c>
      <c r="B361" s="1819" t="s">
        <v>170</v>
      </c>
      <c r="C361" s="1819" t="s">
        <v>234</v>
      </c>
      <c r="D361" s="1819" t="s">
        <v>4680</v>
      </c>
      <c r="E361" s="1820">
        <v>0.5416666666666666</v>
      </c>
      <c r="F361" s="1820">
        <v>0.6666666666666666</v>
      </c>
      <c r="G361" s="1819" t="s">
        <v>1063</v>
      </c>
      <c r="H361" s="1819">
        <v>3.0</v>
      </c>
      <c r="I361" s="1821"/>
      <c r="J361" s="242" t="s">
        <v>1752</v>
      </c>
    </row>
    <row r="362">
      <c r="A362" s="1721" t="s">
        <v>6099</v>
      </c>
      <c r="B362" s="1721" t="s">
        <v>5</v>
      </c>
      <c r="C362" s="1721" t="s">
        <v>2215</v>
      </c>
      <c r="D362" s="1721" t="s">
        <v>946</v>
      </c>
      <c r="E362" s="1722">
        <v>0.4166666666666667</v>
      </c>
      <c r="F362" s="1722">
        <v>0.6770833333333334</v>
      </c>
      <c r="G362" s="1721">
        <v>15.0</v>
      </c>
      <c r="H362" s="1721">
        <v>6.0</v>
      </c>
      <c r="I362" s="915"/>
      <c r="J362" s="242" t="s">
        <v>1752</v>
      </c>
    </row>
    <row r="363">
      <c r="A363" s="1706" t="s">
        <v>6099</v>
      </c>
      <c r="B363" s="1706" t="s">
        <v>5</v>
      </c>
      <c r="C363" s="1706" t="s">
        <v>234</v>
      </c>
      <c r="D363" s="1706" t="s">
        <v>1158</v>
      </c>
      <c r="E363" s="1707">
        <v>0.4097222222222222</v>
      </c>
      <c r="F363" s="1707">
        <v>0.7291666666666666</v>
      </c>
      <c r="G363" s="1706">
        <v>15.0</v>
      </c>
      <c r="H363" s="1706">
        <v>7.25</v>
      </c>
      <c r="I363" s="1706" t="s">
        <v>6107</v>
      </c>
      <c r="J363" s="242" t="s">
        <v>1752</v>
      </c>
    </row>
    <row r="364">
      <c r="A364" s="1706" t="s">
        <v>6108</v>
      </c>
      <c r="B364" s="1706" t="s">
        <v>40</v>
      </c>
      <c r="C364" s="1706" t="s">
        <v>234</v>
      </c>
      <c r="D364" s="1706" t="s">
        <v>1158</v>
      </c>
      <c r="E364" s="1707">
        <v>0.4097222222222222</v>
      </c>
      <c r="F364" s="1707">
        <v>0.7083333333333334</v>
      </c>
      <c r="G364" s="1706" t="s">
        <v>1063</v>
      </c>
      <c r="H364" s="1706" t="s">
        <v>2212</v>
      </c>
      <c r="I364" s="937"/>
      <c r="J364" s="242" t="s">
        <v>1752</v>
      </c>
    </row>
    <row r="365">
      <c r="A365" s="1721" t="s">
        <v>6108</v>
      </c>
      <c r="B365" s="1721" t="s">
        <v>40</v>
      </c>
      <c r="C365" s="1721" t="s">
        <v>234</v>
      </c>
      <c r="D365" s="1721" t="s">
        <v>946</v>
      </c>
      <c r="E365" s="1722">
        <v>0.6979166666666666</v>
      </c>
      <c r="F365" s="1722">
        <v>0.8020833333333334</v>
      </c>
      <c r="G365" s="1721" t="s">
        <v>1063</v>
      </c>
      <c r="H365" s="1721">
        <v>2.5</v>
      </c>
      <c r="I365" s="915"/>
      <c r="J365" s="242" t="s">
        <v>1752</v>
      </c>
    </row>
    <row r="366">
      <c r="A366" s="1721" t="s">
        <v>6117</v>
      </c>
      <c r="B366" s="1721" t="s">
        <v>1115</v>
      </c>
      <c r="C366" s="1721" t="s">
        <v>234</v>
      </c>
      <c r="D366" s="1721" t="s">
        <v>946</v>
      </c>
      <c r="E366" s="1722">
        <v>0.3993055555555556</v>
      </c>
      <c r="F366" s="1722">
        <v>0.7291666666666666</v>
      </c>
      <c r="G366" s="1721" t="s">
        <v>4032</v>
      </c>
      <c r="H366" s="1721">
        <v>7.75</v>
      </c>
      <c r="I366" s="915"/>
      <c r="J366" s="242" t="s">
        <v>1752</v>
      </c>
    </row>
    <row r="367">
      <c r="A367" s="1726" t="s">
        <v>6117</v>
      </c>
      <c r="B367" s="1726" t="s">
        <v>1115</v>
      </c>
      <c r="C367" s="1726" t="s">
        <v>234</v>
      </c>
      <c r="D367" s="1726" t="s">
        <v>1172</v>
      </c>
      <c r="E367" s="1727">
        <v>0.3993055555555556</v>
      </c>
      <c r="F367" s="1727">
        <v>0.53125</v>
      </c>
      <c r="G367" s="1726" t="s">
        <v>1063</v>
      </c>
      <c r="H367" s="1726" t="s">
        <v>2420</v>
      </c>
      <c r="I367" s="1726" t="s">
        <v>6122</v>
      </c>
      <c r="J367" s="242" t="s">
        <v>1752</v>
      </c>
    </row>
    <row r="368">
      <c r="A368" s="1823" t="s">
        <v>6117</v>
      </c>
      <c r="B368" s="1823" t="s">
        <v>1115</v>
      </c>
      <c r="C368" s="1823" t="s">
        <v>234</v>
      </c>
      <c r="D368" s="1823" t="s">
        <v>1709</v>
      </c>
      <c r="E368" s="1824">
        <v>0.5833333333333334</v>
      </c>
      <c r="F368" s="1824">
        <v>0.7083333333333334</v>
      </c>
      <c r="G368" s="1823" t="s">
        <v>1063</v>
      </c>
      <c r="H368" s="1823">
        <v>3.0</v>
      </c>
      <c r="I368" s="1823" t="s">
        <v>6127</v>
      </c>
      <c r="J368" s="242" t="s">
        <v>1752</v>
      </c>
    </row>
    <row r="369">
      <c r="A369" s="1760" t="s">
        <v>3629</v>
      </c>
      <c r="B369" s="1760" t="s">
        <v>1115</v>
      </c>
      <c r="C369" s="1760" t="s">
        <v>234</v>
      </c>
      <c r="D369" s="1760" t="s">
        <v>4680</v>
      </c>
      <c r="E369" s="1761">
        <v>0.6666666666666666</v>
      </c>
      <c r="F369" s="1761">
        <v>0.7986111111111112</v>
      </c>
      <c r="G369" s="1760" t="s">
        <v>1063</v>
      </c>
      <c r="H369" s="1760" t="s">
        <v>3361</v>
      </c>
      <c r="I369" s="1760" t="s">
        <v>6130</v>
      </c>
      <c r="J369" s="242" t="s">
        <v>1752</v>
      </c>
    </row>
    <row r="370">
      <c r="A370" s="1721" t="s">
        <v>6133</v>
      </c>
      <c r="B370" s="1721" t="s">
        <v>109</v>
      </c>
      <c r="C370" s="1721" t="s">
        <v>2215</v>
      </c>
      <c r="D370" s="1721" t="s">
        <v>946</v>
      </c>
      <c r="E370" s="1722">
        <v>0.4166666666666667</v>
      </c>
      <c r="F370" s="1722">
        <v>0.6979166666666666</v>
      </c>
      <c r="G370" s="1721" t="s">
        <v>1063</v>
      </c>
      <c r="H370" s="1721">
        <v>6.45</v>
      </c>
      <c r="I370" s="915"/>
      <c r="J370" s="913" t="s">
        <v>1752</v>
      </c>
    </row>
    <row r="371">
      <c r="A371" s="1739" t="s">
        <v>6133</v>
      </c>
      <c r="B371" s="1739" t="s">
        <v>109</v>
      </c>
      <c r="C371" s="1739" t="s">
        <v>234</v>
      </c>
      <c r="D371" s="1739" t="s">
        <v>1156</v>
      </c>
      <c r="E371" s="1740">
        <v>0.4791666666666667</v>
      </c>
      <c r="F371" s="1740">
        <v>0.7083333333333334</v>
      </c>
      <c r="G371" s="1739">
        <v>30.0</v>
      </c>
      <c r="H371" s="1739">
        <v>5.0</v>
      </c>
      <c r="I371" s="1418"/>
      <c r="J371" s="1828" t="s">
        <v>1752</v>
      </c>
    </row>
    <row r="372">
      <c r="A372" s="1760" t="s">
        <v>6133</v>
      </c>
      <c r="B372" s="1760" t="s">
        <v>109</v>
      </c>
      <c r="C372" s="1760" t="s">
        <v>234</v>
      </c>
      <c r="D372" s="1760" t="s">
        <v>4680</v>
      </c>
      <c r="E372" s="1761">
        <v>0.625</v>
      </c>
      <c r="F372" s="1761">
        <v>0.8819444444444444</v>
      </c>
      <c r="G372" s="1760" t="s">
        <v>1063</v>
      </c>
      <c r="H372" s="1760" t="s">
        <v>6139</v>
      </c>
      <c r="I372" s="1760" t="s">
        <v>6140</v>
      </c>
      <c r="J372" s="913" t="s">
        <v>1752</v>
      </c>
    </row>
    <row r="373">
      <c r="A373" s="1728" t="s">
        <v>6141</v>
      </c>
      <c r="B373" s="1728" t="s">
        <v>125</v>
      </c>
      <c r="C373" s="1728" t="s">
        <v>234</v>
      </c>
      <c r="D373" s="1728" t="s">
        <v>1167</v>
      </c>
      <c r="E373" s="1729">
        <v>0.4166666666666667</v>
      </c>
      <c r="F373" s="1729">
        <v>0.7916666666666666</v>
      </c>
      <c r="G373" s="1728">
        <v>30.0</v>
      </c>
      <c r="H373" s="1728">
        <v>8.5</v>
      </c>
      <c r="I373" s="1005"/>
      <c r="J373" s="1829" t="s">
        <v>1752</v>
      </c>
    </row>
    <row r="374">
      <c r="A374" s="1739" t="s">
        <v>6141</v>
      </c>
      <c r="B374" s="1739" t="s">
        <v>125</v>
      </c>
      <c r="C374" s="1739" t="s">
        <v>234</v>
      </c>
      <c r="D374" s="1739" t="s">
        <v>1156</v>
      </c>
      <c r="E374" s="1740">
        <v>0.5416666666666666</v>
      </c>
      <c r="F374" s="1740">
        <v>0.875</v>
      </c>
      <c r="G374" s="1739">
        <v>30.0</v>
      </c>
      <c r="H374" s="1739">
        <v>8.5</v>
      </c>
      <c r="I374" s="1418"/>
      <c r="J374" s="1829" t="s">
        <v>1752</v>
      </c>
    </row>
    <row r="375">
      <c r="A375" s="1728" t="s">
        <v>6147</v>
      </c>
      <c r="B375" s="1728" t="s">
        <v>141</v>
      </c>
      <c r="C375" s="1728" t="s">
        <v>234</v>
      </c>
      <c r="D375" s="1728" t="s">
        <v>1167</v>
      </c>
      <c r="E375" s="1729">
        <v>0.4166666666666667</v>
      </c>
      <c r="F375" s="1729">
        <v>0.625</v>
      </c>
      <c r="G375" s="1728" t="s">
        <v>1063</v>
      </c>
      <c r="H375" s="1728">
        <v>5.0</v>
      </c>
      <c r="I375" s="1005"/>
      <c r="J375" s="1829" t="s">
        <v>1752</v>
      </c>
    </row>
    <row r="376">
      <c r="A376" s="1706" t="s">
        <v>3638</v>
      </c>
      <c r="B376" s="1706" t="s">
        <v>141</v>
      </c>
      <c r="C376" s="1706" t="s">
        <v>234</v>
      </c>
      <c r="D376" s="1706" t="s">
        <v>1158</v>
      </c>
      <c r="E376" s="1707">
        <v>0.5</v>
      </c>
      <c r="F376" s="1707">
        <v>0.8333333333333334</v>
      </c>
      <c r="G376" s="1706">
        <v>30.0</v>
      </c>
      <c r="H376" s="1706">
        <v>7.5</v>
      </c>
      <c r="I376" s="937"/>
      <c r="J376" s="1829" t="s">
        <v>1752</v>
      </c>
    </row>
    <row r="377">
      <c r="A377" s="1715" t="s">
        <v>3638</v>
      </c>
      <c r="B377" s="1715" t="s">
        <v>141</v>
      </c>
      <c r="C377" s="1715" t="s">
        <v>234</v>
      </c>
      <c r="D377" s="1715" t="s">
        <v>1148</v>
      </c>
      <c r="E377" s="1718">
        <v>0.5833333333333334</v>
      </c>
      <c r="F377" s="1718">
        <v>0.9166666666666666</v>
      </c>
      <c r="G377" s="1715">
        <v>30.0</v>
      </c>
      <c r="H377" s="1715">
        <v>7.5</v>
      </c>
      <c r="I377" s="1715" t="s">
        <v>6154</v>
      </c>
      <c r="J377" s="1830" t="s">
        <v>1752</v>
      </c>
    </row>
    <row r="378">
      <c r="A378" s="1728" t="s">
        <v>1451</v>
      </c>
      <c r="B378" s="1728" t="s">
        <v>170</v>
      </c>
      <c r="C378" s="1728" t="s">
        <v>234</v>
      </c>
      <c r="D378" s="1728" t="s">
        <v>1167</v>
      </c>
      <c r="E378" s="1729">
        <v>0.4583333333333333</v>
      </c>
      <c r="F378" s="1729">
        <v>0.7569444444444444</v>
      </c>
      <c r="G378" s="1728">
        <v>30.0</v>
      </c>
      <c r="H378" s="938" t="s">
        <v>2246</v>
      </c>
      <c r="I378" s="1005"/>
      <c r="J378" s="1830" t="s">
        <v>1752</v>
      </c>
    </row>
    <row r="379">
      <c r="A379" s="1721" t="s">
        <v>1451</v>
      </c>
      <c r="B379" s="1721" t="s">
        <v>170</v>
      </c>
      <c r="C379" s="1721" t="s">
        <v>234</v>
      </c>
      <c r="D379" s="1721" t="s">
        <v>946</v>
      </c>
      <c r="E379" s="1722">
        <v>0.5416666666666666</v>
      </c>
      <c r="F379" s="1722">
        <v>0.6666666666666666</v>
      </c>
      <c r="G379" s="1721" t="s">
        <v>1063</v>
      </c>
      <c r="H379" s="1721">
        <v>3.0</v>
      </c>
      <c r="I379" s="915"/>
      <c r="J379" s="1830" t="s">
        <v>1752</v>
      </c>
    </row>
    <row r="380">
      <c r="A380" s="952">
        <v>42010.0</v>
      </c>
      <c r="B380" s="1715" t="s">
        <v>5</v>
      </c>
      <c r="C380" s="1715" t="s">
        <v>234</v>
      </c>
      <c r="D380" s="1715" t="s">
        <v>1148</v>
      </c>
      <c r="E380" s="1718">
        <v>0.4166666666666667</v>
      </c>
      <c r="F380" s="1718">
        <v>0.7291666666666666</v>
      </c>
      <c r="G380" s="1715" t="s">
        <v>1063</v>
      </c>
      <c r="H380" s="1715">
        <v>7.5</v>
      </c>
      <c r="I380" s="932"/>
      <c r="J380" s="1830" t="s">
        <v>1752</v>
      </c>
    </row>
    <row r="381">
      <c r="A381" s="951">
        <v>42010.0</v>
      </c>
      <c r="B381" s="1721" t="s">
        <v>5</v>
      </c>
      <c r="C381" s="1721" t="s">
        <v>234</v>
      </c>
      <c r="D381" s="1721" t="s">
        <v>946</v>
      </c>
      <c r="E381" s="1722">
        <v>0.4166666666666667</v>
      </c>
      <c r="F381" s="1722">
        <v>0.7083333333333334</v>
      </c>
      <c r="G381" s="1721">
        <v>30.0</v>
      </c>
      <c r="H381" s="1721">
        <v>6.5</v>
      </c>
      <c r="I381" s="915"/>
      <c r="J381" s="1830" t="s">
        <v>1752</v>
      </c>
    </row>
    <row r="382">
      <c r="A382" s="1047">
        <v>42010.0</v>
      </c>
      <c r="B382" s="1706" t="s">
        <v>5</v>
      </c>
      <c r="C382" s="1706" t="s">
        <v>234</v>
      </c>
      <c r="D382" s="1706" t="s">
        <v>1158</v>
      </c>
      <c r="E382" s="1707">
        <v>0.625</v>
      </c>
      <c r="F382" s="1707">
        <v>0.8020833333333334</v>
      </c>
      <c r="G382" s="1706"/>
      <c r="H382" s="922">
        <v>4.25</v>
      </c>
      <c r="I382" s="937"/>
      <c r="J382" s="1830" t="s">
        <v>1752</v>
      </c>
    </row>
    <row r="383">
      <c r="A383" s="952">
        <v>42041.0</v>
      </c>
      <c r="B383" s="1715" t="s">
        <v>40</v>
      </c>
      <c r="C383" s="1715" t="s">
        <v>234</v>
      </c>
      <c r="D383" s="1715" t="s">
        <v>1148</v>
      </c>
      <c r="E383" s="1718">
        <v>0.4166666666666667</v>
      </c>
      <c r="F383" s="1718">
        <v>0.8055555555555556</v>
      </c>
      <c r="G383" s="1715" t="s">
        <v>1063</v>
      </c>
      <c r="H383" s="1715" t="s">
        <v>6167</v>
      </c>
      <c r="I383" s="1715" t="s">
        <v>6168</v>
      </c>
      <c r="J383" s="1830" t="s">
        <v>1752</v>
      </c>
    </row>
    <row r="384">
      <c r="A384" s="1832">
        <v>42041.0</v>
      </c>
      <c r="B384" s="1745" t="s">
        <v>40</v>
      </c>
      <c r="C384" s="1745" t="s">
        <v>234</v>
      </c>
      <c r="D384" s="1745" t="s">
        <v>1172</v>
      </c>
      <c r="E384" s="1833">
        <v>0.6527777777777778</v>
      </c>
      <c r="F384" s="1833">
        <v>0.8055555555555556</v>
      </c>
      <c r="G384" s="1745" t="s">
        <v>1063</v>
      </c>
      <c r="H384" s="1745" t="s">
        <v>2331</v>
      </c>
      <c r="I384" s="1745" t="s">
        <v>6168</v>
      </c>
      <c r="J384" s="1830" t="s">
        <v>1752</v>
      </c>
    </row>
    <row r="385">
      <c r="A385" s="951">
        <v>42069.0</v>
      </c>
      <c r="B385" s="1721" t="s">
        <v>1115</v>
      </c>
      <c r="C385" s="1721" t="s">
        <v>234</v>
      </c>
      <c r="D385" s="1721" t="s">
        <v>946</v>
      </c>
      <c r="E385" s="1722">
        <v>0.4166666666666667</v>
      </c>
      <c r="F385" s="1722">
        <v>0.8020833333333334</v>
      </c>
      <c r="G385" s="1721" t="s">
        <v>4593</v>
      </c>
      <c r="H385" s="1721">
        <v>9.0</v>
      </c>
      <c r="I385" s="1721" t="s">
        <v>6176</v>
      </c>
      <c r="J385" s="1830" t="s">
        <v>1752</v>
      </c>
    </row>
    <row r="386">
      <c r="A386" s="1832">
        <v>42069.0</v>
      </c>
      <c r="B386" s="1745" t="s">
        <v>1115</v>
      </c>
      <c r="C386" s="1745" t="s">
        <v>234</v>
      </c>
      <c r="D386" s="1745" t="s">
        <v>1172</v>
      </c>
      <c r="E386" s="1833">
        <v>0.4166666666666667</v>
      </c>
      <c r="F386" s="1833">
        <v>0.5833333333333334</v>
      </c>
      <c r="G386" s="1745" t="s">
        <v>1063</v>
      </c>
      <c r="H386" s="1745">
        <v>4.0</v>
      </c>
      <c r="I386" s="1745" t="s">
        <v>6176</v>
      </c>
      <c r="J386" s="1830" t="s">
        <v>1752</v>
      </c>
    </row>
    <row r="387">
      <c r="A387" s="1778">
        <v>42100.0</v>
      </c>
      <c r="B387" s="1760" t="s">
        <v>109</v>
      </c>
      <c r="C387" s="1760" t="s">
        <v>234</v>
      </c>
      <c r="D387" s="1760" t="s">
        <v>4680</v>
      </c>
      <c r="E387" s="1761">
        <v>0.4166666666666667</v>
      </c>
      <c r="F387" s="1761">
        <v>0.7916666666666666</v>
      </c>
      <c r="G387" s="1760">
        <v>30.0</v>
      </c>
      <c r="H387" s="1760">
        <v>8.5</v>
      </c>
      <c r="I387" s="1762"/>
      <c r="J387" s="1830" t="s">
        <v>1752</v>
      </c>
    </row>
    <row r="388">
      <c r="A388" s="951">
        <v>42100.0</v>
      </c>
      <c r="B388" s="912" t="s">
        <v>109</v>
      </c>
      <c r="C388" s="912" t="s">
        <v>5138</v>
      </c>
      <c r="D388" s="912" t="s">
        <v>946</v>
      </c>
      <c r="E388" s="914">
        <v>0.4166666666666667</v>
      </c>
      <c r="F388" s="914">
        <v>0.6770833333333334</v>
      </c>
      <c r="G388" s="912">
        <v>15.0</v>
      </c>
      <c r="H388" s="912">
        <v>6.0</v>
      </c>
      <c r="I388" s="915"/>
      <c r="J388" s="1830" t="s">
        <v>1752</v>
      </c>
    </row>
    <row r="389">
      <c r="A389" s="1047">
        <v>42100.0</v>
      </c>
      <c r="B389" s="922" t="s">
        <v>109</v>
      </c>
      <c r="C389" s="922" t="s">
        <v>234</v>
      </c>
      <c r="D389" s="922" t="s">
        <v>1158</v>
      </c>
      <c r="E389" s="924">
        <v>0.625</v>
      </c>
      <c r="F389" s="924">
        <v>0.8888888888888888</v>
      </c>
      <c r="G389" s="922">
        <v>20.0</v>
      </c>
      <c r="H389" s="922">
        <v>6.0</v>
      </c>
      <c r="I389" s="937"/>
      <c r="J389" s="1830" t="s">
        <v>1752</v>
      </c>
    </row>
    <row r="390">
      <c r="A390" s="1738">
        <v>42130.0</v>
      </c>
      <c r="B390" s="1218" t="s">
        <v>125</v>
      </c>
      <c r="C390" s="1218" t="s">
        <v>234</v>
      </c>
      <c r="D390" s="1218" t="s">
        <v>1156</v>
      </c>
      <c r="E390" s="1835">
        <v>0.5416666666666666</v>
      </c>
      <c r="F390" s="1835">
        <v>0.8958333333333334</v>
      </c>
      <c r="G390" s="1218">
        <v>30.0</v>
      </c>
      <c r="H390" s="1218">
        <v>8.0</v>
      </c>
      <c r="I390" s="1418"/>
      <c r="J390" s="146" t="s">
        <v>1752</v>
      </c>
    </row>
    <row r="391">
      <c r="A391" s="1047">
        <v>42130.0</v>
      </c>
      <c r="B391" s="922" t="s">
        <v>125</v>
      </c>
      <c r="C391" s="922" t="s">
        <v>234</v>
      </c>
      <c r="D391" s="922" t="s">
        <v>1158</v>
      </c>
      <c r="E391" s="924">
        <v>0.4097222222222222</v>
      </c>
      <c r="F391" s="924">
        <v>0.7916666666666666</v>
      </c>
      <c r="G391" s="922">
        <v>10.0</v>
      </c>
      <c r="H391" s="922">
        <v>9.0</v>
      </c>
      <c r="I391" s="922" t="s">
        <v>6201</v>
      </c>
      <c r="J391" s="244" t="s">
        <v>1752</v>
      </c>
    </row>
    <row r="392">
      <c r="A392" s="1047">
        <v>42161.0</v>
      </c>
      <c r="B392" s="922" t="s">
        <v>141</v>
      </c>
      <c r="C392" s="922" t="s">
        <v>234</v>
      </c>
      <c r="D392" s="922" t="s">
        <v>1158</v>
      </c>
      <c r="E392" s="924">
        <v>0.4166666666666667</v>
      </c>
      <c r="F392" s="924">
        <v>0.625</v>
      </c>
      <c r="G392" s="922" t="s">
        <v>1063</v>
      </c>
      <c r="H392" s="922">
        <v>5.0</v>
      </c>
      <c r="I392" s="937"/>
      <c r="J392" s="244" t="s">
        <v>1752</v>
      </c>
    </row>
    <row r="393">
      <c r="A393" s="1738">
        <v>42161.0</v>
      </c>
      <c r="B393" s="1218" t="s">
        <v>141</v>
      </c>
      <c r="C393" s="1218" t="s">
        <v>234</v>
      </c>
      <c r="D393" s="1218" t="s">
        <v>1156</v>
      </c>
      <c r="E393" s="1219">
        <v>0.5</v>
      </c>
      <c r="F393" s="1219">
        <v>0.625</v>
      </c>
      <c r="G393" s="1218" t="s">
        <v>1063</v>
      </c>
      <c r="H393" s="1218">
        <v>3.0</v>
      </c>
      <c r="I393" s="1418"/>
      <c r="J393" s="244" t="s">
        <v>1752</v>
      </c>
    </row>
    <row r="394">
      <c r="A394" s="953">
        <v>42161.0</v>
      </c>
      <c r="B394" s="933" t="s">
        <v>141</v>
      </c>
      <c r="C394" s="933" t="s">
        <v>234</v>
      </c>
      <c r="D394" s="933" t="s">
        <v>4680</v>
      </c>
      <c r="E394" s="934">
        <v>0.5833333333333334</v>
      </c>
      <c r="F394" s="934">
        <v>0.9027777777777778</v>
      </c>
      <c r="G394" s="933">
        <v>30.0</v>
      </c>
      <c r="H394" s="933" t="s">
        <v>2212</v>
      </c>
      <c r="I394" s="954"/>
      <c r="J394" s="244" t="s">
        <v>1752</v>
      </c>
    </row>
    <row r="395">
      <c r="A395" s="952">
        <v>42161.0</v>
      </c>
      <c r="B395" s="916" t="s">
        <v>141</v>
      </c>
      <c r="C395" s="916" t="s">
        <v>234</v>
      </c>
      <c r="D395" s="916" t="s">
        <v>1148</v>
      </c>
      <c r="E395" s="917">
        <v>0.625</v>
      </c>
      <c r="F395" s="917">
        <v>0.8333333333333334</v>
      </c>
      <c r="G395" s="916" t="s">
        <v>1063</v>
      </c>
      <c r="H395" s="916">
        <v>5.0</v>
      </c>
      <c r="I395" s="916" t="s">
        <v>6221</v>
      </c>
      <c r="J395" s="244" t="s">
        <v>1752</v>
      </c>
    </row>
    <row r="396">
      <c r="A396" s="953">
        <v>42191.0</v>
      </c>
      <c r="B396" s="933" t="s">
        <v>170</v>
      </c>
      <c r="C396" s="933" t="s">
        <v>234</v>
      </c>
      <c r="D396" s="933" t="s">
        <v>4680</v>
      </c>
      <c r="E396" s="934">
        <v>0.4583333333333333</v>
      </c>
      <c r="F396" s="934">
        <v>0.6666666666666666</v>
      </c>
      <c r="G396" s="933" t="s">
        <v>1063</v>
      </c>
      <c r="H396" s="933">
        <v>5.0</v>
      </c>
      <c r="I396" s="954"/>
      <c r="J396" s="244" t="s">
        <v>1752</v>
      </c>
    </row>
    <row r="397">
      <c r="A397" s="1047">
        <v>42191.0</v>
      </c>
      <c r="B397" s="922" t="s">
        <v>170</v>
      </c>
      <c r="C397" s="922" t="s">
        <v>234</v>
      </c>
      <c r="D397" s="922" t="s">
        <v>1158</v>
      </c>
      <c r="E397" s="924">
        <v>0.5416666666666666</v>
      </c>
      <c r="F397" s="1119">
        <v>0.7569444444444444</v>
      </c>
      <c r="G397" s="922" t="s">
        <v>1063</v>
      </c>
      <c r="H397" s="922" t="s">
        <v>2214</v>
      </c>
      <c r="I397" s="937"/>
      <c r="J397" s="244" t="s">
        <v>1752</v>
      </c>
    </row>
    <row r="398">
      <c r="A398" s="1047">
        <v>42222.0</v>
      </c>
      <c r="B398" s="922" t="s">
        <v>5</v>
      </c>
      <c r="C398" s="922" t="s">
        <v>234</v>
      </c>
      <c r="D398" s="922" t="s">
        <v>1158</v>
      </c>
      <c r="E398" s="924">
        <v>0.4513888888888889</v>
      </c>
      <c r="F398" s="924">
        <v>0.7638888888888888</v>
      </c>
      <c r="G398" s="922">
        <v>30.0</v>
      </c>
      <c r="H398" s="922">
        <v>7.0</v>
      </c>
      <c r="I398" s="922" t="s">
        <v>1094</v>
      </c>
      <c r="J398" s="244" t="s">
        <v>1752</v>
      </c>
    </row>
    <row r="399">
      <c r="A399" s="953">
        <v>42223.0</v>
      </c>
      <c r="B399" s="933" t="s">
        <v>5</v>
      </c>
      <c r="C399" s="933" t="s">
        <v>234</v>
      </c>
      <c r="D399" s="933" t="s">
        <v>4680</v>
      </c>
      <c r="E399" s="934">
        <v>0.5416666666666666</v>
      </c>
      <c r="F399" s="934">
        <v>0.6666666666666666</v>
      </c>
      <c r="G399" s="933" t="s">
        <v>1063</v>
      </c>
      <c r="H399" s="933">
        <v>3.0</v>
      </c>
      <c r="I399" s="933" t="s">
        <v>1094</v>
      </c>
      <c r="J399" s="244" t="s">
        <v>1752</v>
      </c>
    </row>
    <row r="400">
      <c r="A400" s="953">
        <v>42253.0</v>
      </c>
      <c r="B400" s="933" t="s">
        <v>40</v>
      </c>
      <c r="C400" s="933" t="s">
        <v>234</v>
      </c>
      <c r="D400" s="933" t="s">
        <v>4680</v>
      </c>
      <c r="E400" s="934">
        <v>0.4166666666666667</v>
      </c>
      <c r="F400" s="934">
        <v>0.7083333333333334</v>
      </c>
      <c r="G400" s="933" t="s">
        <v>1063</v>
      </c>
      <c r="H400" s="933">
        <v>7.0</v>
      </c>
      <c r="I400" s="933" t="s">
        <v>6242</v>
      </c>
      <c r="J400" s="244" t="s">
        <v>1752</v>
      </c>
    </row>
    <row r="401">
      <c r="A401" s="951">
        <v>42253.0</v>
      </c>
      <c r="B401" s="912" t="s">
        <v>40</v>
      </c>
      <c r="C401" s="912" t="s">
        <v>2215</v>
      </c>
      <c r="D401" s="912" t="s">
        <v>946</v>
      </c>
      <c r="E401" s="914">
        <v>0.4166666666666667</v>
      </c>
      <c r="F401" s="914">
        <v>0.5833333333333334</v>
      </c>
      <c r="G401" s="912" t="s">
        <v>1063</v>
      </c>
      <c r="H401" s="912">
        <v>4.0</v>
      </c>
      <c r="I401" s="915"/>
      <c r="J401" s="244" t="s">
        <v>1752</v>
      </c>
    </row>
    <row r="402">
      <c r="A402" s="951">
        <v>42253.0</v>
      </c>
      <c r="B402" s="912" t="s">
        <v>40</v>
      </c>
      <c r="C402" s="912" t="s">
        <v>234</v>
      </c>
      <c r="D402" s="912" t="s">
        <v>946</v>
      </c>
      <c r="E402" s="914">
        <v>0.6666666666666666</v>
      </c>
      <c r="F402" s="914">
        <v>0.7986111111111112</v>
      </c>
      <c r="G402" s="912" t="s">
        <v>1063</v>
      </c>
      <c r="H402" s="912" t="s">
        <v>2420</v>
      </c>
      <c r="I402" s="912" t="s">
        <v>6249</v>
      </c>
      <c r="J402" s="244" t="s">
        <v>1752</v>
      </c>
    </row>
    <row r="403">
      <c r="A403" s="951">
        <v>42283.0</v>
      </c>
      <c r="B403" s="912" t="s">
        <v>1115</v>
      </c>
      <c r="C403" s="912" t="s">
        <v>234</v>
      </c>
      <c r="D403" s="912" t="s">
        <v>946</v>
      </c>
      <c r="E403" s="914">
        <v>0.4166666666666667</v>
      </c>
      <c r="F403" s="914">
        <v>0.8020833333333334</v>
      </c>
      <c r="G403" s="912">
        <v>30.0</v>
      </c>
      <c r="H403" s="912">
        <v>8.75</v>
      </c>
      <c r="I403" s="912"/>
      <c r="J403" s="244" t="s">
        <v>1752</v>
      </c>
    </row>
    <row r="404">
      <c r="A404" s="951">
        <v>42314.0</v>
      </c>
      <c r="B404" s="912" t="s">
        <v>109</v>
      </c>
      <c r="C404" s="912" t="s">
        <v>2215</v>
      </c>
      <c r="D404" s="912" t="s">
        <v>946</v>
      </c>
      <c r="E404" s="914">
        <v>0.4166666666666667</v>
      </c>
      <c r="F404" s="914">
        <v>0.6041666666666666</v>
      </c>
      <c r="G404" s="912" t="s">
        <v>1063</v>
      </c>
      <c r="H404" s="912">
        <v>4.5</v>
      </c>
      <c r="I404" s="915"/>
      <c r="J404" s="244" t="s">
        <v>1150</v>
      </c>
    </row>
    <row r="405">
      <c r="A405" s="1286">
        <v>42314.0</v>
      </c>
      <c r="B405" s="938" t="s">
        <v>109</v>
      </c>
      <c r="C405" s="938" t="s">
        <v>234</v>
      </c>
      <c r="D405" s="938" t="s">
        <v>1167</v>
      </c>
      <c r="E405" s="939">
        <v>0.4131944444444444</v>
      </c>
      <c r="F405" s="939">
        <v>0.7916666666666666</v>
      </c>
      <c r="G405" s="938">
        <v>30.0</v>
      </c>
      <c r="H405" s="938" t="s">
        <v>6260</v>
      </c>
      <c r="I405" s="1005"/>
      <c r="J405" s="244" t="s">
        <v>1150</v>
      </c>
    </row>
    <row r="406">
      <c r="A406" s="952">
        <v>42314.0</v>
      </c>
      <c r="B406" s="916" t="s">
        <v>109</v>
      </c>
      <c r="C406" s="916" t="s">
        <v>234</v>
      </c>
      <c r="D406" s="916" t="s">
        <v>1148</v>
      </c>
      <c r="E406" s="917">
        <v>0.625</v>
      </c>
      <c r="F406" s="917">
        <v>0.8819444444444444</v>
      </c>
      <c r="G406" s="916">
        <v>30.0</v>
      </c>
      <c r="H406" s="916" t="s">
        <v>1992</v>
      </c>
      <c r="I406" s="932"/>
      <c r="J406" s="244" t="s">
        <v>1150</v>
      </c>
    </row>
    <row r="407">
      <c r="A407" s="1286">
        <v>42253.0</v>
      </c>
      <c r="B407" s="938" t="s">
        <v>1115</v>
      </c>
      <c r="C407" s="938" t="s">
        <v>2215</v>
      </c>
      <c r="D407" s="938" t="s">
        <v>1167</v>
      </c>
      <c r="E407" s="939">
        <v>0.40625</v>
      </c>
      <c r="F407" s="939">
        <v>0.21875</v>
      </c>
      <c r="G407" s="938" t="s">
        <v>1063</v>
      </c>
      <c r="H407" s="938">
        <v>7.5</v>
      </c>
      <c r="I407" s="938" t="s">
        <v>6267</v>
      </c>
      <c r="J407" s="244" t="s">
        <v>1150</v>
      </c>
    </row>
    <row r="408">
      <c r="A408" s="1286">
        <v>42344.0</v>
      </c>
      <c r="B408" s="938" t="s">
        <v>125</v>
      </c>
      <c r="C408" s="938" t="s">
        <v>234</v>
      </c>
      <c r="D408" s="938" t="s">
        <v>1167</v>
      </c>
      <c r="E408" s="939">
        <v>0.4166666666666667</v>
      </c>
      <c r="F408" s="939">
        <v>0.7916666666666666</v>
      </c>
      <c r="G408" s="938">
        <v>30.0</v>
      </c>
      <c r="H408" s="938">
        <v>8.5</v>
      </c>
      <c r="I408" s="938"/>
      <c r="J408" s="244" t="s">
        <v>1150</v>
      </c>
    </row>
    <row r="409">
      <c r="A409" s="1832">
        <v>42344.0</v>
      </c>
      <c r="B409" s="911" t="s">
        <v>125</v>
      </c>
      <c r="C409" s="911" t="s">
        <v>234</v>
      </c>
      <c r="D409" s="911" t="s">
        <v>1156</v>
      </c>
      <c r="E409" s="1148">
        <v>0.5416666666666666</v>
      </c>
      <c r="F409" s="1148">
        <v>0.875</v>
      </c>
      <c r="G409" s="911">
        <v>30.0</v>
      </c>
      <c r="H409" s="911">
        <v>7.5</v>
      </c>
      <c r="I409" s="910"/>
      <c r="J409" s="244" t="s">
        <v>1150</v>
      </c>
    </row>
    <row r="410">
      <c r="A410" s="938" t="s">
        <v>6273</v>
      </c>
      <c r="B410" s="938" t="s">
        <v>141</v>
      </c>
      <c r="C410" s="938" t="s">
        <v>234</v>
      </c>
      <c r="D410" s="938" t="s">
        <v>1167</v>
      </c>
      <c r="E410" s="939">
        <v>0.4166666666666667</v>
      </c>
      <c r="F410" s="939">
        <v>0.625</v>
      </c>
      <c r="G410" s="938" t="s">
        <v>1063</v>
      </c>
      <c r="H410" s="938">
        <v>5.0</v>
      </c>
      <c r="I410" s="1005"/>
      <c r="J410" s="244" t="s">
        <v>1150</v>
      </c>
    </row>
    <row r="411">
      <c r="A411" s="911" t="s">
        <v>5148</v>
      </c>
      <c r="B411" s="911" t="s">
        <v>141</v>
      </c>
      <c r="C411" s="911" t="s">
        <v>234</v>
      </c>
      <c r="D411" s="911" t="s">
        <v>1156</v>
      </c>
      <c r="E411" s="1332">
        <v>0.5</v>
      </c>
      <c r="F411" s="1332">
        <v>0.7916666666666666</v>
      </c>
      <c r="G411" s="911">
        <v>30.0</v>
      </c>
      <c r="H411" s="911">
        <v>6.5</v>
      </c>
      <c r="I411" s="911" t="s">
        <v>6278</v>
      </c>
      <c r="J411" s="244" t="s">
        <v>1150</v>
      </c>
    </row>
    <row r="412">
      <c r="A412" s="916" t="s">
        <v>6273</v>
      </c>
      <c r="B412" s="916" t="s">
        <v>141</v>
      </c>
      <c r="C412" s="916" t="s">
        <v>234</v>
      </c>
      <c r="D412" s="916" t="s">
        <v>1148</v>
      </c>
      <c r="E412" s="917">
        <v>0.5833333333333334</v>
      </c>
      <c r="F412" s="917">
        <v>0.9027777777777778</v>
      </c>
      <c r="G412" s="916">
        <v>30.0</v>
      </c>
      <c r="H412" s="916" t="s">
        <v>2212</v>
      </c>
      <c r="I412" s="932"/>
      <c r="J412" s="244" t="s">
        <v>1150</v>
      </c>
    </row>
    <row r="413">
      <c r="A413" s="933" t="s">
        <v>6281</v>
      </c>
      <c r="B413" s="933" t="s">
        <v>170</v>
      </c>
      <c r="C413" s="933" t="s">
        <v>234</v>
      </c>
      <c r="D413" s="933" t="s">
        <v>4680</v>
      </c>
      <c r="E413" s="934">
        <v>0.4618055555555556</v>
      </c>
      <c r="F413" s="934">
        <v>0.7534722222222222</v>
      </c>
      <c r="G413" s="933">
        <v>20.0</v>
      </c>
      <c r="H413" s="933" t="s">
        <v>2821</v>
      </c>
      <c r="I413" s="954"/>
      <c r="J413" s="244" t="s">
        <v>1150</v>
      </c>
    </row>
    <row r="414">
      <c r="A414" s="1020" t="s">
        <v>6281</v>
      </c>
      <c r="B414" s="1020" t="s">
        <v>170</v>
      </c>
      <c r="C414" s="1020" t="s">
        <v>234</v>
      </c>
      <c r="D414" s="1020" t="s">
        <v>1172</v>
      </c>
      <c r="E414" s="1021">
        <v>0.5416666666666666</v>
      </c>
      <c r="F414" s="1021">
        <v>0.6666666666666666</v>
      </c>
      <c r="G414" s="1020" t="s">
        <v>1063</v>
      </c>
      <c r="H414" s="1020">
        <v>3.0</v>
      </c>
      <c r="I414" s="1022"/>
      <c r="J414" s="244" t="s">
        <v>1150</v>
      </c>
    </row>
    <row r="415">
      <c r="A415" s="933" t="s">
        <v>1495</v>
      </c>
      <c r="B415" s="933" t="s">
        <v>5</v>
      </c>
      <c r="C415" s="933" t="s">
        <v>234</v>
      </c>
      <c r="D415" s="933" t="s">
        <v>4680</v>
      </c>
      <c r="E415" s="934">
        <v>0.4166666666666667</v>
      </c>
      <c r="F415" s="934">
        <v>0.7291666666666666</v>
      </c>
      <c r="G415" s="933">
        <v>30.0</v>
      </c>
      <c r="H415" s="933">
        <v>7.0</v>
      </c>
      <c r="I415" s="954"/>
      <c r="J415" s="244" t="s">
        <v>1150</v>
      </c>
    </row>
    <row r="416">
      <c r="A416" s="938" t="s">
        <v>1495</v>
      </c>
      <c r="B416" s="938" t="s">
        <v>5</v>
      </c>
      <c r="C416" s="938" t="s">
        <v>234</v>
      </c>
      <c r="D416" s="938" t="s">
        <v>1167</v>
      </c>
      <c r="E416" s="939">
        <v>0.625</v>
      </c>
      <c r="F416" s="938" t="s">
        <v>6289</v>
      </c>
      <c r="G416" s="938" t="s">
        <v>1063</v>
      </c>
      <c r="H416" s="938" t="s">
        <v>4022</v>
      </c>
      <c r="I416" s="938" t="s">
        <v>5563</v>
      </c>
      <c r="J416" s="244" t="s">
        <v>1150</v>
      </c>
    </row>
    <row r="417">
      <c r="A417" s="938" t="s">
        <v>6292</v>
      </c>
      <c r="B417" s="938" t="s">
        <v>40</v>
      </c>
      <c r="C417" s="938" t="s">
        <v>234</v>
      </c>
      <c r="D417" s="938" t="s">
        <v>1167</v>
      </c>
      <c r="E417" s="939">
        <v>0.4166666666666667</v>
      </c>
      <c r="F417" s="939">
        <v>0.7291666666666666</v>
      </c>
      <c r="G417" s="938">
        <v>30.0</v>
      </c>
      <c r="H417" s="938">
        <v>7.0</v>
      </c>
      <c r="I417" s="1005"/>
      <c r="J417" s="244" t="s">
        <v>1150</v>
      </c>
    </row>
    <row r="418">
      <c r="A418" s="933" t="s">
        <v>6292</v>
      </c>
      <c r="B418" s="933" t="s">
        <v>40</v>
      </c>
      <c r="C418" s="933" t="s">
        <v>234</v>
      </c>
      <c r="D418" s="933" t="s">
        <v>4680</v>
      </c>
      <c r="E418" s="934">
        <v>0.6666666666666666</v>
      </c>
      <c r="F418" s="934">
        <v>0.7951388888888888</v>
      </c>
      <c r="G418" s="933" t="s">
        <v>1063</v>
      </c>
      <c r="H418" s="933" t="s">
        <v>2287</v>
      </c>
      <c r="I418" s="954"/>
      <c r="J418" s="244" t="s">
        <v>1150</v>
      </c>
    </row>
    <row r="419">
      <c r="A419" s="933" t="s">
        <v>6300</v>
      </c>
      <c r="B419" s="933" t="s">
        <v>1115</v>
      </c>
      <c r="C419" s="933" t="s">
        <v>234</v>
      </c>
      <c r="D419" s="933" t="s">
        <v>4680</v>
      </c>
      <c r="E419" s="934">
        <v>0.4166666666666667</v>
      </c>
      <c r="F419" s="934">
        <v>0.7083333333333334</v>
      </c>
      <c r="G419" s="933">
        <v>30.0</v>
      </c>
      <c r="H419" s="933">
        <v>6.5</v>
      </c>
      <c r="I419" s="954"/>
      <c r="J419" s="244" t="s">
        <v>1150</v>
      </c>
    </row>
    <row r="420">
      <c r="A420" s="938" t="s">
        <v>6300</v>
      </c>
      <c r="B420" s="938" t="s">
        <v>1115</v>
      </c>
      <c r="C420" s="938" t="s">
        <v>234</v>
      </c>
      <c r="D420" s="938" t="s">
        <v>1167</v>
      </c>
      <c r="E420" s="939">
        <v>0.6666666666666666</v>
      </c>
      <c r="F420" s="939">
        <v>0.7916666666666666</v>
      </c>
      <c r="G420" s="938" t="s">
        <v>1063</v>
      </c>
      <c r="H420" s="938">
        <v>3.0</v>
      </c>
      <c r="I420" s="1005"/>
      <c r="J420" s="244" t="s">
        <v>1150</v>
      </c>
    </row>
    <row r="421">
      <c r="A421" s="933" t="s">
        <v>6308</v>
      </c>
      <c r="B421" s="933" t="s">
        <v>109</v>
      </c>
      <c r="C421" s="933" t="s">
        <v>234</v>
      </c>
      <c r="D421" s="933" t="s">
        <v>4680</v>
      </c>
      <c r="E421" s="934">
        <v>0.4166666666666667</v>
      </c>
      <c r="F421" s="934">
        <v>0.7916666666666666</v>
      </c>
      <c r="G421" s="933">
        <v>30.0</v>
      </c>
      <c r="H421" s="933">
        <v>8.5</v>
      </c>
      <c r="I421" s="954"/>
      <c r="J421" s="244" t="s">
        <v>1150</v>
      </c>
    </row>
    <row r="422">
      <c r="A422" s="922" t="s">
        <v>6308</v>
      </c>
      <c r="B422" s="922" t="s">
        <v>109</v>
      </c>
      <c r="C422" s="922" t="s">
        <v>234</v>
      </c>
      <c r="D422" s="922" t="s">
        <v>1158</v>
      </c>
      <c r="E422" s="924">
        <v>0.625</v>
      </c>
      <c r="F422" s="924">
        <v>0.7986111111111112</v>
      </c>
      <c r="G422" s="922" t="s">
        <v>6315</v>
      </c>
      <c r="H422" s="922">
        <v>4.0</v>
      </c>
      <c r="I422" s="922" t="s">
        <v>6316</v>
      </c>
      <c r="J422" s="244" t="s">
        <v>1150</v>
      </c>
    </row>
    <row r="423">
      <c r="A423" s="922" t="s">
        <v>6319</v>
      </c>
      <c r="B423" s="922" t="s">
        <v>125</v>
      </c>
      <c r="C423" s="922" t="s">
        <v>234</v>
      </c>
      <c r="D423" s="922" t="s">
        <v>1158</v>
      </c>
      <c r="E423" s="924">
        <v>0.4097222222222222</v>
      </c>
      <c r="F423" s="924">
        <v>0.7916666666666666</v>
      </c>
      <c r="G423" s="922">
        <v>30.0</v>
      </c>
      <c r="H423" s="922" t="s">
        <v>1927</v>
      </c>
      <c r="I423" s="922"/>
      <c r="J423" s="244" t="s">
        <v>1150</v>
      </c>
    </row>
    <row r="424">
      <c r="A424" s="911" t="s">
        <v>6319</v>
      </c>
      <c r="B424" s="911" t="s">
        <v>125</v>
      </c>
      <c r="C424" s="911" t="s">
        <v>234</v>
      </c>
      <c r="D424" s="911" t="s">
        <v>1156</v>
      </c>
      <c r="E424" s="1148">
        <v>0.5416666666666666</v>
      </c>
      <c r="F424" s="1148">
        <v>0.8819444444444444</v>
      </c>
      <c r="G424" s="911">
        <v>30.0</v>
      </c>
      <c r="H424" s="911" t="s">
        <v>5999</v>
      </c>
      <c r="I424" s="910"/>
      <c r="J424" s="244" t="s">
        <v>1150</v>
      </c>
    </row>
    <row r="425">
      <c r="A425" s="911" t="s">
        <v>6327</v>
      </c>
      <c r="B425" s="911" t="s">
        <v>141</v>
      </c>
      <c r="C425" s="911" t="s">
        <v>234</v>
      </c>
      <c r="D425" s="911" t="s">
        <v>1156</v>
      </c>
      <c r="E425" s="1148">
        <v>0.4166666666666667</v>
      </c>
      <c r="F425" s="1148">
        <v>0.625</v>
      </c>
      <c r="G425" s="911" t="s">
        <v>1063</v>
      </c>
      <c r="H425" s="911">
        <v>5.0</v>
      </c>
      <c r="I425" s="910"/>
      <c r="J425" s="244" t="s">
        <v>1150</v>
      </c>
    </row>
    <row r="426">
      <c r="A426" s="916" t="s">
        <v>6327</v>
      </c>
      <c r="B426" s="916" t="s">
        <v>141</v>
      </c>
      <c r="C426" s="916" t="s">
        <v>234</v>
      </c>
      <c r="D426" s="916" t="s">
        <v>1148</v>
      </c>
      <c r="E426" s="917">
        <v>0.5</v>
      </c>
      <c r="F426" s="917">
        <v>0.8333333333333334</v>
      </c>
      <c r="G426" s="916">
        <v>30.0</v>
      </c>
      <c r="H426" s="916">
        <v>7.5</v>
      </c>
      <c r="I426" s="932"/>
      <c r="J426" s="244" t="s">
        <v>1150</v>
      </c>
    </row>
    <row r="427">
      <c r="A427" s="922" t="s">
        <v>6327</v>
      </c>
      <c r="B427" s="922" t="s">
        <v>141</v>
      </c>
      <c r="C427" s="922" t="s">
        <v>234</v>
      </c>
      <c r="D427" s="922" t="s">
        <v>1158</v>
      </c>
      <c r="E427" s="924">
        <v>0.5833333333333334</v>
      </c>
      <c r="F427" s="924">
        <v>0.9270833333333334</v>
      </c>
      <c r="G427" s="922">
        <v>30.0</v>
      </c>
      <c r="H427" s="922">
        <v>7.75</v>
      </c>
      <c r="I427" s="937"/>
      <c r="J427" s="244" t="s">
        <v>1150</v>
      </c>
    </row>
    <row r="428">
      <c r="A428" s="916" t="s">
        <v>6338</v>
      </c>
      <c r="B428" s="916" t="s">
        <v>170</v>
      </c>
      <c r="C428" s="916" t="s">
        <v>234</v>
      </c>
      <c r="D428" s="916" t="s">
        <v>1148</v>
      </c>
      <c r="E428" s="917">
        <v>0.4583333333333333</v>
      </c>
      <c r="F428" s="917">
        <v>0.7604166666666666</v>
      </c>
      <c r="G428" s="916" t="s">
        <v>4593</v>
      </c>
      <c r="H428" s="916">
        <v>7.0</v>
      </c>
      <c r="I428" s="932"/>
      <c r="J428" s="244" t="s">
        <v>1150</v>
      </c>
    </row>
    <row r="429">
      <c r="A429" s="933" t="s">
        <v>1501</v>
      </c>
      <c r="B429" s="933" t="s">
        <v>5</v>
      </c>
      <c r="C429" s="933" t="s">
        <v>234</v>
      </c>
      <c r="D429" s="933" t="s">
        <v>4680</v>
      </c>
      <c r="E429" s="934">
        <v>0.4166666666666667</v>
      </c>
      <c r="F429" s="934">
        <v>0.7291666666666666</v>
      </c>
      <c r="G429" s="933">
        <v>20.0</v>
      </c>
      <c r="H429" s="933" t="s">
        <v>5093</v>
      </c>
      <c r="I429" s="933" t="s">
        <v>6343</v>
      </c>
      <c r="J429" s="244" t="s">
        <v>2881</v>
      </c>
    </row>
    <row r="430">
      <c r="A430" s="922" t="s">
        <v>6345</v>
      </c>
      <c r="B430" s="922" t="s">
        <v>5</v>
      </c>
      <c r="C430" s="922" t="s">
        <v>234</v>
      </c>
      <c r="D430" s="922" t="s">
        <v>1158</v>
      </c>
      <c r="E430" s="924">
        <v>0.625</v>
      </c>
      <c r="F430" s="924">
        <v>0.7986111111111112</v>
      </c>
      <c r="G430" s="922" t="s">
        <v>1063</v>
      </c>
      <c r="H430" s="922" t="s">
        <v>2493</v>
      </c>
      <c r="I430" s="937"/>
      <c r="J430" s="244" t="s">
        <v>2881</v>
      </c>
    </row>
    <row r="431">
      <c r="A431" s="857" t="s">
        <v>6350</v>
      </c>
      <c r="B431" s="857" t="s">
        <v>40</v>
      </c>
      <c r="C431" s="857" t="s">
        <v>234</v>
      </c>
      <c r="D431" s="857" t="s">
        <v>1158</v>
      </c>
      <c r="E431" s="1844">
        <v>0.4131944444444444</v>
      </c>
      <c r="F431" s="1844">
        <v>0.7083333333333334</v>
      </c>
      <c r="G431" s="857" t="s">
        <v>1063</v>
      </c>
      <c r="H431" s="1845">
        <v>7.0</v>
      </c>
      <c r="I431" s="1043"/>
      <c r="J431" s="244" t="s">
        <v>2881</v>
      </c>
    </row>
    <row r="432">
      <c r="A432" s="933" t="s">
        <v>6350</v>
      </c>
      <c r="B432" s="933" t="s">
        <v>40</v>
      </c>
      <c r="C432" s="933" t="s">
        <v>234</v>
      </c>
      <c r="D432" s="933" t="s">
        <v>4680</v>
      </c>
      <c r="E432" s="934">
        <v>0.6666666666666666</v>
      </c>
      <c r="F432" s="934">
        <v>0.7916666666666666</v>
      </c>
      <c r="G432" s="933" t="s">
        <v>1063</v>
      </c>
      <c r="H432" s="933">
        <v>3.0</v>
      </c>
      <c r="I432" s="954"/>
      <c r="J432" s="244" t="s">
        <v>2881</v>
      </c>
    </row>
    <row r="433">
      <c r="A433" s="916" t="s">
        <v>6361</v>
      </c>
      <c r="B433" s="916" t="s">
        <v>1115</v>
      </c>
      <c r="C433" s="916" t="s">
        <v>234</v>
      </c>
      <c r="D433" s="916" t="s">
        <v>1148</v>
      </c>
      <c r="E433" s="917">
        <v>0.4166666666666667</v>
      </c>
      <c r="F433" s="917">
        <v>0.5520833333333334</v>
      </c>
      <c r="G433" s="916" t="s">
        <v>1063</v>
      </c>
      <c r="H433" s="916">
        <v>3.25</v>
      </c>
      <c r="I433" s="932"/>
      <c r="J433" s="244" t="s">
        <v>2881</v>
      </c>
    </row>
    <row r="434">
      <c r="A434" s="1846" t="s">
        <v>6361</v>
      </c>
      <c r="B434" s="1846" t="s">
        <v>1115</v>
      </c>
      <c r="C434" s="1846" t="s">
        <v>234</v>
      </c>
      <c r="D434" s="1846" t="s">
        <v>1164</v>
      </c>
      <c r="E434" s="1847">
        <v>0.4270833333333333</v>
      </c>
      <c r="F434" s="1847">
        <v>0.5520833333333334</v>
      </c>
      <c r="G434" s="1846" t="s">
        <v>1063</v>
      </c>
      <c r="H434" s="1846">
        <v>3.0</v>
      </c>
      <c r="I434" s="1848"/>
      <c r="J434" s="244" t="s">
        <v>2881</v>
      </c>
    </row>
    <row r="435">
      <c r="A435" s="938" t="s">
        <v>6372</v>
      </c>
      <c r="B435" s="938" t="s">
        <v>1115</v>
      </c>
      <c r="C435" s="938" t="s">
        <v>234</v>
      </c>
      <c r="D435" s="938" t="s">
        <v>1167</v>
      </c>
      <c r="E435" s="939">
        <v>0.5416666666666666</v>
      </c>
      <c r="F435" s="939">
        <v>0.7916666666666666</v>
      </c>
      <c r="G435" s="938">
        <v>15.0</v>
      </c>
      <c r="H435" s="938" t="s">
        <v>6373</v>
      </c>
      <c r="I435" s="1005"/>
      <c r="J435" s="244" t="s">
        <v>2881</v>
      </c>
    </row>
    <row r="436">
      <c r="A436" s="1849"/>
      <c r="B436" s="955"/>
      <c r="C436" s="955"/>
      <c r="D436" s="955" t="s">
        <v>6379</v>
      </c>
      <c r="E436" s="1125"/>
      <c r="F436" s="1125"/>
      <c r="G436" s="955"/>
      <c r="H436" s="955"/>
      <c r="I436" s="983"/>
    </row>
    <row r="437">
      <c r="A437" s="933" t="s">
        <v>6384</v>
      </c>
      <c r="B437" s="933" t="s">
        <v>109</v>
      </c>
      <c r="C437" s="933" t="s">
        <v>234</v>
      </c>
      <c r="D437" s="933" t="s">
        <v>4680</v>
      </c>
      <c r="E437" s="934">
        <v>0.4166666666666667</v>
      </c>
      <c r="F437" s="934">
        <v>0.75</v>
      </c>
      <c r="G437" s="933">
        <v>20.0</v>
      </c>
      <c r="H437" s="933">
        <v>7.5</v>
      </c>
      <c r="I437" s="933" t="s">
        <v>6387</v>
      </c>
      <c r="J437" s="244" t="s">
        <v>2881</v>
      </c>
    </row>
    <row r="438">
      <c r="A438" s="922" t="s">
        <v>6388</v>
      </c>
      <c r="B438" s="922" t="s">
        <v>109</v>
      </c>
      <c r="C438" s="922" t="s">
        <v>234</v>
      </c>
      <c r="D438" s="922" t="s">
        <v>1158</v>
      </c>
      <c r="E438" s="924">
        <v>0.625</v>
      </c>
      <c r="F438" s="924">
        <v>0.8819444444444444</v>
      </c>
      <c r="G438" s="922">
        <v>10.0</v>
      </c>
      <c r="H438" s="922">
        <v>6.0</v>
      </c>
      <c r="I438" s="937"/>
      <c r="J438" s="244" t="s">
        <v>2881</v>
      </c>
    </row>
    <row r="439">
      <c r="A439" s="922" t="s">
        <v>6390</v>
      </c>
      <c r="B439" s="922" t="s">
        <v>125</v>
      </c>
      <c r="C439" s="922" t="s">
        <v>234</v>
      </c>
      <c r="D439" s="922" t="s">
        <v>1158</v>
      </c>
      <c r="E439" s="924">
        <v>0.4166666666666667</v>
      </c>
      <c r="F439" s="924">
        <v>0.7916666666666666</v>
      </c>
      <c r="G439" s="922">
        <v>30.0</v>
      </c>
      <c r="H439" s="922">
        <v>8.5</v>
      </c>
      <c r="I439" s="937"/>
      <c r="J439" s="244" t="s">
        <v>2881</v>
      </c>
    </row>
    <row r="440">
      <c r="A440" s="1056" t="s">
        <v>6390</v>
      </c>
      <c r="B440" s="1056" t="s">
        <v>125</v>
      </c>
      <c r="C440" s="1056" t="s">
        <v>234</v>
      </c>
      <c r="D440" s="1056" t="s">
        <v>1156</v>
      </c>
      <c r="E440" s="1057">
        <v>0.5416666666666666</v>
      </c>
      <c r="F440" s="1057">
        <v>0.875</v>
      </c>
      <c r="G440" s="1056">
        <v>20.0</v>
      </c>
      <c r="H440" s="1056" t="s">
        <v>2793</v>
      </c>
      <c r="I440" s="1058"/>
      <c r="J440" s="146" t="s">
        <v>2881</v>
      </c>
    </row>
    <row r="441">
      <c r="A441" s="922" t="s">
        <v>3652</v>
      </c>
      <c r="B441" s="922" t="s">
        <v>141</v>
      </c>
      <c r="C441" s="922" t="s">
        <v>234</v>
      </c>
      <c r="D441" s="922" t="s">
        <v>1158</v>
      </c>
      <c r="E441" s="924">
        <v>0.4097222222222222</v>
      </c>
      <c r="F441" s="924">
        <v>0.625</v>
      </c>
      <c r="G441" s="922" t="s">
        <v>1063</v>
      </c>
      <c r="H441" s="922">
        <v>5.0</v>
      </c>
      <c r="I441" s="937"/>
      <c r="J441" s="244" t="s">
        <v>2881</v>
      </c>
    </row>
    <row r="442">
      <c r="A442" s="1056" t="s">
        <v>3652</v>
      </c>
      <c r="B442" s="1056" t="s">
        <v>141</v>
      </c>
      <c r="C442" s="1056" t="s">
        <v>234</v>
      </c>
      <c r="D442" s="1056" t="s">
        <v>1156</v>
      </c>
      <c r="E442" s="1057">
        <v>0.5</v>
      </c>
      <c r="F442" s="1057">
        <v>0.8333333333333334</v>
      </c>
      <c r="G442" s="1056">
        <v>30.0</v>
      </c>
      <c r="H442" s="1056">
        <v>7.5</v>
      </c>
      <c r="I442" s="1058"/>
      <c r="J442" s="244" t="s">
        <v>2881</v>
      </c>
    </row>
    <row r="443">
      <c r="A443" s="916" t="s">
        <v>3652</v>
      </c>
      <c r="B443" s="916" t="s">
        <v>141</v>
      </c>
      <c r="C443" s="916" t="s">
        <v>234</v>
      </c>
      <c r="D443" s="916" t="s">
        <v>1148</v>
      </c>
      <c r="E443" s="917">
        <v>0.5868055555555556</v>
      </c>
      <c r="F443" s="917">
        <v>0.90625</v>
      </c>
      <c r="G443" s="916">
        <v>30.0</v>
      </c>
      <c r="H443" s="916" t="s">
        <v>5093</v>
      </c>
      <c r="I443" s="932"/>
      <c r="J443" s="244" t="s">
        <v>2881</v>
      </c>
    </row>
    <row r="444">
      <c r="A444" s="916" t="s">
        <v>1507</v>
      </c>
      <c r="B444" s="916" t="s">
        <v>170</v>
      </c>
      <c r="C444" s="916" t="s">
        <v>234</v>
      </c>
      <c r="D444" s="916" t="s">
        <v>1148</v>
      </c>
      <c r="E444" s="917">
        <v>0.4583333333333333</v>
      </c>
      <c r="F444" s="917">
        <v>0.7569444444444444</v>
      </c>
      <c r="G444" s="916">
        <v>30.0</v>
      </c>
      <c r="H444" s="916" t="s">
        <v>2246</v>
      </c>
      <c r="I444" s="932"/>
      <c r="J444" s="244" t="s">
        <v>2881</v>
      </c>
    </row>
    <row r="445">
      <c r="A445" s="1020" t="s">
        <v>1507</v>
      </c>
      <c r="B445" s="1020" t="s">
        <v>170</v>
      </c>
      <c r="C445" s="1020" t="s">
        <v>234</v>
      </c>
      <c r="D445" s="1020" t="s">
        <v>1172</v>
      </c>
      <c r="E445" s="1021">
        <v>0.5416666666666666</v>
      </c>
      <c r="F445" s="1021">
        <v>0.6770833333333334</v>
      </c>
      <c r="G445" s="1020" t="s">
        <v>1063</v>
      </c>
      <c r="H445" s="1020" t="s">
        <v>2359</v>
      </c>
      <c r="I445" s="1020" t="s">
        <v>6417</v>
      </c>
      <c r="J445" s="244" t="s">
        <v>1150</v>
      </c>
    </row>
    <row r="446">
      <c r="A446" s="922" t="s">
        <v>6419</v>
      </c>
      <c r="B446" s="922" t="s">
        <v>5</v>
      </c>
      <c r="C446" s="922" t="s">
        <v>234</v>
      </c>
      <c r="D446" s="922" t="s">
        <v>1158</v>
      </c>
      <c r="E446" s="924">
        <v>0.4097222222222222</v>
      </c>
      <c r="F446" s="924">
        <v>0.8194444444444444</v>
      </c>
      <c r="G446" s="922">
        <v>10.0</v>
      </c>
      <c r="H446" s="922" t="s">
        <v>6420</v>
      </c>
      <c r="I446" s="922" t="s">
        <v>6421</v>
      </c>
      <c r="J446" s="244" t="s">
        <v>2881</v>
      </c>
    </row>
    <row r="447">
      <c r="A447" s="1020" t="s">
        <v>6419</v>
      </c>
      <c r="B447" s="1020" t="s">
        <v>5</v>
      </c>
      <c r="C447" s="1020" t="s">
        <v>234</v>
      </c>
      <c r="D447" s="1020" t="s">
        <v>1172</v>
      </c>
      <c r="E447" s="1021">
        <v>0.5416666666666666</v>
      </c>
      <c r="F447" s="1021">
        <v>0.8194444444444444</v>
      </c>
      <c r="G447" s="1020" t="s">
        <v>1063</v>
      </c>
      <c r="H447" s="1020" t="s">
        <v>6429</v>
      </c>
      <c r="I447" s="1020" t="s">
        <v>6430</v>
      </c>
      <c r="J447" s="244" t="s">
        <v>2881</v>
      </c>
    </row>
    <row r="448">
      <c r="A448" s="922" t="s">
        <v>3660</v>
      </c>
      <c r="B448" s="922" t="s">
        <v>40</v>
      </c>
      <c r="C448" s="922" t="s">
        <v>234</v>
      </c>
      <c r="D448" s="922" t="s">
        <v>1158</v>
      </c>
      <c r="E448" s="924">
        <v>0.4097222222222222</v>
      </c>
      <c r="F448" s="924">
        <v>0.7083333333333334</v>
      </c>
      <c r="G448" s="922">
        <v>30.0</v>
      </c>
      <c r="H448" s="922">
        <v>6.5</v>
      </c>
      <c r="I448" s="937"/>
      <c r="J448" s="244" t="s">
        <v>2881</v>
      </c>
    </row>
    <row r="449">
      <c r="A449" s="938" t="s">
        <v>6437</v>
      </c>
      <c r="B449" s="938" t="s">
        <v>40</v>
      </c>
      <c r="C449" s="938" t="s">
        <v>234</v>
      </c>
      <c r="D449" s="938" t="s">
        <v>1167</v>
      </c>
      <c r="E449" s="939">
        <v>0.5416666666666666</v>
      </c>
      <c r="F449" s="939">
        <v>0.8020833333333334</v>
      </c>
      <c r="G449" s="938">
        <v>30.0</v>
      </c>
      <c r="H449" s="938" t="s">
        <v>6442</v>
      </c>
      <c r="I449" s="938" t="s">
        <v>6444</v>
      </c>
      <c r="J449" s="244" t="s">
        <v>2881</v>
      </c>
    </row>
    <row r="450">
      <c r="A450" s="1047">
        <v>42011.0</v>
      </c>
      <c r="B450" s="922" t="s">
        <v>1115</v>
      </c>
      <c r="C450" s="922" t="s">
        <v>234</v>
      </c>
      <c r="D450" s="922" t="s">
        <v>1158</v>
      </c>
      <c r="E450" s="924">
        <v>0.4097222222222222</v>
      </c>
      <c r="F450" s="924">
        <v>0.7083333333333334</v>
      </c>
      <c r="G450" s="922">
        <v>30.0</v>
      </c>
      <c r="H450" s="937"/>
      <c r="I450" s="937"/>
      <c r="J450" s="244" t="s">
        <v>2881</v>
      </c>
    </row>
    <row r="451">
      <c r="A451" s="1188">
        <v>42011.0</v>
      </c>
      <c r="B451" s="981" t="s">
        <v>1115</v>
      </c>
      <c r="C451" s="981" t="s">
        <v>234</v>
      </c>
      <c r="D451" s="981" t="s">
        <v>1164</v>
      </c>
      <c r="E451" s="982">
        <v>0.4513888888888889</v>
      </c>
      <c r="F451" s="982">
        <v>0.5833333333333334</v>
      </c>
      <c r="G451" s="981" t="s">
        <v>1063</v>
      </c>
      <c r="H451" s="981" t="s">
        <v>6450</v>
      </c>
      <c r="I451" s="1096"/>
      <c r="J451" s="244" t="s">
        <v>2881</v>
      </c>
    </row>
    <row r="452">
      <c r="A452" s="1286">
        <v>42011.0</v>
      </c>
      <c r="B452" s="938" t="s">
        <v>1115</v>
      </c>
      <c r="C452" s="938" t="s">
        <v>234</v>
      </c>
      <c r="D452" s="938" t="s">
        <v>1167</v>
      </c>
      <c r="E452" s="939">
        <v>0.5833333333333334</v>
      </c>
      <c r="F452" s="939">
        <v>0.8020833333333334</v>
      </c>
      <c r="G452" s="938" t="s">
        <v>1063</v>
      </c>
      <c r="H452" s="938" t="s">
        <v>6453</v>
      </c>
      <c r="I452" s="938" t="s">
        <v>6455</v>
      </c>
      <c r="J452" s="244" t="s">
        <v>2881</v>
      </c>
    </row>
    <row r="453">
      <c r="A453" s="1047">
        <v>42042.0</v>
      </c>
      <c r="B453" s="922" t="s">
        <v>109</v>
      </c>
      <c r="C453" s="922" t="s">
        <v>234</v>
      </c>
      <c r="D453" s="922" t="s">
        <v>1158</v>
      </c>
      <c r="E453" s="924">
        <v>0.4097222222222222</v>
      </c>
      <c r="F453" s="924">
        <v>0.7916666666666666</v>
      </c>
      <c r="G453" s="922">
        <v>10.0</v>
      </c>
      <c r="H453" s="922">
        <v>9.0</v>
      </c>
      <c r="I453" s="937"/>
      <c r="J453" s="244" t="s">
        <v>2881</v>
      </c>
    </row>
    <row r="454">
      <c r="A454" s="1054">
        <v>42042.0</v>
      </c>
      <c r="B454" s="1056" t="s">
        <v>109</v>
      </c>
      <c r="C454" s="1056" t="s">
        <v>234</v>
      </c>
      <c r="D454" s="1056" t="s">
        <v>1156</v>
      </c>
      <c r="E454" s="1057">
        <v>0.5416666666666666</v>
      </c>
      <c r="F454" s="1057">
        <v>0.8888888888888888</v>
      </c>
      <c r="G454" s="1056">
        <v>30.0</v>
      </c>
      <c r="H454" s="1056">
        <v>7.5</v>
      </c>
      <c r="I454" s="1056"/>
      <c r="J454" s="244" t="s">
        <v>2881</v>
      </c>
    </row>
    <row r="455">
      <c r="A455" s="1047">
        <v>42070.0</v>
      </c>
      <c r="B455" s="922" t="s">
        <v>125</v>
      </c>
      <c r="C455" s="922" t="s">
        <v>234</v>
      </c>
      <c r="D455" s="922" t="s">
        <v>1158</v>
      </c>
      <c r="E455" s="924">
        <v>0.4097222222222222</v>
      </c>
      <c r="F455" s="924">
        <v>0.7916666666666666</v>
      </c>
      <c r="G455" s="922">
        <v>30.0</v>
      </c>
      <c r="H455" s="922">
        <v>8.5</v>
      </c>
      <c r="I455" s="937"/>
      <c r="J455" s="244" t="s">
        <v>2881</v>
      </c>
    </row>
    <row r="456">
      <c r="A456" s="1054">
        <v>42070.0</v>
      </c>
      <c r="B456" s="1056" t="s">
        <v>125</v>
      </c>
      <c r="C456" s="1056" t="s">
        <v>234</v>
      </c>
      <c r="D456" s="1056" t="s">
        <v>1156</v>
      </c>
      <c r="E456" s="1439">
        <v>0.5416666666666666</v>
      </c>
      <c r="F456" s="1439">
        <v>0.875</v>
      </c>
      <c r="G456" s="1056">
        <v>30.0</v>
      </c>
      <c r="H456" s="1056">
        <v>7.5</v>
      </c>
      <c r="I456" s="1056" t="s">
        <v>6470</v>
      </c>
      <c r="J456" s="1854" t="s">
        <v>1150</v>
      </c>
    </row>
    <row r="457">
      <c r="A457" s="952">
        <v>42101.0</v>
      </c>
      <c r="B457" s="916" t="s">
        <v>141</v>
      </c>
      <c r="C457" s="916" t="s">
        <v>234</v>
      </c>
      <c r="D457" s="916" t="s">
        <v>1148</v>
      </c>
      <c r="E457" s="917">
        <v>0.4166666666666667</v>
      </c>
      <c r="F457" s="917">
        <v>0.625</v>
      </c>
      <c r="G457" s="916" t="s">
        <v>1063</v>
      </c>
      <c r="H457" s="916">
        <v>5.0</v>
      </c>
      <c r="I457" s="932"/>
      <c r="J457" s="244" t="s">
        <v>1150</v>
      </c>
    </row>
    <row r="458">
      <c r="A458" s="1047">
        <v>42101.0</v>
      </c>
      <c r="B458" s="922" t="s">
        <v>141</v>
      </c>
      <c r="C458" s="922" t="s">
        <v>234</v>
      </c>
      <c r="D458" s="922" t="s">
        <v>1158</v>
      </c>
      <c r="E458" s="924">
        <v>0.4583333333333333</v>
      </c>
      <c r="F458" s="924">
        <v>0.8333333333333334</v>
      </c>
      <c r="G458" s="922">
        <v>30.0</v>
      </c>
      <c r="H458" s="922">
        <v>8.5</v>
      </c>
      <c r="I458" s="937"/>
      <c r="J458" s="244" t="s">
        <v>1150</v>
      </c>
    </row>
    <row r="459">
      <c r="A459" s="1054">
        <v>42101.0</v>
      </c>
      <c r="B459" s="1056" t="s">
        <v>141</v>
      </c>
      <c r="C459" s="1056" t="s">
        <v>234</v>
      </c>
      <c r="D459" s="1056" t="s">
        <v>1156</v>
      </c>
      <c r="E459" s="1439">
        <v>0.5833333333333334</v>
      </c>
      <c r="F459" s="1439">
        <v>0.8958333333333334</v>
      </c>
      <c r="G459" s="1056">
        <v>30.0</v>
      </c>
      <c r="H459" s="1056">
        <v>7.0</v>
      </c>
      <c r="I459" s="1058"/>
      <c r="J459" s="1855" t="s">
        <v>1150</v>
      </c>
    </row>
    <row r="460">
      <c r="A460" s="952">
        <v>42131.0</v>
      </c>
      <c r="B460" s="916" t="s">
        <v>170</v>
      </c>
      <c r="C460" s="916" t="s">
        <v>234</v>
      </c>
      <c r="D460" s="916" t="s">
        <v>1148</v>
      </c>
      <c r="E460" s="917">
        <v>0.4583333333333333</v>
      </c>
      <c r="F460" s="917">
        <v>0.7604166666666666</v>
      </c>
      <c r="G460" s="916">
        <v>30.0</v>
      </c>
      <c r="H460" s="916">
        <v>6.75</v>
      </c>
      <c r="I460" s="932"/>
      <c r="J460" s="244" t="s">
        <v>1150</v>
      </c>
    </row>
    <row r="461">
      <c r="A461" s="1019">
        <v>42131.0</v>
      </c>
      <c r="B461" s="1020" t="s">
        <v>170</v>
      </c>
      <c r="C461" s="1020" t="s">
        <v>234</v>
      </c>
      <c r="D461" s="1020" t="s">
        <v>1172</v>
      </c>
      <c r="E461" s="1021">
        <v>0.5</v>
      </c>
      <c r="F461" s="1021">
        <v>0.6666666666666666</v>
      </c>
      <c r="G461" s="1020" t="s">
        <v>1063</v>
      </c>
      <c r="H461" s="1020">
        <v>4.0</v>
      </c>
      <c r="I461" s="1022"/>
      <c r="J461" s="244" t="s">
        <v>1150</v>
      </c>
    </row>
    <row r="462">
      <c r="A462" s="1047">
        <v>42162.0</v>
      </c>
      <c r="B462" s="922" t="s">
        <v>5</v>
      </c>
      <c r="C462" s="922" t="s">
        <v>234</v>
      </c>
      <c r="D462" s="922" t="s">
        <v>1158</v>
      </c>
      <c r="E462" s="924">
        <v>0.4097222222222222</v>
      </c>
      <c r="F462" s="924">
        <v>0.7291666666666666</v>
      </c>
      <c r="G462" s="922" t="s">
        <v>4566</v>
      </c>
      <c r="H462" s="922" t="s">
        <v>2304</v>
      </c>
      <c r="I462" s="937"/>
      <c r="J462" s="244" t="s">
        <v>2881</v>
      </c>
    </row>
    <row r="463">
      <c r="A463" s="1188">
        <v>42162.0</v>
      </c>
      <c r="B463" s="981" t="s">
        <v>5</v>
      </c>
      <c r="C463" s="981" t="s">
        <v>234</v>
      </c>
      <c r="D463" s="981" t="s">
        <v>1164</v>
      </c>
      <c r="E463" s="982">
        <v>0.4097222222222222</v>
      </c>
      <c r="F463" s="982">
        <v>0.5416666666666666</v>
      </c>
      <c r="G463" s="981" t="s">
        <v>1063</v>
      </c>
      <c r="H463" s="981" t="s">
        <v>6450</v>
      </c>
      <c r="I463" s="1096"/>
      <c r="J463" s="244" t="s">
        <v>2881</v>
      </c>
    </row>
    <row r="464">
      <c r="A464" s="1286">
        <v>42162.0</v>
      </c>
      <c r="B464" s="938" t="s">
        <v>5</v>
      </c>
      <c r="C464" s="938" t="s">
        <v>234</v>
      </c>
      <c r="D464" s="938" t="s">
        <v>1167</v>
      </c>
      <c r="E464" s="939">
        <v>0.5416666666666666</v>
      </c>
      <c r="F464" s="939">
        <v>0.7986111111111112</v>
      </c>
      <c r="G464" s="938">
        <v>30.0</v>
      </c>
      <c r="H464" s="938" t="s">
        <v>6057</v>
      </c>
      <c r="I464" s="1005"/>
      <c r="J464" s="244" t="s">
        <v>2881</v>
      </c>
    </row>
    <row r="465">
      <c r="A465" s="1286">
        <v>42192.0</v>
      </c>
      <c r="B465" s="938" t="s">
        <v>40</v>
      </c>
      <c r="C465" s="938" t="s">
        <v>234</v>
      </c>
      <c r="D465" s="938" t="s">
        <v>1167</v>
      </c>
      <c r="E465" s="939">
        <v>0.4097222222222222</v>
      </c>
      <c r="F465" s="939">
        <v>0.7083333333333334</v>
      </c>
      <c r="G465" s="938" t="s">
        <v>4566</v>
      </c>
      <c r="H465" s="938" t="s">
        <v>2198</v>
      </c>
      <c r="I465" s="1005"/>
      <c r="J465" s="244" t="s">
        <v>2881</v>
      </c>
    </row>
    <row r="466">
      <c r="A466" s="1019">
        <v>42192.0</v>
      </c>
      <c r="B466" s="1020" t="s">
        <v>40</v>
      </c>
      <c r="C466" s="1020" t="s">
        <v>234</v>
      </c>
      <c r="D466" s="1020" t="s">
        <v>1172</v>
      </c>
      <c r="E466" s="1021">
        <v>0.5416666666666666</v>
      </c>
      <c r="F466" s="1021">
        <v>0.7916666666666666</v>
      </c>
      <c r="G466" s="1020" t="s">
        <v>6491</v>
      </c>
      <c r="H466" s="1020">
        <v>5.5</v>
      </c>
      <c r="I466" s="1022"/>
      <c r="J466" s="244" t="s">
        <v>2881</v>
      </c>
    </row>
    <row r="467">
      <c r="A467" s="1047">
        <v>42223.0</v>
      </c>
      <c r="B467" s="922" t="s">
        <v>1115</v>
      </c>
      <c r="C467" s="922" t="s">
        <v>234</v>
      </c>
      <c r="D467" s="922" t="s">
        <v>1158</v>
      </c>
      <c r="E467" s="924">
        <v>0.4097222222222222</v>
      </c>
      <c r="F467" s="924">
        <v>0.7083333333333334</v>
      </c>
      <c r="G467" s="922">
        <v>30.0</v>
      </c>
      <c r="H467" s="922">
        <v>6.5</v>
      </c>
      <c r="I467" s="937"/>
      <c r="J467" s="244" t="s">
        <v>1150</v>
      </c>
    </row>
    <row r="468">
      <c r="A468" s="1286">
        <v>42223.0</v>
      </c>
      <c r="B468" s="938" t="s">
        <v>1115</v>
      </c>
      <c r="C468" s="938" t="s">
        <v>234</v>
      </c>
      <c r="D468" s="938" t="s">
        <v>1167</v>
      </c>
      <c r="E468" s="939">
        <v>0.5</v>
      </c>
      <c r="F468" s="939">
        <v>0.7986111111111112</v>
      </c>
      <c r="G468" s="938">
        <v>30.0</v>
      </c>
      <c r="H468" s="938" t="s">
        <v>2246</v>
      </c>
      <c r="I468" s="1005"/>
      <c r="J468" s="244" t="s">
        <v>1150</v>
      </c>
    </row>
    <row r="469">
      <c r="A469" s="1861" t="s">
        <v>6502</v>
      </c>
      <c r="B469" s="1861" t="s">
        <v>109</v>
      </c>
      <c r="C469" s="1861" t="s">
        <v>2215</v>
      </c>
      <c r="D469" s="1861" t="s">
        <v>946</v>
      </c>
      <c r="E469" s="1862">
        <v>0.4166666666666667</v>
      </c>
      <c r="F469" s="1862">
        <v>0.6666666666666666</v>
      </c>
      <c r="G469" s="1864">
        <v>30.0</v>
      </c>
      <c r="H469" s="1864">
        <v>5.5</v>
      </c>
      <c r="I469" s="1861" t="s">
        <v>2218</v>
      </c>
      <c r="J469" s="244" t="s">
        <v>1752</v>
      </c>
    </row>
    <row r="470">
      <c r="A470" s="1861" t="s">
        <v>1507</v>
      </c>
      <c r="B470" s="1861" t="s">
        <v>170</v>
      </c>
      <c r="C470" s="1861" t="s">
        <v>234</v>
      </c>
      <c r="D470" s="1861" t="s">
        <v>946</v>
      </c>
      <c r="E470" s="1862">
        <v>0.4583333333333333</v>
      </c>
      <c r="F470" s="1862">
        <v>0.75</v>
      </c>
      <c r="G470" s="1864">
        <v>30.0</v>
      </c>
      <c r="H470" s="1864">
        <v>6.5</v>
      </c>
      <c r="I470" s="1861" t="s">
        <v>2218</v>
      </c>
      <c r="J470" s="244" t="s">
        <v>1752</v>
      </c>
    </row>
    <row r="471">
      <c r="A471" s="1861" t="s">
        <v>6419</v>
      </c>
      <c r="B471" s="1861" t="s">
        <v>2220</v>
      </c>
      <c r="C471" s="1861" t="s">
        <v>2215</v>
      </c>
      <c r="D471" s="1861" t="s">
        <v>946</v>
      </c>
      <c r="E471" s="1862">
        <v>0.4166666666666667</v>
      </c>
      <c r="F471" s="1862">
        <v>0.7083333333333334</v>
      </c>
      <c r="G471" s="1864">
        <v>30.0</v>
      </c>
      <c r="H471" s="1864">
        <v>6.5</v>
      </c>
      <c r="I471" s="1861" t="s">
        <v>2218</v>
      </c>
      <c r="J471" s="244" t="s">
        <v>1752</v>
      </c>
    </row>
    <row r="472">
      <c r="A472" s="1865">
        <v>42011.0</v>
      </c>
      <c r="B472" s="1861" t="s">
        <v>1115</v>
      </c>
      <c r="C472" s="1861" t="s">
        <v>234</v>
      </c>
      <c r="D472" s="1861" t="s">
        <v>946</v>
      </c>
      <c r="E472" s="1862">
        <v>0.4166666666666667</v>
      </c>
      <c r="F472" s="1862">
        <v>0.7083333333333334</v>
      </c>
      <c r="G472" s="1864">
        <v>30.0</v>
      </c>
      <c r="H472" s="1864">
        <v>6.5</v>
      </c>
      <c r="I472" s="1861" t="s">
        <v>2218</v>
      </c>
      <c r="J472" s="244" t="s">
        <v>1752</v>
      </c>
    </row>
    <row r="473">
      <c r="A473" s="1865">
        <v>42042.0</v>
      </c>
      <c r="B473" s="1861" t="s">
        <v>109</v>
      </c>
      <c r="C473" s="1861" t="s">
        <v>2215</v>
      </c>
      <c r="D473" s="1861" t="s">
        <v>946</v>
      </c>
      <c r="E473" s="1862">
        <v>0.4166666666666667</v>
      </c>
      <c r="F473" s="1862">
        <v>0.6666666666666666</v>
      </c>
      <c r="G473" s="1864">
        <v>30.0</v>
      </c>
      <c r="H473" s="1864">
        <v>5.5</v>
      </c>
      <c r="I473" s="1861" t="s">
        <v>2218</v>
      </c>
      <c r="J473" s="244" t="s">
        <v>1752</v>
      </c>
    </row>
    <row r="474">
      <c r="A474" s="1865">
        <v>42131.0</v>
      </c>
      <c r="B474" s="1861" t="s">
        <v>170</v>
      </c>
      <c r="C474" s="1861" t="s">
        <v>234</v>
      </c>
      <c r="D474" s="1861" t="s">
        <v>946</v>
      </c>
      <c r="E474" s="1862">
        <v>0.4583333333333333</v>
      </c>
      <c r="F474" s="1862">
        <v>0.75</v>
      </c>
      <c r="G474" s="1864">
        <v>30.0</v>
      </c>
      <c r="H474" s="1864">
        <v>6.5</v>
      </c>
      <c r="I474" s="1861" t="s">
        <v>2218</v>
      </c>
      <c r="J474" s="244" t="s">
        <v>1752</v>
      </c>
    </row>
    <row r="475">
      <c r="A475" s="1865">
        <v>42162.0</v>
      </c>
      <c r="B475" s="1861" t="s">
        <v>2220</v>
      </c>
      <c r="C475" s="1861" t="s">
        <v>2215</v>
      </c>
      <c r="D475" s="1861" t="s">
        <v>946</v>
      </c>
      <c r="E475" s="1862">
        <v>0.4166666666666667</v>
      </c>
      <c r="F475" s="1862">
        <v>0.7083333333333334</v>
      </c>
      <c r="G475" s="1864">
        <v>30.0</v>
      </c>
      <c r="H475" s="1864">
        <v>6.5</v>
      </c>
      <c r="I475" s="1861" t="s">
        <v>2218</v>
      </c>
      <c r="J475" s="244" t="s">
        <v>1752</v>
      </c>
    </row>
    <row r="476">
      <c r="A476" s="1865">
        <v>42223.0</v>
      </c>
      <c r="B476" s="1861" t="s">
        <v>1115</v>
      </c>
      <c r="C476" s="1861" t="s">
        <v>234</v>
      </c>
      <c r="D476" s="1861" t="s">
        <v>946</v>
      </c>
      <c r="E476" s="1862">
        <v>0.4166666666666667</v>
      </c>
      <c r="F476" s="1862">
        <v>0.7083333333333334</v>
      </c>
      <c r="G476" s="1864">
        <v>30.0</v>
      </c>
      <c r="H476" s="1864">
        <v>6.5</v>
      </c>
      <c r="I476" s="1861" t="s">
        <v>2218</v>
      </c>
    </row>
    <row r="477">
      <c r="A477" s="1286">
        <v>42254.0</v>
      </c>
      <c r="B477" s="938" t="s">
        <v>109</v>
      </c>
      <c r="C477" s="938" t="s">
        <v>234</v>
      </c>
      <c r="D477" s="938" t="s">
        <v>1167</v>
      </c>
      <c r="E477" s="939">
        <v>0.4166666666666667</v>
      </c>
      <c r="F477" s="939">
        <v>0.7916666666666666</v>
      </c>
      <c r="G477" s="938">
        <v>30.0</v>
      </c>
      <c r="H477" s="938">
        <v>8.5</v>
      </c>
      <c r="I477" s="1005"/>
      <c r="J477" s="244" t="s">
        <v>1150</v>
      </c>
    </row>
    <row r="478">
      <c r="A478" s="1054">
        <v>42254.0</v>
      </c>
      <c r="B478" s="1056" t="s">
        <v>109</v>
      </c>
      <c r="C478" s="1056" t="s">
        <v>234</v>
      </c>
      <c r="D478" s="1056" t="s">
        <v>1156</v>
      </c>
      <c r="E478" s="1056" t="s">
        <v>6529</v>
      </c>
      <c r="F478" s="1439">
        <v>0.8854166666666666</v>
      </c>
      <c r="G478" s="1056">
        <v>30.0</v>
      </c>
      <c r="H478" s="1056" t="s">
        <v>6530</v>
      </c>
      <c r="I478" s="1056" t="s">
        <v>6532</v>
      </c>
      <c r="J478" s="146" t="s">
        <v>1150</v>
      </c>
    </row>
    <row r="479">
      <c r="A479" s="1054">
        <v>42284.0</v>
      </c>
      <c r="B479" s="1056" t="s">
        <v>125</v>
      </c>
      <c r="C479" s="1056" t="s">
        <v>234</v>
      </c>
      <c r="D479" s="1056" t="s">
        <v>1156</v>
      </c>
      <c r="E479" s="1056">
        <v>10.0</v>
      </c>
      <c r="F479" s="1439">
        <v>0.75</v>
      </c>
      <c r="G479" s="1056">
        <v>30.0</v>
      </c>
      <c r="H479" s="1056" t="s">
        <v>2007</v>
      </c>
      <c r="I479" s="1056" t="s">
        <v>6534</v>
      </c>
      <c r="J479" s="244" t="s">
        <v>1150</v>
      </c>
    </row>
    <row r="480">
      <c r="A480" s="1286">
        <v>42284.0</v>
      </c>
      <c r="B480" s="938" t="s">
        <v>125</v>
      </c>
      <c r="C480" s="938" t="s">
        <v>234</v>
      </c>
      <c r="D480" s="938" t="s">
        <v>1167</v>
      </c>
      <c r="E480" s="939">
        <v>0.5416666666666666</v>
      </c>
      <c r="F480" s="939">
        <v>0.8819444444444444</v>
      </c>
      <c r="G480" s="938">
        <v>30.0</v>
      </c>
      <c r="H480" s="938" t="s">
        <v>6539</v>
      </c>
      <c r="I480" s="1005"/>
      <c r="J480" s="244" t="s">
        <v>1150</v>
      </c>
    </row>
    <row r="481">
      <c r="A481" s="1047">
        <v>42315.0</v>
      </c>
      <c r="B481" s="922" t="s">
        <v>141</v>
      </c>
      <c r="C481" s="922" t="s">
        <v>234</v>
      </c>
      <c r="D481" s="922" t="s">
        <v>1158</v>
      </c>
      <c r="E481" s="924">
        <v>0.4097222222222222</v>
      </c>
      <c r="F481" s="924">
        <v>0.625</v>
      </c>
      <c r="G481" s="922" t="s">
        <v>1063</v>
      </c>
      <c r="H481" s="922" t="s">
        <v>2214</v>
      </c>
      <c r="I481" s="937"/>
      <c r="J481" s="244" t="s">
        <v>1150</v>
      </c>
    </row>
    <row r="482">
      <c r="A482" s="1188">
        <v>42315.0</v>
      </c>
      <c r="B482" s="981" t="s">
        <v>141</v>
      </c>
      <c r="C482" s="981" t="s">
        <v>234</v>
      </c>
      <c r="D482" s="981" t="s">
        <v>1164</v>
      </c>
      <c r="E482" s="982">
        <v>0.4513888888888889</v>
      </c>
      <c r="F482" s="982">
        <v>0.8333333333333334</v>
      </c>
      <c r="G482" s="981" t="s">
        <v>1063</v>
      </c>
      <c r="H482" s="981" t="s">
        <v>5961</v>
      </c>
      <c r="I482" s="1096"/>
      <c r="J482" s="244" t="s">
        <v>1150</v>
      </c>
    </row>
    <row r="483">
      <c r="A483" s="952">
        <v>42315.0</v>
      </c>
      <c r="B483" s="916" t="s">
        <v>141</v>
      </c>
      <c r="C483" s="916" t="s">
        <v>234</v>
      </c>
      <c r="D483" s="916" t="s">
        <v>1148</v>
      </c>
      <c r="E483" s="917">
        <v>0.5868055555555556</v>
      </c>
      <c r="F483" s="917">
        <v>0.8993055555555556</v>
      </c>
      <c r="G483" s="916">
        <v>30.0</v>
      </c>
      <c r="H483" s="916">
        <v>7.0</v>
      </c>
      <c r="I483" s="916" t="s">
        <v>6550</v>
      </c>
      <c r="J483" s="244" t="s">
        <v>1150</v>
      </c>
    </row>
    <row r="484">
      <c r="A484" s="952">
        <v>42345.0</v>
      </c>
      <c r="B484" s="916" t="s">
        <v>170</v>
      </c>
      <c r="C484" s="916" t="s">
        <v>234</v>
      </c>
      <c r="D484" s="916" t="s">
        <v>1148</v>
      </c>
      <c r="E484" s="917">
        <v>0.4583333333333333</v>
      </c>
      <c r="F484" s="917">
        <v>0.7604166666666666</v>
      </c>
      <c r="G484" s="916">
        <v>30.0</v>
      </c>
      <c r="H484" s="916">
        <v>6.75</v>
      </c>
      <c r="I484" s="932"/>
      <c r="J484" s="244" t="s">
        <v>2881</v>
      </c>
    </row>
    <row r="485">
      <c r="A485" s="938" t="s">
        <v>6557</v>
      </c>
      <c r="B485" s="938" t="s">
        <v>5</v>
      </c>
      <c r="C485" s="938" t="s">
        <v>234</v>
      </c>
      <c r="D485" s="938" t="s">
        <v>1167</v>
      </c>
      <c r="E485" s="939">
        <v>0.4097222222222222</v>
      </c>
      <c r="F485" s="939">
        <v>0.7291666666666666</v>
      </c>
      <c r="G485" s="938">
        <v>30.0</v>
      </c>
      <c r="H485" s="938" t="s">
        <v>2212</v>
      </c>
      <c r="I485" s="938" t="s">
        <v>6560</v>
      </c>
      <c r="J485" s="244" t="s">
        <v>2881</v>
      </c>
    </row>
    <row r="486">
      <c r="A486" s="1020" t="s">
        <v>6557</v>
      </c>
      <c r="B486" s="1020" t="s">
        <v>5</v>
      </c>
      <c r="C486" s="1020" t="s">
        <v>234</v>
      </c>
      <c r="D486" s="1020" t="s">
        <v>1172</v>
      </c>
      <c r="E486" s="1021">
        <v>0.625</v>
      </c>
      <c r="F486" s="1021">
        <v>0.8020833333333334</v>
      </c>
      <c r="G486" s="1020" t="s">
        <v>1063</v>
      </c>
      <c r="H486" s="1020">
        <v>4.25</v>
      </c>
      <c r="I486" s="1022"/>
      <c r="J486" s="244" t="s">
        <v>2881</v>
      </c>
    </row>
    <row r="487">
      <c r="A487" s="938" t="s">
        <v>6564</v>
      </c>
      <c r="B487" s="938" t="s">
        <v>40</v>
      </c>
      <c r="C487" s="938" t="s">
        <v>234</v>
      </c>
      <c r="D487" s="938" t="s">
        <v>1167</v>
      </c>
      <c r="E487" s="939">
        <v>0.4097222222222222</v>
      </c>
      <c r="F487" s="939">
        <v>0.5833333333333334</v>
      </c>
      <c r="G487" s="938" t="s">
        <v>1063</v>
      </c>
      <c r="H487" s="938" t="s">
        <v>2227</v>
      </c>
      <c r="I487" s="1005"/>
      <c r="J487" s="244" t="s">
        <v>2881</v>
      </c>
    </row>
    <row r="488">
      <c r="A488" s="857" t="s">
        <v>6566</v>
      </c>
      <c r="B488" s="857" t="s">
        <v>40</v>
      </c>
      <c r="C488" s="857" t="s">
        <v>234</v>
      </c>
      <c r="D488" s="857" t="s">
        <v>1158</v>
      </c>
      <c r="E488" s="1041">
        <v>0.5833333333333334</v>
      </c>
      <c r="F488" s="1041">
        <v>0.7986111111111112</v>
      </c>
      <c r="G488" s="857"/>
      <c r="H488" s="1845" t="s">
        <v>6569</v>
      </c>
      <c r="I488" s="1043"/>
      <c r="J488" s="244" t="s">
        <v>2881</v>
      </c>
    </row>
    <row r="489">
      <c r="A489" s="1876" t="s">
        <v>6566</v>
      </c>
      <c r="B489" s="1876" t="s">
        <v>40</v>
      </c>
      <c r="C489" s="1876" t="s">
        <v>234</v>
      </c>
      <c r="D489" s="1876" t="s">
        <v>1164</v>
      </c>
      <c r="E489" s="1878">
        <v>0.65625</v>
      </c>
      <c r="F489" s="1878">
        <v>0.7986111111111112</v>
      </c>
      <c r="G489" s="1876" t="s">
        <v>1063</v>
      </c>
      <c r="H489" s="1879" t="s">
        <v>6574</v>
      </c>
      <c r="I489" s="1880"/>
      <c r="J489" s="244" t="s">
        <v>2881</v>
      </c>
    </row>
    <row r="490">
      <c r="A490" s="857" t="s">
        <v>1558</v>
      </c>
      <c r="B490" s="857" t="s">
        <v>1115</v>
      </c>
      <c r="C490" s="857" t="s">
        <v>234</v>
      </c>
      <c r="D490" s="857" t="s">
        <v>1158</v>
      </c>
      <c r="E490" s="1041">
        <v>0.4097222222222222</v>
      </c>
      <c r="F490" s="1041">
        <v>0.7083333333333334</v>
      </c>
      <c r="G490" s="857" t="s">
        <v>1063</v>
      </c>
      <c r="H490" s="1845" t="s">
        <v>5093</v>
      </c>
      <c r="I490" s="1043"/>
      <c r="J490" s="244" t="s">
        <v>2881</v>
      </c>
    </row>
    <row r="491">
      <c r="A491" s="862" t="s">
        <v>6580</v>
      </c>
      <c r="B491" s="862" t="s">
        <v>1115</v>
      </c>
      <c r="C491" s="862" t="s">
        <v>234</v>
      </c>
      <c r="D491" s="862" t="s">
        <v>1167</v>
      </c>
      <c r="E491" s="1135">
        <v>0.6666666666666666</v>
      </c>
      <c r="F491" s="1135">
        <v>0.7986111111111112</v>
      </c>
      <c r="G491" s="862" t="s">
        <v>1063</v>
      </c>
      <c r="H491" s="1364" t="s">
        <v>6585</v>
      </c>
      <c r="I491" s="97"/>
      <c r="J491" s="244" t="s">
        <v>2881</v>
      </c>
    </row>
    <row r="492">
      <c r="A492" s="857" t="s">
        <v>2222</v>
      </c>
      <c r="B492" s="857" t="s">
        <v>109</v>
      </c>
      <c r="C492" s="857" t="s">
        <v>234</v>
      </c>
      <c r="D492" s="857" t="s">
        <v>1158</v>
      </c>
      <c r="E492" s="1041">
        <v>0.4097222222222222</v>
      </c>
      <c r="F492" s="1041">
        <v>0.7916666666666666</v>
      </c>
      <c r="G492" s="857">
        <v>10.0</v>
      </c>
      <c r="H492" s="1845">
        <v>9.0</v>
      </c>
      <c r="I492" s="857" t="s">
        <v>6588</v>
      </c>
      <c r="J492" s="244" t="s">
        <v>2881</v>
      </c>
    </row>
    <row r="493">
      <c r="A493" s="854" t="s">
        <v>2222</v>
      </c>
      <c r="B493" s="854" t="s">
        <v>109</v>
      </c>
      <c r="C493" s="854" t="s">
        <v>234</v>
      </c>
      <c r="D493" s="854" t="s">
        <v>1156</v>
      </c>
      <c r="E493" s="1133">
        <v>0.625</v>
      </c>
      <c r="F493" s="1133">
        <v>0.8888888888888888</v>
      </c>
      <c r="G493" s="854">
        <v>30.0</v>
      </c>
      <c r="H493" s="853" t="s">
        <v>6593</v>
      </c>
      <c r="I493" s="854" t="s">
        <v>6595</v>
      </c>
      <c r="J493" s="244" t="s">
        <v>1020</v>
      </c>
    </row>
    <row r="494">
      <c r="A494" s="857" t="s">
        <v>3701</v>
      </c>
      <c r="B494" s="857" t="s">
        <v>125</v>
      </c>
      <c r="C494" s="857" t="s">
        <v>234</v>
      </c>
      <c r="D494" s="857" t="s">
        <v>1158</v>
      </c>
      <c r="E494" s="1883">
        <v>0.4166666666666667</v>
      </c>
      <c r="F494" s="1041">
        <v>0.7916666666666666</v>
      </c>
      <c r="G494" s="857">
        <v>20.0</v>
      </c>
      <c r="H494" s="1845" t="s">
        <v>6601</v>
      </c>
      <c r="I494" s="857" t="s">
        <v>6602</v>
      </c>
      <c r="J494" s="146" t="s">
        <v>2881</v>
      </c>
    </row>
    <row r="495">
      <c r="A495" s="854" t="s">
        <v>3701</v>
      </c>
      <c r="B495" s="854" t="s">
        <v>125</v>
      </c>
      <c r="C495" s="854" t="s">
        <v>234</v>
      </c>
      <c r="D495" s="854" t="s">
        <v>1156</v>
      </c>
      <c r="E495" s="1884">
        <v>0.5416666666666666</v>
      </c>
      <c r="F495" s="1133">
        <v>0.8958333333333334</v>
      </c>
      <c r="G495" s="854">
        <v>30.0</v>
      </c>
      <c r="H495" s="853" t="s">
        <v>1960</v>
      </c>
      <c r="I495" s="892"/>
      <c r="J495" s="146" t="s">
        <v>1020</v>
      </c>
    </row>
    <row r="496">
      <c r="A496" s="857" t="s">
        <v>6605</v>
      </c>
      <c r="B496" s="857" t="s">
        <v>141</v>
      </c>
      <c r="C496" s="857" t="s">
        <v>234</v>
      </c>
      <c r="D496" s="857" t="s">
        <v>1158</v>
      </c>
      <c r="E496" s="1041">
        <v>0.4166666666666667</v>
      </c>
      <c r="F496" s="1041">
        <v>0.625</v>
      </c>
      <c r="G496" s="857" t="s">
        <v>1063</v>
      </c>
      <c r="H496" s="1845">
        <v>5.0</v>
      </c>
      <c r="I496" s="1043"/>
      <c r="J496" s="244" t="s">
        <v>2881</v>
      </c>
    </row>
    <row r="497">
      <c r="A497" s="1443" t="s">
        <v>3704</v>
      </c>
      <c r="B497" s="1443" t="s">
        <v>141</v>
      </c>
      <c r="C497" s="1443" t="s">
        <v>234</v>
      </c>
      <c r="D497" s="1443" t="s">
        <v>1164</v>
      </c>
      <c r="E497" s="1448">
        <v>0.4930555555555556</v>
      </c>
      <c r="F497" s="1448">
        <v>0.8159722222222222</v>
      </c>
      <c r="G497" s="1443">
        <v>30.0</v>
      </c>
      <c r="H497" s="1443" t="s">
        <v>1059</v>
      </c>
      <c r="I497" s="1445"/>
      <c r="J497" s="244" t="s">
        <v>1150</v>
      </c>
    </row>
    <row r="498">
      <c r="A498" s="916" t="s">
        <v>3704</v>
      </c>
      <c r="B498" s="916" t="s">
        <v>141</v>
      </c>
      <c r="C498" s="916" t="s">
        <v>234</v>
      </c>
      <c r="D498" s="916" t="s">
        <v>1148</v>
      </c>
      <c r="E498" s="917">
        <v>0.5833333333333334</v>
      </c>
      <c r="F498" s="917">
        <v>0.9166666666666666</v>
      </c>
      <c r="G498" s="916">
        <v>30.0</v>
      </c>
      <c r="H498" s="916">
        <v>7.5</v>
      </c>
      <c r="I498" s="932"/>
      <c r="J498" s="244" t="s">
        <v>1150</v>
      </c>
    </row>
    <row r="499">
      <c r="A499" s="916" t="s">
        <v>1528</v>
      </c>
      <c r="B499" s="916" t="s">
        <v>170</v>
      </c>
      <c r="C499" s="916" t="s">
        <v>234</v>
      </c>
      <c r="D499" s="916" t="s">
        <v>1148</v>
      </c>
      <c r="E499" s="917">
        <v>0.4583333333333333</v>
      </c>
      <c r="F499" s="917">
        <v>0.7569444444444444</v>
      </c>
      <c r="G499" s="916">
        <v>30.0</v>
      </c>
      <c r="H499" s="916" t="s">
        <v>2246</v>
      </c>
      <c r="I499" s="932"/>
      <c r="J499" s="244" t="s">
        <v>2881</v>
      </c>
    </row>
    <row r="500">
      <c r="A500" s="938" t="s">
        <v>6620</v>
      </c>
      <c r="B500" s="938" t="s">
        <v>170</v>
      </c>
      <c r="C500" s="938" t="s">
        <v>234</v>
      </c>
      <c r="D500" s="938" t="s">
        <v>1167</v>
      </c>
      <c r="E500" s="938">
        <v>1300.0</v>
      </c>
      <c r="F500" s="939">
        <v>0.6666666666666666</v>
      </c>
      <c r="G500" s="938" t="s">
        <v>1063</v>
      </c>
      <c r="H500" s="938">
        <v>3.0</v>
      </c>
      <c r="I500" s="1005"/>
      <c r="J500" s="244" t="s">
        <v>2881</v>
      </c>
    </row>
    <row r="501">
      <c r="A501" s="922" t="s">
        <v>6624</v>
      </c>
      <c r="B501" s="922" t="s">
        <v>5</v>
      </c>
      <c r="C501" s="922" t="s">
        <v>234</v>
      </c>
      <c r="D501" s="922" t="s">
        <v>1158</v>
      </c>
      <c r="E501" s="924">
        <v>0.4166666666666667</v>
      </c>
      <c r="F501" s="924">
        <v>0.7291666666666666</v>
      </c>
      <c r="G501" s="922">
        <v>20.0</v>
      </c>
      <c r="H501" s="922" t="s">
        <v>5093</v>
      </c>
      <c r="I501" s="937"/>
      <c r="J501" s="244" t="s">
        <v>2881</v>
      </c>
    </row>
    <row r="502">
      <c r="A502" s="938" t="s">
        <v>6624</v>
      </c>
      <c r="B502" s="938" t="s">
        <v>5</v>
      </c>
      <c r="C502" s="938" t="s">
        <v>234</v>
      </c>
      <c r="D502" s="938" t="s">
        <v>1167</v>
      </c>
      <c r="E502" s="939">
        <v>0.625</v>
      </c>
      <c r="F502" s="939">
        <v>0.7986111111111112</v>
      </c>
      <c r="G502" s="938" t="s">
        <v>1063</v>
      </c>
      <c r="H502" s="938" t="s">
        <v>2227</v>
      </c>
      <c r="I502" s="1005"/>
      <c r="J502" s="244" t="s">
        <v>2881</v>
      </c>
    </row>
    <row r="503">
      <c r="A503" s="922" t="s">
        <v>6630</v>
      </c>
      <c r="B503" s="922" t="s">
        <v>40</v>
      </c>
      <c r="C503" s="922" t="s">
        <v>234</v>
      </c>
      <c r="D503" s="922" t="s">
        <v>1158</v>
      </c>
      <c r="E503" s="924">
        <v>0.4166666666666667</v>
      </c>
      <c r="F503" s="924">
        <v>0.7083333333333334</v>
      </c>
      <c r="G503" s="922" t="s">
        <v>1063</v>
      </c>
      <c r="H503" s="922">
        <v>7.0</v>
      </c>
      <c r="I503" s="937"/>
      <c r="J503" s="244" t="s">
        <v>2881</v>
      </c>
    </row>
    <row r="504">
      <c r="A504" s="981" t="s">
        <v>3678</v>
      </c>
      <c r="B504" s="981" t="s">
        <v>40</v>
      </c>
      <c r="C504" s="981" t="s">
        <v>234</v>
      </c>
      <c r="D504" s="981" t="s">
        <v>1164</v>
      </c>
      <c r="E504" s="982">
        <v>0.6597222222222222</v>
      </c>
      <c r="F504" s="982">
        <v>0.7916666666666666</v>
      </c>
      <c r="G504" s="981" t="s">
        <v>1063</v>
      </c>
      <c r="H504" s="981" t="s">
        <v>3361</v>
      </c>
      <c r="I504" s="1096"/>
      <c r="J504" s="244" t="s">
        <v>6634</v>
      </c>
    </row>
    <row r="505">
      <c r="A505" s="938" t="s">
        <v>6636</v>
      </c>
      <c r="B505" s="938" t="s">
        <v>1115</v>
      </c>
      <c r="C505" s="938" t="s">
        <v>234</v>
      </c>
      <c r="D505" s="938" t="s">
        <v>1167</v>
      </c>
      <c r="E505" s="939">
        <v>0.4131944444444444</v>
      </c>
      <c r="F505" s="939">
        <v>0.7083333333333334</v>
      </c>
      <c r="G505" s="938">
        <v>20.0</v>
      </c>
      <c r="H505" s="938" t="s">
        <v>6639</v>
      </c>
      <c r="I505" s="1005"/>
      <c r="J505" s="244" t="s">
        <v>6634</v>
      </c>
    </row>
    <row r="506">
      <c r="A506" s="1020" t="s">
        <v>6636</v>
      </c>
      <c r="B506" s="1020" t="s">
        <v>1115</v>
      </c>
      <c r="C506" s="1020" t="s">
        <v>234</v>
      </c>
      <c r="D506" s="1020" t="s">
        <v>1172</v>
      </c>
      <c r="E506" s="1021">
        <v>0.6666666666666666</v>
      </c>
      <c r="F506" s="1021">
        <v>0.8055555555555556</v>
      </c>
      <c r="G506" s="1020" t="s">
        <v>1063</v>
      </c>
      <c r="H506" s="1020" t="s">
        <v>6641</v>
      </c>
      <c r="I506" s="1022"/>
      <c r="J506" s="244" t="s">
        <v>6634</v>
      </c>
    </row>
    <row r="507">
      <c r="A507" s="1887"/>
      <c r="B507" s="1887"/>
      <c r="C507" s="1887"/>
      <c r="D507" s="1888" t="s">
        <v>2832</v>
      </c>
      <c r="E507" s="1888" t="s">
        <v>2832</v>
      </c>
      <c r="F507" s="1888" t="s">
        <v>2832</v>
      </c>
      <c r="G507" s="1888" t="s">
        <v>2832</v>
      </c>
      <c r="H507" s="1887"/>
      <c r="I507" s="1887"/>
    </row>
    <row r="508">
      <c r="A508" s="922" t="s">
        <v>2231</v>
      </c>
      <c r="B508" s="922" t="s">
        <v>109</v>
      </c>
      <c r="C508" s="922" t="s">
        <v>234</v>
      </c>
      <c r="D508" s="922" t="s">
        <v>1158</v>
      </c>
      <c r="E508" s="924">
        <v>0.4166666666666667</v>
      </c>
      <c r="F508" s="924">
        <v>0.7916666666666666</v>
      </c>
      <c r="G508" s="922">
        <v>20.0</v>
      </c>
      <c r="H508" s="922" t="s">
        <v>1927</v>
      </c>
      <c r="I508" s="922"/>
      <c r="J508" s="146" t="s">
        <v>2881</v>
      </c>
    </row>
    <row r="509">
      <c r="A509" s="981" t="s">
        <v>2231</v>
      </c>
      <c r="B509" s="981" t="s">
        <v>109</v>
      </c>
      <c r="C509" s="981" t="s">
        <v>234</v>
      </c>
      <c r="D509" s="981" t="s">
        <v>1164</v>
      </c>
      <c r="E509" s="982">
        <v>0.6180555555555556</v>
      </c>
      <c r="F509" s="1889">
        <v>0.8819444444444444</v>
      </c>
      <c r="G509" s="981" t="s">
        <v>1073</v>
      </c>
      <c r="H509" s="981" t="s">
        <v>2239</v>
      </c>
      <c r="I509" s="981"/>
      <c r="J509" s="146" t="s">
        <v>2881</v>
      </c>
    </row>
    <row r="510">
      <c r="A510" s="922" t="s">
        <v>3737</v>
      </c>
      <c r="B510" s="922" t="s">
        <v>125</v>
      </c>
      <c r="C510" s="922" t="s">
        <v>234</v>
      </c>
      <c r="D510" s="922" t="s">
        <v>1158</v>
      </c>
      <c r="E510" s="924">
        <v>0.4166666666666667</v>
      </c>
      <c r="F510" s="1119">
        <v>0.7916666666666666</v>
      </c>
      <c r="G510" s="922">
        <v>10.0</v>
      </c>
      <c r="H510" s="922" t="s">
        <v>6655</v>
      </c>
      <c r="I510" s="922" t="s">
        <v>6656</v>
      </c>
      <c r="J510" s="244" t="s">
        <v>2881</v>
      </c>
    </row>
    <row r="511">
      <c r="A511" s="1362" t="s">
        <v>3737</v>
      </c>
      <c r="B511" s="1362" t="s">
        <v>125</v>
      </c>
      <c r="C511" s="1362" t="s">
        <v>234</v>
      </c>
      <c r="D511" s="1362" t="s">
        <v>1156</v>
      </c>
      <c r="E511" s="1363">
        <v>0.5416666666666666</v>
      </c>
      <c r="F511" s="1363">
        <v>0.8888888888888888</v>
      </c>
      <c r="G511" s="1362">
        <v>30.0</v>
      </c>
      <c r="H511" s="1362" t="s">
        <v>3882</v>
      </c>
      <c r="I511" s="1362"/>
      <c r="J511" s="244" t="s">
        <v>2881</v>
      </c>
    </row>
    <row r="512">
      <c r="A512" s="1362" t="s">
        <v>6662</v>
      </c>
      <c r="B512" s="1362" t="s">
        <v>141</v>
      </c>
      <c r="C512" s="1362" t="s">
        <v>234</v>
      </c>
      <c r="D512" s="1362" t="s">
        <v>1156</v>
      </c>
      <c r="E512" s="1362" t="s">
        <v>6663</v>
      </c>
      <c r="F512" s="1363">
        <v>0.625</v>
      </c>
      <c r="G512" s="1362">
        <v>10.0</v>
      </c>
      <c r="H512" s="1362" t="s">
        <v>2822</v>
      </c>
      <c r="I512" s="1393"/>
      <c r="J512" s="244" t="s">
        <v>2881</v>
      </c>
    </row>
    <row r="513">
      <c r="A513" s="916" t="s">
        <v>6662</v>
      </c>
      <c r="B513" s="916" t="s">
        <v>141</v>
      </c>
      <c r="C513" s="916" t="s">
        <v>234</v>
      </c>
      <c r="D513" s="916" t="s">
        <v>1148</v>
      </c>
      <c r="E513" s="917">
        <v>0.5</v>
      </c>
      <c r="F513" s="917">
        <v>0.8333333333333334</v>
      </c>
      <c r="G513" s="916">
        <v>30.0</v>
      </c>
      <c r="H513" s="916">
        <v>7.5</v>
      </c>
      <c r="I513" s="932"/>
      <c r="J513" s="146" t="s">
        <v>2881</v>
      </c>
    </row>
    <row r="514">
      <c r="A514" s="922" t="s">
        <v>6662</v>
      </c>
      <c r="B514" s="922" t="s">
        <v>141</v>
      </c>
      <c r="C514" s="922" t="s">
        <v>234</v>
      </c>
      <c r="D514" s="922" t="s">
        <v>1158</v>
      </c>
      <c r="E514" s="924">
        <v>0.5833333333333334</v>
      </c>
      <c r="F514" s="924">
        <v>0.9097222222222222</v>
      </c>
      <c r="G514" s="922">
        <v>35.0</v>
      </c>
      <c r="H514" s="922">
        <v>7.25</v>
      </c>
      <c r="I514" s="937"/>
      <c r="J514" s="146" t="s">
        <v>2881</v>
      </c>
    </row>
    <row r="515">
      <c r="A515" s="916" t="s">
        <v>2233</v>
      </c>
      <c r="B515" s="916" t="s">
        <v>170</v>
      </c>
      <c r="C515" s="916" t="s">
        <v>234</v>
      </c>
      <c r="D515" s="916" t="s">
        <v>1148</v>
      </c>
      <c r="E515" s="917">
        <v>0.4583333333333333</v>
      </c>
      <c r="F515" s="917">
        <v>0.2569444444444444</v>
      </c>
      <c r="G515" s="916">
        <v>30.0</v>
      </c>
      <c r="H515" s="916" t="s">
        <v>2246</v>
      </c>
      <c r="I515" s="916"/>
      <c r="J515" s="146" t="s">
        <v>2881</v>
      </c>
    </row>
    <row r="516">
      <c r="A516" s="981" t="s">
        <v>2234</v>
      </c>
      <c r="B516" s="981" t="s">
        <v>5</v>
      </c>
      <c r="C516" s="981" t="s">
        <v>234</v>
      </c>
      <c r="D516" s="981" t="s">
        <v>1164</v>
      </c>
      <c r="E516" s="982">
        <v>0.4166666666666667</v>
      </c>
      <c r="F516" s="982">
        <v>0.7291666666666666</v>
      </c>
      <c r="G516" s="981" t="s">
        <v>1063</v>
      </c>
      <c r="H516" s="981" t="s">
        <v>2454</v>
      </c>
      <c r="I516" s="981" t="s">
        <v>6674</v>
      </c>
      <c r="J516" s="146" t="s">
        <v>2881</v>
      </c>
    </row>
    <row r="517">
      <c r="A517" s="938" t="s">
        <v>2234</v>
      </c>
      <c r="B517" s="938" t="s">
        <v>5</v>
      </c>
      <c r="C517" s="938" t="s">
        <v>234</v>
      </c>
      <c r="D517" s="938" t="s">
        <v>1167</v>
      </c>
      <c r="E517" s="939">
        <v>0.625</v>
      </c>
      <c r="F517" s="939">
        <v>0.7986111111111112</v>
      </c>
      <c r="G517" s="938" t="s">
        <v>1063</v>
      </c>
      <c r="H517" s="938" t="s">
        <v>2227</v>
      </c>
      <c r="I517" s="938"/>
      <c r="J517" s="146" t="s">
        <v>2881</v>
      </c>
    </row>
    <row r="518">
      <c r="A518" s="922" t="s">
        <v>3762</v>
      </c>
      <c r="B518" s="922" t="s">
        <v>40</v>
      </c>
      <c r="C518" s="922" t="s">
        <v>234</v>
      </c>
      <c r="D518" s="922" t="s">
        <v>1158</v>
      </c>
      <c r="E518" s="924">
        <v>0.4166666666666667</v>
      </c>
      <c r="F518" s="924">
        <v>0.7083333333333334</v>
      </c>
      <c r="G518" s="922">
        <v>10.0</v>
      </c>
      <c r="H518" s="922" t="s">
        <v>3213</v>
      </c>
      <c r="I518" s="937"/>
      <c r="J518" s="146" t="s">
        <v>2881</v>
      </c>
    </row>
    <row r="519">
      <c r="A519" s="1020" t="s">
        <v>3762</v>
      </c>
      <c r="B519" s="1020" t="s">
        <v>40</v>
      </c>
      <c r="C519" s="1020" t="s">
        <v>234</v>
      </c>
      <c r="D519" s="1020" t="s">
        <v>1172</v>
      </c>
      <c r="E519" s="1021">
        <v>0.6666666666666666</v>
      </c>
      <c r="F519" s="1021">
        <v>0.8055555555555556</v>
      </c>
      <c r="G519" s="1020" t="s">
        <v>1063</v>
      </c>
      <c r="H519" s="1020" t="s">
        <v>6682</v>
      </c>
      <c r="I519" s="1022"/>
      <c r="J519" s="146" t="s">
        <v>2881</v>
      </c>
    </row>
    <row r="520">
      <c r="A520" s="1364" t="s">
        <v>6684</v>
      </c>
      <c r="B520" s="1364" t="s">
        <v>1115</v>
      </c>
      <c r="C520" s="1364" t="s">
        <v>234</v>
      </c>
      <c r="D520" s="1364" t="s">
        <v>1167</v>
      </c>
      <c r="E520" s="1365">
        <v>0.4166666666666667</v>
      </c>
      <c r="F520" s="1365">
        <v>0.7152777777777778</v>
      </c>
      <c r="G520" s="1364">
        <v>25.0</v>
      </c>
      <c r="H520" s="1364" t="s">
        <v>6685</v>
      </c>
      <c r="I520" s="1364" t="s">
        <v>6687</v>
      </c>
      <c r="J520" s="146" t="s">
        <v>2881</v>
      </c>
    </row>
    <row r="521">
      <c r="A521" s="1845" t="s">
        <v>6684</v>
      </c>
      <c r="B521" s="1845" t="s">
        <v>1115</v>
      </c>
      <c r="C521" s="1845" t="s">
        <v>234</v>
      </c>
      <c r="D521" s="1845" t="s">
        <v>1158</v>
      </c>
      <c r="E521" s="1844">
        <v>0.6666666666666666</v>
      </c>
      <c r="F521" s="1844">
        <v>0.8020833333333334</v>
      </c>
      <c r="G521" s="1845" t="s">
        <v>1063</v>
      </c>
      <c r="H521" s="1845">
        <v>3.25</v>
      </c>
      <c r="I521" s="1892"/>
      <c r="J521" s="146" t="s">
        <v>2881</v>
      </c>
    </row>
    <row r="522">
      <c r="A522" s="1385" t="s">
        <v>3770</v>
      </c>
      <c r="B522" s="1385" t="s">
        <v>109</v>
      </c>
      <c r="C522" s="1385" t="s">
        <v>234</v>
      </c>
      <c r="D522" s="1385" t="s">
        <v>1156</v>
      </c>
      <c r="E522" s="1894">
        <v>0.4166666666666667</v>
      </c>
      <c r="F522" s="1894">
        <v>0.7916666666666666</v>
      </c>
      <c r="G522" s="1385">
        <v>30.0</v>
      </c>
      <c r="H522" s="1385" t="s">
        <v>2426</v>
      </c>
      <c r="I522" s="1896"/>
      <c r="J522" s="690" t="s">
        <v>2881</v>
      </c>
    </row>
    <row r="523">
      <c r="A523" s="1364" t="s">
        <v>3770</v>
      </c>
      <c r="B523" s="1364" t="s">
        <v>109</v>
      </c>
      <c r="C523" s="1364" t="s">
        <v>234</v>
      </c>
      <c r="D523" s="1364" t="s">
        <v>1167</v>
      </c>
      <c r="E523" s="1365">
        <v>0.625</v>
      </c>
      <c r="F523" s="1365">
        <v>0.8784722222222222</v>
      </c>
      <c r="G523" s="1364">
        <v>30.0</v>
      </c>
      <c r="H523" s="1364" t="s">
        <v>6699</v>
      </c>
      <c r="I523" s="1485"/>
      <c r="J523" s="146" t="s">
        <v>2881</v>
      </c>
    </row>
    <row r="524">
      <c r="A524" s="1898" t="s">
        <v>6702</v>
      </c>
      <c r="B524" s="1898" t="s">
        <v>125</v>
      </c>
      <c r="C524" s="1898" t="s">
        <v>234</v>
      </c>
      <c r="D524" s="1898" t="s">
        <v>1172</v>
      </c>
      <c r="E524" s="1899">
        <v>0.4097222222222222</v>
      </c>
      <c r="F524" s="1899">
        <v>0.7916666666666666</v>
      </c>
      <c r="G524" s="1898">
        <v>10.0</v>
      </c>
      <c r="H524" s="1898">
        <v>9.0</v>
      </c>
      <c r="I524" s="1898" t="s">
        <v>6706</v>
      </c>
      <c r="J524" s="146" t="s">
        <v>2881</v>
      </c>
    </row>
    <row r="525">
      <c r="A525" s="1385" t="s">
        <v>6702</v>
      </c>
      <c r="B525" s="1385" t="s">
        <v>125</v>
      </c>
      <c r="C525" s="1385" t="s">
        <v>234</v>
      </c>
      <c r="D525" s="1385" t="s">
        <v>1156</v>
      </c>
      <c r="E525" s="1894">
        <v>0.5416666666666666</v>
      </c>
      <c r="F525" s="1900">
        <v>0.8888888888888888</v>
      </c>
      <c r="G525" s="1385">
        <v>30.0</v>
      </c>
      <c r="H525" s="1385" t="s">
        <v>6710</v>
      </c>
      <c r="I525" s="1385"/>
      <c r="J525" s="146" t="s">
        <v>2881</v>
      </c>
    </row>
    <row r="526">
      <c r="A526" s="1902">
        <v>42012.0</v>
      </c>
      <c r="B526" s="1845" t="s">
        <v>141</v>
      </c>
      <c r="C526" s="1845" t="s">
        <v>234</v>
      </c>
      <c r="D526" s="1845" t="s">
        <v>1158</v>
      </c>
      <c r="E526" s="1903">
        <v>0.4097222222222222</v>
      </c>
      <c r="F526" s="1844">
        <v>0.6666666666666666</v>
      </c>
      <c r="G526" s="1845">
        <v>20.0</v>
      </c>
      <c r="H526" s="1845" t="s">
        <v>2470</v>
      </c>
      <c r="I526" s="1845"/>
      <c r="J526" s="146" t="s">
        <v>2881</v>
      </c>
    </row>
    <row r="527">
      <c r="A527" s="861">
        <v>42012.0</v>
      </c>
      <c r="B527" s="851" t="s">
        <v>141</v>
      </c>
      <c r="C527" s="851" t="s">
        <v>234</v>
      </c>
      <c r="D527" s="851" t="s">
        <v>1148</v>
      </c>
      <c r="E527" s="1906">
        <v>0.5</v>
      </c>
      <c r="F527" s="1033">
        <v>0.9097222222222222</v>
      </c>
      <c r="G527" s="851">
        <v>30.0</v>
      </c>
      <c r="H527" s="851" t="s">
        <v>6167</v>
      </c>
      <c r="I527" s="1034"/>
      <c r="J527" s="146" t="s">
        <v>2881</v>
      </c>
    </row>
    <row r="528">
      <c r="A528" s="1907">
        <v>42012.0</v>
      </c>
      <c r="B528" s="1908" t="s">
        <v>141</v>
      </c>
      <c r="C528" s="1908" t="s">
        <v>234</v>
      </c>
      <c r="D528" s="1908" t="s">
        <v>1164</v>
      </c>
      <c r="E528" s="1910">
        <v>0.5833333333333334</v>
      </c>
      <c r="F528" s="1910">
        <v>0.8333333333333334</v>
      </c>
      <c r="G528" s="1908">
        <v>30.0</v>
      </c>
      <c r="H528" s="1908">
        <v>5.5</v>
      </c>
      <c r="I528" s="1911"/>
      <c r="J528" s="146" t="s">
        <v>2881</v>
      </c>
    </row>
    <row r="529">
      <c r="A529" s="951">
        <v>42043.0</v>
      </c>
      <c r="B529" s="912" t="s">
        <v>170</v>
      </c>
      <c r="C529" s="912" t="s">
        <v>234</v>
      </c>
      <c r="D529" s="912" t="s">
        <v>946</v>
      </c>
      <c r="E529" s="914">
        <v>0.4583333333333333</v>
      </c>
      <c r="F529" s="914">
        <v>0.7569444444444444</v>
      </c>
      <c r="G529" s="912">
        <v>30.0</v>
      </c>
      <c r="H529" s="912" t="s">
        <v>2246</v>
      </c>
      <c r="I529" s="915"/>
      <c r="J529" s="146" t="s">
        <v>2881</v>
      </c>
    </row>
    <row r="530">
      <c r="A530" s="1047">
        <v>42043.0</v>
      </c>
      <c r="B530" s="922" t="s">
        <v>170</v>
      </c>
      <c r="C530" s="922" t="s">
        <v>234</v>
      </c>
      <c r="D530" s="922" t="s">
        <v>1158</v>
      </c>
      <c r="E530" s="924">
        <v>0.5347222222222222</v>
      </c>
      <c r="F530" s="924">
        <v>0.6666666666666666</v>
      </c>
      <c r="G530" s="922" t="s">
        <v>1063</v>
      </c>
      <c r="H530" s="922" t="s">
        <v>6450</v>
      </c>
      <c r="I530" s="922"/>
      <c r="J530" s="244" t="s">
        <v>2881</v>
      </c>
    </row>
    <row r="531">
      <c r="A531" s="1286">
        <v>42071.0</v>
      </c>
      <c r="B531" s="938" t="s">
        <v>5</v>
      </c>
      <c r="C531" s="938" t="s">
        <v>234</v>
      </c>
      <c r="D531" s="938" t="s">
        <v>1167</v>
      </c>
      <c r="E531" s="939">
        <v>0.4166666666666667</v>
      </c>
      <c r="F531" s="939">
        <v>0.7291666666666666</v>
      </c>
      <c r="G531" s="938">
        <v>30.0</v>
      </c>
      <c r="H531" s="938">
        <v>7.0</v>
      </c>
      <c r="I531" s="938" t="s">
        <v>6732</v>
      </c>
      <c r="J531" s="146" t="s">
        <v>2881</v>
      </c>
    </row>
    <row r="532">
      <c r="A532" s="951">
        <v>42071.0</v>
      </c>
      <c r="B532" s="912" t="s">
        <v>5</v>
      </c>
      <c r="C532" s="912" t="s">
        <v>1064</v>
      </c>
      <c r="D532" s="912" t="s">
        <v>946</v>
      </c>
      <c r="E532" s="914">
        <v>0.4166666666666667</v>
      </c>
      <c r="F532" s="914">
        <v>0.7291666666666666</v>
      </c>
      <c r="G532" s="912">
        <v>30.0</v>
      </c>
      <c r="H532" s="912">
        <v>7.0</v>
      </c>
      <c r="I532" s="915"/>
      <c r="J532" s="146" t="s">
        <v>2881</v>
      </c>
    </row>
    <row r="533">
      <c r="A533" s="1188">
        <v>42071.0</v>
      </c>
      <c r="B533" s="981" t="s">
        <v>5</v>
      </c>
      <c r="C533" s="981" t="s">
        <v>234</v>
      </c>
      <c r="D533" s="981" t="s">
        <v>1164</v>
      </c>
      <c r="E533" s="982">
        <v>0.625</v>
      </c>
      <c r="F533" s="982">
        <v>0.7916666666666666</v>
      </c>
      <c r="G533" s="981" t="s">
        <v>1063</v>
      </c>
      <c r="H533" s="981" t="s">
        <v>1109</v>
      </c>
      <c r="I533" s="1096"/>
      <c r="J533" s="146" t="s">
        <v>2881</v>
      </c>
    </row>
    <row r="534">
      <c r="A534" s="1047">
        <v>42102.0</v>
      </c>
      <c r="B534" s="922" t="s">
        <v>40</v>
      </c>
      <c r="C534" s="922" t="s">
        <v>234</v>
      </c>
      <c r="D534" s="922" t="s">
        <v>1158</v>
      </c>
      <c r="E534" s="924">
        <v>0.4097222222222222</v>
      </c>
      <c r="F534" s="924">
        <v>0.7083333333333334</v>
      </c>
      <c r="G534" s="922"/>
      <c r="H534" s="922"/>
      <c r="I534" s="937"/>
      <c r="J534" s="146" t="s">
        <v>2881</v>
      </c>
    </row>
    <row r="535">
      <c r="A535" s="952">
        <v>42102.0</v>
      </c>
      <c r="B535" s="916" t="s">
        <v>40</v>
      </c>
      <c r="C535" s="916" t="s">
        <v>234</v>
      </c>
      <c r="D535" s="916" t="s">
        <v>1148</v>
      </c>
      <c r="E535" s="917">
        <v>0.6666666666666666</v>
      </c>
      <c r="F535" s="917">
        <v>0.7986111111111112</v>
      </c>
      <c r="G535" s="916" t="s">
        <v>1063</v>
      </c>
      <c r="H535" s="916" t="s">
        <v>2420</v>
      </c>
      <c r="I535" s="916" t="s">
        <v>6744</v>
      </c>
      <c r="J535" s="146" t="s">
        <v>1150</v>
      </c>
    </row>
    <row r="536">
      <c r="A536" s="951">
        <v>42132.0</v>
      </c>
      <c r="B536" s="912" t="s">
        <v>1115</v>
      </c>
      <c r="C536" s="912" t="s">
        <v>234</v>
      </c>
      <c r="D536" s="912" t="s">
        <v>946</v>
      </c>
      <c r="E536" s="914">
        <v>0.4166666666666667</v>
      </c>
      <c r="F536" s="914">
        <v>0.7083333333333334</v>
      </c>
      <c r="G536" s="912" t="s">
        <v>1063</v>
      </c>
      <c r="H536" s="912">
        <v>7.0</v>
      </c>
      <c r="I536" s="915"/>
      <c r="J536" s="146" t="s">
        <v>2881</v>
      </c>
    </row>
    <row r="537">
      <c r="A537" s="1019">
        <v>42132.0</v>
      </c>
      <c r="B537" s="1020" t="s">
        <v>1115</v>
      </c>
      <c r="C537" s="1020" t="s">
        <v>234</v>
      </c>
      <c r="D537" s="1020" t="s">
        <v>1172</v>
      </c>
      <c r="E537" s="1021">
        <v>0.6666666666666666</v>
      </c>
      <c r="F537" s="1021">
        <v>0.8090277777777778</v>
      </c>
      <c r="G537" s="1020" t="s">
        <v>1063</v>
      </c>
      <c r="H537" s="1020" t="s">
        <v>6750</v>
      </c>
      <c r="I537" s="1020" t="s">
        <v>6751</v>
      </c>
      <c r="J537" s="146" t="s">
        <v>2881</v>
      </c>
    </row>
    <row r="538">
      <c r="A538" s="1314"/>
      <c r="B538" s="955" t="s">
        <v>2451</v>
      </c>
      <c r="C538" s="1315"/>
      <c r="D538" s="1315"/>
      <c r="E538" s="1316"/>
      <c r="F538" s="1316"/>
      <c r="G538" s="1315"/>
      <c r="H538" s="1315"/>
      <c r="I538" s="1317"/>
      <c r="J538" s="146"/>
    </row>
    <row r="539">
      <c r="A539" s="1018">
        <v>42163.0</v>
      </c>
      <c r="B539" s="978" t="s">
        <v>6758</v>
      </c>
      <c r="C539" s="978" t="s">
        <v>6761</v>
      </c>
      <c r="D539" s="978" t="s">
        <v>946</v>
      </c>
      <c r="E539" s="979">
        <v>0.3333333333333333</v>
      </c>
      <c r="F539" s="979">
        <v>0.7083333333333334</v>
      </c>
      <c r="G539" s="978" t="s">
        <v>6764</v>
      </c>
      <c r="H539" s="978">
        <v>9.0</v>
      </c>
      <c r="I539" s="980"/>
      <c r="J539" s="146" t="s">
        <v>2881</v>
      </c>
    </row>
    <row r="540">
      <c r="A540" s="1915">
        <v>42163.0</v>
      </c>
      <c r="B540" s="1362" t="s">
        <v>109</v>
      </c>
      <c r="C540" s="1362" t="s">
        <v>234</v>
      </c>
      <c r="D540" s="1362" t="s">
        <v>1156</v>
      </c>
      <c r="E540" s="1363">
        <v>0.4166666666666667</v>
      </c>
      <c r="F540" s="1917">
        <v>0.7083333333333334</v>
      </c>
      <c r="G540" s="1362">
        <v>30.0</v>
      </c>
      <c r="H540" s="1362" t="s">
        <v>4836</v>
      </c>
      <c r="I540" s="1393"/>
      <c r="J540" s="146" t="s">
        <v>2881</v>
      </c>
    </row>
    <row r="541">
      <c r="A541" s="1047">
        <v>42163.0</v>
      </c>
      <c r="B541" s="922" t="s">
        <v>109</v>
      </c>
      <c r="C541" s="922" t="s">
        <v>234</v>
      </c>
      <c r="D541" s="922" t="s">
        <v>1158</v>
      </c>
      <c r="E541" s="924">
        <v>0.625</v>
      </c>
      <c r="F541" s="924">
        <v>0.8888888888888888</v>
      </c>
      <c r="G541" s="922">
        <v>30.0</v>
      </c>
      <c r="H541" s="922" t="s">
        <v>5955</v>
      </c>
      <c r="I541" s="937"/>
      <c r="J541" s="244" t="s">
        <v>2881</v>
      </c>
    </row>
    <row r="542">
      <c r="A542" s="1915">
        <v>42193.0</v>
      </c>
      <c r="B542" s="1362" t="s">
        <v>125</v>
      </c>
      <c r="C542" s="1362" t="s">
        <v>234</v>
      </c>
      <c r="D542" s="1362" t="s">
        <v>1156</v>
      </c>
      <c r="E542" s="1363">
        <v>0.4166666666666667</v>
      </c>
      <c r="F542" s="1363">
        <v>0.7083333333333334</v>
      </c>
      <c r="G542" s="1362">
        <v>30.0</v>
      </c>
      <c r="H542" s="1362">
        <v>6.5</v>
      </c>
      <c r="I542" s="1393"/>
      <c r="J542" s="244" t="s">
        <v>1752</v>
      </c>
    </row>
    <row r="543">
      <c r="A543" s="1286">
        <v>42193.0</v>
      </c>
      <c r="B543" s="938" t="s">
        <v>125</v>
      </c>
      <c r="C543" s="938" t="s">
        <v>234</v>
      </c>
      <c r="D543" s="938" t="s">
        <v>1167</v>
      </c>
      <c r="E543" s="939">
        <v>0.5416666666666666</v>
      </c>
      <c r="F543" s="939">
        <v>0.8819444444444444</v>
      </c>
      <c r="G543" s="938" t="s">
        <v>1063</v>
      </c>
      <c r="H543" s="938" t="s">
        <v>3015</v>
      </c>
      <c r="I543" s="938" t="s">
        <v>6779</v>
      </c>
      <c r="J543" s="244" t="s">
        <v>1752</v>
      </c>
    </row>
    <row r="544">
      <c r="A544" s="1915">
        <v>42224.0</v>
      </c>
      <c r="B544" s="1362" t="s">
        <v>141</v>
      </c>
      <c r="C544" s="1362" t="s">
        <v>234</v>
      </c>
      <c r="D544" s="1362" t="s">
        <v>1156</v>
      </c>
      <c r="E544" s="1363">
        <v>0.4166666666666667</v>
      </c>
      <c r="F544" s="1363">
        <v>0.6666666666666666</v>
      </c>
      <c r="G544" s="1362">
        <v>30.0</v>
      </c>
      <c r="H544" s="1362" t="s">
        <v>6783</v>
      </c>
      <c r="I544" s="1393"/>
      <c r="J544" s="244" t="s">
        <v>1752</v>
      </c>
    </row>
    <row r="545">
      <c r="A545" s="952">
        <v>42224.0</v>
      </c>
      <c r="B545" s="916" t="s">
        <v>141</v>
      </c>
      <c r="C545" s="916" t="s">
        <v>234</v>
      </c>
      <c r="D545" s="916" t="s">
        <v>1148</v>
      </c>
      <c r="E545" s="917">
        <v>0.5</v>
      </c>
      <c r="F545" s="917">
        <v>0.90625</v>
      </c>
      <c r="G545" s="916">
        <v>30.0</v>
      </c>
      <c r="H545" s="916">
        <v>9.25</v>
      </c>
      <c r="I545" s="932"/>
      <c r="J545" s="244" t="s">
        <v>1752</v>
      </c>
    </row>
    <row r="546">
      <c r="A546" s="953">
        <v>42224.0</v>
      </c>
      <c r="B546" s="933" t="s">
        <v>141</v>
      </c>
      <c r="C546" s="933" t="s">
        <v>234</v>
      </c>
      <c r="D546" s="933" t="s">
        <v>4680</v>
      </c>
      <c r="E546" s="934">
        <v>0.5902777777777778</v>
      </c>
      <c r="F546" s="934">
        <v>0.8333333333333334</v>
      </c>
      <c r="G546" s="933">
        <v>20.0</v>
      </c>
      <c r="H546" s="933">
        <v>5.5</v>
      </c>
      <c r="I546" s="954"/>
      <c r="J546" s="244" t="s">
        <v>1752</v>
      </c>
    </row>
    <row r="547">
      <c r="A547" s="951">
        <v>42255.0</v>
      </c>
      <c r="B547" s="912" t="s">
        <v>170</v>
      </c>
      <c r="C547" s="912" t="s">
        <v>234</v>
      </c>
      <c r="D547" s="912" t="s">
        <v>946</v>
      </c>
      <c r="E547" s="914">
        <v>0.4583333333333333</v>
      </c>
      <c r="F547" s="914">
        <v>0.7604166666666666</v>
      </c>
      <c r="G547" s="912">
        <v>30.0</v>
      </c>
      <c r="H547" s="912">
        <v>6.75</v>
      </c>
      <c r="I547" s="915"/>
      <c r="J547" s="244" t="s">
        <v>1752</v>
      </c>
    </row>
    <row r="548">
      <c r="A548" s="1286">
        <v>42255.0</v>
      </c>
      <c r="B548" s="938" t="s">
        <v>170</v>
      </c>
      <c r="C548" s="938" t="s">
        <v>234</v>
      </c>
      <c r="D548" s="938" t="s">
        <v>1167</v>
      </c>
      <c r="E548" s="939">
        <v>0.5416666666666666</v>
      </c>
      <c r="F548" s="939">
        <v>0.6666666666666666</v>
      </c>
      <c r="G548" s="938" t="s">
        <v>1063</v>
      </c>
      <c r="H548" s="938">
        <v>3.0</v>
      </c>
      <c r="I548" s="1005"/>
      <c r="J548" s="244" t="s">
        <v>1752</v>
      </c>
    </row>
    <row r="549">
      <c r="A549" s="951">
        <v>42285.0</v>
      </c>
      <c r="B549" s="912" t="s">
        <v>5</v>
      </c>
      <c r="C549" s="912" t="s">
        <v>6761</v>
      </c>
      <c r="D549" s="912" t="s">
        <v>946</v>
      </c>
      <c r="E549" s="914">
        <v>0.3854166666666667</v>
      </c>
      <c r="F549" s="914">
        <v>0.7291666666666666</v>
      </c>
      <c r="G549" s="912" t="s">
        <v>1063</v>
      </c>
      <c r="H549" s="912">
        <v>8.25</v>
      </c>
      <c r="I549" s="915"/>
      <c r="J549" s="244" t="s">
        <v>1752</v>
      </c>
    </row>
    <row r="550">
      <c r="A550" s="1286">
        <v>42285.0</v>
      </c>
      <c r="B550" s="938" t="s">
        <v>5</v>
      </c>
      <c r="C550" s="938" t="s">
        <v>234</v>
      </c>
      <c r="D550" s="938" t="s">
        <v>1167</v>
      </c>
      <c r="E550" s="939">
        <v>0.4166666666666667</v>
      </c>
      <c r="F550" s="939">
        <v>0.7291666666666666</v>
      </c>
      <c r="G550" s="938">
        <v>30.0</v>
      </c>
      <c r="H550" s="938">
        <v>7.0</v>
      </c>
      <c r="I550" s="1005"/>
      <c r="J550" s="244" t="s">
        <v>1752</v>
      </c>
    </row>
    <row r="551">
      <c r="A551" s="1188">
        <v>42285.0</v>
      </c>
      <c r="B551" s="981" t="s">
        <v>5</v>
      </c>
      <c r="C551" s="981" t="s">
        <v>234</v>
      </c>
      <c r="D551" s="981" t="s">
        <v>1164</v>
      </c>
      <c r="E551" s="982">
        <v>0.625</v>
      </c>
      <c r="F551" s="982">
        <v>0.7951388888888888</v>
      </c>
      <c r="G551" s="981" t="s">
        <v>1063</v>
      </c>
      <c r="H551" s="981" t="s">
        <v>2558</v>
      </c>
      <c r="I551" s="1096"/>
      <c r="J551" s="244" t="s">
        <v>1752</v>
      </c>
    </row>
    <row r="552">
      <c r="A552" s="1047">
        <v>42316.0</v>
      </c>
      <c r="B552" s="922" t="s">
        <v>40</v>
      </c>
      <c r="C552" s="922" t="s">
        <v>234</v>
      </c>
      <c r="D552" s="922" t="s">
        <v>1158</v>
      </c>
      <c r="E552" s="924">
        <v>0.4166666666666667</v>
      </c>
      <c r="F552" s="924">
        <v>0.7083333333333334</v>
      </c>
      <c r="G552" s="922" t="s">
        <v>6315</v>
      </c>
      <c r="H552" s="922" t="s">
        <v>2541</v>
      </c>
      <c r="I552" s="937"/>
      <c r="J552" s="244" t="s">
        <v>1752</v>
      </c>
    </row>
    <row r="553">
      <c r="A553" s="1019">
        <v>42316.0</v>
      </c>
      <c r="B553" s="1020" t="s">
        <v>40</v>
      </c>
      <c r="C553" s="1020" t="s">
        <v>234</v>
      </c>
      <c r="D553" s="1020" t="s">
        <v>1172</v>
      </c>
      <c r="E553" s="1021">
        <v>0.6666666666666666</v>
      </c>
      <c r="F553" s="1021">
        <v>0.8020833333333334</v>
      </c>
      <c r="G553" s="1020" t="s">
        <v>1063</v>
      </c>
      <c r="H553" s="1020" t="s">
        <v>6822</v>
      </c>
      <c r="I553" s="1022"/>
      <c r="J553" s="244" t="s">
        <v>1752</v>
      </c>
    </row>
    <row r="554">
      <c r="A554" s="951">
        <v>42346.0</v>
      </c>
      <c r="B554" s="912" t="s">
        <v>1115</v>
      </c>
      <c r="C554" s="912" t="s">
        <v>234</v>
      </c>
      <c r="D554" s="912" t="s">
        <v>946</v>
      </c>
      <c r="E554" s="914">
        <v>0.4236111111111111</v>
      </c>
      <c r="F554" s="914">
        <v>0.7152777777777778</v>
      </c>
      <c r="G554" s="912" t="s">
        <v>1063</v>
      </c>
      <c r="H554" s="912">
        <v>7.0</v>
      </c>
      <c r="I554" s="915"/>
      <c r="J554" s="244" t="s">
        <v>1752</v>
      </c>
    </row>
    <row r="555">
      <c r="A555" s="1188">
        <v>42346.0</v>
      </c>
      <c r="B555" s="981" t="s">
        <v>1115</v>
      </c>
      <c r="C555" s="981" t="s">
        <v>234</v>
      </c>
      <c r="D555" s="981" t="s">
        <v>1164</v>
      </c>
      <c r="E555" s="982">
        <v>0.6666666666666666</v>
      </c>
      <c r="F555" s="982">
        <v>0.7986111111111112</v>
      </c>
      <c r="G555" s="981" t="s">
        <v>1063</v>
      </c>
      <c r="H555" s="981" t="s">
        <v>2420</v>
      </c>
      <c r="I555" s="1096"/>
      <c r="J555" s="244" t="s">
        <v>1752</v>
      </c>
    </row>
    <row r="556">
      <c r="A556" s="1362" t="s">
        <v>3842</v>
      </c>
      <c r="B556" s="1362" t="s">
        <v>109</v>
      </c>
      <c r="C556" s="1362" t="s">
        <v>234</v>
      </c>
      <c r="D556" s="1362" t="s">
        <v>1156</v>
      </c>
      <c r="E556" s="1917">
        <v>0.40625</v>
      </c>
      <c r="F556" s="1363">
        <v>0.7916666666666666</v>
      </c>
      <c r="G556" s="1362">
        <v>30.0</v>
      </c>
      <c r="H556" s="1362" t="s">
        <v>2250</v>
      </c>
      <c r="I556" s="1362" t="s">
        <v>6833</v>
      </c>
      <c r="J556" s="244" t="s">
        <v>1752</v>
      </c>
    </row>
    <row r="557">
      <c r="A557" s="938" t="s">
        <v>3842</v>
      </c>
      <c r="B557" s="938" t="s">
        <v>109</v>
      </c>
      <c r="C557" s="938" t="s">
        <v>234</v>
      </c>
      <c r="D557" s="938" t="s">
        <v>1167</v>
      </c>
      <c r="E557" s="939">
        <v>0.6319444444444444</v>
      </c>
      <c r="F557" s="939">
        <v>0.8888888888888888</v>
      </c>
      <c r="G557" s="938">
        <v>30.0</v>
      </c>
      <c r="H557" s="938" t="s">
        <v>6057</v>
      </c>
      <c r="I557" s="938" t="s">
        <v>6837</v>
      </c>
      <c r="J557" s="244" t="s">
        <v>1752</v>
      </c>
    </row>
    <row r="558">
      <c r="A558" s="912" t="s">
        <v>6838</v>
      </c>
      <c r="B558" s="912" t="s">
        <v>2275</v>
      </c>
      <c r="C558" s="912" t="s">
        <v>1064</v>
      </c>
      <c r="D558" s="912" t="s">
        <v>946</v>
      </c>
      <c r="E558" s="914">
        <v>0.3958333333333333</v>
      </c>
      <c r="F558" s="914">
        <v>0.7395833333333334</v>
      </c>
      <c r="G558" s="912">
        <v>30.0</v>
      </c>
      <c r="H558" s="912">
        <v>7.75</v>
      </c>
      <c r="I558" s="915"/>
      <c r="J558" s="146" t="s">
        <v>1752</v>
      </c>
    </row>
    <row r="559">
      <c r="A559" s="981" t="s">
        <v>6843</v>
      </c>
      <c r="B559" s="981" t="s">
        <v>125</v>
      </c>
      <c r="C559" s="981" t="s">
        <v>234</v>
      </c>
      <c r="D559" s="981" t="s">
        <v>1164</v>
      </c>
      <c r="E559" s="982">
        <v>0.4097222222222222</v>
      </c>
      <c r="F559" s="982">
        <v>0.75</v>
      </c>
      <c r="G559" s="981">
        <v>30.0</v>
      </c>
      <c r="H559" s="981" t="s">
        <v>2793</v>
      </c>
      <c r="I559" s="1096"/>
      <c r="J559" s="244" t="s">
        <v>1752</v>
      </c>
    </row>
    <row r="560">
      <c r="A560" s="938" t="s">
        <v>6843</v>
      </c>
      <c r="B560" s="938" t="s">
        <v>125</v>
      </c>
      <c r="C560" s="938" t="s">
        <v>234</v>
      </c>
      <c r="D560" s="938" t="s">
        <v>1167</v>
      </c>
      <c r="E560" s="939">
        <v>0.5416666666666666</v>
      </c>
      <c r="F560" s="939">
        <v>0.8819444444444444</v>
      </c>
      <c r="G560" s="938">
        <v>30.0</v>
      </c>
      <c r="H560" s="938" t="s">
        <v>2304</v>
      </c>
      <c r="I560" s="1005"/>
      <c r="J560" s="244" t="s">
        <v>1752</v>
      </c>
    </row>
    <row r="561">
      <c r="A561" s="1362" t="s">
        <v>6845</v>
      </c>
      <c r="B561" s="1362" t="s">
        <v>141</v>
      </c>
      <c r="C561" s="1362" t="s">
        <v>234</v>
      </c>
      <c r="D561" s="1362" t="s">
        <v>1156</v>
      </c>
      <c r="E561" s="1917">
        <v>0.4166666666666667</v>
      </c>
      <c r="F561" s="1917">
        <v>0.6666666666666666</v>
      </c>
      <c r="G561" s="1362">
        <v>30.0</v>
      </c>
      <c r="H561" s="1362" t="s">
        <v>6783</v>
      </c>
      <c r="I561" s="1393"/>
      <c r="J561" s="244" t="s">
        <v>1752</v>
      </c>
    </row>
    <row r="562">
      <c r="A562" s="912" t="s">
        <v>6847</v>
      </c>
      <c r="B562" s="912" t="s">
        <v>141</v>
      </c>
      <c r="C562" s="912" t="s">
        <v>234</v>
      </c>
      <c r="D562" s="912" t="s">
        <v>946</v>
      </c>
      <c r="E562" s="914">
        <v>0.5833333333333334</v>
      </c>
      <c r="F562" s="914">
        <v>0.8333333333333334</v>
      </c>
      <c r="G562" s="912">
        <v>30.0</v>
      </c>
      <c r="H562" s="912">
        <v>5.5</v>
      </c>
      <c r="I562" s="912" t="s">
        <v>6849</v>
      </c>
      <c r="J562" s="244" t="s">
        <v>1752</v>
      </c>
    </row>
    <row r="563">
      <c r="A563" s="916" t="s">
        <v>6853</v>
      </c>
      <c r="B563" s="916" t="s">
        <v>141</v>
      </c>
      <c r="C563" s="916" t="s">
        <v>234</v>
      </c>
      <c r="D563" s="916" t="s">
        <v>1148</v>
      </c>
      <c r="E563" s="917">
        <v>0.5</v>
      </c>
      <c r="F563" s="917">
        <v>0.90625</v>
      </c>
      <c r="G563" s="916">
        <v>30.0</v>
      </c>
      <c r="H563" s="916">
        <v>9.25</v>
      </c>
      <c r="I563" s="932"/>
      <c r="J563" s="244" t="s">
        <v>1752</v>
      </c>
    </row>
    <row r="564">
      <c r="A564" s="912" t="s">
        <v>6856</v>
      </c>
      <c r="B564" s="912" t="s">
        <v>170</v>
      </c>
      <c r="C564" s="912" t="s">
        <v>234</v>
      </c>
      <c r="D564" s="912" t="s">
        <v>946</v>
      </c>
      <c r="E564" s="914">
        <v>0.4583333333333333</v>
      </c>
      <c r="F564" s="914">
        <v>0.7604166666666666</v>
      </c>
      <c r="G564" s="912">
        <v>30.0</v>
      </c>
      <c r="H564" s="912">
        <v>6.75</v>
      </c>
      <c r="I564" s="915"/>
      <c r="J564" s="244" t="s">
        <v>1752</v>
      </c>
    </row>
    <row r="565">
      <c r="A565" s="1087" t="s">
        <v>6856</v>
      </c>
      <c r="B565" s="1087" t="s">
        <v>170</v>
      </c>
      <c r="C565" s="1087" t="s">
        <v>234</v>
      </c>
      <c r="D565" s="1087" t="s">
        <v>1158</v>
      </c>
      <c r="E565" s="1090">
        <v>0.5381944444444444</v>
      </c>
      <c r="F565" s="1090">
        <v>0.6666666666666666</v>
      </c>
      <c r="G565" s="1087" t="s">
        <v>1063</v>
      </c>
      <c r="H565" s="1087" t="s">
        <v>2994</v>
      </c>
      <c r="I565" s="1093"/>
      <c r="J565" s="244" t="s">
        <v>1752</v>
      </c>
    </row>
    <row r="566">
      <c r="A566" s="981" t="s">
        <v>6863</v>
      </c>
      <c r="B566" s="981" t="s">
        <v>5</v>
      </c>
      <c r="C566" s="981" t="s">
        <v>234</v>
      </c>
      <c r="D566" s="981" t="s">
        <v>1164</v>
      </c>
      <c r="E566" s="982">
        <v>0.4131944444444444</v>
      </c>
      <c r="F566" s="982">
        <v>0.7291666666666666</v>
      </c>
      <c r="G566" s="981">
        <v>30.0</v>
      </c>
      <c r="H566" s="981" t="s">
        <v>4111</v>
      </c>
      <c r="I566" s="1096"/>
      <c r="J566" s="244" t="s">
        <v>1752</v>
      </c>
    </row>
    <row r="567">
      <c r="A567" s="916" t="s">
        <v>6863</v>
      </c>
      <c r="B567" s="916" t="s">
        <v>5</v>
      </c>
      <c r="C567" s="916" t="s">
        <v>234</v>
      </c>
      <c r="D567" s="916" t="s">
        <v>1148</v>
      </c>
      <c r="E567" s="917">
        <v>0.625</v>
      </c>
      <c r="F567" s="917">
        <v>0.7916666666666666</v>
      </c>
      <c r="G567" s="916" t="s">
        <v>1063</v>
      </c>
      <c r="H567" s="916">
        <v>4.0</v>
      </c>
      <c r="I567" s="932"/>
      <c r="J567" s="244" t="s">
        <v>1752</v>
      </c>
    </row>
    <row r="568">
      <c r="A568" s="912" t="s">
        <v>6863</v>
      </c>
      <c r="B568" s="912" t="s">
        <v>5</v>
      </c>
      <c r="C568" s="912" t="s">
        <v>1064</v>
      </c>
      <c r="D568" s="912" t="s">
        <v>946</v>
      </c>
      <c r="E568" s="914">
        <v>0.3958333333333333</v>
      </c>
      <c r="F568" s="914">
        <v>0.75</v>
      </c>
      <c r="G568" s="912">
        <v>15.0</v>
      </c>
      <c r="H568" s="912">
        <v>8.25</v>
      </c>
      <c r="I568" s="915"/>
      <c r="J568" s="244" t="s">
        <v>1752</v>
      </c>
    </row>
    <row r="569">
      <c r="A569" s="922" t="s">
        <v>3864</v>
      </c>
      <c r="B569" s="922" t="s">
        <v>40</v>
      </c>
      <c r="C569" s="922" t="s">
        <v>234</v>
      </c>
      <c r="D569" s="922" t="s">
        <v>1158</v>
      </c>
      <c r="E569" s="924">
        <v>0.4097222222222222</v>
      </c>
      <c r="F569" s="924">
        <v>0.7083333333333334</v>
      </c>
      <c r="G569" s="922" t="s">
        <v>1063</v>
      </c>
      <c r="H569" s="922" t="s">
        <v>1081</v>
      </c>
      <c r="I569" s="937"/>
      <c r="J569" s="244" t="s">
        <v>1752</v>
      </c>
    </row>
    <row r="570">
      <c r="A570" s="978" t="s">
        <v>3864</v>
      </c>
      <c r="B570" s="978" t="s">
        <v>40</v>
      </c>
      <c r="C570" s="978" t="s">
        <v>234</v>
      </c>
      <c r="D570" s="978" t="s">
        <v>946</v>
      </c>
      <c r="E570" s="979">
        <v>0.6666666666666666</v>
      </c>
      <c r="F570" s="979">
        <v>0.8020833333333334</v>
      </c>
      <c r="G570" s="978" t="s">
        <v>1063</v>
      </c>
      <c r="H570" s="978">
        <v>3.25</v>
      </c>
      <c r="I570" s="980"/>
      <c r="J570" s="244" t="s">
        <v>1752</v>
      </c>
    </row>
    <row r="571">
      <c r="A571" s="912" t="s">
        <v>3868</v>
      </c>
      <c r="B571" s="912" t="s">
        <v>1115</v>
      </c>
      <c r="C571" s="912" t="s">
        <v>234</v>
      </c>
      <c r="D571" s="912" t="s">
        <v>946</v>
      </c>
      <c r="E571" s="914">
        <v>0.4166666666666667</v>
      </c>
      <c r="F571" s="914">
        <v>0.7916666666666666</v>
      </c>
      <c r="G571" s="912" t="s">
        <v>1063</v>
      </c>
      <c r="H571" s="912">
        <v>9.0</v>
      </c>
      <c r="I571" s="912" t="s">
        <v>6874</v>
      </c>
      <c r="J571" s="244" t="s">
        <v>1752</v>
      </c>
    </row>
    <row r="572">
      <c r="A572" s="1428"/>
      <c r="B572" s="1428"/>
      <c r="C572" s="1428"/>
      <c r="D572" s="1428"/>
      <c r="E572" s="1429"/>
      <c r="F572" s="1430"/>
      <c r="G572" s="955" t="s">
        <v>2832</v>
      </c>
      <c r="H572" s="1430"/>
      <c r="I572" s="1430"/>
    </row>
    <row r="573">
      <c r="A573" s="912" t="s">
        <v>6877</v>
      </c>
      <c r="B573" s="912" t="s">
        <v>109</v>
      </c>
      <c r="C573" s="912" t="s">
        <v>1064</v>
      </c>
      <c r="D573" s="912" t="s">
        <v>946</v>
      </c>
      <c r="E573" s="914">
        <v>0.3854166666666667</v>
      </c>
      <c r="F573" s="914">
        <v>0.75</v>
      </c>
      <c r="G573" s="912" t="s">
        <v>4820</v>
      </c>
      <c r="H573" s="912">
        <v>7.75</v>
      </c>
      <c r="I573" s="912" t="s">
        <v>6879</v>
      </c>
      <c r="J573" s="244" t="s">
        <v>1752</v>
      </c>
    </row>
    <row r="574">
      <c r="A574" s="1056" t="s">
        <v>6877</v>
      </c>
      <c r="B574" s="1056" t="s">
        <v>109</v>
      </c>
      <c r="C574" s="1056" t="s">
        <v>234</v>
      </c>
      <c r="D574" s="1056" t="s">
        <v>1156</v>
      </c>
      <c r="E574" s="1439">
        <v>0.4166666666666667</v>
      </c>
      <c r="F574" s="1057">
        <v>0.7916666666666666</v>
      </c>
      <c r="G574" s="1056">
        <v>30.0</v>
      </c>
      <c r="H574" s="1056">
        <v>8.5</v>
      </c>
      <c r="I574" s="1058"/>
      <c r="J574" s="244" t="s">
        <v>6882</v>
      </c>
    </row>
    <row r="575">
      <c r="A575" s="1056" t="s">
        <v>6884</v>
      </c>
      <c r="B575" s="1056" t="s">
        <v>125</v>
      </c>
      <c r="C575" s="1056" t="s">
        <v>234</v>
      </c>
      <c r="D575" s="1056" t="s">
        <v>1156</v>
      </c>
      <c r="E575" s="1057">
        <v>0.4166666666666667</v>
      </c>
      <c r="F575" s="1057">
        <v>0.7916666666666666</v>
      </c>
      <c r="G575" s="1056">
        <v>30.0</v>
      </c>
      <c r="H575" s="1056">
        <v>8.5</v>
      </c>
      <c r="I575" s="1058"/>
      <c r="J575" s="244" t="s">
        <v>1150</v>
      </c>
    </row>
    <row r="576">
      <c r="A576" s="933" t="s">
        <v>6884</v>
      </c>
      <c r="B576" s="933" t="s">
        <v>125</v>
      </c>
      <c r="C576" s="933" t="s">
        <v>234</v>
      </c>
      <c r="D576" s="933" t="s">
        <v>4680</v>
      </c>
      <c r="E576" s="934">
        <v>0.5416666666666666</v>
      </c>
      <c r="F576" s="934">
        <v>0.8854166666666666</v>
      </c>
      <c r="G576" s="933">
        <v>30.0</v>
      </c>
      <c r="H576" s="933" t="s">
        <v>2429</v>
      </c>
      <c r="I576" s="933" t="s">
        <v>6888</v>
      </c>
      <c r="J576" s="244" t="s">
        <v>1150</v>
      </c>
    </row>
    <row r="577">
      <c r="A577" s="1056" t="s">
        <v>3875</v>
      </c>
      <c r="B577" s="1056" t="s">
        <v>141</v>
      </c>
      <c r="C577" s="1056" t="s">
        <v>234</v>
      </c>
      <c r="D577" s="1056" t="s">
        <v>1156</v>
      </c>
      <c r="E577" s="1057">
        <v>0.4166666666666667</v>
      </c>
      <c r="F577" s="1057">
        <v>0.6666666666666666</v>
      </c>
      <c r="G577" s="1056">
        <v>30.0</v>
      </c>
      <c r="H577" s="1056" t="s">
        <v>6783</v>
      </c>
      <c r="I577" s="1058"/>
      <c r="J577" s="244" t="s">
        <v>1150</v>
      </c>
    </row>
    <row r="578">
      <c r="A578" s="916" t="s">
        <v>3875</v>
      </c>
      <c r="B578" s="916" t="s">
        <v>141</v>
      </c>
      <c r="C578" s="916" t="s">
        <v>234</v>
      </c>
      <c r="D578" s="916" t="s">
        <v>1148</v>
      </c>
      <c r="E578" s="917">
        <v>0.5</v>
      </c>
      <c r="F578" s="917">
        <v>0.4097222222222222</v>
      </c>
      <c r="G578" s="916">
        <v>30.0</v>
      </c>
      <c r="H578" s="916" t="s">
        <v>6167</v>
      </c>
      <c r="I578" s="932"/>
      <c r="J578" s="244" t="s">
        <v>1752</v>
      </c>
    </row>
    <row r="579">
      <c r="A579" s="912" t="s">
        <v>3875</v>
      </c>
      <c r="B579" s="912" t="s">
        <v>141</v>
      </c>
      <c r="C579" s="912" t="s">
        <v>234</v>
      </c>
      <c r="D579" s="912" t="s">
        <v>946</v>
      </c>
      <c r="E579" s="914">
        <v>0.5833333333333334</v>
      </c>
      <c r="F579" s="914">
        <v>0.8333333333333334</v>
      </c>
      <c r="G579" s="912">
        <v>30.0</v>
      </c>
      <c r="H579" s="912">
        <v>6.0</v>
      </c>
      <c r="I579" s="912" t="s">
        <v>6896</v>
      </c>
      <c r="J579" s="244" t="s">
        <v>1752</v>
      </c>
    </row>
    <row r="580">
      <c r="A580" s="912" t="s">
        <v>3878</v>
      </c>
      <c r="B580" s="912" t="s">
        <v>170</v>
      </c>
      <c r="C580" s="912" t="s">
        <v>234</v>
      </c>
      <c r="D580" s="912" t="s">
        <v>946</v>
      </c>
      <c r="E580" s="914">
        <v>0.4583333333333333</v>
      </c>
      <c r="F580" s="914">
        <v>0.7569444444444444</v>
      </c>
      <c r="G580" s="912">
        <v>30.0</v>
      </c>
      <c r="H580" s="912" t="s">
        <v>2198</v>
      </c>
      <c r="I580" s="915"/>
      <c r="J580" s="244" t="s">
        <v>1752</v>
      </c>
    </row>
    <row r="581">
      <c r="A581" s="981" t="s">
        <v>3878</v>
      </c>
      <c r="B581" s="981" t="s">
        <v>170</v>
      </c>
      <c r="C581" s="981" t="s">
        <v>234</v>
      </c>
      <c r="D581" s="981" t="s">
        <v>1164</v>
      </c>
      <c r="E581" s="982">
        <v>0.5416666666666666</v>
      </c>
      <c r="F581" s="982">
        <v>0.6666666666666666</v>
      </c>
      <c r="G581" s="1096"/>
      <c r="H581" s="981">
        <v>3.0</v>
      </c>
      <c r="I581" s="1096"/>
      <c r="J581" s="244" t="s">
        <v>1752</v>
      </c>
    </row>
    <row r="582">
      <c r="A582" s="912" t="s">
        <v>6899</v>
      </c>
      <c r="B582" s="912" t="s">
        <v>5</v>
      </c>
      <c r="C582" s="912" t="s">
        <v>1064</v>
      </c>
      <c r="D582" s="912" t="s">
        <v>946</v>
      </c>
      <c r="E582" s="914">
        <v>0.3854166666666667</v>
      </c>
      <c r="F582" s="914">
        <v>0.7291666666666666</v>
      </c>
      <c r="G582" s="912">
        <v>30.0</v>
      </c>
      <c r="H582" s="912">
        <v>7.75</v>
      </c>
      <c r="I582" s="915"/>
      <c r="J582" s="244" t="s">
        <v>1752</v>
      </c>
    </row>
    <row r="583">
      <c r="A583" s="981" t="s">
        <v>1581</v>
      </c>
      <c r="B583" s="981" t="s">
        <v>3295</v>
      </c>
      <c r="C583" s="981" t="s">
        <v>234</v>
      </c>
      <c r="D583" s="981" t="s">
        <v>1164</v>
      </c>
      <c r="E583" s="982">
        <v>0.4131944444444444</v>
      </c>
      <c r="F583" s="982">
        <v>0.7291666666666666</v>
      </c>
      <c r="G583" s="981">
        <v>30.0</v>
      </c>
      <c r="H583" s="981" t="s">
        <v>4111</v>
      </c>
      <c r="I583" s="1096"/>
      <c r="J583" s="244" t="s">
        <v>1752</v>
      </c>
    </row>
    <row r="584">
      <c r="A584" s="916" t="s">
        <v>1581</v>
      </c>
      <c r="B584" s="916" t="s">
        <v>5</v>
      </c>
      <c r="C584" s="916" t="s">
        <v>234</v>
      </c>
      <c r="D584" s="916" t="s">
        <v>1148</v>
      </c>
      <c r="E584" s="917">
        <v>0.625</v>
      </c>
      <c r="F584" s="917">
        <v>0.8020833333333334</v>
      </c>
      <c r="G584" s="916" t="s">
        <v>1063</v>
      </c>
      <c r="H584" s="916">
        <v>4.25</v>
      </c>
      <c r="I584" s="932"/>
      <c r="J584" s="244" t="s">
        <v>1752</v>
      </c>
    </row>
    <row r="585">
      <c r="A585" s="1923" t="s">
        <v>3893</v>
      </c>
      <c r="B585" s="1923" t="s">
        <v>40</v>
      </c>
      <c r="C585" s="1923" t="s">
        <v>234</v>
      </c>
      <c r="D585" s="1923" t="s">
        <v>1158</v>
      </c>
      <c r="E585" s="1925">
        <v>0.4097222222222222</v>
      </c>
      <c r="F585" s="1925">
        <v>0.7013888888888888</v>
      </c>
      <c r="G585" s="1923" t="s">
        <v>1063</v>
      </c>
      <c r="H585" s="1923" t="s">
        <v>6915</v>
      </c>
      <c r="I585" s="1923" t="s">
        <v>6916</v>
      </c>
      <c r="J585" s="244" t="s">
        <v>1752</v>
      </c>
    </row>
    <row r="586">
      <c r="A586" s="981" t="s">
        <v>3893</v>
      </c>
      <c r="B586" s="981" t="s">
        <v>40</v>
      </c>
      <c r="C586" s="981" t="s">
        <v>234</v>
      </c>
      <c r="D586" s="981" t="s">
        <v>1164</v>
      </c>
      <c r="E586" s="982">
        <v>0.6666666666666666</v>
      </c>
      <c r="F586" s="982">
        <v>0.7951388888888888</v>
      </c>
      <c r="G586" s="981" t="s">
        <v>1063</v>
      </c>
      <c r="H586" s="981" t="s">
        <v>2287</v>
      </c>
      <c r="I586" s="1096"/>
      <c r="J586" s="244" t="s">
        <v>1752</v>
      </c>
    </row>
    <row r="587">
      <c r="A587" s="912" t="s">
        <v>1586</v>
      </c>
      <c r="B587" s="912" t="s">
        <v>1115</v>
      </c>
      <c r="C587" s="912" t="s">
        <v>234</v>
      </c>
      <c r="D587" s="912" t="s">
        <v>946</v>
      </c>
      <c r="E587" s="914">
        <v>0.4166666666666667</v>
      </c>
      <c r="F587" s="914">
        <v>0.7708333333333334</v>
      </c>
      <c r="G587" s="912">
        <v>15.0</v>
      </c>
      <c r="H587" s="912">
        <v>8.25</v>
      </c>
      <c r="I587" s="915"/>
      <c r="J587" s="244" t="s">
        <v>6929</v>
      </c>
    </row>
    <row r="588">
      <c r="A588" s="912" t="s">
        <v>3908</v>
      </c>
      <c r="B588" s="912" t="s">
        <v>109</v>
      </c>
      <c r="C588" s="912" t="s">
        <v>1064</v>
      </c>
      <c r="D588" s="912" t="s">
        <v>946</v>
      </c>
      <c r="E588" s="914">
        <v>0.3125</v>
      </c>
      <c r="F588" s="914">
        <v>0.6979166666666666</v>
      </c>
      <c r="G588" s="912">
        <v>30.0</v>
      </c>
      <c r="H588" s="912">
        <v>8.75</v>
      </c>
      <c r="I588" s="915"/>
      <c r="J588" s="244" t="s">
        <v>1150</v>
      </c>
    </row>
    <row r="589">
      <c r="A589" s="1056" t="s">
        <v>3908</v>
      </c>
      <c r="B589" s="1056" t="s">
        <v>109</v>
      </c>
      <c r="C589" s="1056" t="s">
        <v>3145</v>
      </c>
      <c r="D589" s="1056" t="s">
        <v>1156</v>
      </c>
      <c r="E589" s="1057">
        <v>0.4166666666666667</v>
      </c>
      <c r="F589" s="1057">
        <v>0.7916666666666666</v>
      </c>
      <c r="G589" s="1056">
        <v>30.0</v>
      </c>
      <c r="H589" s="1056">
        <v>8.5</v>
      </c>
      <c r="I589" s="1056" t="s">
        <v>2112</v>
      </c>
      <c r="J589" s="244" t="s">
        <v>1150</v>
      </c>
    </row>
    <row r="590">
      <c r="A590" s="922" t="s">
        <v>3908</v>
      </c>
      <c r="B590" s="922" t="s">
        <v>109</v>
      </c>
      <c r="C590" s="922" t="s">
        <v>234</v>
      </c>
      <c r="D590" s="922" t="s">
        <v>1158</v>
      </c>
      <c r="E590" s="924">
        <v>0.625</v>
      </c>
      <c r="F590" s="924">
        <v>0.8888888888888888</v>
      </c>
      <c r="G590" s="922">
        <v>30.0</v>
      </c>
      <c r="H590" s="922" t="s">
        <v>2101</v>
      </c>
      <c r="I590" s="937"/>
      <c r="J590" s="244" t="s">
        <v>1150</v>
      </c>
    </row>
    <row r="591">
      <c r="A591" s="1056" t="s">
        <v>3919</v>
      </c>
      <c r="B591" s="1056" t="s">
        <v>125</v>
      </c>
      <c r="C591" s="1056" t="s">
        <v>234</v>
      </c>
      <c r="D591" s="1056" t="s">
        <v>1156</v>
      </c>
      <c r="E591" s="1057">
        <v>0.4166666666666667</v>
      </c>
      <c r="F591" s="1057">
        <v>0.7916666666666666</v>
      </c>
      <c r="G591" s="1056">
        <v>30.0</v>
      </c>
      <c r="H591" s="1056">
        <v>8.5</v>
      </c>
      <c r="I591" s="1058"/>
      <c r="J591" s="244" t="s">
        <v>1150</v>
      </c>
    </row>
    <row r="592">
      <c r="A592" s="981" t="s">
        <v>3919</v>
      </c>
      <c r="B592" s="981" t="s">
        <v>125</v>
      </c>
      <c r="C592" s="981" t="s">
        <v>234</v>
      </c>
      <c r="D592" s="981" t="s">
        <v>1164</v>
      </c>
      <c r="E592" s="982">
        <v>0.5381944444444444</v>
      </c>
      <c r="F592" s="982">
        <v>0.8784722222222222</v>
      </c>
      <c r="G592" s="981">
        <v>30.0</v>
      </c>
      <c r="H592" s="981" t="s">
        <v>2793</v>
      </c>
      <c r="I592" s="1096"/>
      <c r="J592" s="244" t="s">
        <v>1150</v>
      </c>
    </row>
    <row r="593">
      <c r="A593" s="1056" t="s">
        <v>6953</v>
      </c>
      <c r="B593" s="1056" t="s">
        <v>141</v>
      </c>
      <c r="C593" s="1056" t="s">
        <v>234</v>
      </c>
      <c r="D593" s="1056" t="s">
        <v>1156</v>
      </c>
      <c r="E593" s="1057">
        <v>0.4166666666666667</v>
      </c>
      <c r="F593" s="1057">
        <v>0.6701388888888888</v>
      </c>
      <c r="G593" s="1056">
        <v>30.0</v>
      </c>
      <c r="H593" s="1056" t="s">
        <v>6699</v>
      </c>
      <c r="I593" s="1058"/>
      <c r="J593" s="244" t="s">
        <v>1150</v>
      </c>
    </row>
    <row r="594">
      <c r="A594" s="916" t="s">
        <v>6953</v>
      </c>
      <c r="B594" s="916" t="s">
        <v>141</v>
      </c>
      <c r="C594" s="916" t="s">
        <v>234</v>
      </c>
      <c r="D594" s="916" t="s">
        <v>1148</v>
      </c>
      <c r="E594" s="917">
        <v>0.5</v>
      </c>
      <c r="F594" s="917">
        <v>0.9097222222222222</v>
      </c>
      <c r="G594" s="916">
        <v>30.0</v>
      </c>
      <c r="H594" s="916" t="s">
        <v>6961</v>
      </c>
      <c r="I594" s="932"/>
      <c r="J594" s="244" t="s">
        <v>1150</v>
      </c>
    </row>
    <row r="595">
      <c r="A595" s="981" t="s">
        <v>6953</v>
      </c>
      <c r="B595" s="981" t="s">
        <v>141</v>
      </c>
      <c r="C595" s="981" t="s">
        <v>234</v>
      </c>
      <c r="D595" s="981" t="s">
        <v>1164</v>
      </c>
      <c r="E595" s="982">
        <v>0.5833333333333334</v>
      </c>
      <c r="F595" s="982">
        <v>0.8333333333333334</v>
      </c>
      <c r="G595" s="981">
        <v>30.0</v>
      </c>
      <c r="H595" s="981" t="s">
        <v>6968</v>
      </c>
      <c r="I595" s="1096"/>
      <c r="J595" s="244" t="s">
        <v>1150</v>
      </c>
    </row>
    <row r="596">
      <c r="A596" s="912" t="s">
        <v>3942</v>
      </c>
      <c r="B596" s="912" t="s">
        <v>170</v>
      </c>
      <c r="C596" s="912" t="s">
        <v>234</v>
      </c>
      <c r="D596" s="912" t="s">
        <v>946</v>
      </c>
      <c r="E596" s="914">
        <v>0.4583333333333333</v>
      </c>
      <c r="F596" s="914">
        <v>0.78125</v>
      </c>
      <c r="G596" s="912">
        <v>30.0</v>
      </c>
      <c r="H596" s="912">
        <v>7.25</v>
      </c>
      <c r="I596" s="915"/>
      <c r="J596" s="244" t="s">
        <v>1150</v>
      </c>
    </row>
    <row r="597">
      <c r="A597" s="981" t="s">
        <v>3952</v>
      </c>
      <c r="B597" s="981" t="s">
        <v>5</v>
      </c>
      <c r="C597" s="981" t="s">
        <v>234</v>
      </c>
      <c r="D597" s="981" t="s">
        <v>1164</v>
      </c>
      <c r="E597" s="982">
        <v>0.4131944444444444</v>
      </c>
      <c r="F597" s="982">
        <v>0.7291666666666666</v>
      </c>
      <c r="G597" s="981">
        <v>30.0</v>
      </c>
      <c r="H597" s="981" t="s">
        <v>4111</v>
      </c>
      <c r="I597" s="1096"/>
      <c r="J597" s="244" t="s">
        <v>1150</v>
      </c>
    </row>
    <row r="598">
      <c r="A598" s="916" t="s">
        <v>3952</v>
      </c>
      <c r="B598" s="916" t="s">
        <v>5</v>
      </c>
      <c r="C598" s="916" t="s">
        <v>234</v>
      </c>
      <c r="D598" s="916" t="s">
        <v>1148</v>
      </c>
      <c r="E598" s="917">
        <v>0.625</v>
      </c>
      <c r="F598" s="917">
        <v>0.8020833333333334</v>
      </c>
      <c r="G598" s="916" t="s">
        <v>1063</v>
      </c>
      <c r="H598" s="916">
        <v>4.25</v>
      </c>
      <c r="I598" s="916" t="s">
        <v>2471</v>
      </c>
      <c r="J598" s="244" t="s">
        <v>1150</v>
      </c>
    </row>
    <row r="599">
      <c r="A599" s="912" t="s">
        <v>3952</v>
      </c>
      <c r="B599" s="912" t="s">
        <v>5</v>
      </c>
      <c r="C599" s="912" t="s">
        <v>1064</v>
      </c>
      <c r="D599" s="912" t="s">
        <v>946</v>
      </c>
      <c r="E599" s="914">
        <v>0.3958333333333333</v>
      </c>
      <c r="F599" s="914">
        <v>0.7291666666666666</v>
      </c>
      <c r="G599" s="912">
        <v>15.0</v>
      </c>
      <c r="H599" s="912">
        <v>7.75</v>
      </c>
      <c r="I599" s="915"/>
      <c r="J599" s="244" t="s">
        <v>1150</v>
      </c>
    </row>
    <row r="600">
      <c r="A600" s="1286">
        <v>42013.0</v>
      </c>
      <c r="B600" s="938" t="s">
        <v>40</v>
      </c>
      <c r="C600" s="938" t="s">
        <v>234</v>
      </c>
      <c r="D600" s="938" t="s">
        <v>1167</v>
      </c>
      <c r="E600" s="939">
        <v>0.4166666666666667</v>
      </c>
      <c r="F600" s="939">
        <v>0.7083333333333334</v>
      </c>
      <c r="G600" s="938">
        <v>30.0</v>
      </c>
      <c r="H600" s="938">
        <v>6.5</v>
      </c>
      <c r="I600" s="1005"/>
      <c r="J600" s="244" t="s">
        <v>1752</v>
      </c>
    </row>
    <row r="601">
      <c r="A601" s="953">
        <v>42013.0</v>
      </c>
      <c r="B601" s="933" t="s">
        <v>40</v>
      </c>
      <c r="C601" s="933" t="s">
        <v>234</v>
      </c>
      <c r="D601" s="933" t="s">
        <v>4680</v>
      </c>
      <c r="E601" s="934">
        <v>0.625</v>
      </c>
      <c r="F601" s="934">
        <v>0.7951388888888888</v>
      </c>
      <c r="G601" s="933" t="s">
        <v>1063</v>
      </c>
      <c r="H601" s="933" t="s">
        <v>2558</v>
      </c>
      <c r="I601" s="933"/>
      <c r="J601" s="244" t="s">
        <v>1752</v>
      </c>
    </row>
    <row r="602">
      <c r="A602" s="951">
        <v>42044.0</v>
      </c>
      <c r="B602" s="912" t="s">
        <v>1115</v>
      </c>
      <c r="C602" s="912" t="s">
        <v>234</v>
      </c>
      <c r="D602" s="912" t="s">
        <v>946</v>
      </c>
      <c r="E602" s="914">
        <v>0.4166666666666667</v>
      </c>
      <c r="F602" s="914">
        <v>0.7083333333333334</v>
      </c>
      <c r="G602" s="912">
        <v>30.0</v>
      </c>
      <c r="H602" s="912">
        <v>6.5</v>
      </c>
      <c r="I602" s="915"/>
      <c r="J602" s="244" t="s">
        <v>1752</v>
      </c>
    </row>
    <row r="603">
      <c r="A603" s="1832">
        <v>42044.0</v>
      </c>
      <c r="B603" s="911" t="s">
        <v>1115</v>
      </c>
      <c r="C603" s="911" t="s">
        <v>234</v>
      </c>
      <c r="D603" s="911" t="s">
        <v>6992</v>
      </c>
      <c r="E603" s="1148">
        <v>0.4583333333333333</v>
      </c>
      <c r="F603" s="1148">
        <v>0.5833333333333334</v>
      </c>
      <c r="G603" s="911">
        <v>3.0</v>
      </c>
      <c r="H603" s="910"/>
      <c r="I603" s="911" t="s">
        <v>6997</v>
      </c>
      <c r="J603" s="244" t="s">
        <v>1752</v>
      </c>
    </row>
    <row r="604">
      <c r="A604" s="1286">
        <v>42044.0</v>
      </c>
      <c r="B604" s="938" t="s">
        <v>1115</v>
      </c>
      <c r="C604" s="938" t="s">
        <v>234</v>
      </c>
      <c r="D604" s="938" t="s">
        <v>1167</v>
      </c>
      <c r="E604" s="939">
        <v>0.625</v>
      </c>
      <c r="F604" s="939">
        <v>0.8020833333333334</v>
      </c>
      <c r="G604" s="938" t="s">
        <v>1063</v>
      </c>
      <c r="H604" s="938" t="s">
        <v>4022</v>
      </c>
      <c r="I604" s="938" t="s">
        <v>2471</v>
      </c>
      <c r="J604" s="244" t="s">
        <v>1752</v>
      </c>
    </row>
    <row r="605">
      <c r="A605" s="983"/>
      <c r="B605" s="983"/>
      <c r="C605" s="983"/>
      <c r="D605" s="983"/>
      <c r="E605" s="955" t="s">
        <v>7003</v>
      </c>
      <c r="F605" s="955" t="s">
        <v>2207</v>
      </c>
      <c r="G605" s="983"/>
      <c r="H605" s="983"/>
      <c r="I605" s="983"/>
    </row>
    <row r="606">
      <c r="A606" s="952">
        <v>42072.0</v>
      </c>
      <c r="B606" s="916" t="s">
        <v>109</v>
      </c>
      <c r="C606" s="916" t="s">
        <v>234</v>
      </c>
      <c r="D606" s="916" t="s">
        <v>1148</v>
      </c>
      <c r="E606" s="917">
        <v>0.4166666666666667</v>
      </c>
      <c r="F606" s="917">
        <v>0.5416666666666666</v>
      </c>
      <c r="G606" s="916" t="s">
        <v>1063</v>
      </c>
      <c r="H606" s="916">
        <v>3.0</v>
      </c>
      <c r="I606" s="916" t="s">
        <v>7009</v>
      </c>
      <c r="J606" s="244" t="s">
        <v>1150</v>
      </c>
    </row>
    <row r="607">
      <c r="A607" s="1929">
        <v>42072.0</v>
      </c>
      <c r="B607" s="1930" t="s">
        <v>109</v>
      </c>
      <c r="C607" s="1930" t="s">
        <v>234</v>
      </c>
      <c r="D607" s="1930" t="s">
        <v>7014</v>
      </c>
      <c r="E607" s="1931">
        <v>0.4166666666666667</v>
      </c>
      <c r="F607" s="1931">
        <v>0.5416666666666666</v>
      </c>
      <c r="G607" s="1930" t="s">
        <v>1063</v>
      </c>
      <c r="H607" s="1930">
        <v>3.0</v>
      </c>
      <c r="I607" s="1932"/>
      <c r="J607" s="244" t="s">
        <v>1150</v>
      </c>
    </row>
    <row r="608">
      <c r="A608" s="951">
        <v>42072.0</v>
      </c>
      <c r="B608" s="912" t="s">
        <v>4568</v>
      </c>
      <c r="C608" s="912" t="s">
        <v>1064</v>
      </c>
      <c r="D608" s="912" t="s">
        <v>946</v>
      </c>
      <c r="E608" s="914">
        <v>0.3854166666666667</v>
      </c>
      <c r="F608" s="914">
        <v>0.71875</v>
      </c>
      <c r="G608" s="912">
        <v>15.0</v>
      </c>
      <c r="H608" s="912">
        <v>7.75</v>
      </c>
      <c r="I608" s="915"/>
      <c r="J608" s="244" t="s">
        <v>1150</v>
      </c>
    </row>
    <row r="609">
      <c r="A609" s="1915">
        <v>42072.0</v>
      </c>
      <c r="B609" s="1362" t="s">
        <v>109</v>
      </c>
      <c r="C609" s="1362" t="s">
        <v>234</v>
      </c>
      <c r="D609" s="1362" t="s">
        <v>7023</v>
      </c>
      <c r="E609" s="1363">
        <v>0.5416666666666666</v>
      </c>
      <c r="F609" s="1363">
        <v>0.7916666666666666</v>
      </c>
      <c r="G609" s="1362">
        <v>30.0</v>
      </c>
      <c r="H609" s="1362">
        <v>5.5</v>
      </c>
      <c r="I609" s="1362"/>
      <c r="J609" s="244" t="s">
        <v>1752</v>
      </c>
    </row>
    <row r="610">
      <c r="A610" s="1047">
        <v>42072.0</v>
      </c>
      <c r="B610" s="922" t="s">
        <v>109</v>
      </c>
      <c r="C610" s="922" t="s">
        <v>234</v>
      </c>
      <c r="D610" s="922" t="s">
        <v>1158</v>
      </c>
      <c r="E610" s="924">
        <v>0.625</v>
      </c>
      <c r="F610" s="924">
        <v>0.8923611111111112</v>
      </c>
      <c r="G610" s="922">
        <v>30.0</v>
      </c>
      <c r="H610" s="922" t="s">
        <v>7032</v>
      </c>
      <c r="I610" s="922" t="s">
        <v>7034</v>
      </c>
      <c r="J610" s="244" t="s">
        <v>1752</v>
      </c>
    </row>
    <row r="611">
      <c r="A611" s="951">
        <v>42103.0</v>
      </c>
      <c r="B611" s="912" t="s">
        <v>125</v>
      </c>
      <c r="C611" s="912" t="s">
        <v>1064</v>
      </c>
      <c r="D611" s="912" t="s">
        <v>946</v>
      </c>
      <c r="E611" s="914">
        <v>0.40625</v>
      </c>
      <c r="F611" s="914">
        <v>0.6354166666666666</v>
      </c>
      <c r="G611" s="912" t="s">
        <v>1063</v>
      </c>
      <c r="H611" s="912">
        <v>5.5</v>
      </c>
      <c r="I611" s="915"/>
      <c r="J611" s="244" t="s">
        <v>1752</v>
      </c>
    </row>
    <row r="612">
      <c r="A612" s="952">
        <v>42103.0</v>
      </c>
      <c r="B612" s="916" t="s">
        <v>125</v>
      </c>
      <c r="C612" s="916" t="s">
        <v>234</v>
      </c>
      <c r="D612" s="916" t="s">
        <v>1148</v>
      </c>
      <c r="E612" s="917">
        <v>0.4166666666666667</v>
      </c>
      <c r="F612" s="917">
        <v>0.5416666666666666</v>
      </c>
      <c r="G612" s="916" t="s">
        <v>1063</v>
      </c>
      <c r="H612" s="916">
        <v>3.0</v>
      </c>
      <c r="I612" s="916" t="s">
        <v>7043</v>
      </c>
      <c r="J612" s="244" t="s">
        <v>1752</v>
      </c>
    </row>
    <row r="613">
      <c r="A613" s="1933">
        <v>42103.0</v>
      </c>
      <c r="B613" s="1934" t="s">
        <v>125</v>
      </c>
      <c r="C613" s="1934" t="s">
        <v>234</v>
      </c>
      <c r="D613" s="1934" t="s">
        <v>6992</v>
      </c>
      <c r="E613" s="1935">
        <v>0.4166666666666667</v>
      </c>
      <c r="F613" s="1935">
        <v>0.5416666666666666</v>
      </c>
      <c r="G613" s="1934" t="s">
        <v>1063</v>
      </c>
      <c r="H613" s="1934">
        <v>3.0</v>
      </c>
      <c r="I613" s="1934"/>
      <c r="J613" s="244" t="s">
        <v>1752</v>
      </c>
    </row>
    <row r="614">
      <c r="A614" s="1188">
        <v>42103.0</v>
      </c>
      <c r="B614" s="981" t="s">
        <v>125</v>
      </c>
      <c r="C614" s="981" t="s">
        <v>234</v>
      </c>
      <c r="D614" s="981" t="s">
        <v>1164</v>
      </c>
      <c r="E614" s="982">
        <v>0.5381944444444444</v>
      </c>
      <c r="F614" s="982">
        <v>0.7916666666666666</v>
      </c>
      <c r="G614" s="981">
        <v>30.0</v>
      </c>
      <c r="H614" s="981" t="s">
        <v>7055</v>
      </c>
      <c r="I614" s="1096"/>
      <c r="J614" s="244" t="s">
        <v>1752</v>
      </c>
    </row>
    <row r="615">
      <c r="A615" s="953">
        <v>42103.0</v>
      </c>
      <c r="B615" s="933" t="s">
        <v>125</v>
      </c>
      <c r="C615" s="933" t="s">
        <v>234</v>
      </c>
      <c r="D615" s="933" t="s">
        <v>4680</v>
      </c>
      <c r="E615" s="934">
        <v>0.5416666666666666</v>
      </c>
      <c r="F615" s="934">
        <v>0.8888888888888888</v>
      </c>
      <c r="G615" s="933">
        <v>30.0</v>
      </c>
      <c r="H615" s="933" t="s">
        <v>7060</v>
      </c>
      <c r="I615" s="933" t="s">
        <v>7062</v>
      </c>
      <c r="J615" s="244" t="s">
        <v>1752</v>
      </c>
    </row>
    <row r="616">
      <c r="A616" s="1936">
        <v>42133.0</v>
      </c>
      <c r="B616" s="1385" t="s">
        <v>141</v>
      </c>
      <c r="C616" s="1385" t="s">
        <v>234</v>
      </c>
      <c r="D616" s="1385" t="s">
        <v>1160</v>
      </c>
      <c r="E616" s="1894">
        <v>0.4166666666666667</v>
      </c>
      <c r="F616" s="1894">
        <v>0.6666666666666666</v>
      </c>
      <c r="G616" s="1385">
        <v>30.0</v>
      </c>
      <c r="H616" s="1385" t="s">
        <v>6783</v>
      </c>
      <c r="I616" s="1896"/>
      <c r="J616" s="244" t="s">
        <v>1752</v>
      </c>
    </row>
    <row r="617">
      <c r="A617" s="1286">
        <v>42133.0</v>
      </c>
      <c r="B617" s="938" t="s">
        <v>141</v>
      </c>
      <c r="C617" s="938" t="s">
        <v>234</v>
      </c>
      <c r="D617" s="938" t="s">
        <v>1167</v>
      </c>
      <c r="E617" s="939">
        <v>0.5833333333333334</v>
      </c>
      <c r="F617" s="939">
        <v>0.8333333333333334</v>
      </c>
      <c r="G617" s="938">
        <v>30.0</v>
      </c>
      <c r="H617" s="938">
        <v>5.5</v>
      </c>
      <c r="I617" s="1005"/>
      <c r="J617" s="244" t="s">
        <v>1752</v>
      </c>
    </row>
    <row r="618">
      <c r="A618" s="952">
        <v>42133.0</v>
      </c>
      <c r="B618" s="916" t="s">
        <v>141</v>
      </c>
      <c r="C618" s="916" t="s">
        <v>234</v>
      </c>
      <c r="D618" s="916" t="s">
        <v>1148</v>
      </c>
      <c r="E618" s="917">
        <v>0.4895833333333333</v>
      </c>
      <c r="F618" s="917">
        <v>0.9131944444444444</v>
      </c>
      <c r="G618" s="916">
        <v>45.0</v>
      </c>
      <c r="H618" s="916" t="s">
        <v>7078</v>
      </c>
      <c r="I618" s="916" t="s">
        <v>7079</v>
      </c>
      <c r="J618" s="244" t="s">
        <v>1752</v>
      </c>
    </row>
    <row r="619">
      <c r="A619" s="951">
        <v>42164.0</v>
      </c>
      <c r="B619" s="912" t="s">
        <v>170</v>
      </c>
      <c r="C619" s="912" t="s">
        <v>234</v>
      </c>
      <c r="D619" s="912" t="s">
        <v>946</v>
      </c>
      <c r="E619" s="914">
        <v>0.4583333333333333</v>
      </c>
      <c r="F619" s="914">
        <v>0.7604166666666666</v>
      </c>
      <c r="G619" s="912">
        <v>30.0</v>
      </c>
      <c r="H619" s="912">
        <v>6.75</v>
      </c>
      <c r="I619" s="912"/>
      <c r="J619" s="244" t="s">
        <v>1752</v>
      </c>
    </row>
    <row r="620">
      <c r="A620" s="953">
        <v>42164.0</v>
      </c>
      <c r="B620" s="933" t="s">
        <v>170</v>
      </c>
      <c r="C620" s="933" t="s">
        <v>234</v>
      </c>
      <c r="D620" s="933" t="s">
        <v>4680</v>
      </c>
      <c r="E620" s="934">
        <v>0.5416666666666666</v>
      </c>
      <c r="F620" s="934">
        <v>0.6666666666666666</v>
      </c>
      <c r="G620" s="933" t="s">
        <v>1063</v>
      </c>
      <c r="H620" s="933" t="s">
        <v>2346</v>
      </c>
      <c r="I620" s="954"/>
      <c r="J620" s="244" t="s">
        <v>1752</v>
      </c>
    </row>
    <row r="621">
      <c r="A621" s="953">
        <v>42194.0</v>
      </c>
      <c r="B621" s="933" t="s">
        <v>5</v>
      </c>
      <c r="C621" s="933" t="s">
        <v>234</v>
      </c>
      <c r="D621" s="933" t="s">
        <v>4680</v>
      </c>
      <c r="E621" s="934">
        <v>0.4166666666666667</v>
      </c>
      <c r="F621" s="934">
        <v>0.625</v>
      </c>
      <c r="G621" s="933" t="s">
        <v>1063</v>
      </c>
      <c r="H621" s="933" t="s">
        <v>2254</v>
      </c>
      <c r="I621" s="954"/>
      <c r="J621" s="244" t="s">
        <v>1752</v>
      </c>
    </row>
    <row r="622">
      <c r="A622" s="1286">
        <v>42194.0</v>
      </c>
      <c r="B622" s="938" t="s">
        <v>5</v>
      </c>
      <c r="C622" s="938" t="s">
        <v>234</v>
      </c>
      <c r="D622" s="938" t="s">
        <v>1167</v>
      </c>
      <c r="E622" s="939">
        <v>0.625</v>
      </c>
      <c r="F622" s="939">
        <v>0.7986111111111112</v>
      </c>
      <c r="G622" s="938" t="s">
        <v>1063</v>
      </c>
      <c r="H622" s="938" t="s">
        <v>2227</v>
      </c>
      <c r="I622" s="1005"/>
      <c r="J622" s="244" t="s">
        <v>1752</v>
      </c>
    </row>
    <row r="623">
      <c r="A623" s="951">
        <v>42194.0</v>
      </c>
      <c r="B623" s="912" t="s">
        <v>5</v>
      </c>
      <c r="C623" s="912" t="s">
        <v>1064</v>
      </c>
      <c r="D623" s="912" t="s">
        <v>946</v>
      </c>
      <c r="E623" s="914">
        <v>0.4166666666666667</v>
      </c>
      <c r="F623" s="914">
        <v>0.7291666666666666</v>
      </c>
      <c r="G623" s="912">
        <v>30.0</v>
      </c>
      <c r="H623" s="912">
        <v>7.0</v>
      </c>
      <c r="I623" s="912"/>
      <c r="J623" s="244" t="s">
        <v>1752</v>
      </c>
    </row>
    <row r="624">
      <c r="A624" s="1286">
        <v>42225.0</v>
      </c>
      <c r="B624" s="938" t="s">
        <v>40</v>
      </c>
      <c r="C624" s="938" t="s">
        <v>234</v>
      </c>
      <c r="D624" s="938" t="s">
        <v>1167</v>
      </c>
      <c r="E624" s="939">
        <v>0.4131944444444444</v>
      </c>
      <c r="F624" s="939">
        <v>0.7083333333333334</v>
      </c>
      <c r="G624" s="938" t="s">
        <v>4566</v>
      </c>
      <c r="H624" s="938" t="s">
        <v>1912</v>
      </c>
      <c r="I624" s="938"/>
      <c r="J624" s="244" t="s">
        <v>1752</v>
      </c>
    </row>
    <row r="625">
      <c r="A625" s="951">
        <v>42225.0</v>
      </c>
      <c r="B625" s="912" t="s">
        <v>40</v>
      </c>
      <c r="C625" s="912" t="s">
        <v>1064</v>
      </c>
      <c r="D625" s="912" t="s">
        <v>946</v>
      </c>
      <c r="E625" s="914">
        <v>0.5208333333333334</v>
      </c>
      <c r="F625" s="914">
        <v>0.6770833333333334</v>
      </c>
      <c r="G625" s="912" t="s">
        <v>1063</v>
      </c>
      <c r="H625" s="912">
        <v>3.75</v>
      </c>
      <c r="I625" s="915"/>
      <c r="J625" s="244" t="s">
        <v>1752</v>
      </c>
    </row>
    <row r="626">
      <c r="A626" s="953">
        <v>42225.0</v>
      </c>
      <c r="B626" s="933" t="s">
        <v>40</v>
      </c>
      <c r="C626" s="933" t="s">
        <v>234</v>
      </c>
      <c r="D626" s="933" t="s">
        <v>4680</v>
      </c>
      <c r="E626" s="934">
        <v>0.6215277777777778</v>
      </c>
      <c r="F626" s="934">
        <v>0.7916666666666666</v>
      </c>
      <c r="G626" s="933" t="s">
        <v>1063</v>
      </c>
      <c r="H626" s="933" t="s">
        <v>2558</v>
      </c>
      <c r="I626" s="954"/>
      <c r="J626" s="244" t="s">
        <v>1752</v>
      </c>
    </row>
    <row r="627">
      <c r="A627" s="951">
        <v>42256.0</v>
      </c>
      <c r="B627" s="912" t="s">
        <v>1115</v>
      </c>
      <c r="C627" s="912" t="s">
        <v>234</v>
      </c>
      <c r="D627" s="912" t="s">
        <v>946</v>
      </c>
      <c r="E627" s="914">
        <v>0.4166666666666667</v>
      </c>
      <c r="F627" s="914">
        <v>0.7083333333333334</v>
      </c>
      <c r="G627" s="912">
        <v>15.0</v>
      </c>
      <c r="H627" s="912">
        <v>6.75</v>
      </c>
      <c r="I627" s="915"/>
      <c r="J627" s="244" t="s">
        <v>1752</v>
      </c>
    </row>
    <row r="628">
      <c r="A628" s="1929">
        <v>42256.0</v>
      </c>
      <c r="B628" s="1930" t="s">
        <v>1115</v>
      </c>
      <c r="C628" s="1930" t="s">
        <v>234</v>
      </c>
      <c r="D628" s="1930" t="s">
        <v>7014</v>
      </c>
      <c r="E628" s="1931">
        <v>0.4583333333333333</v>
      </c>
      <c r="F628" s="1931">
        <v>0.5833333333333334</v>
      </c>
      <c r="G628" s="1930" t="s">
        <v>1063</v>
      </c>
      <c r="H628" s="1930">
        <v>3.0</v>
      </c>
      <c r="I628" s="1932"/>
      <c r="J628" s="244" t="s">
        <v>1752</v>
      </c>
    </row>
    <row r="629">
      <c r="A629" s="1188">
        <v>42256.0</v>
      </c>
      <c r="B629" s="981" t="s">
        <v>1115</v>
      </c>
      <c r="C629" s="981" t="s">
        <v>234</v>
      </c>
      <c r="D629" s="981" t="s">
        <v>1164</v>
      </c>
      <c r="E629" s="982">
        <v>0.625</v>
      </c>
      <c r="F629" s="1889">
        <v>0.7951388888888888</v>
      </c>
      <c r="G629" s="981" t="s">
        <v>1063</v>
      </c>
      <c r="H629" s="981" t="s">
        <v>2558</v>
      </c>
      <c r="I629" s="1096"/>
      <c r="J629" s="244" t="s">
        <v>1752</v>
      </c>
    </row>
    <row r="630">
      <c r="A630" s="1915">
        <v>42286.0</v>
      </c>
      <c r="B630" s="1362" t="s">
        <v>109</v>
      </c>
      <c r="C630" s="1362" t="s">
        <v>3005</v>
      </c>
      <c r="D630" s="1362" t="s">
        <v>1156</v>
      </c>
      <c r="E630" s="1363">
        <v>0.4166666666666667</v>
      </c>
      <c r="F630" s="1363">
        <v>0.7916666666666666</v>
      </c>
      <c r="G630" s="1362">
        <v>30.0</v>
      </c>
      <c r="H630" s="1362" t="s">
        <v>2426</v>
      </c>
      <c r="I630" s="1393"/>
      <c r="J630" s="244" t="s">
        <v>1752</v>
      </c>
    </row>
    <row r="631">
      <c r="A631" s="951">
        <v>42286.0</v>
      </c>
      <c r="B631" s="912" t="s">
        <v>109</v>
      </c>
      <c r="C631" s="912" t="s">
        <v>1064</v>
      </c>
      <c r="D631" s="912" t="s">
        <v>946</v>
      </c>
      <c r="E631" s="914">
        <v>0.4027777777777778</v>
      </c>
      <c r="F631" s="914">
        <v>0.6944444444444444</v>
      </c>
      <c r="G631" s="912">
        <v>15.0</v>
      </c>
      <c r="H631" s="912">
        <v>6.75</v>
      </c>
      <c r="I631" s="915"/>
      <c r="J631" s="244" t="s">
        <v>1752</v>
      </c>
    </row>
    <row r="632">
      <c r="A632" s="1047">
        <v>42286.0</v>
      </c>
      <c r="B632" s="922" t="s">
        <v>109</v>
      </c>
      <c r="C632" s="922" t="s">
        <v>234</v>
      </c>
      <c r="D632" s="922" t="s">
        <v>1158</v>
      </c>
      <c r="E632" s="924">
        <v>0.625</v>
      </c>
      <c r="F632" s="924">
        <v>0.8854166666666666</v>
      </c>
      <c r="G632" s="922">
        <v>30.0</v>
      </c>
      <c r="H632" s="922">
        <v>5.75</v>
      </c>
      <c r="I632" s="937"/>
      <c r="J632" s="244" t="s">
        <v>1752</v>
      </c>
    </row>
    <row r="633">
      <c r="A633" s="953">
        <v>42317.0</v>
      </c>
      <c r="B633" s="933" t="s">
        <v>125</v>
      </c>
      <c r="C633" s="933" t="s">
        <v>234</v>
      </c>
      <c r="D633" s="933" t="s">
        <v>4680</v>
      </c>
      <c r="E633" s="934">
        <v>0.4131944444444444</v>
      </c>
      <c r="F633" s="934">
        <v>0.7916666666666666</v>
      </c>
      <c r="G633" s="933">
        <v>30.0</v>
      </c>
      <c r="H633" s="933" t="s">
        <v>7142</v>
      </c>
      <c r="I633" s="933"/>
      <c r="J633" s="244" t="s">
        <v>1752</v>
      </c>
    </row>
    <row r="634">
      <c r="A634" s="1188">
        <v>42317.0</v>
      </c>
      <c r="B634" s="981" t="s">
        <v>125</v>
      </c>
      <c r="C634" s="981" t="s">
        <v>234</v>
      </c>
      <c r="D634" s="981" t="s">
        <v>1164</v>
      </c>
      <c r="E634" s="982">
        <v>0.5381944444444444</v>
      </c>
      <c r="F634" s="982">
        <v>0.8784722222222222</v>
      </c>
      <c r="G634" s="981">
        <v>30.0</v>
      </c>
      <c r="H634" s="981" t="s">
        <v>2793</v>
      </c>
      <c r="I634" s="1096"/>
      <c r="J634" s="244" t="s">
        <v>1752</v>
      </c>
    </row>
    <row r="635">
      <c r="A635" s="1915">
        <v>42347.0</v>
      </c>
      <c r="B635" s="1362" t="s">
        <v>141</v>
      </c>
      <c r="C635" s="1362" t="s">
        <v>234</v>
      </c>
      <c r="D635" s="1362" t="s">
        <v>1156</v>
      </c>
      <c r="E635" s="1362" t="s">
        <v>7146</v>
      </c>
      <c r="F635" s="1363">
        <v>0.6666666666666666</v>
      </c>
      <c r="G635" s="1362">
        <v>30.0</v>
      </c>
      <c r="H635" s="1362" t="s">
        <v>7148</v>
      </c>
      <c r="I635" s="1393"/>
      <c r="J635" s="244" t="s">
        <v>1752</v>
      </c>
    </row>
    <row r="636">
      <c r="A636" s="1939">
        <v>42347.0</v>
      </c>
      <c r="B636" s="1940" t="s">
        <v>141</v>
      </c>
      <c r="C636" s="1940" t="s">
        <v>234</v>
      </c>
      <c r="D636" s="1940" t="s">
        <v>1148</v>
      </c>
      <c r="E636" s="1941">
        <v>0.5</v>
      </c>
      <c r="F636" s="1941">
        <v>0.8958333333333334</v>
      </c>
      <c r="G636" s="1940">
        <v>45.0</v>
      </c>
      <c r="H636" s="1940">
        <v>8.75</v>
      </c>
      <c r="I636" s="1940"/>
      <c r="J636" s="1830" t="s">
        <v>1752</v>
      </c>
    </row>
    <row r="637">
      <c r="A637" s="1047">
        <v>42347.0</v>
      </c>
      <c r="B637" s="922" t="s">
        <v>141</v>
      </c>
      <c r="C637" s="922" t="s">
        <v>234</v>
      </c>
      <c r="D637" s="922" t="s">
        <v>1158</v>
      </c>
      <c r="E637" s="924">
        <v>0.5833333333333334</v>
      </c>
      <c r="F637" s="924">
        <v>0.8333333333333334</v>
      </c>
      <c r="G637" s="922" t="s">
        <v>1063</v>
      </c>
      <c r="H637" s="922">
        <v>6.0</v>
      </c>
      <c r="I637" s="937"/>
      <c r="J637" s="244" t="s">
        <v>1752</v>
      </c>
    </row>
    <row r="638">
      <c r="A638" s="912" t="s">
        <v>7157</v>
      </c>
      <c r="B638" s="912" t="s">
        <v>170</v>
      </c>
      <c r="C638" s="912" t="s">
        <v>234</v>
      </c>
      <c r="D638" s="912" t="s">
        <v>946</v>
      </c>
      <c r="E638" s="914">
        <v>0.4583333333333333</v>
      </c>
      <c r="F638" s="914">
        <v>0.7569444444444444</v>
      </c>
      <c r="G638" s="912">
        <v>30.0</v>
      </c>
      <c r="H638" s="912" t="s">
        <v>7162</v>
      </c>
      <c r="I638" s="912"/>
      <c r="J638" s="244" t="s">
        <v>1752</v>
      </c>
    </row>
    <row r="639">
      <c r="A639" s="938" t="s">
        <v>7157</v>
      </c>
      <c r="B639" s="938" t="s">
        <v>170</v>
      </c>
      <c r="C639" s="938" t="s">
        <v>234</v>
      </c>
      <c r="D639" s="938" t="s">
        <v>1167</v>
      </c>
      <c r="E639" s="939">
        <v>0.5416666666666666</v>
      </c>
      <c r="F639" s="939">
        <v>0.6666666666666666</v>
      </c>
      <c r="G639" s="938" t="s">
        <v>1063</v>
      </c>
      <c r="H639" s="938">
        <v>3.0</v>
      </c>
      <c r="I639" s="938"/>
      <c r="J639" s="244" t="s">
        <v>1752</v>
      </c>
    </row>
    <row r="640">
      <c r="A640" s="971" t="s">
        <v>7157</v>
      </c>
      <c r="B640" s="971" t="s">
        <v>5</v>
      </c>
      <c r="C640" s="971" t="s">
        <v>1064</v>
      </c>
      <c r="D640" s="971" t="s">
        <v>946</v>
      </c>
      <c r="E640" s="970">
        <v>0.40625</v>
      </c>
      <c r="F640" s="970">
        <v>0.6979166666666666</v>
      </c>
      <c r="G640" s="971" t="s">
        <v>1063</v>
      </c>
      <c r="H640" s="971">
        <v>7.0</v>
      </c>
      <c r="I640" s="1360"/>
      <c r="J640" s="244" t="s">
        <v>1752</v>
      </c>
    </row>
    <row r="641">
      <c r="A641" s="1908" t="s">
        <v>4006</v>
      </c>
      <c r="B641" s="1908" t="s">
        <v>5</v>
      </c>
      <c r="C641" s="1908" t="s">
        <v>234</v>
      </c>
      <c r="D641" s="1908" t="s">
        <v>1164</v>
      </c>
      <c r="E641" s="1910">
        <v>0.4131944444444444</v>
      </c>
      <c r="F641" s="1910">
        <v>0.7291666666666666</v>
      </c>
      <c r="G641" s="1908">
        <v>30.0</v>
      </c>
      <c r="H641" s="1908" t="s">
        <v>1107</v>
      </c>
      <c r="I641" s="1911"/>
      <c r="J641" s="244" t="s">
        <v>1752</v>
      </c>
    </row>
    <row r="642">
      <c r="A642" s="1942" t="s">
        <v>4006</v>
      </c>
      <c r="B642" s="1942" t="s">
        <v>5</v>
      </c>
      <c r="C642" s="1942" t="s">
        <v>234</v>
      </c>
      <c r="D642" s="1942" t="s">
        <v>1167</v>
      </c>
      <c r="E642" s="1943">
        <v>0.625</v>
      </c>
      <c r="F642" s="1943">
        <v>0.7986111111111112</v>
      </c>
      <c r="G642" s="1944"/>
      <c r="H642" s="1942" t="s">
        <v>2247</v>
      </c>
      <c r="I642" s="1944"/>
      <c r="J642" s="244" t="s">
        <v>1752</v>
      </c>
    </row>
    <row r="643">
      <c r="A643" s="1364" t="s">
        <v>7177</v>
      </c>
      <c r="B643" s="1364" t="s">
        <v>40</v>
      </c>
      <c r="C643" s="1364" t="s">
        <v>234</v>
      </c>
      <c r="D643" s="1364" t="s">
        <v>1167</v>
      </c>
      <c r="E643" s="1365">
        <v>0.4131944444444444</v>
      </c>
      <c r="F643" s="1365">
        <v>0.7083333333333334</v>
      </c>
      <c r="G643" s="1364">
        <v>30.0</v>
      </c>
      <c r="H643" s="1364" t="s">
        <v>3028</v>
      </c>
      <c r="I643" s="1485"/>
      <c r="J643" s="244" t="s">
        <v>1752</v>
      </c>
    </row>
    <row r="644">
      <c r="A644" s="971" t="s">
        <v>7177</v>
      </c>
      <c r="B644" s="971" t="s">
        <v>40</v>
      </c>
      <c r="C644" s="971" t="s">
        <v>234</v>
      </c>
      <c r="D644" s="971" t="s">
        <v>946</v>
      </c>
      <c r="E644" s="970">
        <v>0.625</v>
      </c>
      <c r="F644" s="970">
        <v>0.7916666666666666</v>
      </c>
      <c r="G644" s="971" t="s">
        <v>1063</v>
      </c>
      <c r="H644" s="971" t="s">
        <v>7178</v>
      </c>
      <c r="I644" s="1360"/>
      <c r="J644" s="244" t="s">
        <v>1752</v>
      </c>
    </row>
    <row r="645">
      <c r="A645" s="971" t="s">
        <v>7179</v>
      </c>
      <c r="B645" s="971" t="s">
        <v>1115</v>
      </c>
      <c r="C645" s="971" t="s">
        <v>234</v>
      </c>
      <c r="D645" s="971" t="s">
        <v>946</v>
      </c>
      <c r="E645" s="970">
        <v>0.4166666666666667</v>
      </c>
      <c r="F645" s="970">
        <v>0.7083333333333334</v>
      </c>
      <c r="G645" s="971">
        <v>30.0</v>
      </c>
      <c r="H645" s="971">
        <v>6.5</v>
      </c>
      <c r="I645" s="1360"/>
      <c r="J645" s="244" t="s">
        <v>1752</v>
      </c>
    </row>
    <row r="646">
      <c r="A646" s="933" t="s">
        <v>7179</v>
      </c>
      <c r="B646" s="933" t="s">
        <v>1115</v>
      </c>
      <c r="C646" s="933" t="s">
        <v>234</v>
      </c>
      <c r="D646" s="933" t="s">
        <v>4680</v>
      </c>
      <c r="E646" s="934">
        <v>0.625</v>
      </c>
      <c r="F646" s="934">
        <v>0.7951388888888888</v>
      </c>
      <c r="G646" s="933" t="s">
        <v>1063</v>
      </c>
      <c r="H646" s="933" t="s">
        <v>2558</v>
      </c>
      <c r="I646" s="954"/>
      <c r="J646" s="244" t="s">
        <v>1752</v>
      </c>
    </row>
    <row r="647">
      <c r="A647" s="983"/>
      <c r="B647" s="983"/>
      <c r="C647" s="983"/>
      <c r="D647" s="955" t="s">
        <v>7187</v>
      </c>
      <c r="E647" s="983"/>
      <c r="F647" s="983"/>
      <c r="G647" s="983"/>
      <c r="H647" s="983"/>
      <c r="I647" s="983"/>
    </row>
    <row r="648">
      <c r="A648" s="912" t="s">
        <v>7189</v>
      </c>
      <c r="B648" s="912" t="s">
        <v>109</v>
      </c>
      <c r="C648" s="912" t="s">
        <v>1064</v>
      </c>
      <c r="D648" s="912" t="s">
        <v>946</v>
      </c>
      <c r="E648" s="914">
        <v>0.40625</v>
      </c>
      <c r="F648" s="914">
        <v>0.6666666666666666</v>
      </c>
      <c r="G648" s="912">
        <v>30.0</v>
      </c>
      <c r="H648" s="912">
        <v>5.75</v>
      </c>
      <c r="I648" s="915"/>
      <c r="J648" s="244" t="s">
        <v>1752</v>
      </c>
    </row>
    <row r="649">
      <c r="A649" s="1362" t="s">
        <v>7189</v>
      </c>
      <c r="B649" s="1362" t="s">
        <v>109</v>
      </c>
      <c r="C649" s="1362" t="s">
        <v>234</v>
      </c>
      <c r="D649" s="1362" t="s">
        <v>1156</v>
      </c>
      <c r="E649" s="1363">
        <v>0.4166666666666667</v>
      </c>
      <c r="F649" s="1363">
        <v>0.7916666666666666</v>
      </c>
      <c r="G649" s="1362">
        <v>30.0</v>
      </c>
      <c r="H649" s="1362" t="s">
        <v>2854</v>
      </c>
      <c r="I649" s="1393"/>
      <c r="J649" s="244" t="s">
        <v>1752</v>
      </c>
    </row>
    <row r="650">
      <c r="A650" s="981" t="s">
        <v>7194</v>
      </c>
      <c r="B650" s="981" t="s">
        <v>109</v>
      </c>
      <c r="C650" s="981" t="s">
        <v>234</v>
      </c>
      <c r="D650" s="981" t="s">
        <v>1164</v>
      </c>
      <c r="E650" s="982">
        <v>0.6180555555555556</v>
      </c>
      <c r="F650" s="982">
        <v>0.8784722222222222</v>
      </c>
      <c r="G650" s="981">
        <v>20.0</v>
      </c>
      <c r="H650" s="981" t="s">
        <v>7197</v>
      </c>
      <c r="I650" s="981" t="s">
        <v>7198</v>
      </c>
      <c r="J650" s="244" t="s">
        <v>1752</v>
      </c>
    </row>
    <row r="651">
      <c r="A651" s="933" t="s">
        <v>7199</v>
      </c>
      <c r="B651" s="933" t="s">
        <v>125</v>
      </c>
      <c r="C651" s="933" t="s">
        <v>234</v>
      </c>
      <c r="D651" s="933" t="s">
        <v>4680</v>
      </c>
      <c r="E651" s="934">
        <v>0.4131944444444444</v>
      </c>
      <c r="F651" s="934">
        <v>0.7916666666666666</v>
      </c>
      <c r="G651" s="933">
        <v>30.0</v>
      </c>
      <c r="H651" s="933" t="s">
        <v>7142</v>
      </c>
      <c r="I651" s="954"/>
      <c r="J651" s="244" t="s">
        <v>1752</v>
      </c>
    </row>
    <row r="652">
      <c r="A652" s="1362" t="s">
        <v>7199</v>
      </c>
      <c r="B652" s="1362" t="s">
        <v>125</v>
      </c>
      <c r="C652" s="1362" t="s">
        <v>234</v>
      </c>
      <c r="D652" s="1362" t="s">
        <v>1156</v>
      </c>
      <c r="E652" s="1363">
        <v>0.5416666666666666</v>
      </c>
      <c r="F652" s="1363">
        <v>0.875</v>
      </c>
      <c r="G652" s="1362">
        <v>30.0</v>
      </c>
      <c r="H652" s="1362" t="s">
        <v>2505</v>
      </c>
      <c r="I652" s="1393"/>
      <c r="J652" s="244" t="s">
        <v>1752</v>
      </c>
    </row>
    <row r="653">
      <c r="A653" s="1362" t="s">
        <v>7208</v>
      </c>
      <c r="B653" s="1362" t="s">
        <v>141</v>
      </c>
      <c r="C653" s="1362" t="s">
        <v>234</v>
      </c>
      <c r="D653" s="1362" t="s">
        <v>1156</v>
      </c>
      <c r="E653" s="1363">
        <v>0.4166666666666667</v>
      </c>
      <c r="F653" s="1363">
        <v>0.6666666666666666</v>
      </c>
      <c r="G653" s="1362">
        <v>30.0</v>
      </c>
      <c r="H653" s="1362">
        <v>5.5</v>
      </c>
      <c r="I653" s="1393"/>
      <c r="J653" s="244" t="s">
        <v>1752</v>
      </c>
    </row>
    <row r="654">
      <c r="A654" s="916" t="s">
        <v>7208</v>
      </c>
      <c r="B654" s="916" t="s">
        <v>141</v>
      </c>
      <c r="C654" s="916" t="s">
        <v>234</v>
      </c>
      <c r="D654" s="916" t="s">
        <v>1148</v>
      </c>
      <c r="E654" s="917">
        <v>0.5</v>
      </c>
      <c r="F654" s="917">
        <v>0.9131944444444444</v>
      </c>
      <c r="G654" s="916">
        <v>30.0</v>
      </c>
      <c r="H654" s="916" t="s">
        <v>7214</v>
      </c>
      <c r="I654" s="932"/>
      <c r="J654" s="244" t="s">
        <v>1752</v>
      </c>
    </row>
    <row r="655">
      <c r="A655" s="1930" t="s">
        <v>7217</v>
      </c>
      <c r="B655" s="1930" t="s">
        <v>141</v>
      </c>
      <c r="C655" s="1930" t="s">
        <v>234</v>
      </c>
      <c r="D655" s="1930" t="s">
        <v>7014</v>
      </c>
      <c r="E655" s="1931">
        <v>0.5833333333333334</v>
      </c>
      <c r="F655" s="1931">
        <v>0.8333333333333334</v>
      </c>
      <c r="G655" s="1930">
        <v>30.0</v>
      </c>
      <c r="H655" s="1930">
        <v>5.5</v>
      </c>
      <c r="I655" s="1932"/>
      <c r="J655" s="244" t="s">
        <v>1752</v>
      </c>
    </row>
    <row r="656">
      <c r="A656" s="912" t="s">
        <v>7223</v>
      </c>
      <c r="B656" s="912" t="s">
        <v>170</v>
      </c>
      <c r="C656" s="912" t="s">
        <v>234</v>
      </c>
      <c r="D656" s="912" t="s">
        <v>946</v>
      </c>
      <c r="E656" s="914">
        <v>0.4583333333333333</v>
      </c>
      <c r="F656" s="914">
        <v>0.7604166666666666</v>
      </c>
      <c r="G656" s="912" t="s">
        <v>7225</v>
      </c>
      <c r="H656" s="912" t="s">
        <v>7226</v>
      </c>
      <c r="I656" s="915"/>
      <c r="J656" s="244" t="s">
        <v>1752</v>
      </c>
    </row>
    <row r="657">
      <c r="A657" s="981" t="s">
        <v>7223</v>
      </c>
      <c r="B657" s="981" t="s">
        <v>170</v>
      </c>
      <c r="C657" s="981" t="s">
        <v>234</v>
      </c>
      <c r="D657" s="981" t="s">
        <v>1164</v>
      </c>
      <c r="E657" s="982">
        <v>0.5416666666666666</v>
      </c>
      <c r="F657" s="982">
        <v>0.6666666666666666</v>
      </c>
      <c r="G657" s="981" t="s">
        <v>1063</v>
      </c>
      <c r="H657" s="981">
        <v>3.0</v>
      </c>
      <c r="I657" s="1096"/>
      <c r="J657" s="244" t="s">
        <v>1752</v>
      </c>
    </row>
    <row r="658">
      <c r="A658" s="912" t="s">
        <v>7232</v>
      </c>
      <c r="B658" s="912" t="s">
        <v>5</v>
      </c>
      <c r="C658" s="912" t="s">
        <v>1064</v>
      </c>
      <c r="D658" s="912" t="s">
        <v>946</v>
      </c>
      <c r="E658" s="914">
        <v>0.4166666666666667</v>
      </c>
      <c r="F658" s="914">
        <v>0.7604166666666666</v>
      </c>
      <c r="G658" s="912">
        <v>30.0</v>
      </c>
      <c r="H658" s="912">
        <v>7.75</v>
      </c>
      <c r="I658" s="915"/>
      <c r="J658" s="244" t="s">
        <v>1752</v>
      </c>
    </row>
    <row r="659">
      <c r="A659" s="981" t="s">
        <v>4020</v>
      </c>
      <c r="B659" s="981" t="s">
        <v>5</v>
      </c>
      <c r="C659" s="981" t="s">
        <v>234</v>
      </c>
      <c r="D659" s="981" t="s">
        <v>1164</v>
      </c>
      <c r="E659" s="982">
        <v>0.4131944444444444</v>
      </c>
      <c r="F659" s="982">
        <v>0.7291666666666666</v>
      </c>
      <c r="G659" s="981">
        <v>30.0</v>
      </c>
      <c r="H659" s="981" t="s">
        <v>1107</v>
      </c>
      <c r="I659" s="1096"/>
      <c r="J659" s="244" t="s">
        <v>1752</v>
      </c>
    </row>
    <row r="660">
      <c r="A660" s="938" t="s">
        <v>4020</v>
      </c>
      <c r="B660" s="938" t="s">
        <v>5</v>
      </c>
      <c r="C660" s="938" t="s">
        <v>234</v>
      </c>
      <c r="D660" s="938" t="s">
        <v>1167</v>
      </c>
      <c r="E660" s="939">
        <v>0.5416666666666666</v>
      </c>
      <c r="F660" s="939">
        <v>0.7986111111111112</v>
      </c>
      <c r="G660" s="938">
        <v>30.0</v>
      </c>
      <c r="H660" s="938" t="s">
        <v>6057</v>
      </c>
      <c r="I660" s="1005"/>
      <c r="J660" s="244" t="s">
        <v>1752</v>
      </c>
    </row>
    <row r="661">
      <c r="A661" s="922" t="s">
        <v>7244</v>
      </c>
      <c r="B661" s="922" t="s">
        <v>40</v>
      </c>
      <c r="C661" s="922" t="s">
        <v>234</v>
      </c>
      <c r="D661" s="922" t="s">
        <v>1158</v>
      </c>
      <c r="E661" s="924">
        <v>0.4097222222222222</v>
      </c>
      <c r="F661" s="924">
        <v>0.7083333333333334</v>
      </c>
      <c r="G661" s="922">
        <v>30.0</v>
      </c>
      <c r="H661" s="922" t="s">
        <v>1074</v>
      </c>
      <c r="I661" s="937"/>
      <c r="J661" s="244" t="s">
        <v>1752</v>
      </c>
    </row>
    <row r="662">
      <c r="A662" s="938" t="s">
        <v>7248</v>
      </c>
      <c r="B662" s="938" t="s">
        <v>40</v>
      </c>
      <c r="C662" s="938" t="s">
        <v>234</v>
      </c>
      <c r="D662" s="938" t="s">
        <v>1167</v>
      </c>
      <c r="E662" s="939">
        <v>0.5416666666666666</v>
      </c>
      <c r="F662" s="939">
        <v>0.7986111111111112</v>
      </c>
      <c r="G662" s="938">
        <v>30.0</v>
      </c>
      <c r="H662" s="938" t="s">
        <v>6057</v>
      </c>
      <c r="I662" s="1005"/>
      <c r="J662" s="244" t="s">
        <v>1752</v>
      </c>
    </row>
    <row r="663">
      <c r="A663" s="912" t="s">
        <v>7254</v>
      </c>
      <c r="B663" s="912" t="s">
        <v>1115</v>
      </c>
      <c r="C663" s="912" t="s">
        <v>234</v>
      </c>
      <c r="D663" s="912" t="s">
        <v>946</v>
      </c>
      <c r="E663" s="914">
        <v>0.4166666666666667</v>
      </c>
      <c r="F663" s="914">
        <v>0.8125</v>
      </c>
      <c r="G663" s="912">
        <v>30.0</v>
      </c>
      <c r="H663" s="912">
        <v>9.0</v>
      </c>
      <c r="I663" s="912" t="s">
        <v>7255</v>
      </c>
      <c r="J663" s="244" t="s">
        <v>1752</v>
      </c>
    </row>
    <row r="664">
      <c r="A664" s="911" t="s">
        <v>7254</v>
      </c>
      <c r="B664" s="911" t="s">
        <v>1115</v>
      </c>
      <c r="C664" s="911" t="s">
        <v>234</v>
      </c>
      <c r="D664" s="911" t="s">
        <v>6992</v>
      </c>
      <c r="E664" s="1148">
        <v>0.5416666666666666</v>
      </c>
      <c r="F664" s="1148">
        <v>0.8125</v>
      </c>
      <c r="G664" s="911">
        <v>30.0</v>
      </c>
      <c r="H664" s="911">
        <v>5.5</v>
      </c>
      <c r="I664" s="911" t="s">
        <v>7255</v>
      </c>
      <c r="J664" s="244" t="s">
        <v>1752</v>
      </c>
    </row>
    <row r="665">
      <c r="A665" s="1362" t="s">
        <v>7260</v>
      </c>
      <c r="B665" s="1362" t="s">
        <v>109</v>
      </c>
      <c r="C665" s="1362" t="s">
        <v>234</v>
      </c>
      <c r="D665" s="1362" t="s">
        <v>1156</v>
      </c>
      <c r="E665" s="1363">
        <v>0.4131944444444444</v>
      </c>
      <c r="F665" s="1894">
        <v>0.7916666666666666</v>
      </c>
      <c r="G665" s="1362">
        <v>30.0</v>
      </c>
      <c r="H665" s="1362" t="s">
        <v>7265</v>
      </c>
      <c r="I665" s="1393"/>
      <c r="J665" s="244" t="s">
        <v>1150</v>
      </c>
    </row>
    <row r="666">
      <c r="A666" s="938" t="s">
        <v>7260</v>
      </c>
      <c r="B666" s="938" t="s">
        <v>109</v>
      </c>
      <c r="C666" s="938" t="s">
        <v>234</v>
      </c>
      <c r="D666" s="938" t="s">
        <v>1167</v>
      </c>
      <c r="E666" s="939">
        <v>0.5416666666666666</v>
      </c>
      <c r="F666" s="1365">
        <v>0.8819444444444444</v>
      </c>
      <c r="G666" s="938">
        <v>30.0</v>
      </c>
      <c r="H666" s="938" t="s">
        <v>2793</v>
      </c>
      <c r="I666" s="1005"/>
      <c r="J666" s="244" t="s">
        <v>1150</v>
      </c>
    </row>
    <row r="667">
      <c r="A667" s="912" t="s">
        <v>7260</v>
      </c>
      <c r="B667" s="912" t="s">
        <v>109</v>
      </c>
      <c r="C667" s="912" t="s">
        <v>1064</v>
      </c>
      <c r="D667" s="912" t="s">
        <v>946</v>
      </c>
      <c r="E667" s="914">
        <v>0.4166666666666667</v>
      </c>
      <c r="F667" s="914">
        <v>0.7083333333333334</v>
      </c>
      <c r="G667" s="912">
        <v>30.0</v>
      </c>
      <c r="H667" s="912">
        <v>6.5</v>
      </c>
      <c r="I667" s="915"/>
      <c r="J667" s="244" t="s">
        <v>1150</v>
      </c>
    </row>
    <row r="668">
      <c r="A668" s="981" t="s">
        <v>4063</v>
      </c>
      <c r="B668" s="981" t="s">
        <v>125</v>
      </c>
      <c r="C668" s="981" t="s">
        <v>234</v>
      </c>
      <c r="D668" s="981" t="s">
        <v>1164</v>
      </c>
      <c r="E668" s="982">
        <v>0.4097222222222222</v>
      </c>
      <c r="F668" s="982">
        <v>0.7916666666666666</v>
      </c>
      <c r="G668" s="981">
        <v>30.0</v>
      </c>
      <c r="H668" s="981" t="s">
        <v>3445</v>
      </c>
      <c r="I668" s="1096"/>
      <c r="J668" s="244" t="s">
        <v>1150</v>
      </c>
    </row>
    <row r="669">
      <c r="A669" s="1362" t="s">
        <v>7272</v>
      </c>
      <c r="B669" s="1362" t="s">
        <v>125</v>
      </c>
      <c r="C669" s="1362" t="s">
        <v>234</v>
      </c>
      <c r="D669" s="1362" t="s">
        <v>1156</v>
      </c>
      <c r="E669" s="1363">
        <v>0.5416666666666666</v>
      </c>
      <c r="F669" s="1363">
        <v>0.8854166666666666</v>
      </c>
      <c r="G669" s="1362">
        <v>30.0</v>
      </c>
      <c r="H669" s="1362">
        <v>7.75</v>
      </c>
      <c r="I669" s="1393"/>
      <c r="J669" s="244" t="s">
        <v>1150</v>
      </c>
    </row>
    <row r="670">
      <c r="A670" s="933" t="s">
        <v>7276</v>
      </c>
      <c r="B670" s="933" t="s">
        <v>141</v>
      </c>
      <c r="C670" s="933" t="s">
        <v>234</v>
      </c>
      <c r="D670" s="933" t="s">
        <v>4680</v>
      </c>
      <c r="E670" s="934">
        <v>0.4131944444444444</v>
      </c>
      <c r="F670" s="934">
        <v>0.6666666666666666</v>
      </c>
      <c r="G670" s="933">
        <v>30.0</v>
      </c>
      <c r="H670" s="933" t="s">
        <v>7055</v>
      </c>
      <c r="I670" s="933" t="s">
        <v>7281</v>
      </c>
      <c r="J670" s="244" t="s">
        <v>1150</v>
      </c>
    </row>
    <row r="671">
      <c r="A671" s="916" t="s">
        <v>1617</v>
      </c>
      <c r="B671" s="916" t="s">
        <v>141</v>
      </c>
      <c r="C671" s="916" t="s">
        <v>234</v>
      </c>
      <c r="D671" s="916" t="s">
        <v>1148</v>
      </c>
      <c r="E671" s="917">
        <v>0.5</v>
      </c>
      <c r="F671" s="917">
        <v>0.90625</v>
      </c>
      <c r="G671" s="916">
        <v>30.0</v>
      </c>
      <c r="H671" s="916">
        <v>9.25</v>
      </c>
      <c r="I671" s="932"/>
      <c r="J671" s="244" t="s">
        <v>1752</v>
      </c>
    </row>
    <row r="672">
      <c r="A672" s="1930" t="s">
        <v>7276</v>
      </c>
      <c r="B672" s="1930" t="s">
        <v>141</v>
      </c>
      <c r="C672" s="1930" t="s">
        <v>234</v>
      </c>
      <c r="D672" s="1930" t="s">
        <v>7014</v>
      </c>
      <c r="E672" s="1931">
        <v>0.5833333333333334</v>
      </c>
      <c r="F672" s="1931">
        <v>0.8333333333333334</v>
      </c>
      <c r="G672" s="1930">
        <v>30.0</v>
      </c>
      <c r="H672" s="1930">
        <v>5.5</v>
      </c>
      <c r="I672" s="1932"/>
      <c r="J672" s="244" t="s">
        <v>1752</v>
      </c>
    </row>
    <row r="673">
      <c r="A673" s="912" t="s">
        <v>7287</v>
      </c>
      <c r="B673" s="912" t="s">
        <v>170</v>
      </c>
      <c r="C673" s="912" t="s">
        <v>234</v>
      </c>
      <c r="D673" s="912" t="s">
        <v>946</v>
      </c>
      <c r="E673" s="914">
        <v>0.4583333333333333</v>
      </c>
      <c r="F673" s="914">
        <v>0.7569444444444444</v>
      </c>
      <c r="G673" s="912">
        <v>30.0</v>
      </c>
      <c r="H673" s="912" t="s">
        <v>7162</v>
      </c>
      <c r="I673" s="915"/>
      <c r="J673" s="244" t="s">
        <v>1752</v>
      </c>
    </row>
    <row r="674">
      <c r="A674" s="933" t="s">
        <v>7292</v>
      </c>
      <c r="B674" s="933" t="s">
        <v>170</v>
      </c>
      <c r="C674" s="933" t="s">
        <v>234</v>
      </c>
      <c r="D674" s="933" t="s">
        <v>4680</v>
      </c>
      <c r="E674" s="934">
        <v>0.5</v>
      </c>
      <c r="F674" s="934">
        <v>0.6666666666666666</v>
      </c>
      <c r="G674" s="933" t="s">
        <v>1063</v>
      </c>
      <c r="H674" s="933">
        <v>4.0</v>
      </c>
      <c r="I674" s="954"/>
      <c r="J674" s="244" t="s">
        <v>1752</v>
      </c>
    </row>
    <row r="675">
      <c r="A675" s="912" t="s">
        <v>7294</v>
      </c>
      <c r="B675" s="912" t="s">
        <v>5</v>
      </c>
      <c r="C675" s="912" t="s">
        <v>234</v>
      </c>
      <c r="D675" s="912" t="s">
        <v>946</v>
      </c>
      <c r="E675" s="914">
        <v>0.4166666666666667</v>
      </c>
      <c r="F675" s="914">
        <v>0.7916666666666666</v>
      </c>
      <c r="G675" s="912">
        <v>30.0</v>
      </c>
      <c r="H675" s="912">
        <v>8.5</v>
      </c>
      <c r="I675" s="915"/>
      <c r="J675" s="244" t="s">
        <v>1752</v>
      </c>
    </row>
    <row r="676">
      <c r="A676" s="1020" t="s">
        <v>7298</v>
      </c>
      <c r="B676" s="1020" t="s">
        <v>5</v>
      </c>
      <c r="C676" s="1020" t="s">
        <v>234</v>
      </c>
      <c r="D676" s="1020" t="s">
        <v>1172</v>
      </c>
      <c r="E676" s="1021">
        <v>0.5416666666666666</v>
      </c>
      <c r="F676" s="1021">
        <v>0.7986111111111112</v>
      </c>
      <c r="G676" s="1020" t="s">
        <v>1063</v>
      </c>
      <c r="H676" s="1020" t="s">
        <v>7303</v>
      </c>
      <c r="I676" s="1022"/>
      <c r="J676" s="244" t="s">
        <v>1752</v>
      </c>
    </row>
    <row r="677">
      <c r="A677" s="916" t="s">
        <v>7306</v>
      </c>
      <c r="B677" s="916" t="s">
        <v>40</v>
      </c>
      <c r="C677" s="916" t="s">
        <v>234</v>
      </c>
      <c r="D677" s="916" t="s">
        <v>1148</v>
      </c>
      <c r="E677" s="917">
        <v>0.4166666666666667</v>
      </c>
      <c r="F677" s="917">
        <v>0.6875</v>
      </c>
      <c r="G677" s="916">
        <v>30.0</v>
      </c>
      <c r="H677" s="916">
        <v>6.0</v>
      </c>
      <c r="I677" s="932"/>
      <c r="J677" s="244" t="s">
        <v>1752</v>
      </c>
    </row>
    <row r="678">
      <c r="A678" s="938" t="s">
        <v>7306</v>
      </c>
      <c r="B678" s="938" t="s">
        <v>40</v>
      </c>
      <c r="C678" s="938" t="s">
        <v>234</v>
      </c>
      <c r="D678" s="938" t="s">
        <v>1167</v>
      </c>
      <c r="E678" s="939">
        <v>0.5416666666666666</v>
      </c>
      <c r="F678" s="939">
        <v>0.7916666666666666</v>
      </c>
      <c r="G678" s="938">
        <v>30.0</v>
      </c>
      <c r="H678" s="938" t="s">
        <v>7312</v>
      </c>
      <c r="I678" s="1005"/>
      <c r="J678" s="244" t="s">
        <v>1752</v>
      </c>
    </row>
    <row r="679">
      <c r="A679" s="912" t="s">
        <v>7313</v>
      </c>
      <c r="B679" s="912" t="s">
        <v>1115</v>
      </c>
      <c r="C679" s="912" t="s">
        <v>234</v>
      </c>
      <c r="D679" s="912" t="s">
        <v>946</v>
      </c>
      <c r="E679" s="914">
        <v>0.4166666666666667</v>
      </c>
      <c r="F679" s="914">
        <v>0.7083333333333334</v>
      </c>
      <c r="G679" s="912">
        <v>30.0</v>
      </c>
      <c r="H679" s="912">
        <v>6.5</v>
      </c>
      <c r="I679" s="915"/>
      <c r="J679" s="244" t="s">
        <v>1752</v>
      </c>
    </row>
    <row r="680">
      <c r="A680" s="981" t="s">
        <v>7313</v>
      </c>
      <c r="B680" s="981" t="s">
        <v>1115</v>
      </c>
      <c r="C680" s="981" t="s">
        <v>234</v>
      </c>
      <c r="D680" s="981" t="s">
        <v>1164</v>
      </c>
      <c r="E680" s="982">
        <v>0.5416666666666666</v>
      </c>
      <c r="F680" s="982">
        <v>0.7951388888888888</v>
      </c>
      <c r="G680" s="981">
        <v>30.0</v>
      </c>
      <c r="H680" s="981" t="s">
        <v>7319</v>
      </c>
      <c r="I680" s="981" t="s">
        <v>7321</v>
      </c>
      <c r="J680" s="244" t="s">
        <v>1752</v>
      </c>
    </row>
    <row r="681">
      <c r="A681" s="1929">
        <v>42014.0</v>
      </c>
      <c r="B681" s="1930" t="s">
        <v>109</v>
      </c>
      <c r="C681" s="1930" t="s">
        <v>234</v>
      </c>
      <c r="D681" s="1930" t="s">
        <v>7326</v>
      </c>
      <c r="E681" s="1931">
        <v>0.4270833333333333</v>
      </c>
      <c r="F681" s="1931">
        <v>0.7916666666666666</v>
      </c>
      <c r="G681" s="1930" t="s">
        <v>1131</v>
      </c>
      <c r="H681" s="1930">
        <v>8.45</v>
      </c>
      <c r="I681" s="1932"/>
      <c r="J681" s="244" t="s">
        <v>1752</v>
      </c>
    </row>
    <row r="682">
      <c r="A682" s="952">
        <v>42014.0</v>
      </c>
      <c r="B682" s="916" t="s">
        <v>109</v>
      </c>
      <c r="C682" s="916" t="s">
        <v>234</v>
      </c>
      <c r="D682" s="916" t="s">
        <v>1148</v>
      </c>
      <c r="E682" s="917">
        <v>0.4305555555555556</v>
      </c>
      <c r="F682" s="917">
        <v>0.5416666666666666</v>
      </c>
      <c r="G682" s="916" t="s">
        <v>7331</v>
      </c>
      <c r="H682" s="916">
        <v>2.5</v>
      </c>
      <c r="I682" s="916" t="s">
        <v>7332</v>
      </c>
      <c r="J682" s="244" t="s">
        <v>1752</v>
      </c>
    </row>
    <row r="683">
      <c r="A683" s="951">
        <v>42014.0</v>
      </c>
      <c r="B683" s="912" t="s">
        <v>109</v>
      </c>
      <c r="C683" s="912" t="s">
        <v>1064</v>
      </c>
      <c r="D683" s="912" t="s">
        <v>946</v>
      </c>
      <c r="E683" s="914">
        <v>0.4166666666666667</v>
      </c>
      <c r="F683" s="914">
        <v>0.6875</v>
      </c>
      <c r="G683" s="912">
        <v>30.0</v>
      </c>
      <c r="H683" s="912">
        <v>6.0</v>
      </c>
      <c r="I683" s="915"/>
      <c r="J683" s="244" t="s">
        <v>1752</v>
      </c>
    </row>
    <row r="684">
      <c r="A684" s="1915">
        <v>42014.0</v>
      </c>
      <c r="B684" s="1362" t="s">
        <v>109</v>
      </c>
      <c r="C684" s="1362" t="s">
        <v>234</v>
      </c>
      <c r="D684" s="1362" t="s">
        <v>1156</v>
      </c>
      <c r="E684" s="1363">
        <v>0.5416666666666666</v>
      </c>
      <c r="F684" s="1363">
        <v>0.875</v>
      </c>
      <c r="G684" s="1362">
        <v>30.0</v>
      </c>
      <c r="H684" s="1362">
        <v>7.5</v>
      </c>
      <c r="I684" s="1393"/>
      <c r="J684" s="244" t="s">
        <v>1752</v>
      </c>
    </row>
    <row r="685">
      <c r="A685" s="1018">
        <v>42045.0</v>
      </c>
      <c r="B685" s="978" t="s">
        <v>125</v>
      </c>
      <c r="C685" s="978" t="s">
        <v>1064</v>
      </c>
      <c r="D685" s="978" t="s">
        <v>946</v>
      </c>
      <c r="E685" s="979">
        <v>0.3958333333333333</v>
      </c>
      <c r="F685" s="979">
        <v>0.5416666666666666</v>
      </c>
      <c r="G685" s="978" t="s">
        <v>1063</v>
      </c>
      <c r="H685" s="978">
        <v>3.5</v>
      </c>
      <c r="I685" s="980"/>
      <c r="J685" s="244" t="s">
        <v>1752</v>
      </c>
    </row>
    <row r="686">
      <c r="A686" s="1018">
        <v>42045.0</v>
      </c>
      <c r="B686" s="978" t="s">
        <v>125</v>
      </c>
      <c r="C686" s="978" t="s">
        <v>234</v>
      </c>
      <c r="D686" s="978" t="s">
        <v>946</v>
      </c>
      <c r="E686" s="979">
        <v>0.7916666666666666</v>
      </c>
      <c r="F686" s="979">
        <v>0.8958333333333334</v>
      </c>
      <c r="G686" s="978" t="s">
        <v>1063</v>
      </c>
      <c r="H686" s="978">
        <v>2.5</v>
      </c>
      <c r="I686" s="978" t="s">
        <v>7337</v>
      </c>
      <c r="J686" s="244" t="s">
        <v>1752</v>
      </c>
    </row>
    <row r="687">
      <c r="A687" s="1929">
        <v>42045.0</v>
      </c>
      <c r="B687" s="1930" t="s">
        <v>125</v>
      </c>
      <c r="C687" s="1930" t="s">
        <v>234</v>
      </c>
      <c r="D687" s="1930" t="s">
        <v>7326</v>
      </c>
      <c r="E687" s="1931">
        <v>0.5416666666666666</v>
      </c>
      <c r="F687" s="1931">
        <v>0.8958333333333334</v>
      </c>
      <c r="G687" s="1930">
        <v>30.0</v>
      </c>
      <c r="H687" s="1930">
        <v>7.0</v>
      </c>
      <c r="I687" s="1930" t="s">
        <v>7337</v>
      </c>
      <c r="J687" s="244" t="s">
        <v>1752</v>
      </c>
    </row>
    <row r="688">
      <c r="A688" s="1188">
        <v>42045.0</v>
      </c>
      <c r="B688" s="981" t="s">
        <v>125</v>
      </c>
      <c r="C688" s="981" t="s">
        <v>234</v>
      </c>
      <c r="D688" s="981" t="s">
        <v>1164</v>
      </c>
      <c r="E688" s="982">
        <v>0.4131944444444444</v>
      </c>
      <c r="F688" s="982">
        <v>0.7916666666666666</v>
      </c>
      <c r="G688" s="981">
        <v>30.0</v>
      </c>
      <c r="H688" s="981" t="s">
        <v>7142</v>
      </c>
      <c r="I688" s="1096"/>
      <c r="J688" s="244" t="s">
        <v>1752</v>
      </c>
    </row>
    <row r="689">
      <c r="A689" s="1915">
        <v>42073.0</v>
      </c>
      <c r="B689" s="1362" t="s">
        <v>141</v>
      </c>
      <c r="C689" s="1362" t="s">
        <v>234</v>
      </c>
      <c r="D689" s="1362" t="s">
        <v>1156</v>
      </c>
      <c r="E689" s="1363">
        <v>0.4166666666666667</v>
      </c>
      <c r="F689" s="1363">
        <v>0.6666666666666666</v>
      </c>
      <c r="G689" s="1362">
        <v>30.0</v>
      </c>
      <c r="H689" s="1362">
        <v>5.5</v>
      </c>
      <c r="I689" s="1362" t="s">
        <v>7342</v>
      </c>
      <c r="J689" s="244" t="s">
        <v>1752</v>
      </c>
    </row>
    <row r="690">
      <c r="A690" s="1929">
        <v>42073.0</v>
      </c>
      <c r="B690" s="1930" t="s">
        <v>141</v>
      </c>
      <c r="C690" s="1930" t="s">
        <v>234</v>
      </c>
      <c r="D690" s="1930" t="s">
        <v>7326</v>
      </c>
      <c r="E690" s="1931">
        <v>0.4791666666666667</v>
      </c>
      <c r="F690" s="1931">
        <v>0.8333333333333334</v>
      </c>
      <c r="G690" s="1930">
        <v>30.0</v>
      </c>
      <c r="H690" s="1930" t="s">
        <v>2251</v>
      </c>
      <c r="I690" s="1932"/>
      <c r="J690" s="244" t="s">
        <v>1752</v>
      </c>
    </row>
    <row r="691">
      <c r="A691" s="1047">
        <v>42073.0</v>
      </c>
      <c r="B691" s="922" t="s">
        <v>141</v>
      </c>
      <c r="C691" s="922" t="s">
        <v>234</v>
      </c>
      <c r="D691" s="922" t="s">
        <v>1158</v>
      </c>
      <c r="E691" s="924">
        <v>0.5833333333333334</v>
      </c>
      <c r="F691" s="924">
        <v>0.9097222222222222</v>
      </c>
      <c r="G691" s="922">
        <v>30.0</v>
      </c>
      <c r="H691" s="922" t="s">
        <v>2510</v>
      </c>
      <c r="I691" s="937"/>
      <c r="J691" s="244" t="s">
        <v>1752</v>
      </c>
    </row>
    <row r="692">
      <c r="A692" s="951">
        <v>42104.0</v>
      </c>
      <c r="B692" s="912" t="s">
        <v>170</v>
      </c>
      <c r="C692" s="912" t="s">
        <v>234</v>
      </c>
      <c r="D692" s="912" t="s">
        <v>946</v>
      </c>
      <c r="E692" s="914">
        <v>0.4583333333333333</v>
      </c>
      <c r="F692" s="914">
        <v>0.75</v>
      </c>
      <c r="G692" s="912">
        <v>30.0</v>
      </c>
      <c r="H692" s="912">
        <v>6.5</v>
      </c>
      <c r="I692" s="915"/>
      <c r="J692" s="244" t="s">
        <v>1752</v>
      </c>
    </row>
    <row r="693">
      <c r="A693" s="1188">
        <v>42104.0</v>
      </c>
      <c r="B693" s="981" t="s">
        <v>170</v>
      </c>
      <c r="C693" s="981" t="s">
        <v>234</v>
      </c>
      <c r="D693" s="981" t="s">
        <v>1164</v>
      </c>
      <c r="E693" s="982">
        <v>0.5</v>
      </c>
      <c r="F693" s="982">
        <v>0.6666666666666666</v>
      </c>
      <c r="G693" s="981" t="s">
        <v>1063</v>
      </c>
      <c r="H693" s="981" t="s">
        <v>1109</v>
      </c>
      <c r="I693" s="1096"/>
      <c r="J693" s="244" t="s">
        <v>1752</v>
      </c>
    </row>
    <row r="694">
      <c r="A694" s="951">
        <v>42134.0</v>
      </c>
      <c r="B694" s="912" t="s">
        <v>5</v>
      </c>
      <c r="C694" s="912" t="s">
        <v>234</v>
      </c>
      <c r="D694" s="912" t="s">
        <v>946</v>
      </c>
      <c r="E694" s="914">
        <v>0.4583333333333333</v>
      </c>
      <c r="F694" s="914">
        <v>0.6979166666666666</v>
      </c>
      <c r="G694" s="912">
        <v>20.0</v>
      </c>
      <c r="H694" s="912" t="s">
        <v>7346</v>
      </c>
      <c r="I694" s="912" t="s">
        <v>1865</v>
      </c>
      <c r="J694" s="244" t="s">
        <v>1752</v>
      </c>
    </row>
    <row r="695">
      <c r="A695" s="1286">
        <v>42134.0</v>
      </c>
      <c r="B695" s="938" t="s">
        <v>5</v>
      </c>
      <c r="C695" s="938" t="s">
        <v>234</v>
      </c>
      <c r="D695" s="938" t="s">
        <v>1167</v>
      </c>
      <c r="E695" s="939">
        <v>0.5416666666666666</v>
      </c>
      <c r="F695" s="939">
        <v>0.7569444444444444</v>
      </c>
      <c r="G695" s="938">
        <v>20.0</v>
      </c>
      <c r="H695" s="938" t="s">
        <v>7347</v>
      </c>
      <c r="I695" s="938" t="s">
        <v>7348</v>
      </c>
      <c r="J695" s="244" t="s">
        <v>1752</v>
      </c>
    </row>
    <row r="696">
      <c r="A696" s="1286">
        <v>42165.0</v>
      </c>
      <c r="B696" s="938" t="s">
        <v>40</v>
      </c>
      <c r="C696" s="938" t="s">
        <v>234</v>
      </c>
      <c r="D696" s="938" t="s">
        <v>1167</v>
      </c>
      <c r="E696" s="939">
        <v>0.4166666666666667</v>
      </c>
      <c r="F696" s="939">
        <v>0.7083333333333334</v>
      </c>
      <c r="G696" s="938">
        <v>30.0</v>
      </c>
      <c r="H696" s="938">
        <v>6.5</v>
      </c>
      <c r="I696" s="938" t="s">
        <v>7342</v>
      </c>
      <c r="J696" s="244" t="s">
        <v>1752</v>
      </c>
    </row>
    <row r="697">
      <c r="A697" s="1047">
        <v>42165.0</v>
      </c>
      <c r="B697" s="922" t="s">
        <v>40</v>
      </c>
      <c r="C697" s="922" t="s">
        <v>234</v>
      </c>
      <c r="D697" s="922" t="s">
        <v>1158</v>
      </c>
      <c r="E697" s="924">
        <v>0.625</v>
      </c>
      <c r="F697" s="924">
        <v>0.8055555555555556</v>
      </c>
      <c r="G697" s="922"/>
      <c r="H697" s="922" t="s">
        <v>7349</v>
      </c>
      <c r="I697" s="937"/>
      <c r="J697" s="244" t="s">
        <v>1752</v>
      </c>
    </row>
    <row r="698">
      <c r="A698" s="951">
        <v>42195.0</v>
      </c>
      <c r="B698" s="912" t="s">
        <v>1115</v>
      </c>
      <c r="C698" s="912" t="s">
        <v>234</v>
      </c>
      <c r="D698" s="912" t="s">
        <v>946</v>
      </c>
      <c r="E698" s="914">
        <v>0.4166666666666667</v>
      </c>
      <c r="F698" s="914">
        <v>0.7083333333333334</v>
      </c>
      <c r="G698" s="912">
        <v>30.0</v>
      </c>
      <c r="H698" s="912">
        <v>6.5</v>
      </c>
      <c r="I698" s="915"/>
      <c r="J698" s="244" t="s">
        <v>1752</v>
      </c>
    </row>
    <row r="699">
      <c r="A699" s="953">
        <v>42195.0</v>
      </c>
      <c r="B699" s="933" t="s">
        <v>1115</v>
      </c>
      <c r="C699" s="933" t="s">
        <v>234</v>
      </c>
      <c r="D699" s="933" t="s">
        <v>4680</v>
      </c>
      <c r="E699" s="934">
        <v>0.6215277777777778</v>
      </c>
      <c r="F699" s="934">
        <v>0.7916666666666666</v>
      </c>
      <c r="G699" s="933" t="s">
        <v>1063</v>
      </c>
      <c r="H699" s="933" t="s">
        <v>2558</v>
      </c>
      <c r="I699" s="933"/>
      <c r="J699" s="244" t="s">
        <v>1752</v>
      </c>
    </row>
    <row r="700">
      <c r="A700" s="1915">
        <v>42226.0</v>
      </c>
      <c r="B700" s="1362" t="s">
        <v>109</v>
      </c>
      <c r="C700" s="1362" t="s">
        <v>234</v>
      </c>
      <c r="D700" s="1362" t="s">
        <v>1156</v>
      </c>
      <c r="E700" s="1363">
        <v>0.4166666666666667</v>
      </c>
      <c r="F700" s="1363">
        <v>0.7916666666666666</v>
      </c>
      <c r="G700" s="1362">
        <v>30.0</v>
      </c>
      <c r="H700" s="1362" t="s">
        <v>2426</v>
      </c>
      <c r="I700" s="1362"/>
      <c r="J700" s="244" t="s">
        <v>1752</v>
      </c>
    </row>
    <row r="701">
      <c r="A701" s="951">
        <v>42226.0</v>
      </c>
      <c r="B701" s="912" t="s">
        <v>109</v>
      </c>
      <c r="C701" s="912" t="s">
        <v>1064</v>
      </c>
      <c r="D701" s="912" t="s">
        <v>946</v>
      </c>
      <c r="E701" s="914">
        <v>0.4236111111111111</v>
      </c>
      <c r="F701" s="970">
        <v>0.7291666666666666</v>
      </c>
      <c r="G701" s="912">
        <v>20.0</v>
      </c>
      <c r="H701" s="912">
        <v>7.0</v>
      </c>
      <c r="I701" s="912" t="s">
        <v>7350</v>
      </c>
      <c r="J701" s="244" t="s">
        <v>1752</v>
      </c>
    </row>
    <row r="702">
      <c r="A702" s="1738">
        <v>42226.0</v>
      </c>
      <c r="B702" s="1218" t="s">
        <v>109</v>
      </c>
      <c r="C702" s="1218" t="s">
        <v>234</v>
      </c>
      <c r="D702" s="1218" t="s">
        <v>7326</v>
      </c>
      <c r="E702" s="1219">
        <v>0.625</v>
      </c>
      <c r="F702" s="1953">
        <v>0.8958333333333334</v>
      </c>
      <c r="G702" s="1218">
        <v>30.0</v>
      </c>
      <c r="H702" s="1218" t="s">
        <v>4188</v>
      </c>
      <c r="I702" s="1218" t="s">
        <v>7352</v>
      </c>
      <c r="J702" s="244" t="s">
        <v>1752</v>
      </c>
    </row>
    <row r="703">
      <c r="A703" s="1738">
        <v>42257.0</v>
      </c>
      <c r="B703" s="1218" t="s">
        <v>125</v>
      </c>
      <c r="C703" s="1218" t="s">
        <v>234</v>
      </c>
      <c r="D703" s="1218" t="s">
        <v>7326</v>
      </c>
      <c r="E703" s="1219">
        <v>0.4166666666666667</v>
      </c>
      <c r="F703" s="1219">
        <v>0.7916666666666666</v>
      </c>
      <c r="G703" s="1218">
        <v>30.0</v>
      </c>
      <c r="H703" s="1218" t="s">
        <v>2426</v>
      </c>
      <c r="I703" s="1218" t="s">
        <v>7354</v>
      </c>
      <c r="J703" s="244" t="s">
        <v>1752</v>
      </c>
    </row>
    <row r="704">
      <c r="A704" s="1188">
        <v>42257.0</v>
      </c>
      <c r="B704" s="981" t="s">
        <v>125</v>
      </c>
      <c r="C704" s="981" t="s">
        <v>234</v>
      </c>
      <c r="D704" s="981" t="s">
        <v>1164</v>
      </c>
      <c r="E704" s="982">
        <v>0.53125</v>
      </c>
      <c r="F704" s="982">
        <v>0.8819444444444444</v>
      </c>
      <c r="G704" s="981">
        <v>30.0</v>
      </c>
      <c r="H704" s="981" t="s">
        <v>7355</v>
      </c>
      <c r="I704" s="981" t="s">
        <v>7356</v>
      </c>
      <c r="J704" s="244" t="s">
        <v>1752</v>
      </c>
    </row>
    <row r="705">
      <c r="A705" s="1915">
        <v>42287.0</v>
      </c>
      <c r="B705" s="1362" t="s">
        <v>141</v>
      </c>
      <c r="C705" s="1362" t="s">
        <v>234</v>
      </c>
      <c r="D705" s="1362" t="s">
        <v>1156</v>
      </c>
      <c r="E705" s="1363">
        <v>0.4166666666666667</v>
      </c>
      <c r="F705" s="1363">
        <v>0.6666666666666666</v>
      </c>
      <c r="G705" s="1362">
        <v>30.0</v>
      </c>
      <c r="H705" s="1362" t="s">
        <v>7358</v>
      </c>
      <c r="I705" s="1362"/>
      <c r="J705" s="244" t="s">
        <v>1752</v>
      </c>
    </row>
    <row r="706">
      <c r="A706" s="1738">
        <v>42287.0</v>
      </c>
      <c r="B706" s="1218" t="s">
        <v>141</v>
      </c>
      <c r="C706" s="1218" t="s">
        <v>234</v>
      </c>
      <c r="D706" s="1218" t="s">
        <v>7326</v>
      </c>
      <c r="E706" s="1219">
        <v>0.4791666666666667</v>
      </c>
      <c r="F706" s="1219">
        <v>0.8333333333333334</v>
      </c>
      <c r="G706" s="1218">
        <v>30.0</v>
      </c>
      <c r="H706" s="1218" t="s">
        <v>1960</v>
      </c>
      <c r="I706" s="1418"/>
      <c r="J706" s="244" t="s">
        <v>1752</v>
      </c>
    </row>
    <row r="707">
      <c r="A707" s="1954">
        <v>42287.0</v>
      </c>
      <c r="B707" s="1087" t="s">
        <v>141</v>
      </c>
      <c r="C707" s="1087" t="s">
        <v>234</v>
      </c>
      <c r="D707" s="1087" t="s">
        <v>1158</v>
      </c>
      <c r="E707" s="1090">
        <v>0.5833333333333334</v>
      </c>
      <c r="F707" s="1090">
        <v>0.9097222222222222</v>
      </c>
      <c r="G707" s="1087">
        <v>30.0</v>
      </c>
      <c r="H707" s="1087" t="s">
        <v>2510</v>
      </c>
      <c r="I707" s="1087" t="s">
        <v>7359</v>
      </c>
      <c r="J707" s="244" t="s">
        <v>1752</v>
      </c>
    </row>
    <row r="708">
      <c r="A708" s="951">
        <v>42318.0</v>
      </c>
      <c r="B708" s="912" t="s">
        <v>170</v>
      </c>
      <c r="C708" s="912" t="s">
        <v>234</v>
      </c>
      <c r="D708" s="912" t="s">
        <v>946</v>
      </c>
      <c r="E708" s="914">
        <v>0.4583333333333333</v>
      </c>
      <c r="F708" s="914">
        <v>0.75</v>
      </c>
      <c r="G708" s="912">
        <v>30.0</v>
      </c>
      <c r="H708" s="912">
        <v>6.5</v>
      </c>
      <c r="I708" s="915"/>
      <c r="J708" s="244" t="s">
        <v>1752</v>
      </c>
    </row>
    <row r="709">
      <c r="A709" s="1286">
        <v>42318.0</v>
      </c>
      <c r="B709" s="938" t="s">
        <v>170</v>
      </c>
      <c r="C709" s="938" t="s">
        <v>234</v>
      </c>
      <c r="D709" s="938" t="s">
        <v>1167</v>
      </c>
      <c r="E709" s="939">
        <v>0.5416666666666666</v>
      </c>
      <c r="F709" s="939">
        <v>0.7083333333333334</v>
      </c>
      <c r="G709" s="938" t="s">
        <v>1063</v>
      </c>
      <c r="H709" s="938">
        <v>4.0</v>
      </c>
      <c r="I709" s="1005"/>
      <c r="J709" s="244" t="s">
        <v>1752</v>
      </c>
    </row>
    <row r="710">
      <c r="A710" s="951">
        <v>42348.0</v>
      </c>
      <c r="B710" s="912" t="s">
        <v>5</v>
      </c>
      <c r="C710" s="912" t="s">
        <v>1064</v>
      </c>
      <c r="D710" s="912" t="s">
        <v>946</v>
      </c>
      <c r="E710" s="914">
        <v>0.4166666666666667</v>
      </c>
      <c r="F710" s="914">
        <v>0.75</v>
      </c>
      <c r="G710" s="912">
        <v>30.0</v>
      </c>
      <c r="H710" s="912">
        <v>7.5</v>
      </c>
      <c r="I710" s="915"/>
      <c r="J710" s="244" t="s">
        <v>1752</v>
      </c>
    </row>
    <row r="711">
      <c r="A711" s="1188">
        <v>42348.0</v>
      </c>
      <c r="B711" s="981" t="s">
        <v>5</v>
      </c>
      <c r="C711" s="981" t="s">
        <v>234</v>
      </c>
      <c r="D711" s="981" t="s">
        <v>1164</v>
      </c>
      <c r="E711" s="982">
        <v>0.4131944444444444</v>
      </c>
      <c r="F711" s="982">
        <v>0.7291666666666666</v>
      </c>
      <c r="G711" s="981">
        <v>30.0</v>
      </c>
      <c r="H711" s="981" t="s">
        <v>1107</v>
      </c>
      <c r="I711" s="1096"/>
      <c r="J711" s="244" t="s">
        <v>1752</v>
      </c>
    </row>
    <row r="712">
      <c r="A712" s="1286">
        <v>42348.0</v>
      </c>
      <c r="B712" s="938" t="s">
        <v>5</v>
      </c>
      <c r="C712" s="938" t="s">
        <v>234</v>
      </c>
      <c r="D712" s="938" t="s">
        <v>1167</v>
      </c>
      <c r="E712" s="939">
        <v>0.625</v>
      </c>
      <c r="F712" s="939">
        <v>0.7986111111111112</v>
      </c>
      <c r="G712" s="938" t="s">
        <v>1063</v>
      </c>
      <c r="H712" s="938" t="s">
        <v>2227</v>
      </c>
      <c r="I712" s="1005"/>
      <c r="J712" s="244" t="s">
        <v>1752</v>
      </c>
    </row>
    <row r="713">
      <c r="A713" s="938" t="s">
        <v>7360</v>
      </c>
      <c r="B713" s="938" t="s">
        <v>40</v>
      </c>
      <c r="C713" s="938" t="s">
        <v>234</v>
      </c>
      <c r="D713" s="938" t="s">
        <v>1167</v>
      </c>
      <c r="E713" s="939">
        <v>0.4097222222222222</v>
      </c>
      <c r="F713" s="1955">
        <v>0.7083333333333334</v>
      </c>
      <c r="G713" s="938">
        <v>30.0</v>
      </c>
      <c r="H713" s="938" t="s">
        <v>2246</v>
      </c>
      <c r="I713" s="1005"/>
      <c r="J713" s="244" t="s">
        <v>1752</v>
      </c>
    </row>
    <row r="714">
      <c r="A714" s="912" t="s">
        <v>7361</v>
      </c>
      <c r="B714" s="912" t="s">
        <v>40</v>
      </c>
      <c r="C714" s="912" t="s">
        <v>234</v>
      </c>
      <c r="D714" s="912" t="s">
        <v>946</v>
      </c>
      <c r="E714" s="914">
        <v>0.6493055555555556</v>
      </c>
      <c r="F714" s="914">
        <v>0.7951388888888888</v>
      </c>
      <c r="G714" s="912" t="s">
        <v>1063</v>
      </c>
      <c r="H714" s="912">
        <v>3.5</v>
      </c>
      <c r="I714" s="915"/>
      <c r="J714" s="244" t="s">
        <v>1752</v>
      </c>
    </row>
    <row r="715">
      <c r="A715" s="912" t="s">
        <v>7362</v>
      </c>
      <c r="B715" s="912" t="s">
        <v>1115</v>
      </c>
      <c r="C715" s="912" t="s">
        <v>234</v>
      </c>
      <c r="D715" s="912" t="s">
        <v>946</v>
      </c>
      <c r="E715" s="914">
        <v>0.4166666666666667</v>
      </c>
      <c r="F715" s="914">
        <v>0.7291666666666666</v>
      </c>
      <c r="G715" s="912">
        <v>30.0</v>
      </c>
      <c r="H715" s="912">
        <v>7.0</v>
      </c>
      <c r="I715" s="912" t="s">
        <v>7363</v>
      </c>
      <c r="J715" s="244" t="s">
        <v>1752</v>
      </c>
    </row>
    <row r="716">
      <c r="A716" s="933" t="s">
        <v>7362</v>
      </c>
      <c r="B716" s="933" t="s">
        <v>1115</v>
      </c>
      <c r="C716" s="933" t="s">
        <v>234</v>
      </c>
      <c r="D716" s="933" t="s">
        <v>4680</v>
      </c>
      <c r="E716" s="934">
        <v>0.6597222222222222</v>
      </c>
      <c r="F716" s="934">
        <v>0.7951388888888888</v>
      </c>
      <c r="G716" s="933" t="s">
        <v>1063</v>
      </c>
      <c r="H716" s="933" t="s">
        <v>3975</v>
      </c>
      <c r="I716" s="933"/>
      <c r="J716" s="244" t="s">
        <v>1752</v>
      </c>
    </row>
    <row r="717">
      <c r="A717" s="955"/>
      <c r="B717" s="955"/>
      <c r="C717" s="955" t="s">
        <v>6962</v>
      </c>
      <c r="D717" s="955"/>
      <c r="E717" s="1125"/>
      <c r="F717" s="1125"/>
      <c r="G717" s="955"/>
      <c r="H717" s="955"/>
      <c r="I717" s="955"/>
      <c r="J717" s="244"/>
    </row>
    <row r="718">
      <c r="A718" s="724" t="s">
        <v>7364</v>
      </c>
      <c r="B718" s="724" t="s">
        <v>109</v>
      </c>
      <c r="C718" s="724" t="s">
        <v>234</v>
      </c>
      <c r="D718" s="724" t="s">
        <v>1156</v>
      </c>
      <c r="E718" s="1505">
        <v>0.4166666666666667</v>
      </c>
      <c r="F718" s="1505">
        <v>0.7916666666666666</v>
      </c>
      <c r="G718" s="724">
        <v>40.0</v>
      </c>
      <c r="H718" s="724" t="s">
        <v>7367</v>
      </c>
      <c r="I718" s="649"/>
      <c r="J718" s="244" t="s">
        <v>1752</v>
      </c>
    </row>
    <row r="719">
      <c r="A719" s="824" t="s">
        <v>7364</v>
      </c>
      <c r="B719" s="824" t="s">
        <v>109</v>
      </c>
      <c r="C719" s="824" t="s">
        <v>1064</v>
      </c>
      <c r="D719" s="824" t="s">
        <v>946</v>
      </c>
      <c r="E719" s="826">
        <v>0.4166666666666667</v>
      </c>
      <c r="F719" s="826">
        <v>0.7083333333333334</v>
      </c>
      <c r="G719" s="824">
        <v>30.0</v>
      </c>
      <c r="H719" s="824">
        <v>6.5</v>
      </c>
      <c r="I719" s="103"/>
      <c r="J719" s="244" t="s">
        <v>1752</v>
      </c>
    </row>
    <row r="720">
      <c r="A720" s="834" t="s">
        <v>1645</v>
      </c>
      <c r="B720" s="834" t="s">
        <v>109</v>
      </c>
      <c r="C720" s="834" t="s">
        <v>234</v>
      </c>
      <c r="D720" s="834" t="s">
        <v>1164</v>
      </c>
      <c r="E720" s="835">
        <v>0.5763888888888888</v>
      </c>
      <c r="F720" s="835">
        <v>0.8784722222222222</v>
      </c>
      <c r="G720" s="834">
        <v>30.0</v>
      </c>
      <c r="H720" s="834" t="s">
        <v>6685</v>
      </c>
      <c r="I720" s="836"/>
      <c r="J720" s="244" t="s">
        <v>1752</v>
      </c>
    </row>
    <row r="721">
      <c r="A721" s="1956" t="s">
        <v>7371</v>
      </c>
      <c r="B721" s="1956" t="s">
        <v>125</v>
      </c>
      <c r="C721" s="1956" t="s">
        <v>234</v>
      </c>
      <c r="D721" s="1956" t="s">
        <v>7326</v>
      </c>
      <c r="E721" s="1957">
        <v>0.4166666666666667</v>
      </c>
      <c r="F721" s="1957">
        <v>0.7916666666666666</v>
      </c>
      <c r="G721" s="1956">
        <v>30.0</v>
      </c>
      <c r="H721" s="1956" t="s">
        <v>2426</v>
      </c>
      <c r="I721" s="1958"/>
      <c r="J721" s="244" t="s">
        <v>1752</v>
      </c>
    </row>
    <row r="722">
      <c r="A722" s="724" t="s">
        <v>7371</v>
      </c>
      <c r="B722" s="724" t="s">
        <v>125</v>
      </c>
      <c r="C722" s="724" t="s">
        <v>234</v>
      </c>
      <c r="D722" s="724" t="s">
        <v>1156</v>
      </c>
      <c r="E722" s="1505">
        <v>0.5416666666666666</v>
      </c>
      <c r="F722" s="1505">
        <v>0.8819444444444444</v>
      </c>
      <c r="G722" s="724">
        <v>30.0</v>
      </c>
      <c r="H722" s="724" t="s">
        <v>2304</v>
      </c>
      <c r="I722" s="649"/>
      <c r="J722" s="244" t="s">
        <v>1752</v>
      </c>
    </row>
    <row r="723">
      <c r="A723" s="1362" t="s">
        <v>7373</v>
      </c>
      <c r="B723" s="1362" t="s">
        <v>141</v>
      </c>
      <c r="C723" s="1362" t="s">
        <v>234</v>
      </c>
      <c r="D723" s="1362" t="s">
        <v>1156</v>
      </c>
      <c r="E723" s="1362">
        <v>11.3</v>
      </c>
      <c r="F723" s="1363">
        <v>0.8333333333333334</v>
      </c>
      <c r="G723" s="1362">
        <v>30.0</v>
      </c>
      <c r="H723" s="1362" t="s">
        <v>7374</v>
      </c>
      <c r="I723" s="1393"/>
      <c r="J723" s="244" t="s">
        <v>1752</v>
      </c>
    </row>
    <row r="724">
      <c r="A724" s="922" t="s">
        <v>7373</v>
      </c>
      <c r="B724" s="922" t="s">
        <v>141</v>
      </c>
      <c r="C724" s="922" t="s">
        <v>234</v>
      </c>
      <c r="D724" s="922" t="s">
        <v>1158</v>
      </c>
      <c r="E724" s="924">
        <v>0.4097222222222222</v>
      </c>
      <c r="F724" s="924">
        <v>0.6666666666666666</v>
      </c>
      <c r="G724" s="922" t="s">
        <v>1063</v>
      </c>
      <c r="H724" s="922" t="s">
        <v>7376</v>
      </c>
      <c r="I724" s="937"/>
      <c r="J724" s="244" t="s">
        <v>1752</v>
      </c>
    </row>
    <row r="725">
      <c r="A725" s="933" t="s">
        <v>7373</v>
      </c>
      <c r="B725" s="933" t="s">
        <v>141</v>
      </c>
      <c r="C725" s="933" t="s">
        <v>234</v>
      </c>
      <c r="D725" s="933" t="s">
        <v>4680</v>
      </c>
      <c r="E725" s="934">
        <v>0.5798611111111112</v>
      </c>
      <c r="F725" s="934">
        <v>0.8958333333333334</v>
      </c>
      <c r="G725" s="933">
        <v>30.0</v>
      </c>
      <c r="H725" s="933" t="s">
        <v>1107</v>
      </c>
      <c r="I725" s="954"/>
      <c r="J725" s="244" t="s">
        <v>1752</v>
      </c>
    </row>
    <row r="726">
      <c r="A726" s="922" t="s">
        <v>7377</v>
      </c>
      <c r="B726" s="922" t="s">
        <v>170</v>
      </c>
      <c r="C726" s="922" t="s">
        <v>234</v>
      </c>
      <c r="D726" s="922" t="s">
        <v>1158</v>
      </c>
      <c r="E726" s="924">
        <v>0.4513888888888889</v>
      </c>
      <c r="F726" s="924">
        <v>0.7083333333333334</v>
      </c>
      <c r="G726" s="922" t="s">
        <v>1063</v>
      </c>
      <c r="H726" s="922" t="s">
        <v>7376</v>
      </c>
      <c r="I726" s="937"/>
      <c r="J726" s="244" t="s">
        <v>1752</v>
      </c>
    </row>
    <row r="727">
      <c r="A727" s="938" t="s">
        <v>7377</v>
      </c>
      <c r="B727" s="938" t="s">
        <v>170</v>
      </c>
      <c r="C727" s="938" t="s">
        <v>234</v>
      </c>
      <c r="D727" s="938" t="s">
        <v>1167</v>
      </c>
      <c r="E727" s="939">
        <v>0.5416666666666666</v>
      </c>
      <c r="F727" s="939">
        <v>0.7534722222222222</v>
      </c>
      <c r="G727" s="938" t="s">
        <v>1063</v>
      </c>
      <c r="H727" s="938" t="s">
        <v>3667</v>
      </c>
      <c r="I727" s="1005"/>
      <c r="J727" s="244" t="s">
        <v>1752</v>
      </c>
    </row>
    <row r="728">
      <c r="A728" s="938" t="s">
        <v>4120</v>
      </c>
      <c r="B728" s="938" t="s">
        <v>5</v>
      </c>
      <c r="C728" s="938" t="s">
        <v>234</v>
      </c>
      <c r="D728" s="938" t="s">
        <v>1167</v>
      </c>
      <c r="E728" s="939">
        <v>0.4131944444444444</v>
      </c>
      <c r="F728" s="939">
        <v>0.7291666666666666</v>
      </c>
      <c r="G728" s="938">
        <v>30.0</v>
      </c>
      <c r="H728" s="938" t="s">
        <v>1107</v>
      </c>
      <c r="I728" s="1005"/>
      <c r="J728" s="244" t="s">
        <v>1752</v>
      </c>
    </row>
    <row r="729">
      <c r="A729" s="1020" t="s">
        <v>1655</v>
      </c>
      <c r="B729" s="1020" t="s">
        <v>5</v>
      </c>
      <c r="C729" s="1020" t="s">
        <v>234</v>
      </c>
      <c r="D729" s="1020" t="s">
        <v>1172</v>
      </c>
      <c r="E729" s="1021">
        <v>0.625</v>
      </c>
      <c r="F729" s="1021">
        <v>0.8090277777777778</v>
      </c>
      <c r="G729" s="1020" t="s">
        <v>1063</v>
      </c>
      <c r="H729" s="1020" t="s">
        <v>7383</v>
      </c>
      <c r="I729" s="1020" t="s">
        <v>7384</v>
      </c>
      <c r="J729" s="244" t="s">
        <v>1752</v>
      </c>
    </row>
    <row r="730">
      <c r="A730" s="912" t="s">
        <v>4120</v>
      </c>
      <c r="B730" s="912" t="s">
        <v>5</v>
      </c>
      <c r="C730" s="912" t="s">
        <v>1064</v>
      </c>
      <c r="D730" s="912" t="s">
        <v>946</v>
      </c>
      <c r="E730" s="914">
        <v>0.4270833333333333</v>
      </c>
      <c r="F730" s="914">
        <v>0.75</v>
      </c>
      <c r="G730" s="912">
        <v>30.0</v>
      </c>
      <c r="H730" s="912">
        <v>7.25</v>
      </c>
      <c r="I730" s="915"/>
      <c r="J730" s="244" t="s">
        <v>1752</v>
      </c>
    </row>
    <row r="731">
      <c r="A731" s="938" t="s">
        <v>7386</v>
      </c>
      <c r="B731" s="938" t="s">
        <v>40</v>
      </c>
      <c r="C731" s="938" t="s">
        <v>234</v>
      </c>
      <c r="D731" s="938" t="s">
        <v>1167</v>
      </c>
      <c r="E731" s="939">
        <v>0.4131944444444444</v>
      </c>
      <c r="F731" s="939">
        <v>0.7083333333333334</v>
      </c>
      <c r="G731" s="938">
        <v>30.0</v>
      </c>
      <c r="H731" s="938" t="s">
        <v>3028</v>
      </c>
      <c r="I731" s="1005"/>
      <c r="J731" s="244" t="s">
        <v>1752</v>
      </c>
    </row>
    <row r="732">
      <c r="A732" s="916" t="s">
        <v>7386</v>
      </c>
      <c r="B732" s="916" t="s">
        <v>40</v>
      </c>
      <c r="C732" s="916" t="s">
        <v>234</v>
      </c>
      <c r="D732" s="916" t="s">
        <v>1148</v>
      </c>
      <c r="E732" s="917">
        <v>0.625</v>
      </c>
      <c r="F732" s="917">
        <v>0.8020833333333334</v>
      </c>
      <c r="G732" s="916" t="s">
        <v>1063</v>
      </c>
      <c r="H732" s="916">
        <v>4.25</v>
      </c>
      <c r="I732" s="916" t="s">
        <v>7388</v>
      </c>
      <c r="J732" s="244" t="s">
        <v>1752</v>
      </c>
    </row>
    <row r="733">
      <c r="A733" s="912" t="s">
        <v>7389</v>
      </c>
      <c r="B733" s="912" t="s">
        <v>1115</v>
      </c>
      <c r="C733" s="912" t="s">
        <v>234</v>
      </c>
      <c r="D733" s="912" t="s">
        <v>946</v>
      </c>
      <c r="E733" s="914">
        <v>0.4166666666666667</v>
      </c>
      <c r="F733" s="914">
        <v>0.75</v>
      </c>
      <c r="G733" s="912">
        <v>30.0</v>
      </c>
      <c r="H733" s="912">
        <v>7.5</v>
      </c>
      <c r="I733" s="912" t="s">
        <v>7391</v>
      </c>
      <c r="J733" s="244" t="s">
        <v>1752</v>
      </c>
    </row>
    <row r="734">
      <c r="A734" s="933" t="s">
        <v>7389</v>
      </c>
      <c r="B734" s="933" t="s">
        <v>1115</v>
      </c>
      <c r="C734" s="933" t="s">
        <v>234</v>
      </c>
      <c r="D734" s="933" t="s">
        <v>4680</v>
      </c>
      <c r="E734" s="934">
        <v>0.625</v>
      </c>
      <c r="F734" s="934">
        <v>0.7916666666666666</v>
      </c>
      <c r="G734" s="933" t="s">
        <v>1063</v>
      </c>
      <c r="H734" s="933">
        <v>4.0</v>
      </c>
      <c r="I734" s="954"/>
      <c r="J734" s="244" t="s">
        <v>1752</v>
      </c>
    </row>
    <row r="735">
      <c r="A735" s="912" t="s">
        <v>7393</v>
      </c>
      <c r="B735" s="912" t="s">
        <v>109</v>
      </c>
      <c r="C735" s="912" t="s">
        <v>1064</v>
      </c>
      <c r="D735" s="912" t="s">
        <v>946</v>
      </c>
      <c r="E735" s="914">
        <v>0.4201388888888889</v>
      </c>
      <c r="F735" s="914">
        <v>0.7326388888888888</v>
      </c>
      <c r="G735" s="912">
        <v>30.0</v>
      </c>
      <c r="H735" s="912">
        <v>7.0</v>
      </c>
      <c r="I735" s="915"/>
      <c r="J735" s="244" t="s">
        <v>1752</v>
      </c>
    </row>
    <row r="736">
      <c r="A736" s="1362" t="s">
        <v>7395</v>
      </c>
      <c r="B736" s="1362" t="s">
        <v>109</v>
      </c>
      <c r="C736" s="1362" t="s">
        <v>234</v>
      </c>
      <c r="D736" s="1362" t="s">
        <v>1156</v>
      </c>
      <c r="E736" s="1363">
        <v>0.4166666666666667</v>
      </c>
      <c r="F736" s="1363">
        <v>0.7916666666666666</v>
      </c>
      <c r="G736" s="1362">
        <v>30.0</v>
      </c>
      <c r="H736" s="1362">
        <v>8.5</v>
      </c>
      <c r="I736" s="1362"/>
      <c r="J736" s="244" t="s">
        <v>1752</v>
      </c>
    </row>
    <row r="737">
      <c r="A737" s="916" t="s">
        <v>7395</v>
      </c>
      <c r="B737" s="916" t="s">
        <v>109</v>
      </c>
      <c r="C737" s="916" t="s">
        <v>234</v>
      </c>
      <c r="D737" s="916" t="s">
        <v>1148</v>
      </c>
      <c r="E737" s="917">
        <v>0.625</v>
      </c>
      <c r="F737" s="917">
        <v>0.875</v>
      </c>
      <c r="G737" s="916">
        <v>30.0</v>
      </c>
      <c r="H737" s="916">
        <v>5.5</v>
      </c>
      <c r="I737" s="916" t="s">
        <v>7398</v>
      </c>
      <c r="J737" s="244" t="s">
        <v>1752</v>
      </c>
    </row>
    <row r="738">
      <c r="A738" s="912" t="s">
        <v>7395</v>
      </c>
      <c r="B738" s="912" t="s">
        <v>125</v>
      </c>
      <c r="C738" s="912" t="s">
        <v>234</v>
      </c>
      <c r="D738" s="912" t="s">
        <v>946</v>
      </c>
      <c r="E738" s="914">
        <v>0.75</v>
      </c>
      <c r="F738" s="914">
        <v>0.7916666666666666</v>
      </c>
      <c r="G738" s="912" t="s">
        <v>1063</v>
      </c>
      <c r="H738" s="912">
        <v>1.0</v>
      </c>
      <c r="I738" s="915"/>
      <c r="J738" s="244" t="s">
        <v>1752</v>
      </c>
    </row>
    <row r="739">
      <c r="A739" s="1362" t="s">
        <v>4148</v>
      </c>
      <c r="B739" s="1362" t="s">
        <v>125</v>
      </c>
      <c r="C739" s="1362" t="s">
        <v>234</v>
      </c>
      <c r="D739" s="1362" t="s">
        <v>1156</v>
      </c>
      <c r="E739" s="1363">
        <v>0.4166666666666667</v>
      </c>
      <c r="F739" s="1363">
        <v>0.75</v>
      </c>
      <c r="G739" s="1362">
        <v>30.0</v>
      </c>
      <c r="H739" s="1362">
        <v>7.5</v>
      </c>
      <c r="I739" s="1362"/>
      <c r="J739" s="244" t="s">
        <v>1752</v>
      </c>
    </row>
    <row r="740">
      <c r="A740" s="916" t="s">
        <v>4148</v>
      </c>
      <c r="B740" s="916" t="s">
        <v>125</v>
      </c>
      <c r="C740" s="916" t="s">
        <v>234</v>
      </c>
      <c r="D740" s="916" t="s">
        <v>1148</v>
      </c>
      <c r="E740" s="917">
        <v>0.5416666666666666</v>
      </c>
      <c r="F740" s="917">
        <v>0.8819444444444444</v>
      </c>
      <c r="G740" s="916">
        <v>30.0</v>
      </c>
      <c r="H740" s="916" t="s">
        <v>1881</v>
      </c>
      <c r="I740" s="932"/>
      <c r="J740" s="244" t="s">
        <v>1752</v>
      </c>
    </row>
    <row r="741">
      <c r="A741" s="916" t="s">
        <v>4154</v>
      </c>
      <c r="B741" s="916" t="s">
        <v>141</v>
      </c>
      <c r="C741" s="916" t="s">
        <v>234</v>
      </c>
      <c r="D741" s="916" t="s">
        <v>1148</v>
      </c>
      <c r="E741" s="917">
        <v>0.4166666666666667</v>
      </c>
      <c r="F741" s="917">
        <v>0.6666666666666666</v>
      </c>
      <c r="G741" s="916">
        <v>30.0</v>
      </c>
      <c r="H741" s="916">
        <v>5.5</v>
      </c>
      <c r="I741" s="932"/>
      <c r="J741" s="244" t="s">
        <v>1752</v>
      </c>
    </row>
    <row r="742">
      <c r="A742" s="1923" t="s">
        <v>4154</v>
      </c>
      <c r="B742" s="1923" t="s">
        <v>141</v>
      </c>
      <c r="C742" s="1923" t="s">
        <v>234</v>
      </c>
      <c r="D742" s="1923" t="s">
        <v>1158</v>
      </c>
      <c r="E742" s="1925">
        <v>0.4791666666666667</v>
      </c>
      <c r="F742" s="1925">
        <v>0.8333333333333334</v>
      </c>
      <c r="G742" s="1923">
        <v>30.0</v>
      </c>
      <c r="H742" s="1923">
        <v>8.0</v>
      </c>
      <c r="I742" s="1959"/>
      <c r="J742" s="244" t="s">
        <v>1752</v>
      </c>
    </row>
    <row r="743">
      <c r="A743" s="933" t="s">
        <v>7405</v>
      </c>
      <c r="B743" s="933" t="s">
        <v>141</v>
      </c>
      <c r="C743" s="933" t="s">
        <v>234</v>
      </c>
      <c r="D743" s="933" t="s">
        <v>4680</v>
      </c>
      <c r="E743" s="934">
        <v>0.5833333333333334</v>
      </c>
      <c r="F743" s="934">
        <v>0.8958333333333334</v>
      </c>
      <c r="G743" s="933">
        <v>30.0</v>
      </c>
      <c r="H743" s="933">
        <v>7.0</v>
      </c>
      <c r="I743" s="954"/>
      <c r="J743" s="244" t="s">
        <v>1752</v>
      </c>
    </row>
    <row r="744">
      <c r="A744" s="912" t="s">
        <v>7406</v>
      </c>
      <c r="B744" s="912" t="s">
        <v>170</v>
      </c>
      <c r="C744" s="912" t="s">
        <v>234</v>
      </c>
      <c r="D744" s="912" t="s">
        <v>946</v>
      </c>
      <c r="E744" s="914">
        <v>0.4583333333333333</v>
      </c>
      <c r="F744" s="914">
        <v>0.7708333333333334</v>
      </c>
      <c r="G744" s="912">
        <v>30.0</v>
      </c>
      <c r="H744" s="912">
        <v>7.0</v>
      </c>
      <c r="I744" s="912" t="s">
        <v>7407</v>
      </c>
      <c r="J744" s="244" t="s">
        <v>1752</v>
      </c>
    </row>
    <row r="745">
      <c r="A745" s="1960" t="s">
        <v>7406</v>
      </c>
      <c r="B745" s="1960" t="s">
        <v>170</v>
      </c>
      <c r="C745" s="1960" t="s">
        <v>234</v>
      </c>
      <c r="D745" s="1960" t="s">
        <v>7326</v>
      </c>
      <c r="E745" s="1961">
        <v>0.5416666666666666</v>
      </c>
      <c r="F745" s="1961">
        <v>0.7118055555555556</v>
      </c>
      <c r="G745" s="1960" t="s">
        <v>1063</v>
      </c>
      <c r="H745" s="1960" t="s">
        <v>7410</v>
      </c>
      <c r="I745" s="1962"/>
      <c r="J745" s="244" t="s">
        <v>1752</v>
      </c>
    </row>
    <row r="746">
      <c r="A746" s="916" t="s">
        <v>1661</v>
      </c>
      <c r="B746" s="916" t="s">
        <v>5</v>
      </c>
      <c r="C746" s="916" t="s">
        <v>234</v>
      </c>
      <c r="D746" s="916" t="s">
        <v>1148</v>
      </c>
      <c r="E746" s="917">
        <v>0.4166666666666667</v>
      </c>
      <c r="F746" s="917">
        <v>0.7291666666666666</v>
      </c>
      <c r="G746" s="916">
        <v>30.0</v>
      </c>
      <c r="H746" s="916">
        <v>7.0</v>
      </c>
      <c r="I746" s="932"/>
      <c r="J746" s="244" t="s">
        <v>1752</v>
      </c>
    </row>
    <row r="747">
      <c r="A747" s="981" t="s">
        <v>1661</v>
      </c>
      <c r="B747" s="981" t="s">
        <v>5</v>
      </c>
      <c r="C747" s="981" t="s">
        <v>234</v>
      </c>
      <c r="D747" s="981" t="s">
        <v>1164</v>
      </c>
      <c r="E747" s="982">
        <v>0.625</v>
      </c>
      <c r="F747" s="982">
        <v>0.7951388888888888</v>
      </c>
      <c r="G747" s="981" t="s">
        <v>1063</v>
      </c>
      <c r="H747" s="981" t="s">
        <v>2558</v>
      </c>
      <c r="I747" s="1096"/>
      <c r="J747" s="244" t="s">
        <v>1752</v>
      </c>
    </row>
    <row r="748">
      <c r="A748" s="978" t="s">
        <v>1661</v>
      </c>
      <c r="B748" s="978" t="s">
        <v>5</v>
      </c>
      <c r="C748" s="978" t="s">
        <v>234</v>
      </c>
      <c r="D748" s="978" t="s">
        <v>946</v>
      </c>
      <c r="E748" s="979">
        <v>0.4166666666666667</v>
      </c>
      <c r="F748" s="979">
        <v>0.7604166666666666</v>
      </c>
      <c r="G748" s="978">
        <v>30.0</v>
      </c>
      <c r="H748" s="978">
        <v>7.75</v>
      </c>
      <c r="I748" s="980"/>
      <c r="J748" s="244" t="s">
        <v>1752</v>
      </c>
    </row>
    <row r="749">
      <c r="A749" s="938" t="s">
        <v>7412</v>
      </c>
      <c r="B749" s="938" t="s">
        <v>40</v>
      </c>
      <c r="C749" s="938" t="s">
        <v>234</v>
      </c>
      <c r="D749" s="938" t="s">
        <v>1167</v>
      </c>
      <c r="E749" s="939">
        <v>0.4131944444444444</v>
      </c>
      <c r="F749" s="939">
        <v>0.7083333333333334</v>
      </c>
      <c r="G749" s="938">
        <v>30.0</v>
      </c>
      <c r="H749" s="938" t="s">
        <v>1074</v>
      </c>
      <c r="I749" s="1005"/>
      <c r="J749" s="244" t="s">
        <v>1752</v>
      </c>
    </row>
    <row r="750">
      <c r="A750" s="1923" t="s">
        <v>1667</v>
      </c>
      <c r="B750" s="1923" t="s">
        <v>40</v>
      </c>
      <c r="C750" s="1923" t="s">
        <v>234</v>
      </c>
      <c r="D750" s="1923" t="s">
        <v>1158</v>
      </c>
      <c r="E750" s="1925">
        <v>0.625</v>
      </c>
      <c r="F750" s="1925">
        <v>0.7986111111111112</v>
      </c>
      <c r="G750" s="1923" t="s">
        <v>1063</v>
      </c>
      <c r="H750" s="1923" t="s">
        <v>2493</v>
      </c>
      <c r="I750" s="1959"/>
      <c r="J750" s="244" t="s">
        <v>1752</v>
      </c>
    </row>
    <row r="751">
      <c r="A751" s="981" t="s">
        <v>7415</v>
      </c>
      <c r="B751" s="981" t="s">
        <v>1115</v>
      </c>
      <c r="C751" s="981" t="s">
        <v>234</v>
      </c>
      <c r="D751" s="981" t="s">
        <v>1164</v>
      </c>
      <c r="E751" s="982">
        <v>0.4166666666666667</v>
      </c>
      <c r="F751" s="982">
        <v>0.7083333333333334</v>
      </c>
      <c r="G751" s="981"/>
      <c r="H751" s="981">
        <v>7.0</v>
      </c>
      <c r="I751" s="981" t="s">
        <v>7416</v>
      </c>
      <c r="J751" s="244" t="s">
        <v>1752</v>
      </c>
    </row>
    <row r="752">
      <c r="A752" s="933" t="s">
        <v>7415</v>
      </c>
      <c r="B752" s="933" t="s">
        <v>1115</v>
      </c>
      <c r="C752" s="933" t="s">
        <v>234</v>
      </c>
      <c r="D752" s="933" t="s">
        <v>4680</v>
      </c>
      <c r="E752" s="934">
        <v>0.625</v>
      </c>
      <c r="F752" s="934">
        <v>0.8020833333333334</v>
      </c>
      <c r="G752" s="933" t="s">
        <v>1063</v>
      </c>
      <c r="H752" s="933" t="s">
        <v>3610</v>
      </c>
      <c r="I752" s="933" t="s">
        <v>2471</v>
      </c>
      <c r="J752" s="244" t="s">
        <v>1150</v>
      </c>
    </row>
    <row r="753">
      <c r="A753" s="916" t="s">
        <v>1673</v>
      </c>
      <c r="B753" s="916" t="s">
        <v>109</v>
      </c>
      <c r="C753" s="916" t="s">
        <v>234</v>
      </c>
      <c r="D753" s="916" t="s">
        <v>1148</v>
      </c>
      <c r="E753" s="917">
        <v>0.4166666666666667</v>
      </c>
      <c r="F753" s="917">
        <v>0.7916666666666666</v>
      </c>
      <c r="G753" s="916">
        <v>30.0</v>
      </c>
      <c r="H753" s="916">
        <v>8.5</v>
      </c>
      <c r="I753" s="932"/>
      <c r="J753" s="244" t="s">
        <v>1150</v>
      </c>
    </row>
    <row r="754">
      <c r="A754" s="1428"/>
      <c r="B754" s="1428"/>
      <c r="C754" s="1428"/>
      <c r="D754" s="911" t="s">
        <v>2451</v>
      </c>
      <c r="E754" s="1429"/>
      <c r="F754" s="1963"/>
      <c r="G754" s="1428"/>
      <c r="H754" s="1428"/>
      <c r="I754" s="1428"/>
      <c r="J754" s="244"/>
    </row>
    <row r="755">
      <c r="A755" s="1056" t="s">
        <v>1673</v>
      </c>
      <c r="B755" s="1056" t="s">
        <v>109</v>
      </c>
      <c r="C755" s="1056" t="s">
        <v>234</v>
      </c>
      <c r="D755" s="1056" t="s">
        <v>1156</v>
      </c>
      <c r="E755" s="1057">
        <v>0.5833333333333334</v>
      </c>
      <c r="F755" s="1964">
        <v>21.3</v>
      </c>
      <c r="G755" s="1056">
        <v>30.0</v>
      </c>
      <c r="H755" s="1056" t="s">
        <v>2007</v>
      </c>
      <c r="I755" s="1056" t="s">
        <v>7424</v>
      </c>
      <c r="J755" s="244" t="s">
        <v>1150</v>
      </c>
    </row>
    <row r="756">
      <c r="A756" s="1056" t="s">
        <v>1679</v>
      </c>
      <c r="B756" s="1056" t="s">
        <v>125</v>
      </c>
      <c r="C756" s="1056" t="s">
        <v>234</v>
      </c>
      <c r="D756" s="1056" t="s">
        <v>1156</v>
      </c>
      <c r="E756" s="1057">
        <v>0.4166666666666667</v>
      </c>
      <c r="F756" s="1057">
        <v>0.75</v>
      </c>
      <c r="G756" s="1056">
        <v>30.0</v>
      </c>
      <c r="H756" s="1056" t="s">
        <v>2505</v>
      </c>
      <c r="I756" s="1058"/>
      <c r="J756" s="244" t="s">
        <v>1150</v>
      </c>
    </row>
    <row r="757">
      <c r="A757" s="916" t="s">
        <v>1679</v>
      </c>
      <c r="B757" s="916" t="s">
        <v>125</v>
      </c>
      <c r="C757" s="916" t="s">
        <v>234</v>
      </c>
      <c r="D757" s="916" t="s">
        <v>1148</v>
      </c>
      <c r="E757" s="917">
        <v>0.5416666666666666</v>
      </c>
      <c r="F757" s="917">
        <v>0.8819444444444444</v>
      </c>
      <c r="G757" s="916">
        <v>30.0</v>
      </c>
      <c r="H757" s="916" t="s">
        <v>1881</v>
      </c>
      <c r="I757" s="932"/>
      <c r="J757" s="244" t="s">
        <v>1150</v>
      </c>
    </row>
    <row r="758">
      <c r="A758" s="912" t="s">
        <v>1679</v>
      </c>
      <c r="B758" s="912" t="s">
        <v>125</v>
      </c>
      <c r="C758" s="912" t="s">
        <v>234</v>
      </c>
      <c r="D758" s="912" t="s">
        <v>946</v>
      </c>
      <c r="E758" s="914">
        <v>0.75</v>
      </c>
      <c r="F758" s="914">
        <v>0.7916666666666666</v>
      </c>
      <c r="G758" s="912" t="s">
        <v>1063</v>
      </c>
      <c r="H758" s="912">
        <v>1.0</v>
      </c>
      <c r="I758" s="915"/>
      <c r="J758" s="244" t="s">
        <v>1150</v>
      </c>
    </row>
    <row r="759">
      <c r="A759" s="933" t="s">
        <v>7425</v>
      </c>
      <c r="B759" s="933" t="s">
        <v>141</v>
      </c>
      <c r="C759" s="933" t="s">
        <v>234</v>
      </c>
      <c r="D759" s="933" t="s">
        <v>4680</v>
      </c>
      <c r="E759" s="934">
        <v>0.4166666666666667</v>
      </c>
      <c r="F759" s="934">
        <v>0.6666666666666666</v>
      </c>
      <c r="G759" s="933">
        <v>30.0</v>
      </c>
      <c r="H759" s="933">
        <v>5.5</v>
      </c>
      <c r="I759" s="954"/>
      <c r="J759" s="244" t="s">
        <v>1150</v>
      </c>
    </row>
    <row r="760">
      <c r="A760" s="916" t="s">
        <v>1696</v>
      </c>
      <c r="B760" s="916" t="s">
        <v>141</v>
      </c>
      <c r="C760" s="916" t="s">
        <v>234</v>
      </c>
      <c r="D760" s="916" t="s">
        <v>1148</v>
      </c>
      <c r="E760" s="917">
        <v>0.4791666666666667</v>
      </c>
      <c r="F760" s="917">
        <v>0.8333333333333334</v>
      </c>
      <c r="G760" s="916">
        <v>30.0</v>
      </c>
      <c r="H760" s="916">
        <v>8.0</v>
      </c>
      <c r="I760" s="932"/>
      <c r="J760" s="244" t="s">
        <v>1150</v>
      </c>
    </row>
    <row r="761">
      <c r="A761" s="922" t="s">
        <v>1696</v>
      </c>
      <c r="B761" s="922" t="s">
        <v>4578</v>
      </c>
      <c r="C761" s="922" t="s">
        <v>234</v>
      </c>
      <c r="D761" s="922" t="s">
        <v>7426</v>
      </c>
      <c r="E761" s="924">
        <v>0.5833333333333334</v>
      </c>
      <c r="F761" s="924">
        <v>0.9097222222222222</v>
      </c>
      <c r="G761" s="922">
        <v>30.0</v>
      </c>
      <c r="H761" s="922" t="s">
        <v>2510</v>
      </c>
      <c r="I761" s="937"/>
      <c r="J761" s="244" t="s">
        <v>1150</v>
      </c>
    </row>
    <row r="762">
      <c r="A762" s="951">
        <v>42015.0</v>
      </c>
      <c r="B762" s="912" t="s">
        <v>170</v>
      </c>
      <c r="C762" s="912" t="s">
        <v>234</v>
      </c>
      <c r="D762" s="912" t="s">
        <v>946</v>
      </c>
      <c r="E762" s="914">
        <v>0.4583333333333333</v>
      </c>
      <c r="F762" s="914">
        <v>0.75</v>
      </c>
      <c r="G762" s="912">
        <v>30.0</v>
      </c>
      <c r="H762" s="912">
        <v>6.5</v>
      </c>
      <c r="I762" s="915"/>
      <c r="J762" s="244" t="s">
        <v>1150</v>
      </c>
    </row>
    <row r="763">
      <c r="A763" s="1047">
        <v>42015.0</v>
      </c>
      <c r="B763" s="922" t="s">
        <v>170</v>
      </c>
      <c r="C763" s="922" t="s">
        <v>234</v>
      </c>
      <c r="D763" s="922" t="s">
        <v>1158</v>
      </c>
      <c r="E763" s="924">
        <v>0.5</v>
      </c>
      <c r="F763" s="924">
        <v>0.7083333333333334</v>
      </c>
      <c r="G763" s="922" t="s">
        <v>1063</v>
      </c>
      <c r="H763" s="922">
        <v>5.0</v>
      </c>
      <c r="I763" s="937"/>
      <c r="J763" s="244" t="s">
        <v>1150</v>
      </c>
    </row>
    <row r="764">
      <c r="A764" s="952">
        <v>42046.0</v>
      </c>
      <c r="B764" s="916" t="s">
        <v>5</v>
      </c>
      <c r="C764" s="916" t="s">
        <v>234</v>
      </c>
      <c r="D764" s="916" t="s">
        <v>1148</v>
      </c>
      <c r="E764" s="917">
        <v>0.4166666666666667</v>
      </c>
      <c r="F764" s="917">
        <v>0.7916666666666666</v>
      </c>
      <c r="G764" s="916">
        <v>30.0</v>
      </c>
      <c r="H764" s="916">
        <v>8.5</v>
      </c>
      <c r="I764" s="916" t="s">
        <v>7427</v>
      </c>
      <c r="J764" s="244" t="s">
        <v>1150</v>
      </c>
    </row>
    <row r="765">
      <c r="A765" s="1047">
        <v>42046.0</v>
      </c>
      <c r="B765" s="922" t="s">
        <v>5</v>
      </c>
      <c r="C765" s="922" t="s">
        <v>234</v>
      </c>
      <c r="D765" s="922" t="s">
        <v>1158</v>
      </c>
      <c r="E765" s="924">
        <v>0.5833333333333334</v>
      </c>
      <c r="F765" s="924">
        <v>0.7916666666666666</v>
      </c>
      <c r="G765" s="922" t="s">
        <v>1063</v>
      </c>
      <c r="H765" s="922">
        <v>5.0</v>
      </c>
      <c r="I765" s="937"/>
      <c r="J765" s="244" t="s">
        <v>1150</v>
      </c>
    </row>
    <row r="766">
      <c r="A766" s="951">
        <v>42046.0</v>
      </c>
      <c r="B766" s="912" t="s">
        <v>5</v>
      </c>
      <c r="C766" s="912" t="s">
        <v>234</v>
      </c>
      <c r="D766" s="912" t="s">
        <v>946</v>
      </c>
      <c r="E766" s="914">
        <v>0.4166666666666667</v>
      </c>
      <c r="F766" s="914">
        <v>0.7708333333333334</v>
      </c>
      <c r="G766" s="912">
        <v>30.0</v>
      </c>
      <c r="H766" s="912">
        <v>8.0</v>
      </c>
      <c r="I766" s="915"/>
      <c r="J766" s="244" t="s">
        <v>1150</v>
      </c>
    </row>
    <row r="767">
      <c r="A767" s="952">
        <v>42074.0</v>
      </c>
      <c r="B767" s="916" t="s">
        <v>40</v>
      </c>
      <c r="C767" s="916" t="s">
        <v>234</v>
      </c>
      <c r="D767" s="916" t="s">
        <v>1148</v>
      </c>
      <c r="E767" s="917">
        <v>0.4166666666666667</v>
      </c>
      <c r="F767" s="917">
        <v>0.7083333333333334</v>
      </c>
      <c r="G767" s="916">
        <v>30.0</v>
      </c>
      <c r="H767" s="916">
        <v>6.5</v>
      </c>
      <c r="I767" s="932"/>
      <c r="J767" s="244" t="s">
        <v>1150</v>
      </c>
    </row>
    <row r="768">
      <c r="A768" s="1188">
        <v>42074.0</v>
      </c>
      <c r="B768" s="981" t="s">
        <v>40</v>
      </c>
      <c r="C768" s="981" t="s">
        <v>234</v>
      </c>
      <c r="D768" s="981" t="s">
        <v>1164</v>
      </c>
      <c r="E768" s="982">
        <v>0.625</v>
      </c>
      <c r="F768" s="982">
        <v>0.7951388888888888</v>
      </c>
      <c r="G768" s="981" t="s">
        <v>1063</v>
      </c>
      <c r="H768" s="981" t="s">
        <v>2558</v>
      </c>
      <c r="I768" s="981" t="s">
        <v>7430</v>
      </c>
      <c r="J768" s="244" t="s">
        <v>1150</v>
      </c>
    </row>
    <row r="769">
      <c r="A769" s="1188">
        <v>42105.0</v>
      </c>
      <c r="B769" s="981" t="s">
        <v>1115</v>
      </c>
      <c r="C769" s="981" t="s">
        <v>234</v>
      </c>
      <c r="D769" s="981" t="s">
        <v>1164</v>
      </c>
      <c r="E769" s="982">
        <v>0.4166666666666667</v>
      </c>
      <c r="F769" s="982">
        <v>0.7083333333333334</v>
      </c>
      <c r="G769" s="981">
        <v>30.0</v>
      </c>
      <c r="H769" s="981" t="s">
        <v>2277</v>
      </c>
      <c r="I769" s="981" t="s">
        <v>7432</v>
      </c>
      <c r="J769" s="244" t="s">
        <v>1150</v>
      </c>
    </row>
    <row r="770">
      <c r="A770" s="953">
        <v>42105.0</v>
      </c>
      <c r="B770" s="933" t="s">
        <v>1115</v>
      </c>
      <c r="C770" s="933" t="s">
        <v>234</v>
      </c>
      <c r="D770" s="933" t="s">
        <v>4680</v>
      </c>
      <c r="E770" s="934">
        <v>0.625</v>
      </c>
      <c r="F770" s="934">
        <v>0.7951388888888888</v>
      </c>
      <c r="G770" s="933" t="s">
        <v>1063</v>
      </c>
      <c r="H770" s="933" t="s">
        <v>2558</v>
      </c>
      <c r="I770" s="954"/>
      <c r="J770" s="244" t="s">
        <v>1150</v>
      </c>
    </row>
    <row r="771">
      <c r="A771" s="951">
        <v>42105.0</v>
      </c>
      <c r="B771" s="912" t="s">
        <v>1115</v>
      </c>
      <c r="C771" s="912" t="s">
        <v>1064</v>
      </c>
      <c r="D771" s="912" t="s">
        <v>946</v>
      </c>
      <c r="E771" s="914">
        <v>0.4166666666666667</v>
      </c>
      <c r="F771" s="914">
        <v>0.6875</v>
      </c>
      <c r="G771" s="912">
        <v>30.0</v>
      </c>
      <c r="H771" s="912">
        <v>6.0</v>
      </c>
      <c r="I771" s="915"/>
      <c r="J771" s="244" t="s">
        <v>1150</v>
      </c>
    </row>
    <row r="772">
      <c r="A772" s="952">
        <v>42135.0</v>
      </c>
      <c r="B772" s="916" t="s">
        <v>109</v>
      </c>
      <c r="C772" s="916" t="s">
        <v>234</v>
      </c>
      <c r="D772" s="916" t="s">
        <v>1148</v>
      </c>
      <c r="E772" s="917">
        <v>0.4166666666666667</v>
      </c>
      <c r="F772" s="917">
        <v>0.7916666666666666</v>
      </c>
      <c r="G772" s="916">
        <v>30.0</v>
      </c>
      <c r="H772" s="916">
        <v>8.5</v>
      </c>
      <c r="I772" s="932"/>
      <c r="J772" s="244" t="s">
        <v>1150</v>
      </c>
    </row>
    <row r="773">
      <c r="A773" s="1970">
        <v>42135.0</v>
      </c>
      <c r="B773" s="1971" t="s">
        <v>109</v>
      </c>
      <c r="C773" s="1971" t="s">
        <v>234</v>
      </c>
      <c r="D773" s="1971" t="s">
        <v>7014</v>
      </c>
      <c r="E773" s="1972">
        <v>0.5833333333333334</v>
      </c>
      <c r="F773" s="1972">
        <v>0.8958333333333334</v>
      </c>
      <c r="G773" s="1971">
        <v>30.0</v>
      </c>
      <c r="H773" s="1971">
        <v>7.0</v>
      </c>
      <c r="I773" s="1971" t="s">
        <v>7434</v>
      </c>
      <c r="J773" s="244" t="s">
        <v>1150</v>
      </c>
    </row>
    <row r="774">
      <c r="A774" s="951">
        <v>42135.0</v>
      </c>
      <c r="B774" s="912" t="s">
        <v>109</v>
      </c>
      <c r="C774" s="912" t="s">
        <v>1064</v>
      </c>
      <c r="D774" s="912" t="s">
        <v>946</v>
      </c>
      <c r="E774" s="914">
        <v>0.4166666666666667</v>
      </c>
      <c r="F774" s="914">
        <v>0.75</v>
      </c>
      <c r="G774" s="912">
        <v>30.0</v>
      </c>
      <c r="H774" s="912">
        <v>7.5</v>
      </c>
      <c r="I774" s="915"/>
      <c r="J774" s="244" t="s">
        <v>1150</v>
      </c>
    </row>
    <row r="775">
      <c r="A775" s="952">
        <v>42166.0</v>
      </c>
      <c r="B775" s="916" t="s">
        <v>125</v>
      </c>
      <c r="C775" s="916" t="s">
        <v>234</v>
      </c>
      <c r="D775" s="916" t="s">
        <v>1148</v>
      </c>
      <c r="E775" s="917">
        <v>0.4166666666666667</v>
      </c>
      <c r="F775" s="917">
        <v>0.7916666666666666</v>
      </c>
      <c r="G775" s="916">
        <v>20.0</v>
      </c>
      <c r="H775" s="916" t="s">
        <v>1816</v>
      </c>
      <c r="I775" s="932"/>
      <c r="J775" s="244" t="s">
        <v>1150</v>
      </c>
    </row>
    <row r="776">
      <c r="A776" s="1054">
        <v>42166.0</v>
      </c>
      <c r="B776" s="1056" t="s">
        <v>125</v>
      </c>
      <c r="C776" s="1056" t="s">
        <v>3005</v>
      </c>
      <c r="D776" s="1056" t="s">
        <v>1156</v>
      </c>
      <c r="E776" s="1057">
        <v>0.5416666666666666</v>
      </c>
      <c r="F776" s="1057">
        <v>0.8854166666666666</v>
      </c>
      <c r="G776" s="1056">
        <v>30.0</v>
      </c>
      <c r="H776" s="1056">
        <v>7.75</v>
      </c>
      <c r="I776" s="1058"/>
      <c r="J776" s="244" t="s">
        <v>1150</v>
      </c>
    </row>
    <row r="777">
      <c r="A777" s="1047">
        <v>42196.0</v>
      </c>
      <c r="B777" s="922" t="s">
        <v>141</v>
      </c>
      <c r="C777" s="922" t="s">
        <v>234</v>
      </c>
      <c r="D777" s="922" t="s">
        <v>1158</v>
      </c>
      <c r="E777" s="924">
        <v>0.4166666666666667</v>
      </c>
      <c r="F777" s="924">
        <v>0.6666666666666666</v>
      </c>
      <c r="G777" s="922" t="s">
        <v>1063</v>
      </c>
      <c r="H777" s="922">
        <v>6.0</v>
      </c>
      <c r="I777" s="937"/>
      <c r="J777" s="244" t="s">
        <v>1150</v>
      </c>
    </row>
    <row r="778">
      <c r="A778" s="1970">
        <v>42196.0</v>
      </c>
      <c r="B778" s="1971" t="s">
        <v>141</v>
      </c>
      <c r="C778" s="1971" t="s">
        <v>234</v>
      </c>
      <c r="D778" s="1971" t="s">
        <v>7014</v>
      </c>
      <c r="E778" s="1972">
        <v>0.4583333333333333</v>
      </c>
      <c r="F778" s="1972">
        <v>0.8333333333333334</v>
      </c>
      <c r="G778" s="1971">
        <v>30.0</v>
      </c>
      <c r="H778" s="1971">
        <v>8.5</v>
      </c>
      <c r="I778" s="1973"/>
      <c r="J778" s="244" t="s">
        <v>1150</v>
      </c>
    </row>
    <row r="779">
      <c r="A779" s="952">
        <v>42196.0</v>
      </c>
      <c r="B779" s="916" t="s">
        <v>141</v>
      </c>
      <c r="C779" s="916" t="s">
        <v>234</v>
      </c>
      <c r="D779" s="916" t="s">
        <v>1148</v>
      </c>
      <c r="E779" s="917">
        <v>0.5833333333333334</v>
      </c>
      <c r="F779" s="917">
        <v>0.90625</v>
      </c>
      <c r="G779" s="916">
        <v>30.0</v>
      </c>
      <c r="H779" s="916">
        <v>7.25</v>
      </c>
      <c r="I779" s="932"/>
      <c r="J779" s="244" t="s">
        <v>1150</v>
      </c>
    </row>
    <row r="780">
      <c r="A780" s="951">
        <v>42227.0</v>
      </c>
      <c r="B780" s="912" t="s">
        <v>170</v>
      </c>
      <c r="C780" s="912" t="s">
        <v>234</v>
      </c>
      <c r="D780" s="912" t="s">
        <v>946</v>
      </c>
      <c r="E780" s="914">
        <v>0.4583333333333333</v>
      </c>
      <c r="F780" s="914">
        <v>0.7708333333333334</v>
      </c>
      <c r="G780" s="912">
        <v>30.0</v>
      </c>
      <c r="H780" s="912">
        <v>7.0</v>
      </c>
      <c r="I780" s="244" t="s">
        <v>7443</v>
      </c>
      <c r="J780" s="244" t="s">
        <v>1150</v>
      </c>
    </row>
    <row r="781">
      <c r="A781" s="1188">
        <v>42227.0</v>
      </c>
      <c r="B781" s="981" t="s">
        <v>170</v>
      </c>
      <c r="C781" s="981" t="s">
        <v>234</v>
      </c>
      <c r="D781" s="981" t="s">
        <v>1164</v>
      </c>
      <c r="E781" s="982">
        <v>0.5</v>
      </c>
      <c r="F781" s="982">
        <v>0.7083333333333334</v>
      </c>
      <c r="G781" s="981" t="s">
        <v>1063</v>
      </c>
      <c r="H781" s="981" t="s">
        <v>2254</v>
      </c>
      <c r="I781" s="1096"/>
      <c r="J781" s="244" t="s">
        <v>1150</v>
      </c>
    </row>
    <row r="782">
      <c r="A782" s="952">
        <v>42258.0</v>
      </c>
      <c r="B782" s="916" t="s">
        <v>5</v>
      </c>
      <c r="C782" s="916" t="s">
        <v>234</v>
      </c>
      <c r="D782" s="916" t="s">
        <v>1148</v>
      </c>
      <c r="E782" s="917">
        <v>0.4166666666666667</v>
      </c>
      <c r="F782" s="917">
        <v>0.7569444444444444</v>
      </c>
      <c r="G782" s="916">
        <v>30.0</v>
      </c>
      <c r="H782" s="916" t="s">
        <v>1881</v>
      </c>
      <c r="I782" s="932"/>
      <c r="J782" s="244" t="s">
        <v>1150</v>
      </c>
    </row>
    <row r="783">
      <c r="A783" s="1188">
        <v>42258.0</v>
      </c>
      <c r="B783" s="981" t="s">
        <v>5</v>
      </c>
      <c r="C783" s="981" t="s">
        <v>234</v>
      </c>
      <c r="D783" s="981" t="s">
        <v>1164</v>
      </c>
      <c r="E783" s="982">
        <v>0.5833333333333334</v>
      </c>
      <c r="F783" s="982">
        <v>0.7951388888888888</v>
      </c>
      <c r="G783" s="981" t="s">
        <v>1063</v>
      </c>
      <c r="H783" s="981" t="s">
        <v>1076</v>
      </c>
      <c r="I783" s="1096"/>
      <c r="J783" s="244" t="s">
        <v>1150</v>
      </c>
    </row>
    <row r="784">
      <c r="A784" s="951">
        <v>42258.0</v>
      </c>
      <c r="B784" s="912" t="s">
        <v>5</v>
      </c>
      <c r="C784" s="912" t="s">
        <v>1064</v>
      </c>
      <c r="D784" s="912" t="s">
        <v>946</v>
      </c>
      <c r="E784" s="914">
        <v>0.4166666666666667</v>
      </c>
      <c r="F784" s="914">
        <v>0.7361111111111112</v>
      </c>
      <c r="G784" s="912">
        <v>40.0</v>
      </c>
      <c r="H784" s="912">
        <v>7.0</v>
      </c>
      <c r="I784" s="915"/>
      <c r="J784" s="244" t="s">
        <v>1150</v>
      </c>
    </row>
    <row r="785">
      <c r="A785" s="952">
        <v>42288.0</v>
      </c>
      <c r="B785" s="916" t="s">
        <v>40</v>
      </c>
      <c r="C785" s="916" t="s">
        <v>234</v>
      </c>
      <c r="D785" s="916" t="s">
        <v>1148</v>
      </c>
      <c r="E785" s="917">
        <v>0.4270833333333333</v>
      </c>
      <c r="F785" s="917">
        <v>0.7083333333333334</v>
      </c>
      <c r="G785" s="916">
        <v>30.0</v>
      </c>
      <c r="H785" s="916">
        <v>6.25</v>
      </c>
      <c r="I785" s="916" t="s">
        <v>7452</v>
      </c>
      <c r="J785" s="244" t="s">
        <v>1150</v>
      </c>
    </row>
    <row r="786">
      <c r="A786" s="1286">
        <v>42288.0</v>
      </c>
      <c r="B786" s="938" t="s">
        <v>40</v>
      </c>
      <c r="C786" s="938" t="s">
        <v>234</v>
      </c>
      <c r="D786" s="938" t="s">
        <v>1167</v>
      </c>
      <c r="E786" s="939">
        <v>0.625</v>
      </c>
      <c r="F786" s="939">
        <v>0.7986111111111112</v>
      </c>
      <c r="G786" s="938" t="s">
        <v>1063</v>
      </c>
      <c r="H786" s="938" t="s">
        <v>3175</v>
      </c>
      <c r="I786" s="1005"/>
      <c r="J786" s="244" t="s">
        <v>1150</v>
      </c>
    </row>
    <row r="787">
      <c r="A787" s="952">
        <v>42319.0</v>
      </c>
      <c r="B787" s="916" t="s">
        <v>1115</v>
      </c>
      <c r="C787" s="916" t="s">
        <v>234</v>
      </c>
      <c r="D787" s="916" t="s">
        <v>1148</v>
      </c>
      <c r="E787" s="917">
        <v>0.4166666666666667</v>
      </c>
      <c r="F787" s="917">
        <v>0.7291666666666666</v>
      </c>
      <c r="G787" s="916">
        <v>30.0</v>
      </c>
      <c r="H787" s="916">
        <v>7.0</v>
      </c>
      <c r="I787" s="932"/>
      <c r="J787" s="244" t="s">
        <v>1150</v>
      </c>
    </row>
    <row r="788">
      <c r="A788" s="1019">
        <v>42319.0</v>
      </c>
      <c r="B788" s="1020" t="s">
        <v>1115</v>
      </c>
      <c r="C788" s="1020" t="s">
        <v>234</v>
      </c>
      <c r="D788" s="1020" t="s">
        <v>1172</v>
      </c>
      <c r="E788" s="1021">
        <v>0.625</v>
      </c>
      <c r="F788" s="1021">
        <v>0.7986111111111112</v>
      </c>
      <c r="G788" s="1020" t="s">
        <v>1063</v>
      </c>
      <c r="H788" s="1020" t="s">
        <v>7456</v>
      </c>
      <c r="I788" s="1022"/>
      <c r="J788" s="244" t="s">
        <v>1752</v>
      </c>
    </row>
    <row r="789">
      <c r="A789" s="951">
        <v>42319.0</v>
      </c>
      <c r="B789" s="912" t="s">
        <v>1115</v>
      </c>
      <c r="C789" s="912" t="s">
        <v>1064</v>
      </c>
      <c r="D789" s="912" t="s">
        <v>946</v>
      </c>
      <c r="E789" s="914">
        <v>0.4166666666666667</v>
      </c>
      <c r="F789" s="914">
        <v>0.7083333333333334</v>
      </c>
      <c r="G789" s="912">
        <v>30.0</v>
      </c>
      <c r="H789" s="912">
        <v>6.5</v>
      </c>
      <c r="I789" s="915"/>
      <c r="J789" s="244" t="s">
        <v>1752</v>
      </c>
    </row>
    <row r="790">
      <c r="A790" s="910"/>
      <c r="B790" s="910"/>
      <c r="C790" s="910"/>
      <c r="D790" s="911" t="s">
        <v>1056</v>
      </c>
      <c r="E790" s="910"/>
      <c r="F790" s="910"/>
      <c r="G790" s="910"/>
      <c r="H790" s="910"/>
      <c r="I790" s="910"/>
    </row>
    <row r="791">
      <c r="A791" s="951">
        <v>42349.0</v>
      </c>
      <c r="B791" s="912" t="s">
        <v>109</v>
      </c>
      <c r="C791" s="912" t="s">
        <v>1064</v>
      </c>
      <c r="D791" s="912" t="s">
        <v>946</v>
      </c>
      <c r="E791" s="914">
        <v>0.4201388888888889</v>
      </c>
      <c r="F791" s="914">
        <v>0.7534722222222222</v>
      </c>
      <c r="G791" s="912">
        <v>30.0</v>
      </c>
      <c r="H791" s="912">
        <v>7.5</v>
      </c>
      <c r="I791" s="915"/>
      <c r="J791" s="244" t="s">
        <v>1150</v>
      </c>
    </row>
    <row r="792">
      <c r="A792" s="948">
        <v>42349.0</v>
      </c>
      <c r="B792" s="918" t="s">
        <v>109</v>
      </c>
      <c r="C792" s="918" t="s">
        <v>234</v>
      </c>
      <c r="D792" s="918" t="s">
        <v>7326</v>
      </c>
      <c r="E792" s="919">
        <v>0.4166666666666667</v>
      </c>
      <c r="F792" s="919">
        <v>0.7916666666666666</v>
      </c>
      <c r="G792" s="918">
        <v>30.0</v>
      </c>
      <c r="H792" s="918">
        <v>8.5</v>
      </c>
      <c r="I792" s="950"/>
      <c r="J792" s="244" t="s">
        <v>1150</v>
      </c>
    </row>
    <row r="793">
      <c r="A793" s="1047">
        <v>42349.0</v>
      </c>
      <c r="B793" s="922" t="s">
        <v>109</v>
      </c>
      <c r="C793" s="922" t="s">
        <v>234</v>
      </c>
      <c r="D793" s="922" t="s">
        <v>1158</v>
      </c>
      <c r="E793" s="924">
        <v>0.5833333333333334</v>
      </c>
      <c r="F793" s="924">
        <v>0.8958333333333334</v>
      </c>
      <c r="G793" s="922">
        <v>30.0</v>
      </c>
      <c r="H793" s="922">
        <v>7.0</v>
      </c>
      <c r="I793" s="937"/>
      <c r="J793" s="244" t="s">
        <v>1150</v>
      </c>
    </row>
    <row r="794">
      <c r="A794" s="1056" t="s">
        <v>7462</v>
      </c>
      <c r="B794" s="1056" t="s">
        <v>125</v>
      </c>
      <c r="C794" s="1056" t="s">
        <v>234</v>
      </c>
      <c r="D794" s="1056" t="s">
        <v>1156</v>
      </c>
      <c r="E794" s="1057">
        <v>0.5416666666666666</v>
      </c>
      <c r="F794" s="1057">
        <v>0.8958333333333334</v>
      </c>
      <c r="G794" s="1056">
        <v>40.0</v>
      </c>
      <c r="H794" s="1056" t="s">
        <v>2830</v>
      </c>
      <c r="I794" s="1058"/>
      <c r="J794" s="244" t="s">
        <v>1150</v>
      </c>
    </row>
    <row r="795">
      <c r="A795" s="922" t="s">
        <v>7462</v>
      </c>
      <c r="B795" s="922" t="s">
        <v>125</v>
      </c>
      <c r="C795" s="922" t="s">
        <v>234</v>
      </c>
      <c r="D795" s="922" t="s">
        <v>1158</v>
      </c>
      <c r="E795" s="924">
        <v>0.4166666666666667</v>
      </c>
      <c r="F795" s="924">
        <v>0.7916666666666666</v>
      </c>
      <c r="G795" s="922">
        <v>30.0</v>
      </c>
      <c r="H795" s="922">
        <v>8.5</v>
      </c>
      <c r="I795" s="937"/>
      <c r="J795" s="244" t="s">
        <v>1150</v>
      </c>
    </row>
    <row r="796">
      <c r="A796" s="1056" t="s">
        <v>7463</v>
      </c>
      <c r="B796" s="1056" t="s">
        <v>141</v>
      </c>
      <c r="C796" s="1056" t="s">
        <v>7465</v>
      </c>
      <c r="D796" s="1056" t="s">
        <v>1156</v>
      </c>
      <c r="E796" s="1057">
        <v>0.4166666666666667</v>
      </c>
      <c r="F796" s="1057">
        <v>0.6666666666666666</v>
      </c>
      <c r="G796" s="1056" t="s">
        <v>1063</v>
      </c>
      <c r="H796" s="1056" t="s">
        <v>7466</v>
      </c>
      <c r="I796" s="1056" t="s">
        <v>7467</v>
      </c>
      <c r="J796" s="244" t="s">
        <v>1150</v>
      </c>
    </row>
    <row r="797">
      <c r="A797" s="1971" t="s">
        <v>7463</v>
      </c>
      <c r="B797" s="1971" t="s">
        <v>141</v>
      </c>
      <c r="C797" s="1971" t="s">
        <v>234</v>
      </c>
      <c r="D797" s="1971" t="s">
        <v>7014</v>
      </c>
      <c r="E797" s="1972">
        <v>0.4652777777777778</v>
      </c>
      <c r="F797" s="1972">
        <v>0.8333333333333334</v>
      </c>
      <c r="G797" s="1971">
        <v>30.0</v>
      </c>
      <c r="H797" s="1971" t="s">
        <v>2426</v>
      </c>
      <c r="I797" s="1973"/>
      <c r="J797" s="244" t="s">
        <v>1150</v>
      </c>
    </row>
    <row r="798">
      <c r="A798" s="922" t="s">
        <v>7463</v>
      </c>
      <c r="B798" s="922" t="s">
        <v>141</v>
      </c>
      <c r="C798" s="922" t="s">
        <v>234</v>
      </c>
      <c r="D798" s="922" t="s">
        <v>1158</v>
      </c>
      <c r="E798" s="924">
        <v>0.5833333333333334</v>
      </c>
      <c r="F798" s="924">
        <v>0.9166666666666666</v>
      </c>
      <c r="G798" s="922">
        <v>30.0</v>
      </c>
      <c r="H798" s="922">
        <v>7.5</v>
      </c>
      <c r="I798" s="922" t="s">
        <v>7472</v>
      </c>
      <c r="J798" s="244" t="s">
        <v>1150</v>
      </c>
    </row>
    <row r="799">
      <c r="A799" s="912" t="s">
        <v>7473</v>
      </c>
      <c r="B799" s="912" t="s">
        <v>170</v>
      </c>
      <c r="C799" s="912" t="s">
        <v>234</v>
      </c>
      <c r="D799" s="912" t="s">
        <v>946</v>
      </c>
      <c r="E799" s="914">
        <v>0.4583333333333333</v>
      </c>
      <c r="F799" s="914">
        <v>0.7569444444444444</v>
      </c>
      <c r="G799" s="912">
        <v>30.0</v>
      </c>
      <c r="H799" s="912" t="s">
        <v>2246</v>
      </c>
      <c r="I799" s="915"/>
      <c r="J799" s="244" t="s">
        <v>1150</v>
      </c>
    </row>
    <row r="800">
      <c r="A800" s="938" t="s">
        <v>7473</v>
      </c>
      <c r="B800" s="938" t="s">
        <v>170</v>
      </c>
      <c r="C800" s="938" t="s">
        <v>234</v>
      </c>
      <c r="D800" s="938" t="s">
        <v>1167</v>
      </c>
      <c r="E800" s="939">
        <v>0.5</v>
      </c>
      <c r="F800" s="939">
        <v>0.7083333333333334</v>
      </c>
      <c r="G800" s="938" t="s">
        <v>1063</v>
      </c>
      <c r="H800" s="938">
        <v>5.0</v>
      </c>
      <c r="I800" s="1005"/>
      <c r="J800" s="244" t="s">
        <v>1150</v>
      </c>
    </row>
    <row r="801">
      <c r="A801" s="916" t="s">
        <v>7476</v>
      </c>
      <c r="B801" s="916" t="s">
        <v>5</v>
      </c>
      <c r="C801" s="916" t="s">
        <v>234</v>
      </c>
      <c r="D801" s="916" t="s">
        <v>1148</v>
      </c>
      <c r="E801" s="917">
        <v>0.4166666666666667</v>
      </c>
      <c r="F801" s="917">
        <v>0.7708333333333334</v>
      </c>
      <c r="G801" s="916">
        <v>30.0</v>
      </c>
      <c r="H801" s="916">
        <v>8.0</v>
      </c>
      <c r="I801" s="932"/>
      <c r="J801" s="244" t="s">
        <v>1150</v>
      </c>
    </row>
    <row r="802">
      <c r="A802" s="911" t="s">
        <v>7476</v>
      </c>
      <c r="B802" s="911" t="s">
        <v>5</v>
      </c>
      <c r="C802" s="911" t="s">
        <v>234</v>
      </c>
      <c r="D802" s="911" t="s">
        <v>2038</v>
      </c>
      <c r="E802" s="1148">
        <v>0.4375</v>
      </c>
      <c r="F802" s="1148">
        <v>0.5208333333333334</v>
      </c>
      <c r="G802" s="911" t="s">
        <v>1063</v>
      </c>
      <c r="H802" s="911">
        <v>2.0</v>
      </c>
      <c r="I802" s="911" t="s">
        <v>2555</v>
      </c>
      <c r="J802" s="244" t="s">
        <v>1150</v>
      </c>
    </row>
    <row r="803">
      <c r="A803" s="964" t="s">
        <v>7476</v>
      </c>
      <c r="B803" s="964" t="s">
        <v>5</v>
      </c>
      <c r="C803" s="964" t="s">
        <v>234</v>
      </c>
      <c r="D803" s="964" t="s">
        <v>7478</v>
      </c>
      <c r="E803" s="966">
        <v>0.5416666666666666</v>
      </c>
      <c r="F803" s="966">
        <v>0.625</v>
      </c>
      <c r="G803" s="964" t="s">
        <v>1063</v>
      </c>
      <c r="H803" s="964">
        <v>2.0</v>
      </c>
      <c r="I803" s="964" t="s">
        <v>2555</v>
      </c>
      <c r="J803" s="244" t="s">
        <v>1150</v>
      </c>
    </row>
    <row r="804">
      <c r="A804" s="912" t="s">
        <v>7476</v>
      </c>
      <c r="B804" s="912" t="s">
        <v>5</v>
      </c>
      <c r="C804" s="912" t="s">
        <v>234</v>
      </c>
      <c r="D804" s="912" t="s">
        <v>946</v>
      </c>
      <c r="E804" s="914">
        <v>0.4270833333333333</v>
      </c>
      <c r="F804" s="914">
        <v>0.8020833333333334</v>
      </c>
      <c r="G804" s="912">
        <v>30.0</v>
      </c>
      <c r="H804" s="912">
        <v>8.5</v>
      </c>
      <c r="I804" s="915"/>
      <c r="J804" s="244" t="s">
        <v>1150</v>
      </c>
    </row>
    <row r="805">
      <c r="A805" s="922" t="s">
        <v>7481</v>
      </c>
      <c r="B805" s="922" t="s">
        <v>5</v>
      </c>
      <c r="C805" s="922" t="s">
        <v>234</v>
      </c>
      <c r="D805" s="922" t="s">
        <v>1158</v>
      </c>
      <c r="E805" s="924">
        <v>0.5833333333333334</v>
      </c>
      <c r="F805" s="924">
        <v>0.8125</v>
      </c>
      <c r="G805" s="922" t="s">
        <v>1063</v>
      </c>
      <c r="H805" s="922">
        <v>5.5</v>
      </c>
      <c r="I805" s="922" t="s">
        <v>7482</v>
      </c>
      <c r="J805" s="244" t="s">
        <v>1150</v>
      </c>
    </row>
    <row r="806">
      <c r="A806" s="916" t="s">
        <v>7483</v>
      </c>
      <c r="B806" s="916" t="s">
        <v>40</v>
      </c>
      <c r="C806" s="916" t="s">
        <v>234</v>
      </c>
      <c r="D806" s="916" t="s">
        <v>1148</v>
      </c>
      <c r="E806" s="917">
        <v>0.4166666666666667</v>
      </c>
      <c r="F806" s="917">
        <v>0.9270833333333334</v>
      </c>
      <c r="G806" s="916">
        <v>1.25</v>
      </c>
      <c r="H806" s="916">
        <v>11.0</v>
      </c>
      <c r="I806" s="916" t="s">
        <v>7485</v>
      </c>
      <c r="J806" s="244" t="s">
        <v>1150</v>
      </c>
    </row>
    <row r="807">
      <c r="A807" s="911" t="s">
        <v>7483</v>
      </c>
      <c r="B807" s="911" t="s">
        <v>40</v>
      </c>
      <c r="C807" s="911" t="s">
        <v>234</v>
      </c>
      <c r="D807" s="911" t="s">
        <v>2286</v>
      </c>
      <c r="E807" s="1148">
        <v>0.4375</v>
      </c>
      <c r="F807" s="1148">
        <v>0.5208333333333334</v>
      </c>
      <c r="G807" s="911" t="s">
        <v>1063</v>
      </c>
      <c r="H807" s="911">
        <v>2.0</v>
      </c>
      <c r="I807" s="911" t="s">
        <v>2555</v>
      </c>
      <c r="J807" s="244" t="s">
        <v>1150</v>
      </c>
    </row>
    <row r="808">
      <c r="A808" s="911" t="s">
        <v>7483</v>
      </c>
      <c r="B808" s="911" t="s">
        <v>40</v>
      </c>
      <c r="C808" s="911" t="s">
        <v>234</v>
      </c>
      <c r="D808" s="911" t="s">
        <v>7489</v>
      </c>
      <c r="E808" s="1148">
        <v>0.5416666666666666</v>
      </c>
      <c r="F808" s="1148">
        <v>0.625</v>
      </c>
      <c r="G808" s="911" t="s">
        <v>1063</v>
      </c>
      <c r="H808" s="911">
        <v>2.0</v>
      </c>
      <c r="I808" s="911" t="s">
        <v>2555</v>
      </c>
      <c r="J808" s="244" t="s">
        <v>1150</v>
      </c>
    </row>
    <row r="809">
      <c r="A809" s="922" t="s">
        <v>7483</v>
      </c>
      <c r="B809" s="922" t="s">
        <v>40</v>
      </c>
      <c r="C809" s="922" t="s">
        <v>234</v>
      </c>
      <c r="D809" s="922" t="s">
        <v>1158</v>
      </c>
      <c r="E809" s="924">
        <v>0.625</v>
      </c>
      <c r="F809" s="924">
        <v>0.9270833333333334</v>
      </c>
      <c r="G809" s="922">
        <v>30.0</v>
      </c>
      <c r="H809" s="922">
        <v>6.75</v>
      </c>
      <c r="I809" s="922" t="s">
        <v>7485</v>
      </c>
      <c r="J809" s="244" t="s">
        <v>1150</v>
      </c>
    </row>
    <row r="810">
      <c r="A810" s="912" t="s">
        <v>7483</v>
      </c>
      <c r="B810" s="912" t="s">
        <v>40</v>
      </c>
      <c r="C810" s="912" t="s">
        <v>234</v>
      </c>
      <c r="D810" s="912" t="s">
        <v>946</v>
      </c>
      <c r="E810" s="914">
        <v>0.75</v>
      </c>
      <c r="F810" s="914">
        <v>0.9375</v>
      </c>
      <c r="G810" s="912" t="s">
        <v>1063</v>
      </c>
      <c r="H810" s="912">
        <v>4.5</v>
      </c>
      <c r="I810" s="915"/>
      <c r="J810" s="244" t="s">
        <v>1150</v>
      </c>
    </row>
    <row r="811">
      <c r="A811" s="912" t="s">
        <v>7491</v>
      </c>
      <c r="B811" s="912" t="s">
        <v>1115</v>
      </c>
      <c r="C811" s="912" t="s">
        <v>234</v>
      </c>
      <c r="D811" s="912" t="s">
        <v>946</v>
      </c>
      <c r="E811" s="914">
        <v>0.3645833333333333</v>
      </c>
      <c r="F811" s="914">
        <v>0.8125</v>
      </c>
      <c r="G811" s="912">
        <v>30.0</v>
      </c>
      <c r="H811" s="912">
        <v>10.25</v>
      </c>
      <c r="I811" s="915"/>
      <c r="J811" s="244" t="s">
        <v>1150</v>
      </c>
    </row>
    <row r="812">
      <c r="A812" s="916" t="s">
        <v>7491</v>
      </c>
      <c r="B812" s="916" t="s">
        <v>1115</v>
      </c>
      <c r="C812" s="916" t="s">
        <v>234</v>
      </c>
      <c r="D812" s="916" t="s">
        <v>1148</v>
      </c>
      <c r="E812" s="917">
        <v>0.4166666666666667</v>
      </c>
      <c r="F812" s="917">
        <v>0.7083333333333334</v>
      </c>
      <c r="G812" s="916">
        <v>30.0</v>
      </c>
      <c r="H812" s="916">
        <v>6.5</v>
      </c>
      <c r="I812" s="932"/>
      <c r="J812" s="244" t="s">
        <v>1150</v>
      </c>
    </row>
    <row r="813">
      <c r="A813" s="933" t="s">
        <v>7493</v>
      </c>
      <c r="B813" s="933" t="s">
        <v>1115</v>
      </c>
      <c r="C813" s="933" t="s">
        <v>234</v>
      </c>
      <c r="D813" s="933" t="s">
        <v>4680</v>
      </c>
      <c r="E813" s="934">
        <v>0.625</v>
      </c>
      <c r="F813" s="934">
        <v>0.7916666666666666</v>
      </c>
      <c r="G813" s="933" t="s">
        <v>1063</v>
      </c>
      <c r="H813" s="933">
        <v>4.0</v>
      </c>
      <c r="I813" s="954"/>
      <c r="J813" s="244" t="s">
        <v>1150</v>
      </c>
    </row>
    <row r="814">
      <c r="A814" s="912" t="s">
        <v>7496</v>
      </c>
      <c r="B814" s="912" t="s">
        <v>109</v>
      </c>
      <c r="C814" s="912" t="s">
        <v>1064</v>
      </c>
      <c r="D814" s="912" t="s">
        <v>946</v>
      </c>
      <c r="E814" s="914">
        <v>0.40625</v>
      </c>
      <c r="F814" s="914">
        <v>0.75</v>
      </c>
      <c r="G814" s="912">
        <v>30.0</v>
      </c>
      <c r="H814" s="912">
        <v>7.75</v>
      </c>
      <c r="I814" s="915"/>
      <c r="J814" s="244" t="s">
        <v>1150</v>
      </c>
    </row>
    <row r="815">
      <c r="A815" s="916" t="s">
        <v>7497</v>
      </c>
      <c r="B815" s="916" t="s">
        <v>109</v>
      </c>
      <c r="C815" s="916" t="s">
        <v>234</v>
      </c>
      <c r="D815" s="916" t="s">
        <v>1148</v>
      </c>
      <c r="E815" s="917">
        <v>0.4166666666666667</v>
      </c>
      <c r="F815" s="917">
        <v>0.7916666666666666</v>
      </c>
      <c r="G815" s="916">
        <v>30.0</v>
      </c>
      <c r="H815" s="916">
        <v>8.5</v>
      </c>
      <c r="I815" s="932"/>
      <c r="J815" s="244" t="s">
        <v>1150</v>
      </c>
    </row>
    <row r="816">
      <c r="A816" s="922" t="s">
        <v>7497</v>
      </c>
      <c r="B816" s="922" t="s">
        <v>109</v>
      </c>
      <c r="C816" s="922" t="s">
        <v>234</v>
      </c>
      <c r="D816" s="922" t="s">
        <v>1158</v>
      </c>
      <c r="E816" s="924">
        <v>0.5833333333333334</v>
      </c>
      <c r="F816" s="924">
        <v>0.8888888888888888</v>
      </c>
      <c r="G816" s="922">
        <v>30.0</v>
      </c>
      <c r="H816" s="922" t="s">
        <v>3078</v>
      </c>
      <c r="I816" s="922"/>
      <c r="J816" s="244" t="s">
        <v>1150</v>
      </c>
    </row>
    <row r="817">
      <c r="A817" s="933" t="s">
        <v>7499</v>
      </c>
      <c r="B817" s="933" t="s">
        <v>125</v>
      </c>
      <c r="C817" s="933" t="s">
        <v>234</v>
      </c>
      <c r="D817" s="933" t="s">
        <v>4680</v>
      </c>
      <c r="E817" s="934">
        <v>0.4131944444444444</v>
      </c>
      <c r="F817" s="934">
        <v>0.75</v>
      </c>
      <c r="G817" s="933">
        <v>30.0</v>
      </c>
      <c r="H817" s="933" t="s">
        <v>2769</v>
      </c>
      <c r="I817" s="954"/>
      <c r="J817" s="244" t="s">
        <v>1150</v>
      </c>
    </row>
    <row r="818">
      <c r="A818" s="912" t="s">
        <v>7499</v>
      </c>
      <c r="B818" s="912" t="s">
        <v>125</v>
      </c>
      <c r="C818" s="912" t="s">
        <v>1064</v>
      </c>
      <c r="D818" s="912" t="s">
        <v>946</v>
      </c>
      <c r="E818" s="914">
        <v>0.4375</v>
      </c>
      <c r="F818" s="914">
        <v>0.5416666666666666</v>
      </c>
      <c r="G818" s="912" t="s">
        <v>1063</v>
      </c>
      <c r="H818" s="912">
        <v>2.5</v>
      </c>
      <c r="I818" s="915"/>
      <c r="J818" s="244" t="s">
        <v>1150</v>
      </c>
    </row>
    <row r="819">
      <c r="A819" s="916" t="s">
        <v>7502</v>
      </c>
      <c r="B819" s="916" t="s">
        <v>125</v>
      </c>
      <c r="C819" s="916" t="s">
        <v>234</v>
      </c>
      <c r="D819" s="916" t="s">
        <v>1148</v>
      </c>
      <c r="E819" s="917">
        <v>0.5416666666666666</v>
      </c>
      <c r="F819" s="917">
        <v>0.8854166666666666</v>
      </c>
      <c r="G819" s="916">
        <v>30.0</v>
      </c>
      <c r="H819" s="916">
        <v>7.75</v>
      </c>
      <c r="I819" s="932"/>
      <c r="J819" s="244" t="s">
        <v>1150</v>
      </c>
    </row>
    <row r="820">
      <c r="A820" s="1149" t="s">
        <v>7502</v>
      </c>
      <c r="B820" s="1149" t="s">
        <v>125</v>
      </c>
      <c r="C820" s="1149" t="s">
        <v>234</v>
      </c>
      <c r="D820" s="1149" t="s">
        <v>7503</v>
      </c>
      <c r="E820" s="1150">
        <v>0.5625</v>
      </c>
      <c r="F820" s="1150">
        <v>0.6458333333333334</v>
      </c>
      <c r="G820" s="1149" t="s">
        <v>1063</v>
      </c>
      <c r="H820" s="1149">
        <v>2.0</v>
      </c>
      <c r="I820" s="1149" t="s">
        <v>2555</v>
      </c>
      <c r="J820" s="244" t="s">
        <v>1150</v>
      </c>
    </row>
    <row r="821">
      <c r="A821" s="1056" t="s">
        <v>7504</v>
      </c>
      <c r="B821" s="1056" t="s">
        <v>141</v>
      </c>
      <c r="C821" s="1056" t="s">
        <v>234</v>
      </c>
      <c r="D821" s="1056" t="s">
        <v>1156</v>
      </c>
      <c r="E821" s="1057">
        <v>0.4166666666666667</v>
      </c>
      <c r="F821" s="1057">
        <v>0.6666666666666666</v>
      </c>
      <c r="G821" s="1056">
        <v>30.0</v>
      </c>
      <c r="H821" s="1056">
        <v>5.5</v>
      </c>
      <c r="I821" s="1056" t="s">
        <v>7505</v>
      </c>
      <c r="J821" s="244" t="s">
        <v>1150</v>
      </c>
    </row>
    <row r="822">
      <c r="A822" s="1971" t="s">
        <v>7504</v>
      </c>
      <c r="B822" s="1971" t="s">
        <v>141</v>
      </c>
      <c r="C822" s="1971" t="s">
        <v>234</v>
      </c>
      <c r="D822" s="1971" t="s">
        <v>7014</v>
      </c>
      <c r="E822" s="1972">
        <v>0.4583333333333333</v>
      </c>
      <c r="F822" s="1972">
        <v>0.8333333333333334</v>
      </c>
      <c r="G822" s="1971">
        <v>30.0</v>
      </c>
      <c r="H822" s="1971">
        <v>8.5</v>
      </c>
      <c r="I822" s="1973"/>
      <c r="J822" s="244" t="s">
        <v>1150</v>
      </c>
    </row>
    <row r="823">
      <c r="A823" s="922" t="s">
        <v>7504</v>
      </c>
      <c r="B823" s="922" t="s">
        <v>141</v>
      </c>
      <c r="C823" s="922" t="s">
        <v>234</v>
      </c>
      <c r="D823" s="922" t="s">
        <v>7426</v>
      </c>
      <c r="E823" s="924">
        <v>0.5763888888888888</v>
      </c>
      <c r="F823" s="924">
        <v>0.90625</v>
      </c>
      <c r="G823" s="922">
        <v>30.0</v>
      </c>
      <c r="H823" s="922" t="s">
        <v>7506</v>
      </c>
      <c r="I823" s="922" t="s">
        <v>7507</v>
      </c>
      <c r="J823" s="244" t="s">
        <v>1150</v>
      </c>
    </row>
    <row r="824">
      <c r="A824" s="912" t="s">
        <v>7508</v>
      </c>
      <c r="B824" s="912" t="s">
        <v>170</v>
      </c>
      <c r="C824" s="912" t="s">
        <v>234</v>
      </c>
      <c r="D824" s="912" t="s">
        <v>946</v>
      </c>
      <c r="E824" s="914">
        <v>0.4583333333333333</v>
      </c>
      <c r="F824" s="914">
        <v>0.7611111111111111</v>
      </c>
      <c r="G824" s="912">
        <v>16.0</v>
      </c>
      <c r="H824" s="912">
        <v>7.0</v>
      </c>
      <c r="I824" s="915"/>
      <c r="J824" s="244" t="s">
        <v>1150</v>
      </c>
    </row>
    <row r="825">
      <c r="A825" s="922" t="s">
        <v>7508</v>
      </c>
      <c r="B825" s="922" t="s">
        <v>170</v>
      </c>
      <c r="C825" s="922" t="s">
        <v>234</v>
      </c>
      <c r="D825" s="922" t="s">
        <v>7426</v>
      </c>
      <c r="E825" s="924">
        <v>0.5</v>
      </c>
      <c r="F825" s="924">
        <v>0.7083333333333334</v>
      </c>
      <c r="G825" s="922" t="s">
        <v>1063</v>
      </c>
      <c r="H825" s="922">
        <v>5.0</v>
      </c>
      <c r="I825" s="937"/>
      <c r="J825" s="244" t="s">
        <v>1150</v>
      </c>
    </row>
    <row r="826">
      <c r="A826" s="922" t="s">
        <v>4666</v>
      </c>
      <c r="B826" s="922" t="s">
        <v>5</v>
      </c>
      <c r="C826" s="922" t="s">
        <v>234</v>
      </c>
      <c r="D826" s="922" t="s">
        <v>1158</v>
      </c>
      <c r="E826" s="924">
        <v>0.4166666666666667</v>
      </c>
      <c r="F826" s="924">
        <v>0.7986111111111112</v>
      </c>
      <c r="G826" s="922">
        <v>30.0</v>
      </c>
      <c r="H826" s="922" t="s">
        <v>1816</v>
      </c>
      <c r="I826" s="937"/>
      <c r="J826" s="244" t="s">
        <v>1150</v>
      </c>
    </row>
    <row r="827">
      <c r="A827" s="938" t="s">
        <v>7509</v>
      </c>
      <c r="B827" s="938" t="s">
        <v>5</v>
      </c>
      <c r="C827" s="938" t="s">
        <v>234</v>
      </c>
      <c r="D827" s="938" t="s">
        <v>1167</v>
      </c>
      <c r="E827" s="939">
        <v>0.5833333333333334</v>
      </c>
      <c r="F827" s="939">
        <v>0.7986111111111112</v>
      </c>
      <c r="G827" s="938" t="s">
        <v>1063</v>
      </c>
      <c r="H827" s="938" t="s">
        <v>2949</v>
      </c>
      <c r="I827" s="1005"/>
      <c r="J827" s="244" t="s">
        <v>1150</v>
      </c>
    </row>
    <row r="828">
      <c r="A828" s="912" t="s">
        <v>7509</v>
      </c>
      <c r="B828" s="912" t="s">
        <v>5</v>
      </c>
      <c r="C828" s="912" t="s">
        <v>1064</v>
      </c>
      <c r="D828" s="912" t="s">
        <v>946</v>
      </c>
      <c r="E828" s="914">
        <v>0.375</v>
      </c>
      <c r="F828" s="914">
        <v>0.7708333333333334</v>
      </c>
      <c r="G828" s="912">
        <v>30.0</v>
      </c>
      <c r="H828" s="912">
        <v>9.0</v>
      </c>
      <c r="I828" s="915"/>
      <c r="J828" s="244" t="s">
        <v>1150</v>
      </c>
    </row>
    <row r="829">
      <c r="A829" s="964" t="s">
        <v>7511</v>
      </c>
      <c r="B829" s="964" t="s">
        <v>40</v>
      </c>
      <c r="C829" s="964" t="s">
        <v>234</v>
      </c>
      <c r="D829" s="964" t="s">
        <v>7478</v>
      </c>
      <c r="E829" s="966">
        <v>0.4166666666666667</v>
      </c>
      <c r="F829" s="966">
        <v>0.625</v>
      </c>
      <c r="G829" s="964" t="s">
        <v>1063</v>
      </c>
      <c r="H829" s="964" t="s">
        <v>3109</v>
      </c>
      <c r="I829" s="976"/>
      <c r="J829" s="244" t="s">
        <v>1150</v>
      </c>
    </row>
    <row r="830">
      <c r="A830" s="916" t="s">
        <v>7511</v>
      </c>
      <c r="B830" s="916" t="s">
        <v>40</v>
      </c>
      <c r="C830" s="916" t="s">
        <v>234</v>
      </c>
      <c r="D830" s="916" t="s">
        <v>1148</v>
      </c>
      <c r="E830" s="917">
        <v>0.3958333333333333</v>
      </c>
      <c r="F830" s="917">
        <v>0.7916666666666666</v>
      </c>
      <c r="G830" s="916">
        <v>45.0</v>
      </c>
      <c r="H830" s="916">
        <v>8.75</v>
      </c>
      <c r="I830" s="916" t="s">
        <v>7512</v>
      </c>
      <c r="J830" s="244" t="s">
        <v>1150</v>
      </c>
    </row>
    <row r="831">
      <c r="A831" s="911" t="s">
        <v>7511</v>
      </c>
      <c r="B831" s="911" t="s">
        <v>40</v>
      </c>
      <c r="C831" s="911" t="s">
        <v>234</v>
      </c>
      <c r="D831" s="911" t="s">
        <v>7513</v>
      </c>
      <c r="E831" s="1148">
        <v>0.625</v>
      </c>
      <c r="F831" s="1148">
        <v>0.7083333333333334</v>
      </c>
      <c r="G831" s="911" t="s">
        <v>1063</v>
      </c>
      <c r="H831" s="911">
        <v>2.0</v>
      </c>
      <c r="I831" s="911" t="s">
        <v>2555</v>
      </c>
      <c r="J831" s="244" t="s">
        <v>1150</v>
      </c>
    </row>
    <row r="832">
      <c r="A832" s="933" t="s">
        <v>7516</v>
      </c>
      <c r="B832" s="933" t="s">
        <v>40</v>
      </c>
      <c r="C832" s="933" t="s">
        <v>234</v>
      </c>
      <c r="D832" s="933" t="s">
        <v>4680</v>
      </c>
      <c r="E832" s="934">
        <v>0.625</v>
      </c>
      <c r="F832" s="934">
        <v>0.7916666666666666</v>
      </c>
      <c r="G832" s="933" t="s">
        <v>1063</v>
      </c>
      <c r="H832" s="933">
        <v>4.0</v>
      </c>
      <c r="I832" s="933" t="s">
        <v>7517</v>
      </c>
      <c r="J832" s="244" t="s">
        <v>1150</v>
      </c>
    </row>
    <row r="833">
      <c r="A833" s="981" t="s">
        <v>7518</v>
      </c>
      <c r="B833" s="981" t="s">
        <v>1115</v>
      </c>
      <c r="C833" s="981" t="s">
        <v>234</v>
      </c>
      <c r="D833" s="981" t="s">
        <v>1164</v>
      </c>
      <c r="E833" s="982">
        <v>0.4131944444444444</v>
      </c>
      <c r="F833" s="982">
        <v>0.7083333333333334</v>
      </c>
      <c r="G833" s="981">
        <v>30.0</v>
      </c>
      <c r="H833" s="981" t="s">
        <v>3028</v>
      </c>
      <c r="I833" s="981" t="s">
        <v>2730</v>
      </c>
      <c r="J833" s="244" t="s">
        <v>1150</v>
      </c>
    </row>
    <row r="834">
      <c r="A834" s="933" t="s">
        <v>7518</v>
      </c>
      <c r="B834" s="933" t="s">
        <v>1115</v>
      </c>
      <c r="C834" s="933" t="s">
        <v>234</v>
      </c>
      <c r="D834" s="933" t="s">
        <v>4680</v>
      </c>
      <c r="E834" s="934">
        <v>0.6284722222222222</v>
      </c>
      <c r="F834" s="934">
        <v>0.7951388888888888</v>
      </c>
      <c r="G834" s="933" t="s">
        <v>1063</v>
      </c>
      <c r="H834" s="933" t="s">
        <v>7178</v>
      </c>
      <c r="I834" s="933" t="s">
        <v>7520</v>
      </c>
      <c r="J834" s="244" t="s">
        <v>1150</v>
      </c>
    </row>
    <row r="835">
      <c r="A835" s="916" t="s">
        <v>7518</v>
      </c>
      <c r="B835" s="916" t="s">
        <v>1115</v>
      </c>
      <c r="C835" s="916" t="s">
        <v>1031</v>
      </c>
      <c r="D835" s="916" t="s">
        <v>1148</v>
      </c>
      <c r="E835" s="917">
        <v>0.4166666666666667</v>
      </c>
      <c r="F835" s="917">
        <v>0.7291666666666666</v>
      </c>
      <c r="G835" s="916">
        <v>30.0</v>
      </c>
      <c r="H835" s="916">
        <v>7.0</v>
      </c>
      <c r="I835" s="916" t="s">
        <v>7522</v>
      </c>
      <c r="J835" s="244" t="s">
        <v>1150</v>
      </c>
    </row>
    <row r="836">
      <c r="A836" s="912" t="s">
        <v>7518</v>
      </c>
      <c r="B836" s="912" t="s">
        <v>1115</v>
      </c>
      <c r="C836" s="912" t="s">
        <v>1031</v>
      </c>
      <c r="D836" s="912" t="s">
        <v>946</v>
      </c>
      <c r="E836" s="914">
        <v>0.4166666666666667</v>
      </c>
      <c r="F836" s="914">
        <v>0.7291666666666666</v>
      </c>
      <c r="G836" s="912">
        <v>30.0</v>
      </c>
      <c r="H836" s="912">
        <v>7.0</v>
      </c>
      <c r="I836" s="912" t="s">
        <v>7522</v>
      </c>
      <c r="J836" s="244" t="s">
        <v>1150</v>
      </c>
    </row>
    <row r="837">
      <c r="A837" s="983"/>
      <c r="B837" s="983"/>
      <c r="C837" s="983"/>
      <c r="D837" s="955" t="s">
        <v>1056</v>
      </c>
      <c r="E837" s="983"/>
      <c r="F837" s="983"/>
      <c r="G837" s="983"/>
      <c r="H837" s="983"/>
      <c r="I837" s="983"/>
    </row>
    <row r="838">
      <c r="A838" s="916" t="s">
        <v>7523</v>
      </c>
      <c r="B838" s="916" t="s">
        <v>109</v>
      </c>
      <c r="C838" s="916" t="s">
        <v>234</v>
      </c>
      <c r="D838" s="916" t="s">
        <v>1148</v>
      </c>
      <c r="E838" s="917">
        <v>0.4097222222222222</v>
      </c>
      <c r="F838" s="917">
        <v>0.7916666666666666</v>
      </c>
      <c r="G838" s="916">
        <v>30.0</v>
      </c>
      <c r="H838" s="916" t="s">
        <v>1816</v>
      </c>
      <c r="I838" s="916" t="s">
        <v>7524</v>
      </c>
      <c r="J838" s="244" t="s">
        <v>1150</v>
      </c>
    </row>
    <row r="839">
      <c r="A839" s="941" t="s">
        <v>7523</v>
      </c>
      <c r="B839" s="941" t="s">
        <v>109</v>
      </c>
      <c r="C839" s="941" t="s">
        <v>234</v>
      </c>
      <c r="D839" s="941" t="s">
        <v>1174</v>
      </c>
      <c r="E839" s="942">
        <v>0.4166666666666667</v>
      </c>
      <c r="F839" s="942">
        <v>0.5833333333333334</v>
      </c>
      <c r="G839" s="941" t="s">
        <v>1063</v>
      </c>
      <c r="H839" s="941">
        <v>4.0</v>
      </c>
      <c r="I839" s="941" t="s">
        <v>7525</v>
      </c>
      <c r="J839" s="146" t="s">
        <v>1150</v>
      </c>
    </row>
    <row r="840">
      <c r="A840" s="912" t="s">
        <v>7523</v>
      </c>
      <c r="B840" s="912" t="s">
        <v>109</v>
      </c>
      <c r="C840" s="912" t="s">
        <v>1064</v>
      </c>
      <c r="D840" s="912" t="s">
        <v>946</v>
      </c>
      <c r="E840" s="914">
        <v>0.375</v>
      </c>
      <c r="F840" s="914">
        <v>0.7604166666666666</v>
      </c>
      <c r="G840" s="912">
        <v>30.0</v>
      </c>
      <c r="H840" s="912">
        <v>8.75</v>
      </c>
      <c r="I840" s="915"/>
      <c r="J840" s="244" t="s">
        <v>1150</v>
      </c>
    </row>
    <row r="841">
      <c r="A841" s="922" t="s">
        <v>7523</v>
      </c>
      <c r="B841" s="922" t="s">
        <v>109</v>
      </c>
      <c r="C841" s="922" t="s">
        <v>234</v>
      </c>
      <c r="D841" s="922" t="s">
        <v>1158</v>
      </c>
      <c r="E841" s="924">
        <v>0.5833333333333334</v>
      </c>
      <c r="F841" s="924">
        <v>0.8854166666666666</v>
      </c>
      <c r="G841" s="922">
        <v>30.0</v>
      </c>
      <c r="H841" s="922">
        <v>6.75</v>
      </c>
      <c r="I841" s="937"/>
      <c r="J841" s="244" t="s">
        <v>1150</v>
      </c>
    </row>
    <row r="842">
      <c r="A842" s="916" t="s">
        <v>7527</v>
      </c>
      <c r="B842" s="916" t="s">
        <v>125</v>
      </c>
      <c r="C842" s="916" t="s">
        <v>234</v>
      </c>
      <c r="D842" s="916" t="s">
        <v>1148</v>
      </c>
      <c r="E842" s="917">
        <v>0.4166666666666667</v>
      </c>
      <c r="F842" s="917">
        <v>0.7916666666666666</v>
      </c>
      <c r="G842" s="916">
        <v>20.0</v>
      </c>
      <c r="H842" s="916" t="s">
        <v>1816</v>
      </c>
      <c r="I842" s="932"/>
      <c r="J842" s="244" t="s">
        <v>1150</v>
      </c>
    </row>
    <row r="843">
      <c r="A843" s="911" t="s">
        <v>7527</v>
      </c>
      <c r="B843" s="911" t="s">
        <v>125</v>
      </c>
      <c r="C843" s="911" t="s">
        <v>234</v>
      </c>
      <c r="D843" s="911" t="s">
        <v>7530</v>
      </c>
      <c r="E843" s="1148">
        <v>0.4375</v>
      </c>
      <c r="F843" s="1148">
        <v>0.5208333333333334</v>
      </c>
      <c r="G843" s="911" t="s">
        <v>1063</v>
      </c>
      <c r="H843" s="911">
        <v>2.0</v>
      </c>
      <c r="I843" s="911" t="s">
        <v>2555</v>
      </c>
      <c r="J843" s="244" t="s">
        <v>1150</v>
      </c>
    </row>
    <row r="844">
      <c r="A844" s="1362" t="s">
        <v>7527</v>
      </c>
      <c r="B844" s="1362" t="s">
        <v>125</v>
      </c>
      <c r="C844" s="1362" t="s">
        <v>234</v>
      </c>
      <c r="D844" s="1362" t="s">
        <v>1156</v>
      </c>
      <c r="E844" s="1363">
        <v>0.5416666666666666</v>
      </c>
      <c r="F844" s="1363">
        <v>0.875</v>
      </c>
      <c r="G844" s="1362">
        <v>30.0</v>
      </c>
      <c r="H844" s="1362">
        <v>7.5</v>
      </c>
      <c r="I844" s="1393"/>
      <c r="J844" s="244" t="s">
        <v>1150</v>
      </c>
    </row>
    <row r="845">
      <c r="A845" s="1362" t="s">
        <v>1724</v>
      </c>
      <c r="B845" s="1362" t="s">
        <v>141</v>
      </c>
      <c r="C845" s="1362" t="s">
        <v>234</v>
      </c>
      <c r="D845" s="1362" t="s">
        <v>1156</v>
      </c>
      <c r="E845" s="1363">
        <v>0.4166666666666667</v>
      </c>
      <c r="F845" s="1363">
        <v>0.6666666666666666</v>
      </c>
      <c r="G845" s="1362">
        <v>30.0</v>
      </c>
      <c r="H845" s="1362">
        <v>5.5</v>
      </c>
      <c r="I845" s="1393"/>
      <c r="J845" s="244" t="s">
        <v>1150</v>
      </c>
    </row>
    <row r="846">
      <c r="A846" s="922" t="s">
        <v>1724</v>
      </c>
      <c r="B846" s="922" t="s">
        <v>141</v>
      </c>
      <c r="C846" s="922" t="s">
        <v>234</v>
      </c>
      <c r="D846" s="922" t="s">
        <v>1158</v>
      </c>
      <c r="E846" s="924">
        <v>0.4375</v>
      </c>
      <c r="F846" s="924">
        <v>0.8333333333333334</v>
      </c>
      <c r="G846" s="922" t="s">
        <v>1063</v>
      </c>
      <c r="H846" s="922">
        <v>9.5</v>
      </c>
      <c r="I846" s="937"/>
      <c r="J846" s="244" t="s">
        <v>1150</v>
      </c>
    </row>
    <row r="847">
      <c r="A847" s="1934" t="s">
        <v>1724</v>
      </c>
      <c r="B847" s="1934" t="s">
        <v>141</v>
      </c>
      <c r="C847" s="1934" t="s">
        <v>234</v>
      </c>
      <c r="D847" s="1934" t="s">
        <v>7513</v>
      </c>
      <c r="E847" s="1935">
        <v>0.5</v>
      </c>
      <c r="F847" s="1935">
        <v>0.75</v>
      </c>
      <c r="G847" s="1934">
        <v>30.0</v>
      </c>
      <c r="H847" s="1934">
        <v>5.5</v>
      </c>
      <c r="I847" s="1981"/>
      <c r="J847" s="244" t="s">
        <v>1150</v>
      </c>
    </row>
    <row r="848">
      <c r="A848" s="916" t="s">
        <v>1724</v>
      </c>
      <c r="B848" s="916" t="s">
        <v>141</v>
      </c>
      <c r="C848" s="916" t="s">
        <v>234</v>
      </c>
      <c r="D848" s="916" t="s">
        <v>1148</v>
      </c>
      <c r="E848" s="917">
        <v>0.5833333333333334</v>
      </c>
      <c r="F848" s="917">
        <v>0.90625</v>
      </c>
      <c r="G848" s="916">
        <v>15.0</v>
      </c>
      <c r="H848" s="916">
        <v>7.5</v>
      </c>
      <c r="I848" s="932"/>
      <c r="J848" s="244" t="s">
        <v>1150</v>
      </c>
    </row>
    <row r="849">
      <c r="A849" s="912" t="s">
        <v>7538</v>
      </c>
      <c r="B849" s="912" t="s">
        <v>170</v>
      </c>
      <c r="C849" s="912" t="s">
        <v>234</v>
      </c>
      <c r="D849" s="912" t="s">
        <v>946</v>
      </c>
      <c r="E849" s="914">
        <v>0.4583333333333333</v>
      </c>
      <c r="F849" s="914">
        <v>0.7708333333333334</v>
      </c>
      <c r="G849" s="912">
        <v>30.0</v>
      </c>
      <c r="H849" s="912">
        <v>7.0</v>
      </c>
      <c r="I849" s="912" t="s">
        <v>7539</v>
      </c>
      <c r="J849" s="244" t="s">
        <v>1150</v>
      </c>
    </row>
    <row r="850">
      <c r="A850" s="918" t="s">
        <v>7538</v>
      </c>
      <c r="B850" s="918" t="s">
        <v>170</v>
      </c>
      <c r="C850" s="918" t="s">
        <v>234</v>
      </c>
      <c r="D850" s="918" t="s">
        <v>7326</v>
      </c>
      <c r="E850" s="919">
        <v>0.4930555555555556</v>
      </c>
      <c r="F850" s="919">
        <v>0.7118055555555556</v>
      </c>
      <c r="G850" s="918" t="s">
        <v>1063</v>
      </c>
      <c r="H850" s="918">
        <v>5.25</v>
      </c>
      <c r="I850" s="918" t="s">
        <v>7542</v>
      </c>
      <c r="J850" s="244" t="s">
        <v>1150</v>
      </c>
    </row>
    <row r="851">
      <c r="A851" s="916" t="s">
        <v>7538</v>
      </c>
      <c r="B851" s="916" t="s">
        <v>170</v>
      </c>
      <c r="C851" s="916" t="s">
        <v>234</v>
      </c>
      <c r="D851" s="916" t="s">
        <v>1148</v>
      </c>
      <c r="E851" s="917">
        <v>0.5208333333333334</v>
      </c>
      <c r="F851" s="917">
        <v>0.6666666666666666</v>
      </c>
      <c r="G851" s="916" t="s">
        <v>1063</v>
      </c>
      <c r="H851" s="916">
        <v>3.5</v>
      </c>
      <c r="I851" s="932"/>
      <c r="J851" s="244" t="s">
        <v>1150</v>
      </c>
    </row>
    <row r="852">
      <c r="A852" s="981" t="s">
        <v>1729</v>
      </c>
      <c r="B852" s="981" t="s">
        <v>5</v>
      </c>
      <c r="C852" s="981" t="s">
        <v>234</v>
      </c>
      <c r="D852" s="981" t="s">
        <v>1164</v>
      </c>
      <c r="E852" s="982">
        <v>0.4166666666666667</v>
      </c>
      <c r="F852" s="982">
        <v>0.7083333333333334</v>
      </c>
      <c r="G852" s="981">
        <v>30.0</v>
      </c>
      <c r="H852" s="981">
        <v>6.5</v>
      </c>
      <c r="I852" s="1096"/>
      <c r="J852" s="244" t="s">
        <v>1150</v>
      </c>
    </row>
    <row r="853">
      <c r="A853" s="916" t="s">
        <v>1729</v>
      </c>
      <c r="B853" s="916" t="s">
        <v>5</v>
      </c>
      <c r="C853" s="916" t="s">
        <v>234</v>
      </c>
      <c r="D853" s="916" t="s">
        <v>1148</v>
      </c>
      <c r="E853" s="917">
        <v>0.5833333333333334</v>
      </c>
      <c r="F853" s="917">
        <v>0.8125</v>
      </c>
      <c r="G853" s="916" t="s">
        <v>1063</v>
      </c>
      <c r="H853" s="916">
        <v>5.5</v>
      </c>
      <c r="I853" s="932"/>
      <c r="J853" s="244" t="s">
        <v>1150</v>
      </c>
    </row>
    <row r="854">
      <c r="A854" s="912" t="s">
        <v>1729</v>
      </c>
      <c r="B854" s="912" t="s">
        <v>5</v>
      </c>
      <c r="C854" s="912" t="s">
        <v>1064</v>
      </c>
      <c r="D854" s="912" t="s">
        <v>946</v>
      </c>
      <c r="E854" s="914">
        <v>0.4166666666666667</v>
      </c>
      <c r="F854" s="914">
        <v>0.7916666666666666</v>
      </c>
      <c r="G854" s="912">
        <v>30.0</v>
      </c>
      <c r="H854" s="912">
        <v>8.5</v>
      </c>
      <c r="I854" s="915"/>
      <c r="J854" s="244" t="s">
        <v>1150</v>
      </c>
    </row>
    <row r="855">
      <c r="A855" s="920" t="s">
        <v>1729</v>
      </c>
      <c r="B855" s="920" t="s">
        <v>5</v>
      </c>
      <c r="C855" s="920" t="s">
        <v>234</v>
      </c>
      <c r="D855" s="920" t="s">
        <v>7478</v>
      </c>
      <c r="E855" s="921">
        <v>0.6666666666666666</v>
      </c>
      <c r="F855" s="921">
        <v>0.8125</v>
      </c>
      <c r="G855" s="920" t="s">
        <v>1063</v>
      </c>
      <c r="H855" s="920">
        <v>3.5</v>
      </c>
      <c r="I855" s="931"/>
      <c r="J855" s="244" t="s">
        <v>1150</v>
      </c>
    </row>
    <row r="856">
      <c r="A856" s="1047">
        <v>42016.0</v>
      </c>
      <c r="B856" s="922" t="s">
        <v>40</v>
      </c>
      <c r="C856" s="922" t="s">
        <v>234</v>
      </c>
      <c r="D856" s="922" t="s">
        <v>1158</v>
      </c>
      <c r="E856" s="924">
        <v>0.4097222222222222</v>
      </c>
      <c r="F856" s="924">
        <v>0.75</v>
      </c>
      <c r="G856" s="922">
        <v>30.0</v>
      </c>
      <c r="H856" s="922" t="s">
        <v>1881</v>
      </c>
      <c r="I856" s="937"/>
      <c r="J856" s="244" t="s">
        <v>1150</v>
      </c>
    </row>
    <row r="857">
      <c r="A857" s="952">
        <v>42016.0</v>
      </c>
      <c r="B857" s="916" t="s">
        <v>40</v>
      </c>
      <c r="C857" s="916" t="s">
        <v>234</v>
      </c>
      <c r="D857" s="916" t="s">
        <v>1148</v>
      </c>
      <c r="E857" s="917">
        <v>0.4583333333333333</v>
      </c>
      <c r="F857" s="917">
        <v>0.8541666666666666</v>
      </c>
      <c r="G857" s="916">
        <v>60.0</v>
      </c>
      <c r="H857" s="916">
        <v>8.5</v>
      </c>
      <c r="I857" s="932"/>
      <c r="J857" s="244" t="s">
        <v>1150</v>
      </c>
    </row>
    <row r="858">
      <c r="A858" s="952">
        <v>42047.0</v>
      </c>
      <c r="B858" s="916" t="s">
        <v>1115</v>
      </c>
      <c r="C858" s="916" t="s">
        <v>234</v>
      </c>
      <c r="D858" s="916" t="s">
        <v>1148</v>
      </c>
      <c r="E858" s="917">
        <v>0.4166666666666667</v>
      </c>
      <c r="F858" s="917">
        <v>0.7291666666666666</v>
      </c>
      <c r="G858" s="916">
        <v>30.0</v>
      </c>
      <c r="H858" s="916">
        <v>7.0</v>
      </c>
      <c r="I858" s="932"/>
      <c r="J858" s="244" t="s">
        <v>1150</v>
      </c>
    </row>
    <row r="859">
      <c r="A859" s="1015">
        <v>42047.0</v>
      </c>
      <c r="B859" s="995" t="s">
        <v>1115</v>
      </c>
      <c r="C859" s="995" t="s">
        <v>234</v>
      </c>
      <c r="D859" s="995" t="s">
        <v>7552</v>
      </c>
      <c r="E859" s="996">
        <v>0.4583333333333333</v>
      </c>
      <c r="F859" s="996">
        <v>0.5416666666666666</v>
      </c>
      <c r="G859" s="995" t="s">
        <v>1063</v>
      </c>
      <c r="H859" s="995">
        <v>2.0</v>
      </c>
      <c r="I859" s="1016"/>
      <c r="J859" s="244" t="s">
        <v>1150</v>
      </c>
    </row>
    <row r="860">
      <c r="A860" s="1188">
        <v>42047.0</v>
      </c>
      <c r="B860" s="981" t="s">
        <v>1115</v>
      </c>
      <c r="C860" s="981" t="s">
        <v>234</v>
      </c>
      <c r="D860" s="981" t="s">
        <v>1164</v>
      </c>
      <c r="E860" s="982">
        <v>0.5347222222222222</v>
      </c>
      <c r="F860" s="982">
        <v>0.8333333333333334</v>
      </c>
      <c r="G860" s="981" t="s">
        <v>1063</v>
      </c>
      <c r="H860" s="981" t="s">
        <v>1138</v>
      </c>
      <c r="I860" s="981" t="s">
        <v>7554</v>
      </c>
      <c r="J860" s="244" t="s">
        <v>1150</v>
      </c>
    </row>
    <row r="861">
      <c r="A861" s="951">
        <v>42047.0</v>
      </c>
      <c r="B861" s="912" t="s">
        <v>1115</v>
      </c>
      <c r="C861" s="912" t="s">
        <v>1064</v>
      </c>
      <c r="D861" s="912" t="s">
        <v>946</v>
      </c>
      <c r="E861" s="914">
        <v>0.3854166666666667</v>
      </c>
      <c r="F861" s="914">
        <v>0.7395833333333334</v>
      </c>
      <c r="G861" s="912">
        <v>30.0</v>
      </c>
      <c r="H861" s="912">
        <v>8.0</v>
      </c>
      <c r="I861" s="915"/>
      <c r="J861" s="244" t="s">
        <v>1150</v>
      </c>
    </row>
    <row r="862">
      <c r="A862" s="951">
        <v>42075.0</v>
      </c>
      <c r="B862" s="912" t="s">
        <v>109</v>
      </c>
      <c r="C862" s="912" t="s">
        <v>1064</v>
      </c>
      <c r="D862" s="912" t="s">
        <v>946</v>
      </c>
      <c r="E862" s="914">
        <v>0.375</v>
      </c>
      <c r="F862" s="914">
        <v>0.75</v>
      </c>
      <c r="G862" s="912">
        <v>30.0</v>
      </c>
      <c r="H862" s="912">
        <v>8.5</v>
      </c>
      <c r="I862" s="915"/>
      <c r="J862" s="244" t="s">
        <v>1150</v>
      </c>
    </row>
    <row r="863">
      <c r="A863" s="1915">
        <v>42075.0</v>
      </c>
      <c r="B863" s="1362" t="s">
        <v>109</v>
      </c>
      <c r="C863" s="1362" t="s">
        <v>234</v>
      </c>
      <c r="D863" s="1362" t="s">
        <v>5575</v>
      </c>
      <c r="E863" s="1363">
        <v>0.4166666666666667</v>
      </c>
      <c r="F863" s="1363">
        <v>0.75</v>
      </c>
      <c r="G863" s="1362">
        <v>30.0</v>
      </c>
      <c r="H863" s="1362" t="s">
        <v>2505</v>
      </c>
      <c r="I863" s="1393"/>
      <c r="J863" s="244" t="s">
        <v>1150</v>
      </c>
    </row>
    <row r="864">
      <c r="A864" s="952">
        <v>42075.0</v>
      </c>
      <c r="B864" s="916" t="s">
        <v>109</v>
      </c>
      <c r="C864" s="916" t="s">
        <v>234</v>
      </c>
      <c r="D864" s="916" t="s">
        <v>1148</v>
      </c>
      <c r="E864" s="917">
        <v>0.4583333333333333</v>
      </c>
      <c r="F864" s="917">
        <v>0.8854166666666666</v>
      </c>
      <c r="G864" s="916">
        <v>45.0</v>
      </c>
      <c r="H864" s="916">
        <v>9.5</v>
      </c>
      <c r="I864" s="932"/>
      <c r="J864" s="244" t="s">
        <v>1150</v>
      </c>
    </row>
    <row r="865">
      <c r="A865" s="1024">
        <v>42075.0</v>
      </c>
      <c r="B865" s="941" t="s">
        <v>109</v>
      </c>
      <c r="C865" s="941" t="s">
        <v>234</v>
      </c>
      <c r="D865" s="941" t="s">
        <v>1174</v>
      </c>
      <c r="E865" s="942">
        <v>0.75</v>
      </c>
      <c r="F865" s="942">
        <v>0.8854166666666666</v>
      </c>
      <c r="G865" s="941" t="s">
        <v>1063</v>
      </c>
      <c r="H865" s="941">
        <v>3.25</v>
      </c>
      <c r="I865" s="984"/>
      <c r="J865" s="244" t="s">
        <v>1150</v>
      </c>
    </row>
    <row r="866">
      <c r="A866" s="1915">
        <v>42106.0</v>
      </c>
      <c r="B866" s="1362" t="s">
        <v>125</v>
      </c>
      <c r="C866" s="1362" t="s">
        <v>234</v>
      </c>
      <c r="D866" s="1362" t="s">
        <v>1156</v>
      </c>
      <c r="E866" s="1363">
        <v>0.4166666666666667</v>
      </c>
      <c r="F866" s="1363">
        <v>0.75</v>
      </c>
      <c r="G866" s="1362">
        <v>30.0</v>
      </c>
      <c r="H866" s="1362" t="s">
        <v>2505</v>
      </c>
      <c r="I866" s="1393"/>
      <c r="J866" s="244" t="s">
        <v>1150</v>
      </c>
    </row>
    <row r="867">
      <c r="A867" s="952">
        <v>42106.0</v>
      </c>
      <c r="B867" s="916" t="s">
        <v>125</v>
      </c>
      <c r="C867" s="916" t="s">
        <v>234</v>
      </c>
      <c r="D867" s="916" t="s">
        <v>1148</v>
      </c>
      <c r="E867" s="917">
        <v>0.4583333333333333</v>
      </c>
      <c r="F867" s="917">
        <v>0.8958333333333334</v>
      </c>
      <c r="G867" s="916" t="s">
        <v>7563</v>
      </c>
      <c r="H867" s="916">
        <v>9.5</v>
      </c>
      <c r="I867" s="932"/>
      <c r="J867" s="244" t="s">
        <v>1150</v>
      </c>
    </row>
    <row r="868">
      <c r="A868" s="1024">
        <v>42106.0</v>
      </c>
      <c r="B868" s="941" t="s">
        <v>125</v>
      </c>
      <c r="C868" s="941" t="s">
        <v>234</v>
      </c>
      <c r="D868" s="941" t="s">
        <v>1174</v>
      </c>
      <c r="E868" s="942">
        <v>0.75</v>
      </c>
      <c r="F868" s="942">
        <v>0.8958333333333334</v>
      </c>
      <c r="G868" s="941" t="s">
        <v>1063</v>
      </c>
      <c r="H868" s="941">
        <v>3.5</v>
      </c>
      <c r="I868" s="984"/>
      <c r="J868" s="244" t="s">
        <v>1150</v>
      </c>
    </row>
    <row r="869">
      <c r="A869" s="1047">
        <v>42136.0</v>
      </c>
      <c r="B869" s="922" t="s">
        <v>141</v>
      </c>
      <c r="C869" s="922" t="s">
        <v>234</v>
      </c>
      <c r="D869" s="922" t="s">
        <v>1158</v>
      </c>
      <c r="E869" s="924">
        <v>0.3680555555555556</v>
      </c>
      <c r="F869" s="924">
        <v>0.7291666666666666</v>
      </c>
      <c r="G869" s="922" t="s">
        <v>1063</v>
      </c>
      <c r="H869" s="922" t="s">
        <v>1816</v>
      </c>
      <c r="I869" s="937"/>
      <c r="J869" s="244" t="s">
        <v>1150</v>
      </c>
    </row>
    <row r="870">
      <c r="A870" s="1933">
        <v>42136.0</v>
      </c>
      <c r="B870" s="1934" t="s">
        <v>141</v>
      </c>
      <c r="C870" s="1934" t="s">
        <v>234</v>
      </c>
      <c r="D870" s="1934" t="s">
        <v>7513</v>
      </c>
      <c r="E870" s="1935">
        <v>0.4166666666666667</v>
      </c>
      <c r="F870" s="1935">
        <v>0.75</v>
      </c>
      <c r="G870" s="1934">
        <v>30.0</v>
      </c>
      <c r="H870" s="1934">
        <v>7.5</v>
      </c>
      <c r="I870" s="1981"/>
      <c r="J870" s="244" t="s">
        <v>1150</v>
      </c>
    </row>
    <row r="871">
      <c r="A871" s="1915">
        <v>42136.0</v>
      </c>
      <c r="B871" s="1362" t="s">
        <v>141</v>
      </c>
      <c r="C871" s="1362" t="s">
        <v>234</v>
      </c>
      <c r="D871" s="1362" t="s">
        <v>1156</v>
      </c>
      <c r="E871" s="1363">
        <v>0.5</v>
      </c>
      <c r="F871" s="1363">
        <v>0.875</v>
      </c>
      <c r="G871" s="1362">
        <v>30.0</v>
      </c>
      <c r="H871" s="1362">
        <v>8.5</v>
      </c>
      <c r="I871" s="1393"/>
      <c r="J871" s="244" t="s">
        <v>1150</v>
      </c>
    </row>
    <row r="872">
      <c r="A872" s="952">
        <v>42136.0</v>
      </c>
      <c r="B872" s="916" t="s">
        <v>141</v>
      </c>
      <c r="C872" s="916" t="s">
        <v>234</v>
      </c>
      <c r="D872" s="916" t="s">
        <v>1148</v>
      </c>
      <c r="E872" s="917">
        <v>0.5416666666666666</v>
      </c>
      <c r="F872" s="917">
        <v>0.90625</v>
      </c>
      <c r="G872" s="916">
        <v>30.0</v>
      </c>
      <c r="H872" s="916">
        <v>8.25</v>
      </c>
      <c r="I872" s="932"/>
      <c r="J872" s="244" t="s">
        <v>1150</v>
      </c>
    </row>
    <row r="873">
      <c r="A873" s="951">
        <v>42167.0</v>
      </c>
      <c r="B873" s="912" t="s">
        <v>170</v>
      </c>
      <c r="C873" s="912" t="s">
        <v>234</v>
      </c>
      <c r="D873" s="912" t="s">
        <v>946</v>
      </c>
      <c r="E873" s="914">
        <v>0.4166666666666667</v>
      </c>
      <c r="F873" s="914">
        <v>0.8229166666666666</v>
      </c>
      <c r="G873" s="912">
        <v>30.0</v>
      </c>
      <c r="H873" s="912">
        <v>9.25</v>
      </c>
      <c r="I873" s="912" t="s">
        <v>2471</v>
      </c>
      <c r="J873" s="244" t="s">
        <v>1150</v>
      </c>
    </row>
    <row r="874">
      <c r="A874" s="1047">
        <v>42167.0</v>
      </c>
      <c r="B874" s="922" t="s">
        <v>170</v>
      </c>
      <c r="C874" s="922" t="s">
        <v>234</v>
      </c>
      <c r="D874" s="922" t="s">
        <v>1158</v>
      </c>
      <c r="E874" s="924">
        <v>0.4583333333333333</v>
      </c>
      <c r="F874" s="924">
        <v>0.75</v>
      </c>
      <c r="G874" s="922" t="s">
        <v>1063</v>
      </c>
      <c r="H874" s="922">
        <v>7.0</v>
      </c>
      <c r="I874" s="937"/>
      <c r="J874" s="244" t="s">
        <v>1150</v>
      </c>
    </row>
    <row r="875">
      <c r="A875" s="951">
        <v>42197.0</v>
      </c>
      <c r="B875" s="912" t="s">
        <v>5</v>
      </c>
      <c r="C875" s="912" t="s">
        <v>1064</v>
      </c>
      <c r="D875" s="912" t="s">
        <v>946</v>
      </c>
      <c r="E875" s="914">
        <v>0.375</v>
      </c>
      <c r="F875" s="914">
        <v>0.7291666666666666</v>
      </c>
      <c r="G875" s="912">
        <v>30.0</v>
      </c>
      <c r="H875" s="912">
        <v>8.0</v>
      </c>
      <c r="I875" s="915"/>
      <c r="J875" s="244" t="s">
        <v>1150</v>
      </c>
    </row>
    <row r="876">
      <c r="A876" s="1047">
        <v>42197.0</v>
      </c>
      <c r="B876" s="922" t="s">
        <v>5</v>
      </c>
      <c r="C876" s="922" t="s">
        <v>234</v>
      </c>
      <c r="D876" s="922" t="s">
        <v>1158</v>
      </c>
      <c r="E876" s="924">
        <v>0.4166666666666667</v>
      </c>
      <c r="F876" s="924">
        <v>0.75</v>
      </c>
      <c r="G876" s="922">
        <v>30.0</v>
      </c>
      <c r="H876" s="922">
        <v>7.5</v>
      </c>
      <c r="I876" s="937"/>
      <c r="J876" s="244" t="s">
        <v>1150</v>
      </c>
    </row>
    <row r="877">
      <c r="A877" s="1279">
        <v>42197.0</v>
      </c>
      <c r="B877" s="1280" t="s">
        <v>5</v>
      </c>
      <c r="C877" s="1280" t="s">
        <v>3275</v>
      </c>
      <c r="D877" s="1280" t="s">
        <v>7503</v>
      </c>
      <c r="E877" s="1282">
        <v>0.4166666666666667</v>
      </c>
      <c r="F877" s="1282">
        <v>0.7916666666666666</v>
      </c>
      <c r="G877" s="1280">
        <v>30.0</v>
      </c>
      <c r="H877" s="1280">
        <v>8.5</v>
      </c>
      <c r="I877" s="1987"/>
      <c r="J877" s="244" t="s">
        <v>1150</v>
      </c>
    </row>
    <row r="878">
      <c r="A878" s="1286">
        <v>42197.0</v>
      </c>
      <c r="B878" s="938" t="s">
        <v>5</v>
      </c>
      <c r="C878" s="938" t="s">
        <v>234</v>
      </c>
      <c r="D878" s="938" t="s">
        <v>1167</v>
      </c>
      <c r="E878" s="939">
        <v>0.5416666666666666</v>
      </c>
      <c r="F878" s="939">
        <v>0.8402777777777778</v>
      </c>
      <c r="G878" s="938">
        <v>30.0</v>
      </c>
      <c r="H878" s="938" t="s">
        <v>7572</v>
      </c>
      <c r="I878" s="1005"/>
      <c r="J878" s="244" t="s">
        <v>1150</v>
      </c>
    </row>
    <row r="879">
      <c r="A879" s="1047">
        <v>42228.0</v>
      </c>
      <c r="B879" s="922" t="s">
        <v>40</v>
      </c>
      <c r="C879" s="922" t="s">
        <v>234</v>
      </c>
      <c r="D879" s="922" t="s">
        <v>1158</v>
      </c>
      <c r="E879" s="924">
        <v>0.4166666666666667</v>
      </c>
      <c r="F879" s="924">
        <v>0.75</v>
      </c>
      <c r="G879" s="922">
        <v>30.0</v>
      </c>
      <c r="H879" s="922">
        <v>7.5</v>
      </c>
      <c r="I879" s="937"/>
      <c r="J879" s="244" t="s">
        <v>1150</v>
      </c>
    </row>
    <row r="880">
      <c r="A880" s="1988">
        <v>42228.0</v>
      </c>
      <c r="B880" s="1443" t="s">
        <v>40</v>
      </c>
      <c r="C880" s="1443" t="s">
        <v>234</v>
      </c>
      <c r="D880" s="1443" t="s">
        <v>1164</v>
      </c>
      <c r="E880" s="1448">
        <v>0.5</v>
      </c>
      <c r="F880" s="1448">
        <v>0.7916666666666666</v>
      </c>
      <c r="G880" s="1443">
        <v>30.0</v>
      </c>
      <c r="H880" s="1443">
        <v>6.5</v>
      </c>
      <c r="I880" s="1445"/>
      <c r="J880" s="244" t="s">
        <v>1150</v>
      </c>
    </row>
    <row r="881">
      <c r="A881" s="952">
        <v>42228.0</v>
      </c>
      <c r="B881" s="916" t="s">
        <v>40</v>
      </c>
      <c r="C881" s="916" t="s">
        <v>234</v>
      </c>
      <c r="D881" s="916" t="s">
        <v>1148</v>
      </c>
      <c r="E881" s="917">
        <v>0.4583333333333333</v>
      </c>
      <c r="F881" s="917">
        <v>0.8541666666666666</v>
      </c>
      <c r="G881" s="916">
        <v>30.0</v>
      </c>
      <c r="H881" s="916">
        <v>9.0</v>
      </c>
      <c r="I881" s="932"/>
      <c r="J881" s="244" t="s">
        <v>1150</v>
      </c>
    </row>
    <row r="882">
      <c r="A882" s="952">
        <v>42259.0</v>
      </c>
      <c r="B882" s="916" t="s">
        <v>1115</v>
      </c>
      <c r="C882" s="916" t="s">
        <v>234</v>
      </c>
      <c r="D882" s="916" t="s">
        <v>1148</v>
      </c>
      <c r="E882" s="917">
        <v>0.4166666666666667</v>
      </c>
      <c r="F882" s="917">
        <v>0.7291666666666666</v>
      </c>
      <c r="G882" s="916">
        <v>30.0</v>
      </c>
      <c r="H882" s="916">
        <v>7.0</v>
      </c>
      <c r="I882" s="932"/>
      <c r="J882" s="244" t="s">
        <v>1150</v>
      </c>
    </row>
    <row r="883">
      <c r="A883" s="1933">
        <v>42259.0</v>
      </c>
      <c r="B883" s="1934" t="s">
        <v>1115</v>
      </c>
      <c r="C883" s="1934" t="s">
        <v>234</v>
      </c>
      <c r="D883" s="1934" t="s">
        <v>7513</v>
      </c>
      <c r="E883" s="1935">
        <v>0.4583333333333333</v>
      </c>
      <c r="F883" s="1935">
        <v>0.7916666666666666</v>
      </c>
      <c r="G883" s="1934">
        <v>30.0</v>
      </c>
      <c r="H883" s="1934">
        <v>7.5</v>
      </c>
      <c r="I883" s="1981"/>
      <c r="J883" s="870" t="s">
        <v>1150</v>
      </c>
    </row>
    <row r="884">
      <c r="A884" s="1188">
        <v>42259.0</v>
      </c>
      <c r="B884" s="981" t="s">
        <v>1115</v>
      </c>
      <c r="C884" s="981" t="s">
        <v>234</v>
      </c>
      <c r="D884" s="981" t="s">
        <v>1164</v>
      </c>
      <c r="E884" s="982">
        <v>0.5</v>
      </c>
      <c r="F884" s="982">
        <v>0.8368055555555556</v>
      </c>
      <c r="G884" s="981">
        <v>30.0</v>
      </c>
      <c r="H884" s="981" t="s">
        <v>7578</v>
      </c>
      <c r="I884" s="1096"/>
      <c r="J884" s="244" t="s">
        <v>1150</v>
      </c>
    </row>
    <row r="885">
      <c r="A885" s="951">
        <v>42259.0</v>
      </c>
      <c r="B885" s="912" t="s">
        <v>1115</v>
      </c>
      <c r="C885" s="912" t="s">
        <v>1064</v>
      </c>
      <c r="D885" s="912" t="s">
        <v>946</v>
      </c>
      <c r="E885" s="914">
        <v>0.40625</v>
      </c>
      <c r="F885" s="914">
        <v>0.7708333333333334</v>
      </c>
      <c r="G885" s="912">
        <v>30.0</v>
      </c>
      <c r="H885" s="912">
        <v>8.25</v>
      </c>
      <c r="I885" s="915"/>
      <c r="J885" s="244" t="s">
        <v>1752</v>
      </c>
    </row>
    <row r="886">
      <c r="A886" s="951">
        <v>42289.0</v>
      </c>
      <c r="B886" s="912" t="s">
        <v>109</v>
      </c>
      <c r="C886" s="912" t="s">
        <v>1064</v>
      </c>
      <c r="D886" s="912" t="s">
        <v>946</v>
      </c>
      <c r="E886" s="914">
        <v>0.3854166666666667</v>
      </c>
      <c r="F886" s="914">
        <v>0.78125</v>
      </c>
      <c r="G886" s="912">
        <v>30.0</v>
      </c>
      <c r="H886" s="912">
        <v>9.0</v>
      </c>
      <c r="I886" s="915"/>
      <c r="J886" s="244" t="s">
        <v>1150</v>
      </c>
    </row>
    <row r="887">
      <c r="A887" s="1915">
        <v>42289.0</v>
      </c>
      <c r="B887" s="1362" t="s">
        <v>109</v>
      </c>
      <c r="C887" s="1362" t="s">
        <v>234</v>
      </c>
      <c r="D887" s="1362" t="s">
        <v>1156</v>
      </c>
      <c r="E887" s="1363">
        <v>0.4166666666666667</v>
      </c>
      <c r="F887" s="1363">
        <v>0.75</v>
      </c>
      <c r="G887" s="1362">
        <v>30.0</v>
      </c>
      <c r="H887" s="1362">
        <v>7.5</v>
      </c>
      <c r="I887" s="1393"/>
      <c r="J887" s="244" t="s">
        <v>1150</v>
      </c>
    </row>
    <row r="888">
      <c r="A888" s="1188">
        <v>42289.0</v>
      </c>
      <c r="B888" s="981" t="s">
        <v>109</v>
      </c>
      <c r="C888" s="981" t="s">
        <v>234</v>
      </c>
      <c r="D888" s="981" t="s">
        <v>1164</v>
      </c>
      <c r="E888" s="982">
        <v>0.4583333333333333</v>
      </c>
      <c r="F888" s="982">
        <v>0.8333333333333334</v>
      </c>
      <c r="G888" s="981">
        <v>30.0</v>
      </c>
      <c r="H888" s="981">
        <v>8.5</v>
      </c>
      <c r="I888" s="1096"/>
      <c r="J888" s="244" t="s">
        <v>1150</v>
      </c>
    </row>
    <row r="889">
      <c r="A889" s="952">
        <v>42289.0</v>
      </c>
      <c r="B889" s="916" t="s">
        <v>109</v>
      </c>
      <c r="C889" s="916" t="s">
        <v>234</v>
      </c>
      <c r="D889" s="916" t="s">
        <v>1148</v>
      </c>
      <c r="E889" s="917">
        <v>0.5</v>
      </c>
      <c r="F889" s="917">
        <v>0.8854166666666666</v>
      </c>
      <c r="G889" s="916">
        <v>30.0</v>
      </c>
      <c r="H889" s="916">
        <v>8.75</v>
      </c>
      <c r="I889" s="932"/>
      <c r="J889" s="244" t="s">
        <v>1150</v>
      </c>
    </row>
    <row r="890">
      <c r="A890" s="952">
        <v>42320.0</v>
      </c>
      <c r="B890" s="916" t="s">
        <v>125</v>
      </c>
      <c r="C890" s="916" t="s">
        <v>234</v>
      </c>
      <c r="D890" s="916" t="s">
        <v>1148</v>
      </c>
      <c r="E890" s="917">
        <v>0.4166666666666667</v>
      </c>
      <c r="F890" s="917">
        <v>0.75</v>
      </c>
      <c r="G890" s="916">
        <v>30.0</v>
      </c>
      <c r="H890" s="916">
        <v>7.5</v>
      </c>
      <c r="I890" s="932"/>
      <c r="J890" s="244" t="s">
        <v>1150</v>
      </c>
    </row>
    <row r="891">
      <c r="A891" s="959">
        <v>42320.0</v>
      </c>
      <c r="B891" s="920" t="s">
        <v>125</v>
      </c>
      <c r="C891" s="920" t="s">
        <v>234</v>
      </c>
      <c r="D891" s="920" t="s">
        <v>7503</v>
      </c>
      <c r="E891" s="921">
        <v>0.4583333333333333</v>
      </c>
      <c r="F891" s="921">
        <v>0.7916666666666666</v>
      </c>
      <c r="G891" s="920">
        <v>30.0</v>
      </c>
      <c r="H891" s="920">
        <v>7.5</v>
      </c>
      <c r="I891" s="931"/>
      <c r="J891" s="244" t="s">
        <v>1150</v>
      </c>
    </row>
    <row r="892">
      <c r="A892" s="1915">
        <v>42320.0</v>
      </c>
      <c r="B892" s="1362" t="s">
        <v>125</v>
      </c>
      <c r="C892" s="1362" t="s">
        <v>234</v>
      </c>
      <c r="D892" s="1362" t="s">
        <v>1156</v>
      </c>
      <c r="E892" s="1363">
        <v>0.5</v>
      </c>
      <c r="F892" s="1363">
        <v>0.875</v>
      </c>
      <c r="G892" s="1362">
        <v>30.0</v>
      </c>
      <c r="H892" s="1362">
        <v>8.5</v>
      </c>
      <c r="I892" s="1362" t="s">
        <v>2237</v>
      </c>
      <c r="J892" s="244" t="s">
        <v>1150</v>
      </c>
    </row>
    <row r="893">
      <c r="A893" s="1047">
        <v>42350.0</v>
      </c>
      <c r="B893" s="922" t="s">
        <v>141</v>
      </c>
      <c r="C893" s="922" t="s">
        <v>234</v>
      </c>
      <c r="D893" s="922" t="s">
        <v>1158</v>
      </c>
      <c r="E893" s="924">
        <v>0.3680555555555556</v>
      </c>
      <c r="F893" s="924">
        <v>0.7291666666666666</v>
      </c>
      <c r="G893" s="922">
        <v>30.0</v>
      </c>
      <c r="H893" s="922" t="s">
        <v>7583</v>
      </c>
      <c r="I893" s="937"/>
      <c r="J893" s="244" t="s">
        <v>1150</v>
      </c>
    </row>
    <row r="894">
      <c r="A894" s="1015">
        <v>42350.0</v>
      </c>
      <c r="B894" s="995" t="s">
        <v>141</v>
      </c>
      <c r="C894" s="995" t="s">
        <v>234</v>
      </c>
      <c r="D894" s="995" t="s">
        <v>7552</v>
      </c>
      <c r="E894" s="996">
        <v>0.3958333333333333</v>
      </c>
      <c r="F894" s="996">
        <v>0.75</v>
      </c>
      <c r="G894" s="995">
        <v>30.0</v>
      </c>
      <c r="H894" s="995">
        <v>8.0</v>
      </c>
      <c r="I894" s="1016"/>
      <c r="J894" s="244" t="s">
        <v>1150</v>
      </c>
    </row>
    <row r="895">
      <c r="A895" s="959">
        <v>42350.0</v>
      </c>
      <c r="B895" s="920" t="s">
        <v>141</v>
      </c>
      <c r="C895" s="920" t="s">
        <v>234</v>
      </c>
      <c r="D895" s="920" t="s">
        <v>7503</v>
      </c>
      <c r="E895" s="921">
        <v>0.5</v>
      </c>
      <c r="F895" s="921">
        <v>0.875</v>
      </c>
      <c r="G895" s="920">
        <v>30.0</v>
      </c>
      <c r="H895" s="920">
        <v>8.5</v>
      </c>
      <c r="I895" s="931"/>
      <c r="J895" s="244" t="s">
        <v>1150</v>
      </c>
    </row>
    <row r="896">
      <c r="A896" s="952">
        <v>42350.0</v>
      </c>
      <c r="B896" s="916" t="s">
        <v>141</v>
      </c>
      <c r="C896" s="916" t="s">
        <v>234</v>
      </c>
      <c r="D896" s="916" t="s">
        <v>1148</v>
      </c>
      <c r="E896" s="917">
        <v>0.5416666666666666</v>
      </c>
      <c r="F896" s="917">
        <v>0.9166666666666666</v>
      </c>
      <c r="G896" s="916" t="s">
        <v>1063</v>
      </c>
      <c r="H896" s="916">
        <v>9.0</v>
      </c>
      <c r="I896" s="932"/>
      <c r="J896" s="244" t="s">
        <v>1150</v>
      </c>
    </row>
    <row r="897">
      <c r="A897" s="912" t="s">
        <v>1790</v>
      </c>
      <c r="B897" s="912" t="s">
        <v>170</v>
      </c>
      <c r="C897" s="912" t="s">
        <v>234</v>
      </c>
      <c r="D897" s="912" t="s">
        <v>946</v>
      </c>
      <c r="E897" s="914">
        <v>0.4166666666666667</v>
      </c>
      <c r="F897" s="914">
        <v>0.7986111111111112</v>
      </c>
      <c r="G897" s="912">
        <v>30.0</v>
      </c>
      <c r="H897" s="912" t="s">
        <v>7586</v>
      </c>
      <c r="I897" s="915"/>
      <c r="J897" s="244" t="s">
        <v>1150</v>
      </c>
    </row>
    <row r="898">
      <c r="A898" s="922" t="s">
        <v>7587</v>
      </c>
      <c r="B898" s="922" t="s">
        <v>170</v>
      </c>
      <c r="C898" s="922" t="s">
        <v>234</v>
      </c>
      <c r="D898" s="922" t="s">
        <v>1158</v>
      </c>
      <c r="E898" s="924">
        <v>0.4097222222222222</v>
      </c>
      <c r="F898" s="924">
        <v>0.7986111111111112</v>
      </c>
      <c r="G898" s="922">
        <v>30.0</v>
      </c>
      <c r="H898" s="922" t="s">
        <v>7588</v>
      </c>
      <c r="I898" s="937"/>
      <c r="J898" s="244" t="s">
        <v>1150</v>
      </c>
    </row>
    <row r="899">
      <c r="A899" s="916" t="s">
        <v>7587</v>
      </c>
      <c r="B899" s="916" t="s">
        <v>170</v>
      </c>
      <c r="C899" s="916" t="s">
        <v>234</v>
      </c>
      <c r="D899" s="916" t="s">
        <v>1148</v>
      </c>
      <c r="E899" s="917">
        <v>0.5208333333333334</v>
      </c>
      <c r="F899" s="916">
        <v>4.45</v>
      </c>
      <c r="G899" s="916" t="s">
        <v>1063</v>
      </c>
      <c r="H899" s="916">
        <v>4.25</v>
      </c>
      <c r="I899" s="932"/>
      <c r="J899" s="244" t="s">
        <v>1150</v>
      </c>
    </row>
    <row r="900">
      <c r="A900" s="922" t="s">
        <v>7589</v>
      </c>
      <c r="B900" s="922" t="s">
        <v>5</v>
      </c>
      <c r="C900" s="922" t="s">
        <v>234</v>
      </c>
      <c r="D900" s="922" t="s">
        <v>1158</v>
      </c>
      <c r="E900" s="924">
        <v>0.3680555555555556</v>
      </c>
      <c r="F900" s="924">
        <v>0.7083333333333334</v>
      </c>
      <c r="G900" s="922">
        <v>30.0</v>
      </c>
      <c r="H900" s="922" t="s">
        <v>2793</v>
      </c>
      <c r="I900" s="937"/>
      <c r="J900" s="244" t="s">
        <v>1150</v>
      </c>
    </row>
    <row r="901">
      <c r="A901" s="916" t="s">
        <v>7589</v>
      </c>
      <c r="B901" s="916" t="s">
        <v>5</v>
      </c>
      <c r="C901" s="916" t="s">
        <v>234</v>
      </c>
      <c r="D901" s="916" t="s">
        <v>1148</v>
      </c>
      <c r="E901" s="917">
        <v>0.4375</v>
      </c>
      <c r="F901" s="917">
        <v>0.625</v>
      </c>
      <c r="G901" s="916" t="s">
        <v>1063</v>
      </c>
      <c r="H901" s="916">
        <v>4.5</v>
      </c>
      <c r="I901" s="916" t="s">
        <v>7590</v>
      </c>
      <c r="J901" s="244" t="s">
        <v>1150</v>
      </c>
    </row>
    <row r="902">
      <c r="A902" s="938" t="s">
        <v>7593</v>
      </c>
      <c r="B902" s="938" t="s">
        <v>5</v>
      </c>
      <c r="C902" s="938" t="s">
        <v>234</v>
      </c>
      <c r="D902" s="938" t="s">
        <v>1167</v>
      </c>
      <c r="E902" s="939">
        <v>0.5416666666666666</v>
      </c>
      <c r="F902" s="939">
        <v>0.8888888888888888</v>
      </c>
      <c r="G902" s="938">
        <v>30.0</v>
      </c>
      <c r="H902" s="938" t="s">
        <v>2139</v>
      </c>
      <c r="I902" s="1005"/>
      <c r="J902" s="244" t="s">
        <v>1150</v>
      </c>
    </row>
    <row r="903">
      <c r="A903" s="1149" t="s">
        <v>7593</v>
      </c>
      <c r="B903" s="1149" t="s">
        <v>5</v>
      </c>
      <c r="C903" s="1149" t="s">
        <v>234</v>
      </c>
      <c r="D903" s="1149" t="s">
        <v>1174</v>
      </c>
      <c r="E903" s="1150">
        <v>0.625</v>
      </c>
      <c r="F903" s="1150">
        <v>0.8888888888888888</v>
      </c>
      <c r="G903" s="1149">
        <v>30.0</v>
      </c>
      <c r="H903" s="1149" t="s">
        <v>2239</v>
      </c>
      <c r="I903" s="1991" t="s">
        <v>7594</v>
      </c>
      <c r="J903" s="244" t="s">
        <v>1150</v>
      </c>
    </row>
    <row r="904">
      <c r="A904" s="912" t="s">
        <v>7593</v>
      </c>
      <c r="B904" s="912" t="s">
        <v>5</v>
      </c>
      <c r="C904" s="912" t="s">
        <v>1064</v>
      </c>
      <c r="D904" s="912" t="s">
        <v>946</v>
      </c>
      <c r="E904" s="914">
        <v>0.3645833333333333</v>
      </c>
      <c r="F904" s="914">
        <v>0.8229166666666666</v>
      </c>
      <c r="G904" s="912">
        <v>45.0</v>
      </c>
      <c r="H904" s="912">
        <v>10.25</v>
      </c>
      <c r="I904" s="915"/>
      <c r="J904" s="244" t="s">
        <v>1150</v>
      </c>
    </row>
    <row r="905">
      <c r="A905" s="922" t="s">
        <v>1797</v>
      </c>
      <c r="B905" s="922" t="s">
        <v>40</v>
      </c>
      <c r="C905" s="922" t="s">
        <v>234</v>
      </c>
      <c r="D905" s="922" t="s">
        <v>1158</v>
      </c>
      <c r="E905" s="924">
        <v>0.375</v>
      </c>
      <c r="F905" s="924">
        <v>0.75</v>
      </c>
      <c r="G905" s="922">
        <v>30.0</v>
      </c>
      <c r="H905" s="922">
        <v>8.5</v>
      </c>
      <c r="I905" s="937"/>
      <c r="J905" s="244" t="s">
        <v>1150</v>
      </c>
    </row>
    <row r="906">
      <c r="A906" s="941" t="s">
        <v>1797</v>
      </c>
      <c r="B906" s="941" t="s">
        <v>40</v>
      </c>
      <c r="C906" s="941" t="s">
        <v>234</v>
      </c>
      <c r="D906" s="941" t="s">
        <v>1174</v>
      </c>
      <c r="E906" s="942">
        <v>0.4166666666666667</v>
      </c>
      <c r="F906" s="942">
        <v>0.7916666666666666</v>
      </c>
      <c r="G906" s="941">
        <v>30.0</v>
      </c>
      <c r="H906" s="941">
        <v>8.5</v>
      </c>
      <c r="I906" s="941" t="s">
        <v>7594</v>
      </c>
      <c r="J906" s="244" t="s">
        <v>1150</v>
      </c>
    </row>
    <row r="907">
      <c r="A907" s="916" t="s">
        <v>1797</v>
      </c>
      <c r="B907" s="916" t="s">
        <v>40</v>
      </c>
      <c r="C907" s="916" t="s">
        <v>234</v>
      </c>
      <c r="D907" s="916" t="s">
        <v>1148</v>
      </c>
      <c r="E907" s="917">
        <v>0.4583333333333333</v>
      </c>
      <c r="F907" s="917">
        <v>0.875</v>
      </c>
      <c r="G907" s="916">
        <v>30.0</v>
      </c>
      <c r="H907" s="916">
        <v>9.5</v>
      </c>
      <c r="I907" s="932"/>
      <c r="J907" s="244" t="s">
        <v>1150</v>
      </c>
    </row>
    <row r="908">
      <c r="A908" s="830" t="s">
        <v>7599</v>
      </c>
      <c r="B908" s="830" t="s">
        <v>1115</v>
      </c>
      <c r="C908" s="830" t="s">
        <v>234</v>
      </c>
      <c r="D908" s="830" t="s">
        <v>1148</v>
      </c>
      <c r="E908" s="1033">
        <v>0.375</v>
      </c>
      <c r="F908" s="1033">
        <v>0.7708333333333334</v>
      </c>
      <c r="G908" s="851">
        <v>30.0</v>
      </c>
      <c r="H908" s="851">
        <v>9.0</v>
      </c>
      <c r="I908" s="1034"/>
      <c r="J908" s="244" t="s">
        <v>1150</v>
      </c>
    </row>
    <row r="909">
      <c r="A909" s="912" t="s">
        <v>7599</v>
      </c>
      <c r="B909" s="912" t="s">
        <v>1115</v>
      </c>
      <c r="C909" s="912" t="s">
        <v>1064</v>
      </c>
      <c r="D909" s="912" t="s">
        <v>946</v>
      </c>
      <c r="E909" s="914">
        <v>0.3958333333333333</v>
      </c>
      <c r="F909" s="914">
        <v>0.75</v>
      </c>
      <c r="G909" s="912">
        <v>30.0</v>
      </c>
      <c r="H909" s="912">
        <v>8.5</v>
      </c>
      <c r="I909" s="915"/>
      <c r="J909" s="244" t="s">
        <v>1752</v>
      </c>
    </row>
    <row r="910">
      <c r="A910" s="941" t="s">
        <v>7599</v>
      </c>
      <c r="B910" s="941" t="s">
        <v>1115</v>
      </c>
      <c r="C910" s="941" t="s">
        <v>234</v>
      </c>
      <c r="D910" s="941" t="s">
        <v>1174</v>
      </c>
      <c r="E910" s="942">
        <v>0.5</v>
      </c>
      <c r="F910" s="942">
        <v>0.875</v>
      </c>
      <c r="G910" s="941">
        <v>30.0</v>
      </c>
      <c r="H910" s="941">
        <v>8.5</v>
      </c>
      <c r="I910" s="941" t="s">
        <v>7594</v>
      </c>
      <c r="J910" s="244" t="s">
        <v>1150</v>
      </c>
    </row>
    <row r="911">
      <c r="A911" s="1992" t="s">
        <v>7599</v>
      </c>
      <c r="B911" s="1992" t="s">
        <v>1115</v>
      </c>
      <c r="C911" s="1992" t="s">
        <v>234</v>
      </c>
      <c r="D911" s="1992" t="s">
        <v>7530</v>
      </c>
      <c r="E911" s="1993">
        <v>0.4583333333333333</v>
      </c>
      <c r="F911" s="1993">
        <v>0.8020833333333334</v>
      </c>
      <c r="G911" s="1992">
        <v>30.0</v>
      </c>
      <c r="H911" s="1992">
        <v>7.75</v>
      </c>
      <c r="I911" s="1994"/>
      <c r="J911" s="244" t="s">
        <v>1150</v>
      </c>
    </row>
    <row r="912">
      <c r="A912" s="912" t="s">
        <v>7604</v>
      </c>
      <c r="B912" s="912" t="s">
        <v>109</v>
      </c>
      <c r="C912" s="912" t="s">
        <v>1064</v>
      </c>
      <c r="D912" s="912" t="s">
        <v>946</v>
      </c>
      <c r="E912" s="914">
        <v>0.375</v>
      </c>
      <c r="F912" s="914">
        <v>0.7604166666666666</v>
      </c>
      <c r="G912" s="912">
        <v>30.0</v>
      </c>
      <c r="H912" s="912">
        <v>8.75</v>
      </c>
      <c r="I912" s="912"/>
      <c r="J912" s="244" t="s">
        <v>1752</v>
      </c>
    </row>
    <row r="913">
      <c r="A913" s="724" t="s">
        <v>7604</v>
      </c>
      <c r="B913" s="724" t="s">
        <v>109</v>
      </c>
      <c r="C913" s="724" t="s">
        <v>234</v>
      </c>
      <c r="D913" s="724" t="s">
        <v>1156</v>
      </c>
      <c r="E913" s="1894">
        <v>0.4166666666666667</v>
      </c>
      <c r="F913" s="1894">
        <v>0.75</v>
      </c>
      <c r="G913" s="1385">
        <v>30.0</v>
      </c>
      <c r="H913" s="1385">
        <v>7.5</v>
      </c>
      <c r="I913" s="649"/>
      <c r="J913" s="244" t="s">
        <v>1150</v>
      </c>
    </row>
    <row r="914">
      <c r="A914" s="1995" t="s">
        <v>7604</v>
      </c>
      <c r="B914" s="1995" t="s">
        <v>109</v>
      </c>
      <c r="C914" s="1995" t="s">
        <v>234</v>
      </c>
      <c r="D914" s="1995" t="s">
        <v>7513</v>
      </c>
      <c r="E914" s="1996">
        <v>0.4583333333333333</v>
      </c>
      <c r="F914" s="1996">
        <v>0.7708333333333334</v>
      </c>
      <c r="G914" s="1995">
        <v>30.0</v>
      </c>
      <c r="H914" s="1995">
        <v>7.0</v>
      </c>
      <c r="I914" s="1997"/>
      <c r="J914" s="244" t="s">
        <v>1150</v>
      </c>
    </row>
    <row r="915">
      <c r="A915" s="916" t="s">
        <v>7604</v>
      </c>
      <c r="B915" s="916" t="s">
        <v>109</v>
      </c>
      <c r="C915" s="916" t="s">
        <v>234</v>
      </c>
      <c r="D915" s="916" t="s">
        <v>1148</v>
      </c>
      <c r="E915" s="917">
        <v>0.5</v>
      </c>
      <c r="F915" s="917">
        <v>0.9027777777777778</v>
      </c>
      <c r="G915" s="916" t="s">
        <v>1063</v>
      </c>
      <c r="H915" s="916" t="s">
        <v>7610</v>
      </c>
      <c r="I915" s="932"/>
      <c r="J915" s="244" t="s">
        <v>1150</v>
      </c>
    </row>
    <row r="916">
      <c r="A916" s="920" t="s">
        <v>7604</v>
      </c>
      <c r="B916" s="920" t="s">
        <v>109</v>
      </c>
      <c r="C916" s="920" t="s">
        <v>234</v>
      </c>
      <c r="D916" s="920" t="s">
        <v>7503</v>
      </c>
      <c r="E916" s="921">
        <v>0.75</v>
      </c>
      <c r="F916" s="921">
        <v>0.9027777777777778</v>
      </c>
      <c r="G916" s="920" t="s">
        <v>1063</v>
      </c>
      <c r="H916" s="920" t="s">
        <v>2331</v>
      </c>
      <c r="I916" s="931"/>
      <c r="J916" s="244" t="s">
        <v>1150</v>
      </c>
    </row>
    <row r="917">
      <c r="A917" s="916" t="s">
        <v>7612</v>
      </c>
      <c r="B917" s="916" t="s">
        <v>125</v>
      </c>
      <c r="C917" s="916" t="s">
        <v>234</v>
      </c>
      <c r="D917" s="916" t="s">
        <v>1148</v>
      </c>
      <c r="E917" s="917">
        <v>0.4583333333333333</v>
      </c>
      <c r="F917" s="917">
        <v>0.8888888888888888</v>
      </c>
      <c r="G917" s="916">
        <v>30.0</v>
      </c>
      <c r="H917" s="916" t="s">
        <v>7614</v>
      </c>
      <c r="I917" s="932"/>
      <c r="J917" s="244" t="s">
        <v>1150</v>
      </c>
    </row>
    <row r="918">
      <c r="A918" s="1362" t="s">
        <v>7612</v>
      </c>
      <c r="B918" s="1362" t="s">
        <v>125</v>
      </c>
      <c r="C918" s="1362" t="s">
        <v>234</v>
      </c>
      <c r="D918" s="1362" t="s">
        <v>1156</v>
      </c>
      <c r="E918" s="1363">
        <v>0.375</v>
      </c>
      <c r="F918" s="1363">
        <v>0.75</v>
      </c>
      <c r="G918" s="1362">
        <v>30.0</v>
      </c>
      <c r="H918" s="1362">
        <v>8.5</v>
      </c>
      <c r="I918" s="1393"/>
      <c r="J918" s="244" t="s">
        <v>1150</v>
      </c>
    </row>
    <row r="919">
      <c r="A919" s="995" t="s">
        <v>7612</v>
      </c>
      <c r="B919" s="995" t="s">
        <v>125</v>
      </c>
      <c r="C919" s="995" t="s">
        <v>234</v>
      </c>
      <c r="D919" s="995" t="s">
        <v>7552</v>
      </c>
      <c r="E919" s="996">
        <v>0.4583333333333333</v>
      </c>
      <c r="F919" s="996">
        <v>0.7916666666666666</v>
      </c>
      <c r="G919" s="995">
        <v>30.0</v>
      </c>
      <c r="H919" s="995">
        <v>7.5</v>
      </c>
      <c r="I919" s="1016"/>
      <c r="J919" s="244" t="s">
        <v>1150</v>
      </c>
    </row>
    <row r="920">
      <c r="A920" s="918" t="s">
        <v>7612</v>
      </c>
      <c r="B920" s="918" t="s">
        <v>125</v>
      </c>
      <c r="C920" s="918" t="s">
        <v>234</v>
      </c>
      <c r="D920" s="918" t="s">
        <v>7326</v>
      </c>
      <c r="E920" s="919">
        <v>0.75</v>
      </c>
      <c r="F920" s="919">
        <v>0.8888888888888888</v>
      </c>
      <c r="G920" s="918" t="s">
        <v>1063</v>
      </c>
      <c r="H920" s="918" t="s">
        <v>2500</v>
      </c>
      <c r="I920" s="950"/>
      <c r="J920" s="244" t="s">
        <v>1150</v>
      </c>
    </row>
    <row r="921">
      <c r="A921" s="1923" t="s">
        <v>7617</v>
      </c>
      <c r="B921" s="1923" t="s">
        <v>141</v>
      </c>
      <c r="C921" s="1923" t="s">
        <v>234</v>
      </c>
      <c r="D921" s="1923" t="s">
        <v>1158</v>
      </c>
      <c r="E921" s="1925">
        <v>0.3333333333333333</v>
      </c>
      <c r="F921" s="1925">
        <v>0.6666666666666666</v>
      </c>
      <c r="G921" s="1923">
        <v>30.0</v>
      </c>
      <c r="H921" s="1923">
        <v>7.5</v>
      </c>
      <c r="I921" s="1959"/>
      <c r="J921" s="244" t="s">
        <v>1150</v>
      </c>
    </row>
    <row r="922">
      <c r="A922" s="918" t="s">
        <v>7617</v>
      </c>
      <c r="B922" s="918" t="s">
        <v>141</v>
      </c>
      <c r="C922" s="918" t="s">
        <v>234</v>
      </c>
      <c r="D922" s="918" t="s">
        <v>7326</v>
      </c>
      <c r="E922" s="919">
        <v>0.4166666666666667</v>
      </c>
      <c r="F922" s="919">
        <v>0.75</v>
      </c>
      <c r="G922" s="918" t="s">
        <v>1063</v>
      </c>
      <c r="H922" s="918">
        <v>8.0</v>
      </c>
      <c r="I922" s="950"/>
      <c r="J922" s="244" t="s">
        <v>1150</v>
      </c>
    </row>
    <row r="923">
      <c r="A923" s="916" t="s">
        <v>7617</v>
      </c>
      <c r="B923" s="916" t="s">
        <v>141</v>
      </c>
      <c r="C923" s="916" t="s">
        <v>234</v>
      </c>
      <c r="D923" s="916" t="s">
        <v>1148</v>
      </c>
      <c r="E923" s="917">
        <v>0.5416666666666666</v>
      </c>
      <c r="F923" s="917">
        <v>0.9166666666666666</v>
      </c>
      <c r="G923" s="916">
        <v>15.0</v>
      </c>
      <c r="H923" s="916">
        <v>8.75</v>
      </c>
      <c r="I923" s="932"/>
      <c r="J923" s="244" t="s">
        <v>1150</v>
      </c>
    </row>
    <row r="924">
      <c r="A924" s="912" t="s">
        <v>7617</v>
      </c>
      <c r="B924" s="912" t="s">
        <v>141</v>
      </c>
      <c r="C924" s="912" t="s">
        <v>234</v>
      </c>
      <c r="D924" s="912" t="s">
        <v>946</v>
      </c>
      <c r="E924" s="914">
        <v>0.6666666666666666</v>
      </c>
      <c r="F924" s="914">
        <v>0.9166666666666666</v>
      </c>
      <c r="G924" s="912" t="s">
        <v>1063</v>
      </c>
      <c r="H924" s="912">
        <v>6.0</v>
      </c>
      <c r="I924" s="915"/>
      <c r="J924" s="244" t="s">
        <v>1747</v>
      </c>
    </row>
    <row r="925">
      <c r="A925" s="912" t="s">
        <v>1804</v>
      </c>
      <c r="B925" s="912" t="s">
        <v>170</v>
      </c>
      <c r="C925" s="912" t="s">
        <v>234</v>
      </c>
      <c r="D925" s="912" t="s">
        <v>946</v>
      </c>
      <c r="E925" s="914">
        <v>0.4166666666666667</v>
      </c>
      <c r="F925" s="914">
        <v>0.8541666666666666</v>
      </c>
      <c r="G925" s="912">
        <v>30.0</v>
      </c>
      <c r="H925" s="912">
        <v>10.0</v>
      </c>
      <c r="I925" s="912" t="s">
        <v>7623</v>
      </c>
      <c r="J925" s="244" t="s">
        <v>1747</v>
      </c>
    </row>
    <row r="926">
      <c r="A926" s="1183" t="s">
        <v>1804</v>
      </c>
      <c r="B926" s="1183" t="s">
        <v>170</v>
      </c>
      <c r="C926" s="1183" t="s">
        <v>234</v>
      </c>
      <c r="D926" s="1183" t="s">
        <v>7513</v>
      </c>
      <c r="E926" s="1184">
        <v>0.5416666666666666</v>
      </c>
      <c r="F926" s="1184">
        <v>0.7916666666666666</v>
      </c>
      <c r="G926" s="1183">
        <v>30.0</v>
      </c>
      <c r="H926" s="1183">
        <v>5.5</v>
      </c>
      <c r="I926" s="1303"/>
      <c r="J926" s="244" t="s">
        <v>1150</v>
      </c>
    </row>
    <row r="927">
      <c r="A927" s="922" t="s">
        <v>1804</v>
      </c>
      <c r="B927" s="922" t="s">
        <v>170</v>
      </c>
      <c r="C927" s="922" t="s">
        <v>234</v>
      </c>
      <c r="D927" s="922" t="s">
        <v>1158</v>
      </c>
      <c r="E927" s="924">
        <v>0.375</v>
      </c>
      <c r="F927" s="924">
        <v>0.7083333333333334</v>
      </c>
      <c r="G927" s="922">
        <v>30.0</v>
      </c>
      <c r="H927" s="922">
        <v>7.5</v>
      </c>
      <c r="I927" s="937"/>
      <c r="J927" s="244" t="s">
        <v>1150</v>
      </c>
    </row>
    <row r="928">
      <c r="A928" s="916" t="s">
        <v>7628</v>
      </c>
      <c r="B928" s="916" t="s">
        <v>5</v>
      </c>
      <c r="C928" s="916" t="s">
        <v>234</v>
      </c>
      <c r="D928" s="916" t="s">
        <v>1148</v>
      </c>
      <c r="E928" s="917">
        <v>0.3333333333333333</v>
      </c>
      <c r="F928" s="917">
        <v>0.6875</v>
      </c>
      <c r="G928" s="916" t="s">
        <v>1063</v>
      </c>
      <c r="H928" s="916">
        <v>8.5</v>
      </c>
      <c r="I928" s="932"/>
      <c r="J928" s="244" t="s">
        <v>1150</v>
      </c>
    </row>
    <row r="929">
      <c r="A929" s="978" t="s">
        <v>7628</v>
      </c>
      <c r="B929" s="978" t="s">
        <v>5</v>
      </c>
      <c r="C929" s="978" t="s">
        <v>1064</v>
      </c>
      <c r="D929" s="978" t="s">
        <v>946</v>
      </c>
      <c r="E929" s="979">
        <v>0.2916666666666667</v>
      </c>
      <c r="F929" s="979">
        <v>0.6666666666666666</v>
      </c>
      <c r="G929" s="978">
        <v>75.0</v>
      </c>
      <c r="H929" s="978">
        <v>7.75</v>
      </c>
      <c r="I929" s="978" t="s">
        <v>7632</v>
      </c>
      <c r="J929" s="244" t="s">
        <v>1747</v>
      </c>
    </row>
    <row r="930">
      <c r="A930" s="978" t="s">
        <v>7628</v>
      </c>
      <c r="B930" s="978" t="s">
        <v>5</v>
      </c>
      <c r="C930" s="978" t="s">
        <v>1064</v>
      </c>
      <c r="D930" s="978" t="s">
        <v>946</v>
      </c>
      <c r="E930" s="979">
        <v>0.7708333333333334</v>
      </c>
      <c r="F930" s="979">
        <v>0.875</v>
      </c>
      <c r="G930" s="978" t="s">
        <v>1063</v>
      </c>
      <c r="H930" s="978">
        <v>2.5</v>
      </c>
      <c r="I930" s="978" t="s">
        <v>7633</v>
      </c>
      <c r="J930" s="244" t="s">
        <v>1747</v>
      </c>
    </row>
    <row r="931">
      <c r="A931" s="1992" t="s">
        <v>7628</v>
      </c>
      <c r="B931" s="1992" t="s">
        <v>5</v>
      </c>
      <c r="C931" s="1992" t="s">
        <v>234</v>
      </c>
      <c r="D931" s="1992" t="s">
        <v>7530</v>
      </c>
      <c r="E931" s="1993">
        <v>0.375</v>
      </c>
      <c r="F931" s="1993">
        <v>0.7604166666666666</v>
      </c>
      <c r="G931" s="1992">
        <v>30.0</v>
      </c>
      <c r="H931" s="1992">
        <v>8.75</v>
      </c>
      <c r="I931" s="1994"/>
      <c r="J931" s="244" t="s">
        <v>1150</v>
      </c>
    </row>
    <row r="932">
      <c r="A932" s="1998" t="s">
        <v>7628</v>
      </c>
      <c r="B932" s="1998" t="s">
        <v>5</v>
      </c>
      <c r="C932" s="1998" t="s">
        <v>234</v>
      </c>
      <c r="D932" s="1998" t="s">
        <v>4680</v>
      </c>
      <c r="E932" s="1999">
        <v>0.4166666666666667</v>
      </c>
      <c r="F932" s="1999">
        <v>0.7708333333333334</v>
      </c>
      <c r="G932" s="1998">
        <v>30.0</v>
      </c>
      <c r="H932" s="1998">
        <v>8.0</v>
      </c>
      <c r="I932" s="2000"/>
      <c r="J932" s="244" t="s">
        <v>1150</v>
      </c>
    </row>
    <row r="933">
      <c r="A933" s="922" t="s">
        <v>7628</v>
      </c>
      <c r="B933" s="922" t="s">
        <v>5</v>
      </c>
      <c r="C933" s="922" t="s">
        <v>234</v>
      </c>
      <c r="D933" s="922" t="s">
        <v>7426</v>
      </c>
      <c r="E933" s="924">
        <v>0.5833333333333334</v>
      </c>
      <c r="F933" s="924">
        <v>0.8958333333333334</v>
      </c>
      <c r="G933" s="922">
        <v>30.0</v>
      </c>
      <c r="H933" s="922">
        <v>7.0</v>
      </c>
      <c r="I933" s="937"/>
      <c r="J933" s="244" t="s">
        <v>1150</v>
      </c>
    </row>
    <row r="934">
      <c r="A934" s="918" t="s">
        <v>7628</v>
      </c>
      <c r="B934" s="918" t="s">
        <v>5</v>
      </c>
      <c r="C934" s="918" t="s">
        <v>234</v>
      </c>
      <c r="D934" s="918" t="s">
        <v>7326</v>
      </c>
      <c r="E934" s="919">
        <v>0.7291666666666666</v>
      </c>
      <c r="F934" s="919">
        <v>0.8958333333333334</v>
      </c>
      <c r="G934" s="918" t="s">
        <v>1063</v>
      </c>
      <c r="H934" s="918">
        <v>4.0</v>
      </c>
      <c r="I934" s="950"/>
      <c r="J934" s="244" t="s">
        <v>1150</v>
      </c>
    </row>
    <row r="935">
      <c r="A935" s="918" t="s">
        <v>4386</v>
      </c>
      <c r="B935" s="918" t="s">
        <v>40</v>
      </c>
      <c r="C935" s="918" t="s">
        <v>234</v>
      </c>
      <c r="D935" s="918" t="s">
        <v>7326</v>
      </c>
      <c r="E935" s="919">
        <v>0.3333333333333333</v>
      </c>
      <c r="F935" s="919">
        <v>0.6875</v>
      </c>
      <c r="G935" s="918">
        <v>30.0</v>
      </c>
      <c r="H935" s="918">
        <v>8.0</v>
      </c>
      <c r="I935" s="950"/>
      <c r="J935" s="244" t="s">
        <v>1150</v>
      </c>
    </row>
    <row r="936">
      <c r="A936" s="916" t="s">
        <v>4386</v>
      </c>
      <c r="B936" s="916" t="s">
        <v>40</v>
      </c>
      <c r="C936" s="916" t="s">
        <v>234</v>
      </c>
      <c r="D936" s="916" t="s">
        <v>1148</v>
      </c>
      <c r="E936" s="917">
        <v>0.375</v>
      </c>
      <c r="F936" s="917">
        <v>0.7291666666666666</v>
      </c>
      <c r="G936" s="916" t="s">
        <v>1063</v>
      </c>
      <c r="H936" s="916">
        <v>8.5</v>
      </c>
      <c r="I936" s="932"/>
      <c r="J936" s="244" t="s">
        <v>1150</v>
      </c>
    </row>
    <row r="937">
      <c r="A937" s="922" t="s">
        <v>4386</v>
      </c>
      <c r="B937" s="922" t="s">
        <v>40</v>
      </c>
      <c r="C937" s="922" t="s">
        <v>234</v>
      </c>
      <c r="D937" s="922" t="s">
        <v>1158</v>
      </c>
      <c r="E937" s="924">
        <v>0.5833333333333334</v>
      </c>
      <c r="F937" s="924">
        <v>0.9236111111111112</v>
      </c>
      <c r="G937" s="922">
        <v>30.0</v>
      </c>
      <c r="H937" s="922" t="s">
        <v>5999</v>
      </c>
      <c r="I937" s="937"/>
      <c r="J937" s="244" t="s">
        <v>1150</v>
      </c>
    </row>
    <row r="938">
      <c r="A938" s="1183" t="s">
        <v>4386</v>
      </c>
      <c r="B938" s="1183" t="s">
        <v>40</v>
      </c>
      <c r="C938" s="1183" t="s">
        <v>234</v>
      </c>
      <c r="D938" s="1183" t="s">
        <v>7513</v>
      </c>
      <c r="E938" s="1184">
        <v>0.7291666666666666</v>
      </c>
      <c r="F938" s="1184">
        <v>0.9236111111111112</v>
      </c>
      <c r="G938" s="1183" t="s">
        <v>1063</v>
      </c>
      <c r="H938" s="1183" t="s">
        <v>7646</v>
      </c>
      <c r="I938" s="1303"/>
      <c r="J938" s="244" t="s">
        <v>1150</v>
      </c>
    </row>
    <row r="939">
      <c r="A939" s="951"/>
      <c r="B939" s="912"/>
      <c r="C939" s="912"/>
      <c r="D939" s="912"/>
      <c r="E939" s="914"/>
      <c r="F939" s="914"/>
      <c r="G939" s="912"/>
      <c r="H939" s="912"/>
      <c r="I939" s="915"/>
      <c r="J939" s="244"/>
    </row>
    <row r="940">
      <c r="A940" s="951"/>
      <c r="B940" s="912"/>
      <c r="C940" s="912"/>
      <c r="D940" s="912"/>
      <c r="E940" s="914"/>
      <c r="F940" s="914"/>
      <c r="G940" s="912"/>
      <c r="H940" s="912"/>
      <c r="I940" s="915"/>
      <c r="J940" s="244"/>
    </row>
    <row r="941">
      <c r="A941" s="951"/>
      <c r="B941" s="912"/>
      <c r="C941" s="912"/>
      <c r="D941" s="912"/>
      <c r="E941" s="914"/>
      <c r="F941" s="914"/>
      <c r="G941" s="912"/>
      <c r="H941" s="912"/>
      <c r="I941" s="915"/>
      <c r="J941" s="244"/>
    </row>
    <row r="942">
      <c r="A942" s="951"/>
      <c r="B942" s="912"/>
      <c r="C942" s="912"/>
      <c r="D942" s="912"/>
      <c r="E942" s="914"/>
      <c r="F942" s="914"/>
      <c r="G942" s="912"/>
      <c r="H942" s="912"/>
      <c r="I942" s="915"/>
      <c r="J942" s="244"/>
    </row>
    <row r="943">
      <c r="A943" s="951"/>
      <c r="B943" s="912"/>
      <c r="C943" s="912"/>
      <c r="D943" s="912"/>
      <c r="E943" s="914"/>
      <c r="F943" s="914"/>
      <c r="G943" s="912"/>
      <c r="H943" s="912"/>
      <c r="I943" s="915"/>
      <c r="J943" s="244"/>
    </row>
    <row r="944">
      <c r="A944" s="951"/>
      <c r="B944" s="912"/>
      <c r="C944" s="912"/>
      <c r="D944" s="912"/>
      <c r="E944" s="914"/>
      <c r="F944" s="914"/>
      <c r="G944" s="912"/>
      <c r="H944" s="912"/>
      <c r="I944" s="915"/>
      <c r="J944" s="244"/>
    </row>
    <row r="945">
      <c r="A945" s="951"/>
      <c r="B945" s="912"/>
      <c r="C945" s="912"/>
      <c r="D945" s="912"/>
      <c r="E945" s="914"/>
      <c r="F945" s="914"/>
      <c r="G945" s="912"/>
      <c r="H945" s="912"/>
      <c r="I945" s="915"/>
      <c r="J945" s="244"/>
    </row>
    <row r="946">
      <c r="A946" s="951"/>
      <c r="B946" s="912"/>
      <c r="C946" s="912"/>
      <c r="D946" s="912"/>
      <c r="E946" s="914"/>
      <c r="F946" s="914"/>
      <c r="G946" s="912"/>
      <c r="H946" s="912"/>
      <c r="I946" s="915"/>
      <c r="J946" s="244"/>
    </row>
    <row r="947">
      <c r="A947" s="951"/>
      <c r="B947" s="912"/>
      <c r="C947" s="912"/>
      <c r="D947" s="912"/>
      <c r="E947" s="914"/>
      <c r="F947" s="914"/>
      <c r="G947" s="912"/>
      <c r="H947" s="912"/>
      <c r="I947" s="915"/>
      <c r="J947" s="244"/>
    </row>
    <row r="948">
      <c r="A948" s="951"/>
      <c r="B948" s="912"/>
      <c r="C948" s="912"/>
      <c r="D948" s="912"/>
      <c r="E948" s="914"/>
      <c r="F948" s="914"/>
      <c r="G948" s="912"/>
      <c r="H948" s="912"/>
      <c r="I948" s="915"/>
      <c r="J948" s="244"/>
    </row>
    <row r="949">
      <c r="A949" s="951"/>
      <c r="B949" s="912"/>
      <c r="C949" s="912"/>
      <c r="D949" s="912"/>
      <c r="E949" s="914"/>
      <c r="F949" s="914"/>
      <c r="G949" s="912"/>
      <c r="H949" s="912"/>
      <c r="I949" s="915"/>
      <c r="J949" s="244"/>
    </row>
    <row r="950">
      <c r="A950" s="951"/>
      <c r="B950" s="912"/>
      <c r="C950" s="912"/>
      <c r="D950" s="912"/>
      <c r="E950" s="914"/>
      <c r="F950" s="914"/>
      <c r="G950" s="912"/>
      <c r="H950" s="912"/>
      <c r="I950" s="915"/>
      <c r="J950" s="244"/>
    </row>
    <row r="951">
      <c r="A951" s="951"/>
      <c r="B951" s="912"/>
      <c r="C951" s="912"/>
      <c r="D951" s="912"/>
      <c r="E951" s="914"/>
      <c r="F951" s="914"/>
      <c r="G951" s="912"/>
      <c r="H951" s="912"/>
      <c r="I951" s="915"/>
      <c r="J951" s="244"/>
    </row>
    <row r="952">
      <c r="A952" s="951"/>
      <c r="B952" s="912"/>
      <c r="C952" s="912"/>
      <c r="D952" s="912"/>
      <c r="E952" s="914"/>
      <c r="F952" s="914"/>
      <c r="G952" s="912"/>
      <c r="H952" s="912"/>
      <c r="I952" s="915"/>
      <c r="J952" s="244"/>
    </row>
    <row r="953">
      <c r="A953" s="951"/>
      <c r="B953" s="912"/>
      <c r="C953" s="912"/>
      <c r="D953" s="912"/>
      <c r="E953" s="914"/>
      <c r="F953" s="914"/>
      <c r="G953" s="912"/>
      <c r="H953" s="912"/>
      <c r="I953" s="915"/>
      <c r="J953" s="244"/>
    </row>
    <row r="954">
      <c r="A954" s="951"/>
      <c r="B954" s="912"/>
      <c r="C954" s="912"/>
      <c r="D954" s="912"/>
      <c r="E954" s="914"/>
      <c r="F954" s="914"/>
      <c r="G954" s="912"/>
      <c r="H954" s="912"/>
      <c r="I954" s="915"/>
      <c r="J954" s="244"/>
    </row>
    <row r="955">
      <c r="A955" s="951"/>
      <c r="B955" s="912"/>
      <c r="C955" s="912"/>
      <c r="D955" s="912"/>
      <c r="E955" s="914"/>
      <c r="F955" s="914"/>
      <c r="G955" s="912"/>
      <c r="H955" s="912"/>
      <c r="I955" s="915"/>
      <c r="J955" s="244"/>
    </row>
    <row r="956">
      <c r="A956" s="951"/>
      <c r="B956" s="912"/>
      <c r="C956" s="912"/>
      <c r="D956" s="912"/>
      <c r="E956" s="914"/>
      <c r="F956" s="914"/>
      <c r="G956" s="912"/>
      <c r="H956" s="912"/>
      <c r="I956" s="915"/>
      <c r="J956" s="244"/>
    </row>
    <row r="957">
      <c r="A957" s="951"/>
      <c r="B957" s="912"/>
      <c r="C957" s="912"/>
      <c r="D957" s="912"/>
      <c r="E957" s="914"/>
      <c r="F957" s="914"/>
      <c r="G957" s="912"/>
      <c r="H957" s="912"/>
      <c r="I957" s="915"/>
      <c r="J957" s="244"/>
    </row>
    <row r="958">
      <c r="A958" s="951"/>
      <c r="B958" s="912"/>
      <c r="C958" s="912"/>
      <c r="D958" s="912"/>
      <c r="E958" s="914"/>
      <c r="F958" s="914"/>
      <c r="G958" s="912"/>
      <c r="H958" s="912"/>
      <c r="I958" s="915"/>
      <c r="J958" s="244"/>
    </row>
    <row r="959">
      <c r="A959" s="951"/>
      <c r="B959" s="912"/>
      <c r="C959" s="912"/>
      <c r="D959" s="912"/>
      <c r="E959" s="914"/>
      <c r="F959" s="914"/>
      <c r="G959" s="912"/>
      <c r="H959" s="912"/>
      <c r="I959" s="915"/>
      <c r="J959" s="244"/>
    </row>
    <row r="960">
      <c r="A960" s="951"/>
      <c r="B960" s="912"/>
      <c r="C960" s="912"/>
      <c r="D960" s="912"/>
      <c r="E960" s="914"/>
      <c r="F960" s="914"/>
      <c r="G960" s="912"/>
      <c r="H960" s="912"/>
      <c r="I960" s="915"/>
      <c r="J960" s="244"/>
    </row>
    <row r="961">
      <c r="A961" s="951"/>
      <c r="B961" s="912"/>
      <c r="C961" s="912"/>
      <c r="D961" s="912"/>
      <c r="E961" s="914"/>
      <c r="F961" s="914"/>
      <c r="G961" s="912"/>
      <c r="H961" s="912"/>
      <c r="I961" s="915"/>
      <c r="J961" s="244"/>
    </row>
    <row r="962">
      <c r="A962" s="951"/>
      <c r="B962" s="912"/>
      <c r="C962" s="912"/>
      <c r="D962" s="912"/>
      <c r="E962" s="914"/>
      <c r="F962" s="914"/>
      <c r="G962" s="912"/>
      <c r="H962" s="912"/>
      <c r="I962" s="915"/>
      <c r="J962" s="244"/>
    </row>
    <row r="963">
      <c r="A963" s="951"/>
      <c r="B963" s="912"/>
      <c r="C963" s="912"/>
      <c r="D963" s="912"/>
      <c r="E963" s="914"/>
      <c r="F963" s="914"/>
      <c r="G963" s="912"/>
      <c r="H963" s="912"/>
      <c r="I963" s="915"/>
      <c r="J963" s="244"/>
    </row>
    <row r="964">
      <c r="A964" s="951"/>
      <c r="B964" s="912"/>
      <c r="C964" s="912"/>
      <c r="D964" s="912"/>
      <c r="E964" s="914"/>
      <c r="F964" s="914"/>
      <c r="G964" s="912"/>
      <c r="H964" s="912"/>
      <c r="I964" s="915"/>
      <c r="J964" s="244"/>
    </row>
    <row r="965">
      <c r="A965" s="951"/>
      <c r="B965" s="912"/>
      <c r="C965" s="912"/>
      <c r="D965" s="912"/>
      <c r="E965" s="914"/>
      <c r="F965" s="914"/>
      <c r="G965" s="912"/>
      <c r="H965" s="912"/>
      <c r="I965" s="915"/>
      <c r="J965" s="244"/>
    </row>
    <row r="966">
      <c r="A966" s="951"/>
      <c r="B966" s="912"/>
      <c r="C966" s="912"/>
      <c r="D966" s="912"/>
      <c r="E966" s="914"/>
      <c r="F966" s="914"/>
      <c r="G966" s="912"/>
      <c r="H966" s="912"/>
      <c r="I966" s="915"/>
      <c r="J966" s="244"/>
    </row>
    <row r="967">
      <c r="A967" s="951"/>
      <c r="B967" s="912"/>
      <c r="C967" s="912"/>
      <c r="D967" s="912"/>
      <c r="E967" s="914"/>
      <c r="F967" s="914"/>
      <c r="G967" s="912"/>
      <c r="H967" s="912"/>
      <c r="I967" s="915"/>
      <c r="J967" s="244"/>
    </row>
    <row r="968">
      <c r="A968" s="951"/>
      <c r="B968" s="912"/>
      <c r="C968" s="912"/>
      <c r="D968" s="912"/>
      <c r="E968" s="914"/>
      <c r="F968" s="914"/>
      <c r="G968" s="912"/>
      <c r="H968" s="912"/>
      <c r="I968" s="915"/>
      <c r="J968" s="244"/>
    </row>
    <row r="969">
      <c r="A969" s="951"/>
      <c r="B969" s="912"/>
      <c r="C969" s="912"/>
      <c r="D969" s="912"/>
      <c r="E969" s="914"/>
      <c r="F969" s="914"/>
      <c r="G969" s="912"/>
      <c r="H969" s="912"/>
      <c r="I969" s="915"/>
      <c r="J969" s="244"/>
    </row>
    <row r="970">
      <c r="A970" s="951"/>
      <c r="B970" s="912"/>
      <c r="C970" s="912"/>
      <c r="D970" s="912"/>
      <c r="E970" s="914"/>
      <c r="F970" s="914"/>
      <c r="G970" s="912"/>
      <c r="H970" s="912"/>
      <c r="I970" s="915"/>
      <c r="J970" s="244"/>
    </row>
    <row r="971">
      <c r="A971" s="951"/>
      <c r="B971" s="912"/>
      <c r="C971" s="912"/>
      <c r="D971" s="912"/>
      <c r="E971" s="914"/>
      <c r="F971" s="914"/>
      <c r="G971" s="912"/>
      <c r="H971" s="912"/>
      <c r="I971" s="915"/>
      <c r="J971" s="244"/>
    </row>
    <row r="972">
      <c r="A972" s="951"/>
      <c r="B972" s="912"/>
      <c r="C972" s="912"/>
      <c r="D972" s="912"/>
      <c r="E972" s="914"/>
      <c r="F972" s="914"/>
      <c r="G972" s="912"/>
      <c r="H972" s="912"/>
      <c r="I972" s="915"/>
      <c r="J972" s="244"/>
    </row>
    <row r="973">
      <c r="A973" s="951"/>
      <c r="B973" s="912"/>
      <c r="C973" s="912"/>
      <c r="D973" s="912"/>
      <c r="E973" s="914"/>
      <c r="F973" s="914"/>
      <c r="G973" s="912"/>
      <c r="H973" s="912"/>
      <c r="I973" s="915"/>
      <c r="J973" s="244"/>
    </row>
    <row r="974">
      <c r="A974" s="951"/>
      <c r="B974" s="912"/>
      <c r="C974" s="912"/>
      <c r="D974" s="912"/>
      <c r="E974" s="914"/>
      <c r="F974" s="914"/>
      <c r="G974" s="912"/>
      <c r="H974" s="912"/>
      <c r="I974" s="915"/>
      <c r="J974" s="244"/>
    </row>
    <row r="975">
      <c r="A975" s="951"/>
      <c r="B975" s="912"/>
      <c r="C975" s="912"/>
      <c r="D975" s="912"/>
      <c r="E975" s="914"/>
      <c r="F975" s="914"/>
      <c r="G975" s="912"/>
      <c r="H975" s="912"/>
      <c r="I975" s="915"/>
      <c r="J975" s="244"/>
    </row>
    <row r="976">
      <c r="A976" s="951"/>
      <c r="B976" s="912"/>
      <c r="C976" s="912"/>
      <c r="D976" s="912"/>
      <c r="E976" s="914"/>
      <c r="F976" s="914"/>
      <c r="G976" s="912"/>
      <c r="H976" s="912"/>
      <c r="I976" s="915"/>
      <c r="J976" s="244"/>
    </row>
    <row r="977">
      <c r="A977" s="951"/>
      <c r="B977" s="912"/>
      <c r="C977" s="912"/>
      <c r="D977" s="912"/>
      <c r="E977" s="914"/>
      <c r="F977" s="914"/>
      <c r="G977" s="912"/>
      <c r="H977" s="912"/>
      <c r="I977" s="915"/>
      <c r="J977" s="244"/>
    </row>
    <row r="978">
      <c r="A978" s="951"/>
      <c r="B978" s="912"/>
      <c r="C978" s="912"/>
      <c r="D978" s="912"/>
      <c r="E978" s="914"/>
      <c r="F978" s="914"/>
      <c r="G978" s="912"/>
      <c r="H978" s="912"/>
      <c r="I978" s="915"/>
      <c r="J978" s="244"/>
    </row>
    <row r="979">
      <c r="A979" s="951"/>
      <c r="B979" s="912"/>
      <c r="C979" s="912"/>
      <c r="D979" s="912"/>
      <c r="E979" s="914"/>
      <c r="F979" s="914"/>
      <c r="G979" s="912"/>
      <c r="H979" s="912"/>
      <c r="I979" s="915"/>
      <c r="J979" s="244"/>
    </row>
    <row r="980">
      <c r="A980" s="951"/>
      <c r="B980" s="912"/>
      <c r="C980" s="912"/>
      <c r="D980" s="912"/>
      <c r="E980" s="914"/>
      <c r="F980" s="914"/>
      <c r="G980" s="912"/>
      <c r="H980" s="912"/>
      <c r="I980" s="915"/>
      <c r="J980" s="244"/>
    </row>
    <row r="981">
      <c r="A981" s="951"/>
      <c r="B981" s="912"/>
      <c r="C981" s="912"/>
      <c r="D981" s="912"/>
      <c r="E981" s="914"/>
      <c r="F981" s="914"/>
      <c r="G981" s="912"/>
      <c r="H981" s="912"/>
      <c r="I981" s="915"/>
      <c r="J981" s="244"/>
    </row>
    <row r="982">
      <c r="A982" s="951"/>
      <c r="B982" s="912"/>
      <c r="C982" s="912"/>
      <c r="D982" s="912"/>
      <c r="E982" s="914"/>
      <c r="F982" s="914"/>
      <c r="G982" s="912"/>
      <c r="H982" s="912"/>
      <c r="I982" s="915"/>
      <c r="J982" s="244"/>
    </row>
    <row r="983">
      <c r="A983" s="951"/>
      <c r="B983" s="912"/>
      <c r="C983" s="912"/>
      <c r="D983" s="912"/>
      <c r="E983" s="914"/>
      <c r="F983" s="914"/>
      <c r="G983" s="912"/>
      <c r="H983" s="912"/>
      <c r="I983" s="915"/>
      <c r="J983" s="244"/>
    </row>
    <row r="984">
      <c r="A984" s="951"/>
      <c r="B984" s="912"/>
      <c r="C984" s="912"/>
      <c r="D984" s="912"/>
      <c r="E984" s="914"/>
      <c r="F984" s="914"/>
      <c r="G984" s="912"/>
      <c r="H984" s="912"/>
      <c r="I984" s="915"/>
      <c r="J984" s="244"/>
    </row>
    <row r="985">
      <c r="A985" s="951"/>
      <c r="B985" s="912"/>
      <c r="C985" s="912"/>
      <c r="D985" s="912"/>
      <c r="E985" s="914"/>
      <c r="F985" s="914"/>
      <c r="G985" s="912"/>
      <c r="H985" s="912"/>
      <c r="I985" s="915"/>
      <c r="J985" s="244"/>
    </row>
  </sheetData>
  <conditionalFormatting sqref="A903:I903">
    <cfRule type="notContainsBlanks" dxfId="15" priority="1">
      <formula>LEN(TRIM(A903))&gt;0</formula>
    </cfRule>
  </conditionalFormatting>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2.75"/>
  <cols>
    <col customWidth="1" min="1" max="20" width="13.44"/>
  </cols>
  <sheetData>
    <row r="1">
      <c r="A1" s="773" t="s">
        <v>154</v>
      </c>
      <c r="B1" s="773" t="s">
        <v>138</v>
      </c>
      <c r="C1" s="773" t="s">
        <v>1048</v>
      </c>
      <c r="D1" s="773" t="s">
        <v>1049</v>
      </c>
      <c r="E1" s="773" t="s">
        <v>1050</v>
      </c>
      <c r="F1" s="773" t="s">
        <v>1051</v>
      </c>
      <c r="G1" s="773" t="s">
        <v>1052</v>
      </c>
      <c r="H1" s="773" t="s">
        <v>4564</v>
      </c>
      <c r="I1" s="1227"/>
    </row>
    <row r="2">
      <c r="A2" s="242" t="s">
        <v>4567</v>
      </c>
      <c r="B2" s="242" t="s">
        <v>4568</v>
      </c>
      <c r="C2" s="242" t="s">
        <v>3145</v>
      </c>
      <c r="D2" s="242" t="s">
        <v>4569</v>
      </c>
      <c r="E2" s="242">
        <v>1400.0</v>
      </c>
      <c r="F2" s="242">
        <v>2100.0</v>
      </c>
      <c r="G2" s="242">
        <v>0.0</v>
      </c>
      <c r="H2" s="242">
        <v>7.0</v>
      </c>
    </row>
    <row r="3">
      <c r="A3" s="1605" t="s">
        <v>4567</v>
      </c>
      <c r="B3" s="1605" t="s">
        <v>4568</v>
      </c>
      <c r="C3" s="1605" t="s">
        <v>3145</v>
      </c>
      <c r="D3" s="1605" t="s">
        <v>2870</v>
      </c>
      <c r="E3" s="1607">
        <v>0.4166666666666667</v>
      </c>
      <c r="F3" s="1607">
        <v>0.7291666666666666</v>
      </c>
      <c r="G3" s="1605">
        <v>30.0</v>
      </c>
      <c r="H3" s="1605">
        <v>7.0</v>
      </c>
    </row>
    <row r="4">
      <c r="A4" s="1608">
        <v>41271.0</v>
      </c>
      <c r="B4" s="1610" t="s">
        <v>125</v>
      </c>
      <c r="C4" s="1610" t="s">
        <v>234</v>
      </c>
      <c r="D4" s="1610" t="s">
        <v>2870</v>
      </c>
      <c r="E4" s="1611">
        <v>0.6666666666666666</v>
      </c>
      <c r="F4" s="1611">
        <v>0.875</v>
      </c>
      <c r="G4" s="1613"/>
      <c r="H4" s="1610">
        <v>5.0</v>
      </c>
    </row>
    <row r="5">
      <c r="A5" s="1614" t="s">
        <v>4574</v>
      </c>
      <c r="B5" s="1614" t="s">
        <v>2092</v>
      </c>
      <c r="C5" s="1614" t="s">
        <v>3145</v>
      </c>
      <c r="D5" s="1614" t="s">
        <v>4576</v>
      </c>
      <c r="E5" s="1614">
        <v>1000.0</v>
      </c>
      <c r="F5" s="1614">
        <v>1600.0</v>
      </c>
      <c r="G5" s="1614">
        <v>0.0</v>
      </c>
      <c r="H5" s="1614">
        <v>6.0</v>
      </c>
    </row>
    <row r="6">
      <c r="A6" s="242" t="s">
        <v>4577</v>
      </c>
      <c r="B6" s="242" t="s">
        <v>4578</v>
      </c>
      <c r="C6" s="242" t="s">
        <v>3145</v>
      </c>
      <c r="D6" s="242" t="s">
        <v>4579</v>
      </c>
      <c r="E6" s="1615">
        <v>0.4166666666666667</v>
      </c>
      <c r="F6" s="1615">
        <v>0.7083333333333334</v>
      </c>
      <c r="G6" s="242">
        <v>30.0</v>
      </c>
      <c r="H6" s="242">
        <v>6.5</v>
      </c>
    </row>
    <row r="7">
      <c r="A7" s="1616" t="s">
        <v>4577</v>
      </c>
      <c r="B7" s="1616" t="s">
        <v>4578</v>
      </c>
      <c r="C7" s="1616" t="s">
        <v>3145</v>
      </c>
      <c r="D7" s="1616" t="s">
        <v>4581</v>
      </c>
      <c r="E7" s="1617">
        <v>0.5104166666666666</v>
      </c>
      <c r="F7" s="1617">
        <v>0.8958333333333334</v>
      </c>
      <c r="G7" s="1618"/>
      <c r="H7" s="1616">
        <v>9.15</v>
      </c>
    </row>
    <row r="8">
      <c r="A8" s="1619" t="s">
        <v>4583</v>
      </c>
      <c r="B8" s="1619" t="s">
        <v>4584</v>
      </c>
      <c r="C8" s="1619" t="s">
        <v>3145</v>
      </c>
      <c r="D8" s="1619" t="s">
        <v>4585</v>
      </c>
      <c r="E8" s="1620">
        <v>0.4583333333333333</v>
      </c>
      <c r="F8" s="1620">
        <v>0.75</v>
      </c>
      <c r="G8" s="103"/>
      <c r="H8" s="1619">
        <v>7.0</v>
      </c>
    </row>
    <row r="9">
      <c r="A9" s="1619" t="s">
        <v>4586</v>
      </c>
      <c r="B9" s="1619" t="s">
        <v>5</v>
      </c>
      <c r="C9" s="1619" t="s">
        <v>3145</v>
      </c>
      <c r="D9" s="1619" t="s">
        <v>4585</v>
      </c>
      <c r="E9" s="1620">
        <v>0.4583333333333333</v>
      </c>
      <c r="F9" s="1620">
        <v>0.75</v>
      </c>
      <c r="G9" s="1619">
        <v>30.0</v>
      </c>
      <c r="H9" s="1619">
        <v>7.5</v>
      </c>
    </row>
    <row r="10">
      <c r="A10" s="1616" t="s">
        <v>4586</v>
      </c>
      <c r="B10" s="1616" t="s">
        <v>3295</v>
      </c>
      <c r="C10" s="1616" t="s">
        <v>3145</v>
      </c>
      <c r="D10" s="1616" t="s">
        <v>4587</v>
      </c>
      <c r="E10" s="1617">
        <v>0.5416666666666666</v>
      </c>
      <c r="F10" s="1617">
        <v>0.6666666666666666</v>
      </c>
      <c r="G10" s="1618"/>
      <c r="H10" s="1616">
        <v>3.0</v>
      </c>
    </row>
    <row r="11">
      <c r="A11" s="1624">
        <v>41306.0</v>
      </c>
      <c r="B11" s="1614" t="s">
        <v>4588</v>
      </c>
      <c r="C11" s="1614" t="s">
        <v>3145</v>
      </c>
      <c r="D11" s="1614" t="s">
        <v>4576</v>
      </c>
      <c r="E11" s="1614">
        <v>1030.0</v>
      </c>
      <c r="F11" s="1614">
        <v>2100.0</v>
      </c>
      <c r="G11" s="1614">
        <v>0.0</v>
      </c>
      <c r="H11" s="1614">
        <v>10.3</v>
      </c>
    </row>
    <row r="12">
      <c r="A12" s="1624">
        <v>41365.0</v>
      </c>
      <c r="B12" s="1614" t="s">
        <v>2092</v>
      </c>
      <c r="C12" s="1614" t="s">
        <v>3145</v>
      </c>
      <c r="D12" s="1614" t="s">
        <v>4576</v>
      </c>
      <c r="E12" s="1614">
        <v>1030.0</v>
      </c>
      <c r="F12" s="1626">
        <v>0.6666666666666666</v>
      </c>
      <c r="G12" s="1614">
        <v>0.0</v>
      </c>
      <c r="H12" s="1614">
        <v>5.5</v>
      </c>
    </row>
    <row r="13">
      <c r="A13" s="1627">
        <v>41365.0</v>
      </c>
      <c r="B13" s="1616" t="s">
        <v>2092</v>
      </c>
      <c r="C13" s="1616" t="s">
        <v>234</v>
      </c>
      <c r="D13" s="1616" t="s">
        <v>4581</v>
      </c>
      <c r="E13" s="1617">
        <v>0.6666666666666666</v>
      </c>
      <c r="F13" s="1617">
        <v>0.8958333333333334</v>
      </c>
      <c r="G13" s="1618"/>
      <c r="H13" s="1618"/>
    </row>
    <row r="14">
      <c r="A14" s="1628">
        <v>41395.0</v>
      </c>
      <c r="B14" s="1605" t="s">
        <v>4578</v>
      </c>
      <c r="C14" s="1605" t="s">
        <v>3145</v>
      </c>
      <c r="D14" s="1605" t="s">
        <v>4590</v>
      </c>
      <c r="E14" s="1607">
        <v>0.4166666666666667</v>
      </c>
      <c r="F14" s="1605">
        <v>1700.0</v>
      </c>
      <c r="G14" s="1605">
        <v>30.0</v>
      </c>
      <c r="H14" s="1605">
        <v>6.5</v>
      </c>
    </row>
    <row r="15">
      <c r="A15" s="1624">
        <v>41395.0</v>
      </c>
      <c r="B15" s="1614" t="s">
        <v>4578</v>
      </c>
      <c r="C15" s="1614" t="s">
        <v>3145</v>
      </c>
      <c r="D15" s="1614" t="s">
        <v>4576</v>
      </c>
      <c r="E15" s="1614">
        <v>1200.0</v>
      </c>
      <c r="F15" s="1626">
        <v>0.8958333333333334</v>
      </c>
      <c r="G15" s="1614">
        <v>0.0</v>
      </c>
      <c r="H15" s="1614">
        <v>9.5</v>
      </c>
    </row>
    <row r="16">
      <c r="A16" s="1608">
        <v>40911.0</v>
      </c>
      <c r="B16" s="1610" t="s">
        <v>109</v>
      </c>
      <c r="C16" s="1610" t="s">
        <v>234</v>
      </c>
      <c r="D16" s="1610" t="s">
        <v>2870</v>
      </c>
      <c r="E16" s="1611">
        <v>0.4375</v>
      </c>
      <c r="F16" s="1611">
        <v>0.7083333333333334</v>
      </c>
      <c r="G16" s="1613"/>
      <c r="H16" s="1610">
        <v>6.5</v>
      </c>
    </row>
    <row r="17">
      <c r="A17" s="1627">
        <v>40969.0</v>
      </c>
      <c r="B17" s="1616" t="s">
        <v>109</v>
      </c>
      <c r="C17" s="1616" t="s">
        <v>234</v>
      </c>
      <c r="D17" s="1616" t="s">
        <v>4581</v>
      </c>
      <c r="E17" s="1617">
        <v>0.625</v>
      </c>
      <c r="F17" s="1617">
        <v>0.875</v>
      </c>
      <c r="G17" s="1618"/>
      <c r="H17" s="1616">
        <v>6.0</v>
      </c>
    </row>
    <row r="18">
      <c r="A18" s="968">
        <v>41061.0</v>
      </c>
      <c r="B18" s="1619" t="s">
        <v>170</v>
      </c>
      <c r="C18" s="1619" t="s">
        <v>234</v>
      </c>
      <c r="D18" s="1619" t="s">
        <v>946</v>
      </c>
      <c r="E18" s="1620">
        <v>0.4583333333333333</v>
      </c>
      <c r="F18" s="1620">
        <v>0.75</v>
      </c>
      <c r="G18" s="1619" t="s">
        <v>4593</v>
      </c>
      <c r="H18" s="1619">
        <v>6.75</v>
      </c>
    </row>
    <row r="19">
      <c r="A19" s="968">
        <v>41091.0</v>
      </c>
      <c r="B19" s="1619" t="s">
        <v>5</v>
      </c>
      <c r="C19" s="1619" t="s">
        <v>234</v>
      </c>
      <c r="D19" s="1619" t="s">
        <v>946</v>
      </c>
      <c r="E19" s="1620">
        <v>0.4375</v>
      </c>
      <c r="F19" s="1620">
        <v>0.7916666666666666</v>
      </c>
      <c r="G19" s="1619" t="s">
        <v>1063</v>
      </c>
      <c r="H19" s="1619">
        <v>8.5</v>
      </c>
    </row>
    <row r="20">
      <c r="A20" s="1624">
        <v>41122.0</v>
      </c>
      <c r="B20" s="1614" t="s">
        <v>40</v>
      </c>
      <c r="C20" s="1614" t="s">
        <v>234</v>
      </c>
      <c r="D20" s="1614" t="s">
        <v>4594</v>
      </c>
      <c r="E20" s="1626">
        <v>0.4375</v>
      </c>
      <c r="F20" s="1626">
        <v>0.8333333333333334</v>
      </c>
      <c r="G20" s="1614" t="s">
        <v>1063</v>
      </c>
      <c r="H20" s="1614">
        <v>9.5</v>
      </c>
    </row>
    <row r="21">
      <c r="A21" s="968">
        <v>41518.0</v>
      </c>
      <c r="B21" s="1619" t="s">
        <v>4588</v>
      </c>
      <c r="C21" s="1619" t="s">
        <v>234</v>
      </c>
      <c r="D21" s="1619" t="s">
        <v>946</v>
      </c>
      <c r="E21" s="1620">
        <v>0.4375</v>
      </c>
      <c r="F21" s="1620">
        <v>0.7916666666666666</v>
      </c>
      <c r="G21" s="1619" t="s">
        <v>1063</v>
      </c>
      <c r="H21" s="1619">
        <v>8.5</v>
      </c>
    </row>
    <row r="22">
      <c r="A22" s="242" t="s">
        <v>4595</v>
      </c>
    </row>
    <row r="23">
      <c r="A23" s="1627">
        <v>41548.0</v>
      </c>
      <c r="B23" s="1616" t="s">
        <v>109</v>
      </c>
      <c r="C23" s="1616" t="s">
        <v>3145</v>
      </c>
      <c r="D23" s="1616" t="s">
        <v>4596</v>
      </c>
      <c r="E23" s="1617">
        <v>0.6666666666666666</v>
      </c>
      <c r="F23" s="1617">
        <v>0.875</v>
      </c>
      <c r="G23" s="1616" t="s">
        <v>1063</v>
      </c>
      <c r="H23" s="1616">
        <v>5.0</v>
      </c>
    </row>
    <row r="24">
      <c r="A24" s="1634">
        <v>41579.0</v>
      </c>
      <c r="B24" s="1635" t="s">
        <v>125</v>
      </c>
      <c r="C24" s="1635" t="s">
        <v>3145</v>
      </c>
      <c r="D24" s="1635" t="s">
        <v>4597</v>
      </c>
      <c r="E24" s="1637">
        <v>0.4375</v>
      </c>
      <c r="F24" s="1637">
        <v>0.6666666666666666</v>
      </c>
      <c r="G24" s="1635" t="s">
        <v>1063</v>
      </c>
      <c r="H24" s="1635">
        <v>5.5</v>
      </c>
    </row>
    <row r="25">
      <c r="A25" s="1639">
        <v>41548.0</v>
      </c>
      <c r="B25" s="869" t="s">
        <v>4568</v>
      </c>
      <c r="C25" s="869" t="s">
        <v>3145</v>
      </c>
      <c r="D25" s="869" t="s">
        <v>4598</v>
      </c>
      <c r="E25" s="869">
        <v>1030.0</v>
      </c>
      <c r="F25" s="869">
        <v>1645.0</v>
      </c>
      <c r="G25" s="869">
        <v>0.0</v>
      </c>
      <c r="H25" s="869">
        <v>6.45</v>
      </c>
    </row>
    <row r="26">
      <c r="A26" s="1616" t="s">
        <v>4599</v>
      </c>
      <c r="B26" s="1616" t="s">
        <v>125</v>
      </c>
      <c r="C26" s="1616" t="s">
        <v>3145</v>
      </c>
      <c r="D26" s="1616" t="s">
        <v>4596</v>
      </c>
      <c r="E26" s="1617">
        <v>0.6666666666666666</v>
      </c>
      <c r="F26" s="1617">
        <v>0.8958333333333334</v>
      </c>
      <c r="G26" s="1616" t="s">
        <v>1063</v>
      </c>
      <c r="H26" s="1616">
        <v>5.5</v>
      </c>
    </row>
    <row r="27">
      <c r="A27" s="1628">
        <v>41244.0</v>
      </c>
      <c r="B27" s="1605" t="s">
        <v>141</v>
      </c>
      <c r="C27" s="1605" t="s">
        <v>234</v>
      </c>
      <c r="D27" s="1605" t="s">
        <v>2870</v>
      </c>
      <c r="E27" s="1607">
        <v>0.5</v>
      </c>
      <c r="F27" s="1607">
        <v>0.8958333333333334</v>
      </c>
      <c r="G27" s="1605">
        <v>0.5</v>
      </c>
      <c r="H27" s="1605">
        <v>9.0</v>
      </c>
    </row>
    <row r="28">
      <c r="A28" s="1634">
        <v>41609.0</v>
      </c>
      <c r="B28" s="1635" t="s">
        <v>141</v>
      </c>
      <c r="C28" s="1635" t="s">
        <v>234</v>
      </c>
      <c r="D28" s="1635" t="s">
        <v>4600</v>
      </c>
      <c r="E28" s="1637">
        <v>0.4166666666666667</v>
      </c>
      <c r="F28" s="1637">
        <v>0.7083333333333334</v>
      </c>
      <c r="G28" s="138"/>
      <c r="H28" s="1635">
        <v>7.0</v>
      </c>
    </row>
    <row r="29">
      <c r="A29" s="1619" t="s">
        <v>4601</v>
      </c>
      <c r="B29" s="1619" t="s">
        <v>170</v>
      </c>
      <c r="C29" s="1619" t="s">
        <v>234</v>
      </c>
      <c r="D29" s="1619" t="s">
        <v>946</v>
      </c>
      <c r="E29" s="1620">
        <v>0.4583333333333333</v>
      </c>
      <c r="F29" s="1620">
        <v>0.75</v>
      </c>
      <c r="G29" s="1619">
        <v>30.0</v>
      </c>
      <c r="H29" s="1619">
        <v>6.5</v>
      </c>
    </row>
    <row r="30">
      <c r="A30" s="1619" t="s">
        <v>4602</v>
      </c>
      <c r="B30" s="1619" t="s">
        <v>5</v>
      </c>
      <c r="C30" s="1619" t="s">
        <v>234</v>
      </c>
      <c r="D30" s="1619" t="s">
        <v>946</v>
      </c>
      <c r="E30" s="1620">
        <v>0.4375</v>
      </c>
      <c r="F30" s="1620">
        <v>0.7916666666666666</v>
      </c>
      <c r="G30" s="1619" t="s">
        <v>1063</v>
      </c>
      <c r="H30" s="1619">
        <v>8.5</v>
      </c>
    </row>
    <row r="31">
      <c r="A31" s="1642" t="s">
        <v>4603</v>
      </c>
      <c r="B31" s="1642" t="s">
        <v>2588</v>
      </c>
      <c r="C31" s="1642" t="s">
        <v>3145</v>
      </c>
      <c r="D31" s="1642" t="s">
        <v>4598</v>
      </c>
      <c r="E31" s="1642">
        <v>1030.0</v>
      </c>
      <c r="F31" s="1642">
        <v>1900.0</v>
      </c>
      <c r="G31" s="1642">
        <v>0.0</v>
      </c>
      <c r="H31" s="1642">
        <v>8.5</v>
      </c>
    </row>
    <row r="32">
      <c r="A32" s="1619" t="s">
        <v>4604</v>
      </c>
      <c r="B32" s="1619" t="s">
        <v>4605</v>
      </c>
      <c r="C32" s="1619" t="s">
        <v>234</v>
      </c>
      <c r="D32" s="1619" t="s">
        <v>946</v>
      </c>
      <c r="E32" s="1620">
        <v>0.4375</v>
      </c>
      <c r="F32" s="1620">
        <v>0.7916666666666666</v>
      </c>
      <c r="G32" s="1619" t="s">
        <v>1063</v>
      </c>
      <c r="H32" s="1619">
        <v>8.5</v>
      </c>
    </row>
    <row r="33">
      <c r="A33" s="1616" t="s">
        <v>4606</v>
      </c>
      <c r="B33" s="1616" t="s">
        <v>4607</v>
      </c>
      <c r="C33" s="1616" t="s">
        <v>234</v>
      </c>
      <c r="D33" s="1616" t="s">
        <v>4596</v>
      </c>
      <c r="E33" s="1617">
        <v>0.6666666666666666</v>
      </c>
      <c r="F33" s="1617">
        <v>0.875</v>
      </c>
      <c r="G33" s="1616" t="s">
        <v>1063</v>
      </c>
      <c r="H33" s="1616">
        <v>5.0</v>
      </c>
    </row>
    <row r="34">
      <c r="A34" s="869" t="s">
        <v>4608</v>
      </c>
      <c r="B34" s="869" t="s">
        <v>4568</v>
      </c>
      <c r="C34" s="869" t="s">
        <v>3145</v>
      </c>
      <c r="D34" s="869" t="s">
        <v>4576</v>
      </c>
      <c r="E34" s="869">
        <v>1030.0</v>
      </c>
      <c r="F34" s="869">
        <v>1700.0</v>
      </c>
      <c r="G34" s="869">
        <v>0.0</v>
      </c>
      <c r="H34" s="869">
        <v>6.5</v>
      </c>
    </row>
    <row r="35">
      <c r="A35" s="1635" t="s">
        <v>4609</v>
      </c>
      <c r="B35" s="1635" t="s">
        <v>125</v>
      </c>
      <c r="C35" s="1635" t="s">
        <v>234</v>
      </c>
      <c r="D35" s="1635" t="s">
        <v>4600</v>
      </c>
      <c r="E35" s="1637">
        <v>0.4375</v>
      </c>
      <c r="F35" s="1637">
        <v>0.6666666666666666</v>
      </c>
      <c r="G35" s="1635" t="s">
        <v>1063</v>
      </c>
      <c r="H35" s="1635">
        <v>5.5</v>
      </c>
    </row>
    <row r="36">
      <c r="A36" s="1605" t="s">
        <v>4610</v>
      </c>
      <c r="B36" s="1605" t="s">
        <v>125</v>
      </c>
      <c r="C36" s="1605" t="s">
        <v>234</v>
      </c>
      <c r="D36" s="1605" t="s">
        <v>2870</v>
      </c>
      <c r="E36" s="1607">
        <v>0.6666666666666666</v>
      </c>
      <c r="F36" s="1607">
        <v>0.8958333333333334</v>
      </c>
      <c r="G36" s="1605" t="s">
        <v>1063</v>
      </c>
      <c r="H36" s="1605">
        <v>5.5</v>
      </c>
    </row>
    <row r="37">
      <c r="A37" s="1605" t="s">
        <v>4611</v>
      </c>
      <c r="B37" s="1605" t="s">
        <v>141</v>
      </c>
      <c r="C37" s="1605" t="s">
        <v>234</v>
      </c>
      <c r="D37" s="1605" t="s">
        <v>2870</v>
      </c>
      <c r="E37" s="1607">
        <v>0.4166666666666667</v>
      </c>
      <c r="F37" s="1607">
        <v>0.7083333333333334</v>
      </c>
      <c r="G37" s="1605">
        <v>0.5</v>
      </c>
      <c r="H37" s="1605">
        <v>6.5</v>
      </c>
    </row>
    <row r="38">
      <c r="A38" s="1635" t="s">
        <v>4612</v>
      </c>
      <c r="B38" s="1635" t="s">
        <v>141</v>
      </c>
      <c r="C38" s="1635" t="s">
        <v>234</v>
      </c>
      <c r="D38" s="1635" t="s">
        <v>4600</v>
      </c>
      <c r="E38" s="1637">
        <v>0.5</v>
      </c>
      <c r="F38" s="1637">
        <v>0.8958333333333334</v>
      </c>
      <c r="G38" s="1635">
        <v>30.0</v>
      </c>
      <c r="H38" s="1635">
        <v>9.0</v>
      </c>
    </row>
    <row r="39">
      <c r="A39" s="1643" t="s">
        <v>4613</v>
      </c>
      <c r="B39" s="1643" t="s">
        <v>170</v>
      </c>
      <c r="C39" s="1643" t="s">
        <v>3145</v>
      </c>
      <c r="D39" s="1643" t="s">
        <v>946</v>
      </c>
      <c r="E39" s="1645">
        <v>0.4583333333333333</v>
      </c>
      <c r="F39" s="1645">
        <v>0.75</v>
      </c>
      <c r="G39" s="1643">
        <v>30.0</v>
      </c>
      <c r="H39" s="1643">
        <v>6.5</v>
      </c>
    </row>
    <row r="40">
      <c r="A40" s="1643" t="s">
        <v>4614</v>
      </c>
      <c r="B40" s="1643" t="s">
        <v>5</v>
      </c>
      <c r="C40" s="1643" t="s">
        <v>3145</v>
      </c>
      <c r="D40" s="1643" t="s">
        <v>946</v>
      </c>
      <c r="E40" s="1645">
        <v>0.4375</v>
      </c>
      <c r="F40" s="1645">
        <v>0.7916666666666666</v>
      </c>
      <c r="G40" s="1643" t="s">
        <v>1063</v>
      </c>
      <c r="H40" s="1643">
        <v>8.5</v>
      </c>
    </row>
    <row r="41">
      <c r="A41" s="1642" t="s">
        <v>4615</v>
      </c>
      <c r="B41" s="1642" t="s">
        <v>4616</v>
      </c>
      <c r="C41" s="1642" t="s">
        <v>3145</v>
      </c>
      <c r="D41" s="1642" t="s">
        <v>4576</v>
      </c>
      <c r="E41" s="1642">
        <v>1030.0</v>
      </c>
      <c r="F41" s="1642">
        <v>1930.0</v>
      </c>
      <c r="G41" s="1642">
        <v>0.0</v>
      </c>
      <c r="H41" s="1642">
        <v>9.0</v>
      </c>
    </row>
    <row r="42">
      <c r="A42" s="1619" t="s">
        <v>4617</v>
      </c>
      <c r="B42" s="1619" t="s">
        <v>1115</v>
      </c>
      <c r="C42" s="1619" t="s">
        <v>234</v>
      </c>
      <c r="D42" s="1619" t="s">
        <v>946</v>
      </c>
      <c r="E42" s="1620">
        <v>0.4375</v>
      </c>
      <c r="F42" s="1620">
        <v>0.7916666666666666</v>
      </c>
      <c r="G42" s="1619" t="s">
        <v>1063</v>
      </c>
      <c r="H42" s="1619">
        <v>8.5</v>
      </c>
    </row>
    <row r="43">
      <c r="A43" s="242" t="s">
        <v>4618</v>
      </c>
    </row>
    <row r="44">
      <c r="A44" s="1616" t="s">
        <v>4619</v>
      </c>
      <c r="B44" s="1616" t="s">
        <v>4568</v>
      </c>
      <c r="C44" s="1616" t="s">
        <v>234</v>
      </c>
      <c r="D44" s="1616" t="s">
        <v>4596</v>
      </c>
      <c r="E44" s="1617">
        <v>0.4375</v>
      </c>
      <c r="F44" s="1617">
        <v>0.7083333333333334</v>
      </c>
      <c r="G44" s="1616" t="s">
        <v>1063</v>
      </c>
      <c r="H44" s="1616">
        <v>6.5</v>
      </c>
    </row>
    <row r="45">
      <c r="A45" s="1647" t="s">
        <v>4620</v>
      </c>
      <c r="B45" s="1647" t="s">
        <v>109</v>
      </c>
      <c r="C45" s="1647" t="s">
        <v>234</v>
      </c>
      <c r="D45" s="1647" t="s">
        <v>4598</v>
      </c>
      <c r="E45" s="1648">
        <v>0.6666666666666666</v>
      </c>
      <c r="F45" s="1648">
        <v>0.875</v>
      </c>
      <c r="G45" s="1647" t="s">
        <v>1063</v>
      </c>
      <c r="H45" s="1647">
        <v>5.0</v>
      </c>
    </row>
    <row r="46">
      <c r="A46" s="1616" t="s">
        <v>4621</v>
      </c>
      <c r="B46" s="1616" t="s">
        <v>125</v>
      </c>
      <c r="C46" s="1616" t="s">
        <v>234</v>
      </c>
      <c r="D46" s="1616" t="s">
        <v>4596</v>
      </c>
      <c r="E46" s="1617">
        <v>0.4375</v>
      </c>
      <c r="F46" s="1617">
        <v>0.6666666666666666</v>
      </c>
      <c r="G46" s="1616" t="s">
        <v>1063</v>
      </c>
      <c r="H46" s="1616">
        <v>5.5</v>
      </c>
    </row>
    <row r="47">
      <c r="A47" s="1651" t="s">
        <v>4622</v>
      </c>
      <c r="B47" s="1651" t="s">
        <v>125</v>
      </c>
      <c r="C47" s="1651" t="s">
        <v>234</v>
      </c>
      <c r="D47" s="1651" t="s">
        <v>2870</v>
      </c>
      <c r="E47" s="1653">
        <v>0.6666666666666666</v>
      </c>
      <c r="F47" s="1653">
        <v>0.8958333333333334</v>
      </c>
      <c r="G47" s="1651" t="s">
        <v>1063</v>
      </c>
      <c r="H47" s="1651">
        <v>5.5</v>
      </c>
    </row>
    <row r="48">
      <c r="A48" s="1655" t="s">
        <v>4623</v>
      </c>
      <c r="B48" s="1655" t="s">
        <v>141</v>
      </c>
      <c r="C48" s="1655" t="s">
        <v>234</v>
      </c>
      <c r="D48" s="1655" t="s">
        <v>4600</v>
      </c>
      <c r="E48" s="1657">
        <v>0.4166666666666667</v>
      </c>
      <c r="F48" s="1657">
        <v>0.7083333333333334</v>
      </c>
      <c r="G48" s="1655">
        <v>30.0</v>
      </c>
      <c r="H48" s="1655">
        <v>6.5</v>
      </c>
    </row>
    <row r="49">
      <c r="A49" s="1651" t="s">
        <v>4624</v>
      </c>
      <c r="B49" s="1651" t="s">
        <v>141</v>
      </c>
      <c r="C49" s="1651" t="s">
        <v>234</v>
      </c>
      <c r="D49" s="1651" t="s">
        <v>2870</v>
      </c>
      <c r="E49" s="1653">
        <v>0.5</v>
      </c>
      <c r="F49" s="1653">
        <v>0.8958333333333334</v>
      </c>
      <c r="G49" s="1651">
        <v>0.5</v>
      </c>
      <c r="H49" s="1651">
        <v>9.0</v>
      </c>
    </row>
    <row r="50">
      <c r="A50" s="1619" t="s">
        <v>4625</v>
      </c>
      <c r="B50" s="1619" t="s">
        <v>170</v>
      </c>
      <c r="C50" s="1619" t="s">
        <v>234</v>
      </c>
      <c r="D50" s="1619" t="s">
        <v>946</v>
      </c>
      <c r="E50" s="1620">
        <v>0.4583333333333333</v>
      </c>
      <c r="F50" s="1620">
        <v>0.75</v>
      </c>
      <c r="G50" s="1619" t="s">
        <v>4566</v>
      </c>
      <c r="H50" s="1619">
        <v>6.5</v>
      </c>
    </row>
    <row r="51">
      <c r="A51" s="1619" t="s">
        <v>4626</v>
      </c>
      <c r="B51" s="1619" t="s">
        <v>5</v>
      </c>
      <c r="C51" s="1619" t="s">
        <v>234</v>
      </c>
      <c r="D51" s="1619" t="s">
        <v>946</v>
      </c>
      <c r="E51" s="1620">
        <v>0.4583333333333333</v>
      </c>
      <c r="F51" s="1620">
        <v>0.75</v>
      </c>
      <c r="G51" s="1619" t="s">
        <v>1063</v>
      </c>
      <c r="H51" s="1619">
        <v>7.0</v>
      </c>
    </row>
    <row r="52">
      <c r="A52" s="1647" t="s">
        <v>4626</v>
      </c>
      <c r="B52" s="1647" t="s">
        <v>40</v>
      </c>
      <c r="C52" s="1647" t="s">
        <v>234</v>
      </c>
      <c r="D52" s="1647" t="s">
        <v>4598</v>
      </c>
      <c r="E52" s="1648">
        <v>0.4375</v>
      </c>
      <c r="F52" s="1648">
        <v>0.7916666666666666</v>
      </c>
      <c r="G52" s="1647" t="s">
        <v>1063</v>
      </c>
      <c r="H52" s="1647">
        <v>8.5</v>
      </c>
    </row>
    <row r="53">
      <c r="A53" s="1619" t="s">
        <v>4627</v>
      </c>
      <c r="B53" s="1619" t="s">
        <v>3529</v>
      </c>
      <c r="C53" s="1619" t="s">
        <v>234</v>
      </c>
      <c r="D53" s="1619" t="s">
        <v>946</v>
      </c>
      <c r="E53" s="1620">
        <v>0.4583333333333333</v>
      </c>
      <c r="F53" s="1620">
        <v>0.7916666666666666</v>
      </c>
      <c r="G53" s="1619" t="s">
        <v>1063</v>
      </c>
      <c r="H53" s="1619">
        <v>8.0</v>
      </c>
    </row>
    <row r="54">
      <c r="A54" s="1662" t="s">
        <v>4628</v>
      </c>
      <c r="B54" s="1662" t="s">
        <v>170</v>
      </c>
      <c r="C54" s="1662" t="s">
        <v>234</v>
      </c>
      <c r="D54" s="1662" t="s">
        <v>4581</v>
      </c>
      <c r="E54" s="1663">
        <v>0.5416666666666666</v>
      </c>
      <c r="F54" s="1663">
        <v>0.6666666666666666</v>
      </c>
      <c r="G54" s="1508"/>
      <c r="H54" s="1662">
        <v>3.0</v>
      </c>
    </row>
    <row r="55">
      <c r="A55" s="1647" t="s">
        <v>4629</v>
      </c>
      <c r="B55" s="1647" t="s">
        <v>40</v>
      </c>
      <c r="C55" s="1647" t="s">
        <v>234</v>
      </c>
      <c r="D55" s="1647" t="s">
        <v>4598</v>
      </c>
      <c r="E55" s="1648">
        <v>0.4375</v>
      </c>
      <c r="F55" s="1647">
        <v>1900.0</v>
      </c>
      <c r="G55" s="1647" t="s">
        <v>1063</v>
      </c>
      <c r="H55" s="1647">
        <v>8.5</v>
      </c>
    </row>
    <row r="56">
      <c r="A56" s="1616" t="s">
        <v>4630</v>
      </c>
      <c r="B56" s="1616" t="s">
        <v>109</v>
      </c>
      <c r="C56" s="1616" t="s">
        <v>234</v>
      </c>
      <c r="D56" s="1616" t="s">
        <v>4596</v>
      </c>
      <c r="E56" s="1617">
        <v>0.44166666666666665</v>
      </c>
      <c r="F56" s="1617">
        <v>0.7083333333333334</v>
      </c>
      <c r="G56" s="1616" t="s">
        <v>1063</v>
      </c>
      <c r="H56" s="1616" t="s">
        <v>4631</v>
      </c>
    </row>
    <row r="57">
      <c r="A57" s="1666" t="s">
        <v>4632</v>
      </c>
      <c r="B57" s="1666" t="s">
        <v>109</v>
      </c>
      <c r="C57" s="1666" t="s">
        <v>234</v>
      </c>
      <c r="D57" s="1666" t="s">
        <v>4598</v>
      </c>
      <c r="E57" s="1668">
        <v>0.6666666666666666</v>
      </c>
      <c r="F57" s="1666">
        <v>2100.0</v>
      </c>
      <c r="G57" s="1666" t="s">
        <v>1063</v>
      </c>
      <c r="H57" s="1666">
        <v>5.0</v>
      </c>
    </row>
    <row r="58">
      <c r="A58" s="1670">
        <v>41276.0</v>
      </c>
      <c r="B58" s="1662" t="s">
        <v>125</v>
      </c>
      <c r="C58" s="1662" t="s">
        <v>234</v>
      </c>
      <c r="D58" s="1662" t="s">
        <v>4581</v>
      </c>
      <c r="E58" s="1663">
        <v>0.4375</v>
      </c>
      <c r="F58" s="1663">
        <v>0.6666666666666666</v>
      </c>
      <c r="G58" s="1508"/>
      <c r="H58" s="1662">
        <v>5.5</v>
      </c>
    </row>
    <row r="59">
      <c r="A59" s="1670">
        <v>41307.0</v>
      </c>
      <c r="B59" s="1662" t="s">
        <v>141</v>
      </c>
      <c r="C59" s="1662" t="s">
        <v>234</v>
      </c>
      <c r="D59" s="1662" t="s">
        <v>4581</v>
      </c>
      <c r="E59" s="1663">
        <v>0.5</v>
      </c>
      <c r="F59" s="1663">
        <v>0.875</v>
      </c>
      <c r="G59" s="1508"/>
      <c r="H59" s="1662">
        <v>9.0</v>
      </c>
    </row>
    <row r="60">
      <c r="A60" s="1672">
        <v>41276.0</v>
      </c>
      <c r="B60" s="1647" t="s">
        <v>125</v>
      </c>
      <c r="C60" s="1647" t="s">
        <v>234</v>
      </c>
      <c r="D60" s="1647" t="s">
        <v>4598</v>
      </c>
      <c r="E60" s="1674">
        <v>0.6666666666666666</v>
      </c>
      <c r="F60" s="1648">
        <v>0.875</v>
      </c>
      <c r="G60" s="1647" t="s">
        <v>1063</v>
      </c>
      <c r="H60" s="1647">
        <v>5.0</v>
      </c>
    </row>
    <row r="61">
      <c r="A61" s="1670">
        <v>41335.0</v>
      </c>
      <c r="B61" s="1662" t="s">
        <v>170</v>
      </c>
      <c r="C61" s="1662" t="s">
        <v>234</v>
      </c>
      <c r="D61" s="1662" t="s">
        <v>4581</v>
      </c>
      <c r="E61" s="1663">
        <v>0.5416666666666666</v>
      </c>
      <c r="F61" s="1663">
        <v>0.6666666666666666</v>
      </c>
      <c r="G61" s="1508"/>
      <c r="H61" s="1662">
        <v>3.0</v>
      </c>
    </row>
    <row r="62">
      <c r="A62" s="1672">
        <v>41307.0</v>
      </c>
      <c r="B62" s="1647" t="s">
        <v>141</v>
      </c>
      <c r="C62" s="1647" t="s">
        <v>234</v>
      </c>
      <c r="D62" s="1647" t="s">
        <v>4598</v>
      </c>
      <c r="E62" s="1648">
        <v>0.4166666666666667</v>
      </c>
      <c r="F62" s="1647">
        <v>1600.0</v>
      </c>
      <c r="G62" s="1647">
        <v>30.0</v>
      </c>
      <c r="H62" s="1647">
        <v>5.5</v>
      </c>
    </row>
    <row r="63">
      <c r="A63" s="1672">
        <v>41335.0</v>
      </c>
      <c r="B63" s="1647" t="s">
        <v>170</v>
      </c>
      <c r="C63" s="1647" t="s">
        <v>234</v>
      </c>
      <c r="D63" s="1647" t="s">
        <v>4598</v>
      </c>
      <c r="E63" s="1648">
        <v>0.4583333333333333</v>
      </c>
      <c r="F63" s="1648">
        <v>0.75</v>
      </c>
      <c r="G63" s="1647">
        <v>15.0</v>
      </c>
      <c r="H63" s="1647">
        <v>6.45</v>
      </c>
    </row>
    <row r="64">
      <c r="A64" s="968">
        <v>41366.0</v>
      </c>
      <c r="B64" s="1619" t="s">
        <v>5</v>
      </c>
      <c r="C64" s="1619" t="s">
        <v>234</v>
      </c>
      <c r="D64" s="1619" t="s">
        <v>946</v>
      </c>
      <c r="E64" s="1620">
        <v>0.4375</v>
      </c>
      <c r="F64" s="1620">
        <v>0.7916666666666666</v>
      </c>
      <c r="G64" s="1619" t="s">
        <v>1063</v>
      </c>
      <c r="H64" s="1619">
        <v>8.5</v>
      </c>
    </row>
    <row r="65">
      <c r="A65" s="1616" t="s">
        <v>4634</v>
      </c>
      <c r="B65" s="1616" t="s">
        <v>40</v>
      </c>
      <c r="C65" s="1616" t="s">
        <v>234</v>
      </c>
      <c r="D65" s="1616" t="s">
        <v>4596</v>
      </c>
      <c r="E65" s="1617">
        <v>0.4375</v>
      </c>
      <c r="F65" s="1617">
        <v>0.7916666666666666</v>
      </c>
      <c r="G65" s="1616">
        <v>15.0</v>
      </c>
      <c r="H65" s="1616" t="s">
        <v>4636</v>
      </c>
    </row>
    <row r="66">
      <c r="A66" s="968">
        <v>41427.0</v>
      </c>
      <c r="B66" s="1619" t="s">
        <v>1115</v>
      </c>
      <c r="C66" s="1619" t="s">
        <v>234</v>
      </c>
      <c r="D66" s="1619" t="s">
        <v>946</v>
      </c>
      <c r="E66" s="1620">
        <v>0.4375</v>
      </c>
      <c r="F66" s="1620">
        <v>0.7916666666666666</v>
      </c>
      <c r="G66" s="1619" t="s">
        <v>1063</v>
      </c>
      <c r="H66" s="1619">
        <v>8.5</v>
      </c>
    </row>
    <row r="67">
      <c r="C67" s="242" t="s">
        <v>4637</v>
      </c>
    </row>
    <row r="68">
      <c r="A68" s="242" t="s">
        <v>4576</v>
      </c>
      <c r="B68" s="242" t="s">
        <v>4568</v>
      </c>
      <c r="C68" s="242" t="s">
        <v>3145</v>
      </c>
      <c r="D68" s="242" t="s">
        <v>4598</v>
      </c>
      <c r="E68" s="1615">
        <v>0.4375</v>
      </c>
      <c r="F68" s="242">
        <v>1500.0</v>
      </c>
      <c r="G68" s="242">
        <v>0.0</v>
      </c>
      <c r="H68" s="242">
        <v>4.5</v>
      </c>
    </row>
    <row r="69">
      <c r="A69" s="1136">
        <v>41457.0</v>
      </c>
      <c r="B69" s="1651" t="s">
        <v>109</v>
      </c>
      <c r="C69" s="1651" t="s">
        <v>234</v>
      </c>
      <c r="D69" s="1651" t="s">
        <v>2870</v>
      </c>
      <c r="E69" s="1653">
        <v>0.625</v>
      </c>
      <c r="F69" s="1653">
        <v>0.875</v>
      </c>
      <c r="G69" s="109"/>
      <c r="H69" s="1651">
        <v>6.0</v>
      </c>
    </row>
    <row r="70">
      <c r="A70" s="1670">
        <v>41488.0</v>
      </c>
      <c r="B70" s="1662" t="s">
        <v>125</v>
      </c>
      <c r="C70" s="1662" t="s">
        <v>234</v>
      </c>
      <c r="D70" s="1662" t="s">
        <v>4581</v>
      </c>
      <c r="E70" s="1663">
        <v>0.4375</v>
      </c>
      <c r="F70" s="1663">
        <v>0.6666666666666666</v>
      </c>
      <c r="G70" s="1508"/>
      <c r="H70" s="1662">
        <v>5.5</v>
      </c>
    </row>
    <row r="71">
      <c r="A71" s="968">
        <v>41519.0</v>
      </c>
      <c r="B71" s="1619" t="s">
        <v>141</v>
      </c>
      <c r="C71" s="1619" t="s">
        <v>234</v>
      </c>
      <c r="D71" s="1619" t="s">
        <v>946</v>
      </c>
      <c r="E71" s="1620">
        <v>0.4166666666666667</v>
      </c>
      <c r="F71" s="1620">
        <v>0.7083333333333334</v>
      </c>
      <c r="G71" s="103"/>
      <c r="H71" s="1619">
        <v>7.0</v>
      </c>
    </row>
    <row r="72">
      <c r="A72" s="968">
        <v>41549.0</v>
      </c>
      <c r="B72" s="1619" t="s">
        <v>170</v>
      </c>
      <c r="C72" s="1619" t="s">
        <v>234</v>
      </c>
      <c r="D72" s="1619" t="s">
        <v>946</v>
      </c>
      <c r="E72" s="1620">
        <v>0.4583333333333333</v>
      </c>
      <c r="F72" s="1620">
        <v>0.75</v>
      </c>
      <c r="G72" s="1619" t="s">
        <v>4593</v>
      </c>
      <c r="H72" s="1619">
        <v>6.75</v>
      </c>
    </row>
    <row r="73">
      <c r="A73" s="968">
        <v>41580.0</v>
      </c>
      <c r="B73" s="1619" t="s">
        <v>5</v>
      </c>
      <c r="C73" s="1619" t="s">
        <v>234</v>
      </c>
      <c r="D73" s="1619" t="s">
        <v>946</v>
      </c>
      <c r="E73" s="1620">
        <v>0.4375</v>
      </c>
      <c r="F73" s="1620">
        <v>0.7916666666666666</v>
      </c>
      <c r="G73" s="1619" t="s">
        <v>1063</v>
      </c>
      <c r="H73" s="1619">
        <v>8.5</v>
      </c>
    </row>
    <row r="74">
      <c r="A74" s="1616" t="s">
        <v>4642</v>
      </c>
      <c r="B74" s="1616" t="s">
        <v>40</v>
      </c>
      <c r="C74" s="1616" t="s">
        <v>234</v>
      </c>
      <c r="D74" s="1616" t="s">
        <v>4596</v>
      </c>
      <c r="E74" s="1617">
        <v>0.4375</v>
      </c>
      <c r="F74" s="1617">
        <v>0.7916666666666666</v>
      </c>
      <c r="G74" s="1616" t="s">
        <v>1063</v>
      </c>
      <c r="H74" s="1616">
        <v>8.5</v>
      </c>
    </row>
    <row r="75">
      <c r="A75" s="1619" t="s">
        <v>4645</v>
      </c>
      <c r="B75" s="1619" t="s">
        <v>1115</v>
      </c>
      <c r="C75" s="1619" t="s">
        <v>234</v>
      </c>
      <c r="D75" s="1619" t="s">
        <v>946</v>
      </c>
      <c r="E75" s="1620">
        <v>0.4479166666666667</v>
      </c>
      <c r="F75" s="1620">
        <v>0.7916666666666666</v>
      </c>
      <c r="G75" s="1619" t="s">
        <v>1063</v>
      </c>
      <c r="H75" s="1619">
        <v>8.25</v>
      </c>
    </row>
    <row r="76">
      <c r="A76" s="1635" t="s">
        <v>4646</v>
      </c>
      <c r="B76" s="1635" t="s">
        <v>109</v>
      </c>
      <c r="C76" s="1635" t="s">
        <v>234</v>
      </c>
      <c r="D76" s="1635" t="s">
        <v>4600</v>
      </c>
      <c r="E76" s="1637">
        <v>0.4375</v>
      </c>
      <c r="F76" s="1637">
        <v>0.6666666666666666</v>
      </c>
      <c r="G76" s="1635" t="s">
        <v>1063</v>
      </c>
      <c r="H76" s="1635">
        <v>5.5</v>
      </c>
    </row>
    <row r="77">
      <c r="A77" s="1651" t="s">
        <v>4648</v>
      </c>
      <c r="B77" s="1651" t="s">
        <v>125</v>
      </c>
      <c r="C77" s="1651" t="s">
        <v>234</v>
      </c>
      <c r="D77" s="1651" t="s">
        <v>2870</v>
      </c>
      <c r="E77" s="1653">
        <v>0.4375</v>
      </c>
      <c r="F77" s="1653">
        <v>0.7083333333333334</v>
      </c>
      <c r="G77" s="109"/>
      <c r="H77" s="1651">
        <v>6.5</v>
      </c>
    </row>
    <row r="78">
      <c r="A78" s="1619" t="s">
        <v>4648</v>
      </c>
      <c r="B78" s="1619" t="s">
        <v>125</v>
      </c>
      <c r="C78" s="1619" t="s">
        <v>234</v>
      </c>
      <c r="D78" s="1619" t="s">
        <v>946</v>
      </c>
      <c r="E78" s="1620">
        <v>0.7083333333333334</v>
      </c>
      <c r="F78" s="1620">
        <v>0.875</v>
      </c>
      <c r="G78" s="1619" t="s">
        <v>1063</v>
      </c>
      <c r="H78" s="1619">
        <v>4.0</v>
      </c>
    </row>
    <row r="79">
      <c r="A79" s="1651" t="s">
        <v>4649</v>
      </c>
      <c r="B79" s="1651" t="s">
        <v>141</v>
      </c>
      <c r="C79" s="1651" t="s">
        <v>234</v>
      </c>
      <c r="D79" s="1651" t="s">
        <v>2870</v>
      </c>
      <c r="E79" s="1653">
        <v>0.4166666666666667</v>
      </c>
      <c r="F79" s="1653">
        <v>0.7083333333333334</v>
      </c>
      <c r="G79" s="1651">
        <v>0.5</v>
      </c>
      <c r="H79" s="1651">
        <v>6.5</v>
      </c>
    </row>
    <row r="80">
      <c r="A80" s="1651" t="s">
        <v>4652</v>
      </c>
      <c r="B80" s="1651" t="s">
        <v>5</v>
      </c>
      <c r="C80" s="1651" t="s">
        <v>234</v>
      </c>
      <c r="D80" s="1651" t="s">
        <v>2870</v>
      </c>
      <c r="E80" s="1653">
        <v>0.4479166666666667</v>
      </c>
      <c r="F80" s="1653">
        <v>0.6458333333333334</v>
      </c>
      <c r="G80" s="109"/>
      <c r="H80" s="1651">
        <v>4.75</v>
      </c>
    </row>
    <row r="81">
      <c r="A81" s="242" t="s">
        <v>4653</v>
      </c>
      <c r="B81" s="242" t="s">
        <v>2588</v>
      </c>
      <c r="C81" s="242" t="s">
        <v>3145</v>
      </c>
      <c r="D81" s="242" t="s">
        <v>4576</v>
      </c>
      <c r="E81" s="242">
        <v>1030.0</v>
      </c>
      <c r="F81" s="242">
        <v>1900.0</v>
      </c>
      <c r="H81" s="242">
        <v>8.5</v>
      </c>
    </row>
    <row r="82">
      <c r="A82" s="1678" t="s">
        <v>4656</v>
      </c>
      <c r="B82" s="1678" t="s">
        <v>1115</v>
      </c>
      <c r="C82" s="1678" t="s">
        <v>234</v>
      </c>
      <c r="D82" s="1678" t="s">
        <v>4596</v>
      </c>
      <c r="E82" s="1679">
        <v>0.4375</v>
      </c>
      <c r="F82" s="1679">
        <v>0.7916666666666666</v>
      </c>
      <c r="G82" s="1678" t="s">
        <v>1063</v>
      </c>
      <c r="H82" s="1678">
        <v>9.0</v>
      </c>
    </row>
    <row r="83">
      <c r="A83" s="1078"/>
      <c r="B83" s="1078"/>
      <c r="C83" s="1078"/>
      <c r="D83" s="1078"/>
      <c r="E83" s="1078"/>
      <c r="F83" s="1078"/>
      <c r="G83" s="1078"/>
      <c r="H83" s="1078"/>
    </row>
    <row r="84">
      <c r="A84" s="1644" t="s">
        <v>4658</v>
      </c>
      <c r="B84" s="1644" t="s">
        <v>109</v>
      </c>
      <c r="C84" s="1644" t="s">
        <v>234</v>
      </c>
      <c r="D84" s="1644" t="s">
        <v>4600</v>
      </c>
      <c r="E84" s="1682">
        <v>0.4375</v>
      </c>
      <c r="F84" s="1682">
        <v>0.875</v>
      </c>
      <c r="G84" s="1644">
        <v>0.5</v>
      </c>
      <c r="H84" s="1644">
        <v>10.5</v>
      </c>
    </row>
    <row r="85">
      <c r="A85" s="1625" t="s">
        <v>4662</v>
      </c>
      <c r="B85" s="1625" t="s">
        <v>125</v>
      </c>
      <c r="C85" s="1625" t="s">
        <v>234</v>
      </c>
      <c r="D85" s="1625" t="s">
        <v>4581</v>
      </c>
      <c r="E85" s="1683">
        <v>0.4375</v>
      </c>
      <c r="F85" s="1683">
        <v>0.6666666666666666</v>
      </c>
      <c r="G85" s="1625" t="s">
        <v>1063</v>
      </c>
      <c r="H85" s="1625">
        <v>5.5</v>
      </c>
    </row>
    <row r="86">
      <c r="A86" s="1644" t="s">
        <v>4662</v>
      </c>
      <c r="B86" s="1644" t="s">
        <v>125</v>
      </c>
      <c r="C86" s="1644" t="s">
        <v>234</v>
      </c>
      <c r="D86" s="1644" t="s">
        <v>4600</v>
      </c>
      <c r="E86" s="1682">
        <v>0.6666666666666666</v>
      </c>
      <c r="F86" s="1682">
        <v>0.875</v>
      </c>
      <c r="G86" s="1644" t="s">
        <v>1063</v>
      </c>
      <c r="H86" s="1644">
        <v>5.0</v>
      </c>
    </row>
    <row r="87">
      <c r="A87" s="1644" t="s">
        <v>4664</v>
      </c>
      <c r="B87" s="1644" t="s">
        <v>4665</v>
      </c>
      <c r="C87" s="1644" t="s">
        <v>3145</v>
      </c>
      <c r="D87" s="1644" t="s">
        <v>4576</v>
      </c>
      <c r="E87" s="1644">
        <v>1030.0</v>
      </c>
      <c r="F87" s="1644">
        <v>1600.0</v>
      </c>
      <c r="G87" s="1644" t="s">
        <v>1063</v>
      </c>
      <c r="H87" s="1644">
        <v>6.5</v>
      </c>
    </row>
    <row r="88">
      <c r="A88" s="1644" t="s">
        <v>4667</v>
      </c>
      <c r="B88" s="1644" t="s">
        <v>141</v>
      </c>
      <c r="C88" s="1644" t="s">
        <v>234</v>
      </c>
      <c r="D88" s="1644" t="s">
        <v>4600</v>
      </c>
      <c r="E88" s="1682">
        <v>0.5</v>
      </c>
      <c r="F88" s="1682">
        <v>0.8958333333333334</v>
      </c>
      <c r="G88" s="1644">
        <v>0.5</v>
      </c>
      <c r="H88" s="1644">
        <v>9.0</v>
      </c>
    </row>
    <row r="89">
      <c r="A89" s="1643" t="s">
        <v>4669</v>
      </c>
      <c r="B89" s="1643" t="s">
        <v>170</v>
      </c>
      <c r="C89" s="1643" t="s">
        <v>234</v>
      </c>
      <c r="D89" s="1643" t="s">
        <v>946</v>
      </c>
      <c r="E89" s="1645">
        <v>0.4583333333333333</v>
      </c>
      <c r="F89" s="1645">
        <v>0.75</v>
      </c>
      <c r="G89" s="1643" t="s">
        <v>4566</v>
      </c>
      <c r="H89" s="1643">
        <v>6.5</v>
      </c>
    </row>
    <row r="90">
      <c r="A90" s="1635" t="s">
        <v>4669</v>
      </c>
      <c r="B90" s="1635" t="s">
        <v>170</v>
      </c>
      <c r="C90" s="1635" t="s">
        <v>234</v>
      </c>
      <c r="D90" s="1635" t="s">
        <v>4670</v>
      </c>
      <c r="E90" s="1637">
        <v>0.5416666666666666</v>
      </c>
      <c r="F90" s="1637">
        <v>0.6666666666666666</v>
      </c>
      <c r="G90" s="138"/>
      <c r="H90" s="1635">
        <v>3.0</v>
      </c>
    </row>
    <row r="91">
      <c r="A91" s="1619" t="s">
        <v>4671</v>
      </c>
      <c r="B91" s="1619" t="s">
        <v>5</v>
      </c>
      <c r="C91" s="1619" t="s">
        <v>234</v>
      </c>
      <c r="D91" s="1619" t="s">
        <v>946</v>
      </c>
      <c r="E91" s="1620">
        <v>0.4444444444444444</v>
      </c>
      <c r="F91" s="1620">
        <v>0.7986111111111112</v>
      </c>
      <c r="G91" s="1619" t="s">
        <v>1063</v>
      </c>
      <c r="H91" s="1619">
        <v>8.5</v>
      </c>
    </row>
    <row r="92">
      <c r="A92" s="1619" t="s">
        <v>4672</v>
      </c>
      <c r="B92" s="1619" t="s">
        <v>1115</v>
      </c>
      <c r="C92" s="1619" t="s">
        <v>234</v>
      </c>
      <c r="D92" s="1619" t="s">
        <v>946</v>
      </c>
      <c r="E92" s="1620">
        <v>0.4375</v>
      </c>
      <c r="F92" s="1620">
        <v>0.7916666666666666</v>
      </c>
      <c r="G92" s="1619" t="s">
        <v>1063</v>
      </c>
      <c r="H92" s="1619">
        <v>8.5</v>
      </c>
    </row>
    <row r="93">
      <c r="A93" s="242" t="s">
        <v>4674</v>
      </c>
      <c r="B93" s="242" t="s">
        <v>2588</v>
      </c>
      <c r="C93" s="242" t="s">
        <v>3145</v>
      </c>
      <c r="D93" s="242" t="s">
        <v>4576</v>
      </c>
      <c r="E93" s="242">
        <v>1030.0</v>
      </c>
      <c r="F93" s="242">
        <v>1900.0</v>
      </c>
      <c r="H93" s="242">
        <v>8.5</v>
      </c>
    </row>
    <row r="94">
      <c r="A94" s="1644" t="s">
        <v>4676</v>
      </c>
      <c r="B94" s="1644" t="s">
        <v>109</v>
      </c>
      <c r="C94" s="1644" t="s">
        <v>234</v>
      </c>
      <c r="D94" s="1644" t="s">
        <v>4600</v>
      </c>
      <c r="E94" s="1682">
        <v>0.4375</v>
      </c>
      <c r="F94" s="1682">
        <v>0.6666666666666666</v>
      </c>
      <c r="G94" s="1644" t="s">
        <v>1063</v>
      </c>
      <c r="H94" s="1644">
        <v>5.5</v>
      </c>
    </row>
    <row r="95">
      <c r="A95" s="1676" t="s">
        <v>4678</v>
      </c>
      <c r="B95" s="1676" t="s">
        <v>109</v>
      </c>
      <c r="C95" s="1676" t="s">
        <v>234</v>
      </c>
      <c r="D95" s="1676" t="s">
        <v>4579</v>
      </c>
      <c r="E95" s="1684">
        <v>0.6666666666666666</v>
      </c>
      <c r="F95" s="1684">
        <v>0.875</v>
      </c>
      <c r="G95" s="1676" t="s">
        <v>1063</v>
      </c>
      <c r="H95" s="1676">
        <v>5.0</v>
      </c>
    </row>
    <row r="96">
      <c r="A96" s="138"/>
      <c r="B96" s="138"/>
      <c r="C96" s="138"/>
      <c r="D96" s="138"/>
      <c r="E96" s="138"/>
      <c r="F96" s="138"/>
      <c r="G96" s="138"/>
      <c r="H96" s="138"/>
    </row>
    <row r="97">
      <c r="A97" s="968">
        <v>41277.0</v>
      </c>
      <c r="B97" s="1619" t="s">
        <v>125</v>
      </c>
      <c r="C97" s="1619" t="s">
        <v>234</v>
      </c>
      <c r="D97" s="1619" t="s">
        <v>946</v>
      </c>
      <c r="E97" s="1620">
        <v>0.71875</v>
      </c>
      <c r="F97" s="1620">
        <v>0.8854166666666666</v>
      </c>
      <c r="G97" s="1619" t="s">
        <v>1063</v>
      </c>
      <c r="H97" s="1619">
        <v>4.0</v>
      </c>
    </row>
    <row r="98">
      <c r="A98" s="1634">
        <v>41308.0</v>
      </c>
      <c r="B98" s="1635" t="s">
        <v>141</v>
      </c>
      <c r="C98" s="1635" t="s">
        <v>234</v>
      </c>
      <c r="D98" s="1635" t="s">
        <v>4670</v>
      </c>
      <c r="E98" s="1637">
        <v>0.4166666666666667</v>
      </c>
      <c r="F98" s="1637">
        <v>0.7083333333333334</v>
      </c>
      <c r="G98" s="1635" t="s">
        <v>1063</v>
      </c>
      <c r="H98" s="1635">
        <v>7.0</v>
      </c>
    </row>
    <row r="99">
      <c r="A99" s="1138">
        <v>41308.0</v>
      </c>
      <c r="B99" s="1644" t="s">
        <v>141</v>
      </c>
      <c r="C99" s="1644" t="s">
        <v>234</v>
      </c>
      <c r="D99" s="1644" t="s">
        <v>4600</v>
      </c>
      <c r="E99" s="1682">
        <v>0.5</v>
      </c>
      <c r="F99" s="1682">
        <v>0.875</v>
      </c>
      <c r="G99" s="1644">
        <v>30.0</v>
      </c>
      <c r="H99" s="1644">
        <v>8.5</v>
      </c>
    </row>
    <row r="100">
      <c r="A100" s="968">
        <v>41336.0</v>
      </c>
      <c r="B100" s="1619" t="s">
        <v>170</v>
      </c>
      <c r="C100" s="1619" t="s">
        <v>234</v>
      </c>
      <c r="D100" s="1619" t="s">
        <v>946</v>
      </c>
      <c r="E100" s="1620">
        <v>0.4583333333333333</v>
      </c>
      <c r="F100" s="1620">
        <v>0.75</v>
      </c>
      <c r="G100" s="1619" t="s">
        <v>1063</v>
      </c>
      <c r="H100" s="1619">
        <v>7.0</v>
      </c>
    </row>
    <row r="101">
      <c r="A101" s="968">
        <v>41367.0</v>
      </c>
      <c r="B101" s="1619" t="s">
        <v>5</v>
      </c>
      <c r="C101" s="1619" t="s">
        <v>234</v>
      </c>
      <c r="D101" s="1619" t="s">
        <v>946</v>
      </c>
      <c r="E101" s="1620">
        <v>0.4375</v>
      </c>
      <c r="F101" s="1620">
        <v>0.7916666666666666</v>
      </c>
      <c r="G101" s="1619" t="s">
        <v>1063</v>
      </c>
      <c r="H101" s="1619">
        <v>8.5</v>
      </c>
    </row>
    <row r="102">
      <c r="A102" s="1634">
        <v>41397.0</v>
      </c>
      <c r="B102" s="1635" t="s">
        <v>2588</v>
      </c>
      <c r="C102" s="1635" t="s">
        <v>3145</v>
      </c>
      <c r="D102" s="1635" t="s">
        <v>4576</v>
      </c>
      <c r="E102" s="1635">
        <v>1030.0</v>
      </c>
      <c r="F102" s="1635">
        <v>1900.0</v>
      </c>
      <c r="G102" s="1635" t="s">
        <v>1063</v>
      </c>
      <c r="H102" s="1635">
        <v>8.5</v>
      </c>
    </row>
    <row r="103">
      <c r="A103" s="1634">
        <v>41397.0</v>
      </c>
      <c r="B103" s="1635" t="s">
        <v>4682</v>
      </c>
      <c r="C103" s="1635" t="s">
        <v>234</v>
      </c>
      <c r="D103" s="1635" t="s">
        <v>4683</v>
      </c>
      <c r="E103" s="1635">
        <v>1800.0</v>
      </c>
      <c r="F103" s="1635">
        <v>1900.0</v>
      </c>
      <c r="G103" s="1635" t="s">
        <v>1063</v>
      </c>
      <c r="H103" s="1635">
        <v>1.0</v>
      </c>
    </row>
    <row r="104">
      <c r="A104" s="968">
        <v>41428.0</v>
      </c>
      <c r="B104" s="1619" t="s">
        <v>1115</v>
      </c>
      <c r="C104" s="1619" t="s">
        <v>234</v>
      </c>
      <c r="D104" s="1619" t="s">
        <v>946</v>
      </c>
      <c r="E104" s="1619">
        <v>1030.0</v>
      </c>
      <c r="F104" s="1620">
        <v>0.7916666666666666</v>
      </c>
      <c r="G104" s="1619" t="s">
        <v>1063</v>
      </c>
      <c r="H104" s="1619">
        <v>8.5</v>
      </c>
    </row>
    <row r="105">
      <c r="A105" s="1685">
        <v>41458.0</v>
      </c>
      <c r="B105" s="1686" t="s">
        <v>4685</v>
      </c>
      <c r="C105" s="1686" t="s">
        <v>234</v>
      </c>
      <c r="D105" s="1686" t="s">
        <v>4596</v>
      </c>
      <c r="E105" s="1687">
        <v>0.4375</v>
      </c>
      <c r="F105" s="1687">
        <v>0.6875</v>
      </c>
      <c r="G105" s="1686" t="s">
        <v>1063</v>
      </c>
      <c r="H105" s="1686">
        <v>6.0</v>
      </c>
      <c r="I105" s="1227"/>
    </row>
    <row r="106">
      <c r="A106" s="1628">
        <v>41458.0</v>
      </c>
      <c r="B106" s="1605" t="s">
        <v>109</v>
      </c>
      <c r="C106" s="1605" t="s">
        <v>234</v>
      </c>
      <c r="D106" s="1605" t="s">
        <v>2870</v>
      </c>
      <c r="E106" s="1607">
        <v>0.6875</v>
      </c>
      <c r="F106" s="1607">
        <v>0.875</v>
      </c>
      <c r="G106" s="1605" t="s">
        <v>1063</v>
      </c>
      <c r="H106" s="1605">
        <v>4.5</v>
      </c>
    </row>
    <row r="107">
      <c r="A107" s="1672">
        <v>41489.0</v>
      </c>
      <c r="B107" s="1647" t="s">
        <v>125</v>
      </c>
      <c r="C107" s="1647" t="s">
        <v>234</v>
      </c>
      <c r="D107" s="1647" t="s">
        <v>4598</v>
      </c>
      <c r="E107" s="1648">
        <v>0.4375</v>
      </c>
      <c r="F107" s="1648">
        <v>0.6666666666666666</v>
      </c>
      <c r="G107" s="1647" t="s">
        <v>1063</v>
      </c>
      <c r="H107" s="1647">
        <v>5.5</v>
      </c>
    </row>
    <row r="108">
      <c r="A108" s="1634">
        <v>41489.0</v>
      </c>
      <c r="B108" s="1635" t="s">
        <v>125</v>
      </c>
      <c r="C108" s="1635" t="s">
        <v>234</v>
      </c>
      <c r="D108" s="1635" t="s">
        <v>4670</v>
      </c>
      <c r="E108" s="1637">
        <v>0.6666666666666666</v>
      </c>
      <c r="F108" s="1637">
        <v>0.875</v>
      </c>
      <c r="G108" s="138"/>
      <c r="H108" s="1635">
        <v>5.0</v>
      </c>
    </row>
    <row r="109">
      <c r="A109" s="1634">
        <v>41520.0</v>
      </c>
      <c r="B109" s="1635" t="s">
        <v>141</v>
      </c>
      <c r="C109" s="1635" t="s">
        <v>234</v>
      </c>
      <c r="D109" s="1635" t="s">
        <v>4600</v>
      </c>
      <c r="E109" s="1637">
        <v>0.4166666666666667</v>
      </c>
      <c r="F109" s="1637">
        <v>0.7083333333333334</v>
      </c>
      <c r="G109" s="138"/>
      <c r="H109" s="1635">
        <v>7.0</v>
      </c>
    </row>
    <row r="110">
      <c r="A110" s="1634">
        <v>41520.0</v>
      </c>
      <c r="B110" s="1635" t="s">
        <v>141</v>
      </c>
      <c r="C110" s="1635" t="s">
        <v>234</v>
      </c>
      <c r="D110" s="1635" t="s">
        <v>4670</v>
      </c>
      <c r="E110" s="1637">
        <v>0.5</v>
      </c>
      <c r="F110" s="1637">
        <v>0.875</v>
      </c>
      <c r="G110" s="138"/>
      <c r="H110" s="1635">
        <v>9.0</v>
      </c>
    </row>
    <row r="111">
      <c r="A111" s="1634">
        <v>41550.0</v>
      </c>
      <c r="B111" s="1635" t="s">
        <v>170</v>
      </c>
      <c r="C111" s="1635" t="s">
        <v>234</v>
      </c>
      <c r="D111" s="1635" t="s">
        <v>4670</v>
      </c>
      <c r="E111" s="1637">
        <v>0.4583333333333333</v>
      </c>
      <c r="F111" s="1637">
        <v>0.75</v>
      </c>
      <c r="G111" s="138"/>
      <c r="H111" s="1635">
        <v>7.0</v>
      </c>
    </row>
    <row r="112">
      <c r="A112" s="1634">
        <v>41581.0</v>
      </c>
      <c r="B112" s="1635" t="s">
        <v>5</v>
      </c>
      <c r="C112" s="1635" t="s">
        <v>234</v>
      </c>
      <c r="D112" s="1635" t="s">
        <v>4670</v>
      </c>
      <c r="E112" s="1637">
        <v>0.4375</v>
      </c>
      <c r="F112" s="1637">
        <v>0.7916666666666666</v>
      </c>
      <c r="G112" s="138"/>
      <c r="H112" s="1635">
        <v>8.5</v>
      </c>
    </row>
    <row r="113">
      <c r="A113" s="1672">
        <v>41611.0</v>
      </c>
      <c r="B113" s="1647" t="s">
        <v>40</v>
      </c>
      <c r="C113" s="1647" t="s">
        <v>234</v>
      </c>
      <c r="D113" s="1647" t="s">
        <v>4598</v>
      </c>
      <c r="E113" s="1648">
        <v>0.4375</v>
      </c>
      <c r="F113" s="1648">
        <v>0.7916666666666666</v>
      </c>
      <c r="G113" s="1647" t="s">
        <v>1063</v>
      </c>
      <c r="H113" s="1647">
        <v>8.5</v>
      </c>
    </row>
    <row r="114">
      <c r="A114" s="1619" t="s">
        <v>4689</v>
      </c>
      <c r="B114" s="1619" t="s">
        <v>1115</v>
      </c>
      <c r="C114" s="1619" t="s">
        <v>234</v>
      </c>
      <c r="D114" s="1619" t="s">
        <v>946</v>
      </c>
      <c r="E114" s="1620">
        <v>0.4375</v>
      </c>
      <c r="F114" s="1620">
        <v>0.7916666666666666</v>
      </c>
      <c r="G114" s="103"/>
      <c r="H114" s="1619">
        <v>8.5</v>
      </c>
    </row>
    <row r="115">
      <c r="A115" s="1605" t="s">
        <v>4690</v>
      </c>
      <c r="B115" s="1605" t="s">
        <v>109</v>
      </c>
      <c r="C115" s="1605" t="s">
        <v>234</v>
      </c>
      <c r="D115" s="1605" t="s">
        <v>2870</v>
      </c>
      <c r="E115" s="1607">
        <v>0.4375</v>
      </c>
      <c r="F115" s="1607">
        <v>0.6875</v>
      </c>
      <c r="G115" s="1397"/>
      <c r="H115" s="1605">
        <v>6.0</v>
      </c>
    </row>
    <row r="116">
      <c r="A116" s="1635" t="s">
        <v>4690</v>
      </c>
      <c r="B116" s="1635" t="s">
        <v>109</v>
      </c>
      <c r="C116" s="1635" t="s">
        <v>234</v>
      </c>
      <c r="D116" s="1635" t="s">
        <v>4670</v>
      </c>
      <c r="E116" s="1637">
        <v>0.6875</v>
      </c>
      <c r="F116" s="1637">
        <v>0.875</v>
      </c>
      <c r="G116" s="138"/>
      <c r="H116" s="1635">
        <v>4.5</v>
      </c>
    </row>
    <row r="117">
      <c r="A117" s="1651" t="s">
        <v>4691</v>
      </c>
      <c r="B117" s="1651" t="s">
        <v>125</v>
      </c>
      <c r="C117" s="1651" t="s">
        <v>234</v>
      </c>
      <c r="D117" s="1651" t="s">
        <v>4579</v>
      </c>
      <c r="E117" s="1653">
        <v>0.6666666666666666</v>
      </c>
      <c r="F117" s="1653">
        <v>0.8958333333333334</v>
      </c>
      <c r="G117" s="1651" t="s">
        <v>1063</v>
      </c>
      <c r="H117" s="1651">
        <v>5.5</v>
      </c>
    </row>
    <row r="118">
      <c r="A118" s="1647" t="s">
        <v>4692</v>
      </c>
      <c r="B118" s="1647" t="s">
        <v>125</v>
      </c>
      <c r="C118" s="1647" t="s">
        <v>234</v>
      </c>
      <c r="D118" s="1647" t="s">
        <v>4598</v>
      </c>
      <c r="E118" s="1648">
        <v>0.4375</v>
      </c>
      <c r="F118" s="1648">
        <v>0.6666666666666666</v>
      </c>
      <c r="G118" s="1647" t="s">
        <v>1063</v>
      </c>
      <c r="H118" s="1647">
        <v>5.5</v>
      </c>
    </row>
    <row r="119">
      <c r="A119" s="1651" t="s">
        <v>4693</v>
      </c>
      <c r="B119" s="1651" t="s">
        <v>141</v>
      </c>
      <c r="C119" s="1651" t="s">
        <v>234</v>
      </c>
      <c r="D119" s="1651" t="s">
        <v>4579</v>
      </c>
      <c r="E119" s="1653">
        <v>0.5</v>
      </c>
      <c r="F119" s="1653">
        <v>0.875</v>
      </c>
      <c r="G119" s="1651" t="s">
        <v>1063</v>
      </c>
      <c r="H119" s="1651">
        <v>9.0</v>
      </c>
    </row>
    <row r="120">
      <c r="A120" s="1605" t="s">
        <v>4693</v>
      </c>
      <c r="B120" s="1605" t="s">
        <v>141</v>
      </c>
      <c r="C120" s="1605" t="s">
        <v>234</v>
      </c>
      <c r="D120" s="1605" t="s">
        <v>2870</v>
      </c>
      <c r="E120" s="1607">
        <v>0.4166666666666667</v>
      </c>
      <c r="F120" s="1607">
        <v>0.7083333333333334</v>
      </c>
      <c r="G120" s="1605">
        <v>0.5</v>
      </c>
      <c r="H120" s="1605">
        <v>6.5</v>
      </c>
    </row>
    <row r="121">
      <c r="A121" s="1619" t="s">
        <v>4694</v>
      </c>
      <c r="B121" s="1619" t="s">
        <v>170</v>
      </c>
      <c r="C121" s="1619" t="s">
        <v>234</v>
      </c>
      <c r="D121" s="1619" t="s">
        <v>946</v>
      </c>
      <c r="E121" s="1620">
        <v>0.4583333333333333</v>
      </c>
      <c r="F121" s="1620">
        <v>0.75</v>
      </c>
      <c r="G121" s="1619" t="s">
        <v>4593</v>
      </c>
      <c r="H121" s="1619">
        <v>6.75</v>
      </c>
    </row>
    <row r="122">
      <c r="A122" s="1619" t="s">
        <v>4695</v>
      </c>
      <c r="B122" s="1619" t="s">
        <v>5</v>
      </c>
      <c r="C122" s="1619" t="s">
        <v>234</v>
      </c>
      <c r="D122" s="1619" t="s">
        <v>946</v>
      </c>
      <c r="E122" s="1620">
        <v>0.4375</v>
      </c>
      <c r="F122" s="1620">
        <v>0.7916666666666666</v>
      </c>
      <c r="G122" s="1619" t="s">
        <v>1063</v>
      </c>
      <c r="H122" s="1619">
        <v>8.5</v>
      </c>
    </row>
    <row r="123">
      <c r="A123" s="1616" t="s">
        <v>4696</v>
      </c>
      <c r="B123" s="1616" t="s">
        <v>40</v>
      </c>
      <c r="C123" s="1616" t="s">
        <v>234</v>
      </c>
      <c r="D123" s="1616" t="s">
        <v>4596</v>
      </c>
      <c r="E123" s="1617">
        <v>0.4375</v>
      </c>
      <c r="F123" s="1617">
        <v>0.7916666666666666</v>
      </c>
      <c r="G123" s="1616" t="s">
        <v>1063</v>
      </c>
      <c r="H123" s="1616">
        <v>8.5</v>
      </c>
    </row>
    <row r="124">
      <c r="A124" s="1619" t="s">
        <v>4697</v>
      </c>
      <c r="B124" s="1619" t="s">
        <v>1115</v>
      </c>
      <c r="C124" s="1619" t="s">
        <v>234</v>
      </c>
      <c r="D124" s="1619" t="s">
        <v>946</v>
      </c>
      <c r="E124" s="1620">
        <v>0.4375</v>
      </c>
      <c r="F124" s="1620">
        <v>0.7916666666666666</v>
      </c>
      <c r="G124" s="1619" t="s">
        <v>1063</v>
      </c>
      <c r="H124" s="1619">
        <v>8.5</v>
      </c>
    </row>
    <row r="125">
      <c r="A125" s="242" t="s">
        <v>4698</v>
      </c>
      <c r="B125" s="242" t="s">
        <v>109</v>
      </c>
      <c r="C125" s="242" t="s">
        <v>234</v>
      </c>
      <c r="D125" s="242" t="s">
        <v>4670</v>
      </c>
      <c r="E125" s="1615">
        <v>0.4375</v>
      </c>
      <c r="F125" s="1615">
        <v>0.6875</v>
      </c>
      <c r="H125" s="242">
        <v>6.0</v>
      </c>
    </row>
    <row r="126">
      <c r="A126" s="1605" t="s">
        <v>4698</v>
      </c>
      <c r="B126" s="1605" t="s">
        <v>109</v>
      </c>
      <c r="C126" s="1605" t="s">
        <v>234</v>
      </c>
      <c r="D126" s="1605" t="s">
        <v>2870</v>
      </c>
      <c r="E126" s="1607">
        <v>0.6875</v>
      </c>
      <c r="F126" s="1607">
        <v>0.875</v>
      </c>
      <c r="G126" s="1397"/>
      <c r="H126" s="1605">
        <v>4.5</v>
      </c>
    </row>
    <row r="127">
      <c r="A127" s="1570" t="s">
        <v>4698</v>
      </c>
      <c r="B127" s="242" t="s">
        <v>109</v>
      </c>
      <c r="C127" s="242" t="s">
        <v>234</v>
      </c>
      <c r="D127" s="242" t="s">
        <v>4670</v>
      </c>
      <c r="E127" s="1615">
        <v>0.4375</v>
      </c>
      <c r="F127" s="1615">
        <v>0.6875</v>
      </c>
      <c r="H127" s="1571">
        <v>6.0</v>
      </c>
      <c r="I127" s="1227"/>
    </row>
    <row r="128">
      <c r="A128" s="242" t="s">
        <v>4698</v>
      </c>
      <c r="B128" s="242" t="s">
        <v>109</v>
      </c>
      <c r="C128" s="242" t="s">
        <v>234</v>
      </c>
      <c r="D128" s="242" t="s">
        <v>2870</v>
      </c>
      <c r="E128" s="1615">
        <v>0.6875</v>
      </c>
      <c r="F128" s="1615">
        <v>0.875</v>
      </c>
      <c r="H128" s="242">
        <v>4.5</v>
      </c>
    </row>
    <row r="129">
      <c r="A129" s="1647" t="s">
        <v>4700</v>
      </c>
      <c r="B129" s="1647" t="s">
        <v>125</v>
      </c>
      <c r="C129" s="1647" t="s">
        <v>234</v>
      </c>
      <c r="D129" s="1647" t="s">
        <v>4598</v>
      </c>
      <c r="E129" s="1648">
        <v>0.4375</v>
      </c>
      <c r="F129" s="1648">
        <v>0.6666666666666666</v>
      </c>
      <c r="G129" s="1647" t="s">
        <v>1063</v>
      </c>
      <c r="H129" s="1647">
        <v>5.5</v>
      </c>
    </row>
    <row r="130">
      <c r="A130" s="1651" t="s">
        <v>4701</v>
      </c>
      <c r="B130" s="1651" t="s">
        <v>125</v>
      </c>
      <c r="C130" s="1651" t="s">
        <v>234</v>
      </c>
      <c r="D130" s="1651" t="s">
        <v>4579</v>
      </c>
      <c r="E130" s="1653">
        <v>0.6666666666666666</v>
      </c>
      <c r="F130" s="1653">
        <v>0.875</v>
      </c>
      <c r="G130" s="1651" t="s">
        <v>1063</v>
      </c>
      <c r="H130" s="1651">
        <v>5.0</v>
      </c>
    </row>
    <row r="131">
      <c r="A131" s="1644" t="s">
        <v>4702</v>
      </c>
      <c r="B131" s="1644" t="s">
        <v>141</v>
      </c>
      <c r="C131" s="1644" t="s">
        <v>234</v>
      </c>
      <c r="D131" s="1644" t="s">
        <v>4600</v>
      </c>
      <c r="E131" s="1682">
        <v>0.5</v>
      </c>
      <c r="F131" s="1682">
        <v>0.875</v>
      </c>
      <c r="G131" s="1644" t="s">
        <v>1063</v>
      </c>
      <c r="H131" s="1644">
        <v>9.0</v>
      </c>
    </row>
    <row r="132">
      <c r="A132" s="1605" t="s">
        <v>4702</v>
      </c>
      <c r="B132" s="1605" t="s">
        <v>141</v>
      </c>
      <c r="C132" s="1605" t="s">
        <v>234</v>
      </c>
      <c r="D132" s="1605" t="s">
        <v>2870</v>
      </c>
      <c r="E132" s="1607">
        <v>0.4166666666666667</v>
      </c>
      <c r="F132" s="1607">
        <v>0.7083333333333334</v>
      </c>
      <c r="G132" s="1605">
        <v>0.5</v>
      </c>
      <c r="H132" s="1605">
        <v>6.5</v>
      </c>
    </row>
    <row r="133">
      <c r="A133" s="1619" t="s">
        <v>4704</v>
      </c>
      <c r="B133" s="1619" t="s">
        <v>170</v>
      </c>
      <c r="C133" s="1619" t="s">
        <v>234</v>
      </c>
      <c r="D133" s="1619" t="s">
        <v>946</v>
      </c>
      <c r="E133" s="1620">
        <v>0.4583333333333333</v>
      </c>
      <c r="F133" s="1620">
        <v>0.7916666666666666</v>
      </c>
      <c r="G133" s="1619" t="s">
        <v>4566</v>
      </c>
      <c r="H133" s="1619">
        <v>6.5</v>
      </c>
    </row>
    <row r="134">
      <c r="A134" s="1619" t="s">
        <v>4705</v>
      </c>
      <c r="B134" s="1619" t="s">
        <v>5</v>
      </c>
      <c r="C134" s="1619" t="s">
        <v>234</v>
      </c>
      <c r="D134" s="1619" t="s">
        <v>946</v>
      </c>
      <c r="E134" s="1620">
        <v>0.4375</v>
      </c>
      <c r="F134" s="1620">
        <v>0.7916666666666666</v>
      </c>
      <c r="G134" s="1619" t="s">
        <v>1063</v>
      </c>
      <c r="H134" s="1619">
        <v>8.5</v>
      </c>
    </row>
    <row r="135">
      <c r="A135" s="1647" t="s">
        <v>4706</v>
      </c>
      <c r="B135" s="1647" t="s">
        <v>40</v>
      </c>
      <c r="C135" s="1647" t="s">
        <v>234</v>
      </c>
      <c r="D135" s="1647" t="s">
        <v>4598</v>
      </c>
      <c r="E135" s="1648">
        <v>0.4375</v>
      </c>
      <c r="F135" s="1648">
        <v>0.7916666666666666</v>
      </c>
      <c r="G135" s="1647" t="s">
        <v>1063</v>
      </c>
      <c r="H135" s="1647">
        <v>8.5</v>
      </c>
    </row>
    <row r="136">
      <c r="A136" s="1619" t="s">
        <v>4707</v>
      </c>
      <c r="B136" s="1619" t="s">
        <v>1115</v>
      </c>
      <c r="C136" s="1619" t="s">
        <v>234</v>
      </c>
      <c r="D136" s="1619" t="s">
        <v>946</v>
      </c>
      <c r="E136" s="1620">
        <v>0.4444444444444444</v>
      </c>
      <c r="F136" s="1620">
        <v>0.7986111111111112</v>
      </c>
      <c r="G136" s="1619" t="s">
        <v>1063</v>
      </c>
      <c r="H136" s="1619">
        <v>8.5</v>
      </c>
    </row>
    <row r="137">
      <c r="A137" s="242" t="s">
        <v>4708</v>
      </c>
      <c r="B137" s="242" t="s">
        <v>109</v>
      </c>
      <c r="C137" s="242" t="s">
        <v>234</v>
      </c>
      <c r="D137" s="242" t="s">
        <v>2870</v>
      </c>
      <c r="E137" s="1615">
        <v>0.4375</v>
      </c>
      <c r="F137" s="1615">
        <v>0.6875</v>
      </c>
      <c r="G137" s="242" t="s">
        <v>1063</v>
      </c>
      <c r="H137" s="242">
        <v>6.0</v>
      </c>
    </row>
    <row r="138">
      <c r="A138" s="242" t="s">
        <v>4709</v>
      </c>
      <c r="B138" s="242" t="s">
        <v>109</v>
      </c>
      <c r="C138" s="242" t="s">
        <v>234</v>
      </c>
      <c r="D138" s="242" t="s">
        <v>4670</v>
      </c>
      <c r="E138" s="1615">
        <v>0.6875</v>
      </c>
      <c r="F138" s="1615">
        <v>0.875</v>
      </c>
      <c r="H138" s="242">
        <v>4.5</v>
      </c>
    </row>
    <row r="139">
      <c r="A139" s="1644" t="s">
        <v>4710</v>
      </c>
      <c r="B139" s="1644" t="s">
        <v>141</v>
      </c>
      <c r="C139" s="1644" t="s">
        <v>234</v>
      </c>
      <c r="D139" s="1644" t="s">
        <v>4600</v>
      </c>
      <c r="E139" s="1682">
        <v>0.4166666666666667</v>
      </c>
      <c r="F139" s="1682">
        <v>0.7083333333333334</v>
      </c>
      <c r="G139" s="1644" t="s">
        <v>1063</v>
      </c>
      <c r="H139" s="1644">
        <v>7.0</v>
      </c>
    </row>
    <row r="140">
      <c r="A140" s="242" t="s">
        <v>4711</v>
      </c>
      <c r="B140" s="242" t="s">
        <v>141</v>
      </c>
      <c r="C140" s="242" t="s">
        <v>234</v>
      </c>
      <c r="D140" s="242" t="s">
        <v>4670</v>
      </c>
      <c r="E140" s="1615">
        <v>0.5</v>
      </c>
      <c r="F140" s="1615">
        <v>0.875</v>
      </c>
      <c r="G140" s="242" t="s">
        <v>1063</v>
      </c>
      <c r="H140" s="242">
        <v>9.0</v>
      </c>
    </row>
    <row r="141">
      <c r="A141" s="1619" t="s">
        <v>4712</v>
      </c>
      <c r="B141" s="1619" t="s">
        <v>170</v>
      </c>
      <c r="C141" s="1619" t="s">
        <v>234</v>
      </c>
      <c r="D141" s="1619" t="s">
        <v>946</v>
      </c>
      <c r="E141" s="1620">
        <v>0.4583333333333333</v>
      </c>
      <c r="F141" s="1620">
        <v>0.75</v>
      </c>
      <c r="G141" s="1619" t="s">
        <v>4566</v>
      </c>
      <c r="H141" s="1619">
        <v>6.5</v>
      </c>
    </row>
    <row r="142">
      <c r="A142" s="1651" t="s">
        <v>4713</v>
      </c>
      <c r="B142" s="1651" t="s">
        <v>170</v>
      </c>
      <c r="C142" s="1651" t="s">
        <v>234</v>
      </c>
      <c r="D142" s="1651" t="s">
        <v>4579</v>
      </c>
      <c r="E142" s="1653">
        <v>0.5416666666666666</v>
      </c>
      <c r="F142" s="1653">
        <v>0.6666666666666666</v>
      </c>
      <c r="G142" s="1651" t="s">
        <v>1063</v>
      </c>
      <c r="H142" s="1651">
        <v>3.0</v>
      </c>
    </row>
    <row r="143">
      <c r="A143" s="1696">
        <v>41278.0</v>
      </c>
      <c r="B143" s="1697" t="s">
        <v>5</v>
      </c>
      <c r="C143" s="1697" t="s">
        <v>234</v>
      </c>
      <c r="D143" s="1697" t="s">
        <v>946</v>
      </c>
      <c r="E143" s="1698">
        <v>0.4583333333333333</v>
      </c>
      <c r="F143" s="1698">
        <v>0.75</v>
      </c>
      <c r="G143" s="1697" t="s">
        <v>4566</v>
      </c>
      <c r="H143" s="1697">
        <v>6.5</v>
      </c>
      <c r="I143" s="1699" t="s">
        <v>4716</v>
      </c>
    </row>
    <row r="144">
      <c r="A144" s="1700" t="s">
        <v>4718</v>
      </c>
      <c r="B144" s="1700" t="s">
        <v>5</v>
      </c>
      <c r="C144" s="1700" t="s">
        <v>234</v>
      </c>
      <c r="D144" s="1700" t="s">
        <v>4670</v>
      </c>
      <c r="E144" s="1701">
        <v>0.5416666666666666</v>
      </c>
      <c r="F144" s="1701">
        <v>0.6666666666666666</v>
      </c>
      <c r="G144" s="1702"/>
      <c r="H144" s="1700">
        <v>3.0</v>
      </c>
      <c r="I144" s="1699" t="s">
        <v>4716</v>
      </c>
    </row>
    <row r="145">
      <c r="A145" s="1138">
        <v>41309.0</v>
      </c>
      <c r="B145" s="1644" t="s">
        <v>40</v>
      </c>
      <c r="C145" s="1644" t="s">
        <v>234</v>
      </c>
      <c r="D145" s="1644" t="s">
        <v>4600</v>
      </c>
      <c r="E145" s="1682">
        <v>0.4375</v>
      </c>
      <c r="F145" s="1682">
        <v>0.7916666666666666</v>
      </c>
      <c r="G145" s="1644" t="s">
        <v>1063</v>
      </c>
      <c r="H145" s="1644">
        <v>8.5</v>
      </c>
      <c r="I145" s="1635" t="s">
        <v>4721</v>
      </c>
    </row>
    <row r="146">
      <c r="A146" s="968">
        <v>41337.0</v>
      </c>
      <c r="B146" s="1619" t="s">
        <v>1115</v>
      </c>
      <c r="C146" s="1619" t="s">
        <v>234</v>
      </c>
      <c r="D146" s="1619" t="s">
        <v>946</v>
      </c>
      <c r="E146" s="1620">
        <v>0.4375</v>
      </c>
      <c r="F146" s="1620">
        <v>0.8125</v>
      </c>
      <c r="G146" s="1619" t="s">
        <v>1063</v>
      </c>
      <c r="H146" s="1619">
        <v>9.0</v>
      </c>
      <c r="I146" s="1635" t="s">
        <v>4722</v>
      </c>
    </row>
    <row r="147">
      <c r="A147" s="1616" t="s">
        <v>4723</v>
      </c>
      <c r="B147" s="1616" t="s">
        <v>109</v>
      </c>
      <c r="C147" s="1616" t="s">
        <v>234</v>
      </c>
      <c r="D147" s="1616" t="s">
        <v>4596</v>
      </c>
      <c r="E147" s="1617">
        <v>0.4375</v>
      </c>
      <c r="F147" s="1617">
        <v>0.6875</v>
      </c>
      <c r="G147" s="1616" t="s">
        <v>1063</v>
      </c>
      <c r="H147" s="1616">
        <v>6.0</v>
      </c>
    </row>
    <row r="148">
      <c r="A148" s="1138">
        <v>41368.0</v>
      </c>
      <c r="B148" s="1644" t="s">
        <v>109</v>
      </c>
      <c r="C148" s="1644" t="s">
        <v>234</v>
      </c>
      <c r="D148" s="1644" t="s">
        <v>4600</v>
      </c>
      <c r="E148" s="1682">
        <v>0.6875</v>
      </c>
      <c r="F148" s="1682">
        <v>0.875</v>
      </c>
      <c r="G148" s="1644" t="s">
        <v>1063</v>
      </c>
      <c r="H148" s="1644">
        <v>4.5</v>
      </c>
    </row>
    <row r="149">
      <c r="A149" s="1685">
        <v>41368.0</v>
      </c>
      <c r="B149" s="1686" t="s">
        <v>109</v>
      </c>
      <c r="C149" s="1686" t="s">
        <v>234</v>
      </c>
      <c r="D149" s="1686" t="s">
        <v>4596</v>
      </c>
      <c r="E149" s="1687">
        <v>0.4375</v>
      </c>
      <c r="F149" s="1687">
        <v>0.6875</v>
      </c>
      <c r="G149" s="1686" t="s">
        <v>1063</v>
      </c>
      <c r="H149" s="1686">
        <v>6.0</v>
      </c>
      <c r="I149" s="1227"/>
      <c r="J149" s="1571" t="s">
        <v>4727</v>
      </c>
      <c r="K149" s="1227"/>
    </row>
    <row r="150">
      <c r="A150" s="1703">
        <v>41368.0</v>
      </c>
      <c r="B150" s="1704" t="s">
        <v>109</v>
      </c>
      <c r="C150" s="1704" t="s">
        <v>3275</v>
      </c>
      <c r="D150" s="1704" t="s">
        <v>4600</v>
      </c>
      <c r="E150" s="1705">
        <v>0.6875</v>
      </c>
      <c r="F150" s="1705">
        <v>0.875</v>
      </c>
      <c r="G150" s="1704" t="s">
        <v>1063</v>
      </c>
      <c r="H150" s="1704">
        <v>4.5</v>
      </c>
      <c r="I150" s="1227"/>
      <c r="J150" s="1571" t="s">
        <v>4727</v>
      </c>
      <c r="K150" s="1227"/>
    </row>
    <row r="151">
      <c r="A151" s="1227"/>
      <c r="J151" s="1582"/>
      <c r="K151" s="1227"/>
    </row>
    <row r="152">
      <c r="J152" s="1236"/>
    </row>
    <row r="153">
      <c r="D153" s="242" t="s">
        <v>4637</v>
      </c>
    </row>
    <row r="154">
      <c r="A154" s="1709">
        <v>41398.0</v>
      </c>
      <c r="B154" s="1647" t="s">
        <v>125</v>
      </c>
      <c r="C154" s="1647" t="s">
        <v>234</v>
      </c>
      <c r="D154" s="1647" t="s">
        <v>4598</v>
      </c>
      <c r="E154" s="1648">
        <v>0.41875</v>
      </c>
      <c r="F154" s="1648">
        <v>0.7083333333333334</v>
      </c>
      <c r="G154" s="1647" t="s">
        <v>1063</v>
      </c>
      <c r="H154" s="1712">
        <v>6.5</v>
      </c>
      <c r="I154" s="1227"/>
      <c r="J154" s="1714" t="s">
        <v>4727</v>
      </c>
      <c r="K154" s="1227"/>
    </row>
    <row r="155">
      <c r="A155" s="1716">
        <v>41429.0</v>
      </c>
      <c r="B155" s="1717" t="s">
        <v>141</v>
      </c>
      <c r="C155" s="1717" t="s">
        <v>234</v>
      </c>
      <c r="D155" s="1717" t="s">
        <v>4579</v>
      </c>
      <c r="E155" s="1720">
        <v>0.4166666666666667</v>
      </c>
      <c r="F155" s="1720">
        <v>0.7083333333333334</v>
      </c>
      <c r="G155" s="1717" t="s">
        <v>1063</v>
      </c>
      <c r="H155" s="1717">
        <v>7.0</v>
      </c>
      <c r="J155" s="1248" t="s">
        <v>4727</v>
      </c>
    </row>
    <row r="156">
      <c r="A156" s="242" t="s">
        <v>4739</v>
      </c>
      <c r="B156" s="242" t="s">
        <v>141</v>
      </c>
      <c r="C156" s="242" t="s">
        <v>3275</v>
      </c>
      <c r="D156" s="242" t="s">
        <v>4740</v>
      </c>
      <c r="E156" s="1615">
        <v>0.5</v>
      </c>
      <c r="F156" s="1615">
        <v>0.8888888888888888</v>
      </c>
      <c r="G156" s="242" t="s">
        <v>1063</v>
      </c>
      <c r="H156" s="242" t="s">
        <v>4741</v>
      </c>
      <c r="J156" s="1253" t="s">
        <v>4727</v>
      </c>
    </row>
    <row r="157">
      <c r="A157" s="968">
        <v>41459.0</v>
      </c>
      <c r="B157" s="1619" t="s">
        <v>170</v>
      </c>
      <c r="C157" s="1619" t="s">
        <v>234</v>
      </c>
      <c r="D157" s="1619" t="s">
        <v>946</v>
      </c>
      <c r="E157" s="1620">
        <v>0.4583333333333333</v>
      </c>
      <c r="F157" s="1620">
        <v>0.75</v>
      </c>
      <c r="G157" s="1619" t="s">
        <v>4566</v>
      </c>
      <c r="H157" s="1619">
        <v>6.5</v>
      </c>
      <c r="I157" s="138"/>
      <c r="J157" s="242" t="s">
        <v>4727</v>
      </c>
    </row>
    <row r="158">
      <c r="A158" s="968">
        <v>41490.0</v>
      </c>
      <c r="B158" s="1619" t="s">
        <v>5</v>
      </c>
      <c r="C158" s="1619" t="s">
        <v>234</v>
      </c>
      <c r="D158" s="1619" t="s">
        <v>946</v>
      </c>
      <c r="E158" s="1620">
        <v>0.4375</v>
      </c>
      <c r="F158" s="1620">
        <v>0.7916666666666666</v>
      </c>
      <c r="G158" s="1619" t="s">
        <v>1063</v>
      </c>
      <c r="H158" s="1619">
        <v>8.5</v>
      </c>
      <c r="I158" s="138"/>
      <c r="J158" s="242" t="s">
        <v>4727</v>
      </c>
    </row>
    <row r="159">
      <c r="A159" s="1672">
        <v>41521.0</v>
      </c>
      <c r="B159" s="1647" t="s">
        <v>40</v>
      </c>
      <c r="C159" s="1647" t="s">
        <v>4748</v>
      </c>
      <c r="D159" s="1647" t="s">
        <v>4598</v>
      </c>
      <c r="E159" s="1648">
        <v>0.4375</v>
      </c>
      <c r="F159" s="1648">
        <v>0.7916666666666666</v>
      </c>
      <c r="G159" s="1647" t="s">
        <v>1063</v>
      </c>
      <c r="H159" s="1647">
        <v>8.5</v>
      </c>
      <c r="I159" s="138"/>
      <c r="J159" s="242" t="s">
        <v>4727</v>
      </c>
    </row>
    <row r="160">
      <c r="A160" s="968">
        <v>41551.0</v>
      </c>
      <c r="B160" s="1619" t="s">
        <v>1115</v>
      </c>
      <c r="C160" s="1619" t="s">
        <v>234</v>
      </c>
      <c r="D160" s="1619" t="s">
        <v>946</v>
      </c>
      <c r="E160" s="1620">
        <v>0.4375</v>
      </c>
      <c r="F160" s="1620">
        <v>0.7916666666666666</v>
      </c>
      <c r="G160" s="1619" t="s">
        <v>1063</v>
      </c>
      <c r="H160" s="1619">
        <v>8.5</v>
      </c>
      <c r="I160" s="138"/>
      <c r="J160" s="242" t="s">
        <v>4727</v>
      </c>
    </row>
    <row r="161">
      <c r="A161" s="1616" t="s">
        <v>4756</v>
      </c>
      <c r="B161" s="1616" t="s">
        <v>109</v>
      </c>
      <c r="C161" s="1616" t="s">
        <v>234</v>
      </c>
      <c r="D161" s="1616" t="s">
        <v>4596</v>
      </c>
      <c r="E161" s="1617">
        <v>0.4375</v>
      </c>
      <c r="F161" s="1617">
        <v>0.6875</v>
      </c>
      <c r="G161" s="1616" t="s">
        <v>1063</v>
      </c>
      <c r="H161" s="1616">
        <v>6.0</v>
      </c>
      <c r="I161" s="138"/>
      <c r="J161" s="242" t="s">
        <v>4727</v>
      </c>
    </row>
    <row r="162">
      <c r="A162" s="242" t="s">
        <v>4756</v>
      </c>
      <c r="B162" s="242" t="s">
        <v>109</v>
      </c>
      <c r="C162" s="242" t="s">
        <v>234</v>
      </c>
      <c r="D162" s="242" t="s">
        <v>4740</v>
      </c>
      <c r="E162" s="242">
        <v>16.3</v>
      </c>
      <c r="F162" s="1615">
        <v>0.875</v>
      </c>
      <c r="G162" s="242" t="s">
        <v>1063</v>
      </c>
      <c r="H162" s="242">
        <v>4.5</v>
      </c>
      <c r="I162" s="138"/>
      <c r="J162" s="242" t="s">
        <v>4727</v>
      </c>
    </row>
    <row r="163">
      <c r="A163" s="1672">
        <v>41612.0</v>
      </c>
      <c r="B163" s="1647" t="s">
        <v>125</v>
      </c>
      <c r="C163" s="1647" t="s">
        <v>4748</v>
      </c>
      <c r="D163" s="1647" t="s">
        <v>4598</v>
      </c>
      <c r="E163" s="1648">
        <v>0.4375</v>
      </c>
      <c r="F163" s="1648">
        <v>0.6666666666666666</v>
      </c>
      <c r="G163" s="1647" t="s">
        <v>1063</v>
      </c>
      <c r="H163" s="1647">
        <v>5.5</v>
      </c>
      <c r="I163" s="1723"/>
      <c r="J163" s="242" t="s">
        <v>4727</v>
      </c>
    </row>
    <row r="164">
      <c r="A164" s="242" t="s">
        <v>4768</v>
      </c>
      <c r="B164" s="242" t="s">
        <v>125</v>
      </c>
      <c r="C164" s="242" t="s">
        <v>3275</v>
      </c>
      <c r="D164" s="242" t="s">
        <v>4740</v>
      </c>
      <c r="E164" s="1615">
        <v>0.6666666666666666</v>
      </c>
      <c r="F164" s="1615">
        <v>0.875</v>
      </c>
      <c r="H164" s="242">
        <v>5.0</v>
      </c>
      <c r="I164" s="138"/>
      <c r="J164" s="242" t="s">
        <v>4727</v>
      </c>
    </row>
    <row r="165">
      <c r="A165" s="1724" t="s">
        <v>4773</v>
      </c>
      <c r="B165" s="1724" t="s">
        <v>141</v>
      </c>
      <c r="C165" s="1724" t="s">
        <v>234</v>
      </c>
      <c r="D165" s="1724" t="s">
        <v>4579</v>
      </c>
      <c r="E165" s="1725">
        <v>0.5</v>
      </c>
      <c r="F165" s="1725">
        <v>0.875</v>
      </c>
      <c r="G165" s="1724" t="s">
        <v>1063</v>
      </c>
      <c r="H165" s="1724">
        <v>9.0</v>
      </c>
      <c r="I165" s="138"/>
      <c r="J165" s="242" t="s">
        <v>4727</v>
      </c>
    </row>
    <row r="166">
      <c r="A166" s="242" t="s">
        <v>4780</v>
      </c>
      <c r="B166" s="242" t="s">
        <v>141</v>
      </c>
      <c r="C166" s="242" t="s">
        <v>234</v>
      </c>
      <c r="D166" s="242" t="s">
        <v>4670</v>
      </c>
      <c r="E166" s="1615">
        <v>0.4166666666666667</v>
      </c>
      <c r="F166" s="1615">
        <v>0.7083333333333334</v>
      </c>
      <c r="G166" s="242" t="s">
        <v>1063</v>
      </c>
      <c r="H166" s="242">
        <v>7.0</v>
      </c>
      <c r="I166" s="138"/>
      <c r="J166" s="242" t="s">
        <v>4727</v>
      </c>
    </row>
    <row r="167">
      <c r="A167" s="1619" t="s">
        <v>4784</v>
      </c>
      <c r="B167" s="1619" t="s">
        <v>170</v>
      </c>
      <c r="C167" s="1619" t="s">
        <v>234</v>
      </c>
      <c r="D167" s="1619" t="s">
        <v>946</v>
      </c>
      <c r="E167" s="1620">
        <v>0.4583333333333333</v>
      </c>
      <c r="F167" s="1620">
        <v>0.75</v>
      </c>
      <c r="G167" s="1619" t="s">
        <v>4566</v>
      </c>
      <c r="H167" s="1619">
        <v>6.5</v>
      </c>
      <c r="I167" s="138"/>
      <c r="J167" s="242" t="s">
        <v>4727</v>
      </c>
    </row>
    <row r="168">
      <c r="A168" s="1619" t="s">
        <v>4787</v>
      </c>
      <c r="B168" s="1619" t="s">
        <v>5</v>
      </c>
      <c r="C168" s="1619" t="s">
        <v>234</v>
      </c>
      <c r="D168" s="1619" t="s">
        <v>946</v>
      </c>
      <c r="E168" s="1620">
        <v>0.4375</v>
      </c>
      <c r="F168" s="1620">
        <v>0.7916666666666666</v>
      </c>
      <c r="G168" s="1619" t="s">
        <v>4566</v>
      </c>
      <c r="H168" s="1619">
        <v>8.0</v>
      </c>
      <c r="I168" s="138"/>
      <c r="J168" s="242" t="s">
        <v>4727</v>
      </c>
    </row>
    <row r="169">
      <c r="A169" s="1644" t="s">
        <v>4787</v>
      </c>
      <c r="B169" s="1644" t="s">
        <v>5</v>
      </c>
      <c r="C169" s="1644" t="s">
        <v>234</v>
      </c>
      <c r="D169" s="1644" t="s">
        <v>4600</v>
      </c>
      <c r="E169" s="1682">
        <v>0.5416666666666666</v>
      </c>
      <c r="F169" s="1682">
        <v>0.6666666666666666</v>
      </c>
      <c r="G169" s="1644" t="s">
        <v>1063</v>
      </c>
      <c r="H169" s="1644">
        <v>3.0</v>
      </c>
      <c r="I169" s="138"/>
      <c r="J169" s="242" t="s">
        <v>4727</v>
      </c>
    </row>
    <row r="170">
      <c r="A170" s="1647" t="s">
        <v>4798</v>
      </c>
      <c r="B170" s="1647" t="s">
        <v>40</v>
      </c>
      <c r="C170" s="1647" t="s">
        <v>234</v>
      </c>
      <c r="D170" s="1647" t="s">
        <v>4598</v>
      </c>
      <c r="E170" s="1648">
        <v>0.4375</v>
      </c>
      <c r="F170" s="1648">
        <v>0.7916666666666666</v>
      </c>
      <c r="G170" s="1647" t="s">
        <v>1063</v>
      </c>
      <c r="H170" s="1647">
        <v>8.5</v>
      </c>
      <c r="I170" s="138"/>
      <c r="J170" s="242" t="s">
        <v>4727</v>
      </c>
    </row>
    <row r="171">
      <c r="A171" s="1643" t="s">
        <v>4799</v>
      </c>
      <c r="B171" s="1643" t="s">
        <v>1115</v>
      </c>
      <c r="C171" s="1643" t="s">
        <v>4801</v>
      </c>
      <c r="D171" s="1643" t="s">
        <v>946</v>
      </c>
      <c r="E171" s="1645">
        <v>0.4375</v>
      </c>
      <c r="F171" s="1645">
        <v>0.7916666666666666</v>
      </c>
      <c r="G171" s="1643" t="s">
        <v>1063</v>
      </c>
      <c r="H171" s="1643">
        <v>8.5</v>
      </c>
      <c r="I171" s="1669"/>
      <c r="J171" s="1643" t="s">
        <v>4727</v>
      </c>
    </row>
    <row r="172">
      <c r="A172" s="1651" t="s">
        <v>4803</v>
      </c>
      <c r="B172" s="1651" t="s">
        <v>109</v>
      </c>
      <c r="C172" s="1651" t="s">
        <v>234</v>
      </c>
      <c r="D172" s="1651" t="s">
        <v>2870</v>
      </c>
      <c r="E172" s="1653">
        <v>0.4375</v>
      </c>
      <c r="F172" s="1653">
        <v>0.6979166666666666</v>
      </c>
      <c r="G172" s="1651" t="s">
        <v>1063</v>
      </c>
      <c r="H172" s="1651">
        <v>6.75</v>
      </c>
      <c r="I172" s="242" t="s">
        <v>4806</v>
      </c>
      <c r="J172" s="1571" t="s">
        <v>4727</v>
      </c>
      <c r="K172" s="1227"/>
    </row>
    <row r="173">
      <c r="A173" s="1616" t="s">
        <v>4809</v>
      </c>
      <c r="B173" s="1616" t="s">
        <v>109</v>
      </c>
      <c r="C173" s="1616" t="s">
        <v>234</v>
      </c>
      <c r="D173" s="1616" t="s">
        <v>4596</v>
      </c>
      <c r="E173" s="1617">
        <v>0.6958333333333333</v>
      </c>
      <c r="F173" s="1617">
        <v>0.875</v>
      </c>
      <c r="G173" s="1616" t="s">
        <v>1063</v>
      </c>
      <c r="H173" s="1616">
        <v>4.45</v>
      </c>
      <c r="I173" s="242" t="s">
        <v>4810</v>
      </c>
      <c r="J173" s="1571" t="s">
        <v>4727</v>
      </c>
      <c r="K173" s="1227"/>
    </row>
    <row r="174">
      <c r="A174" s="242" t="s">
        <v>4811</v>
      </c>
      <c r="B174" s="242" t="s">
        <v>125</v>
      </c>
      <c r="C174" s="242" t="s">
        <v>234</v>
      </c>
      <c r="D174" s="242" t="s">
        <v>4740</v>
      </c>
      <c r="E174" s="1615">
        <v>0.4375</v>
      </c>
      <c r="F174" s="1615">
        <v>0.6666666666666666</v>
      </c>
      <c r="G174" s="242" t="s">
        <v>1063</v>
      </c>
      <c r="H174" s="242">
        <v>5.5</v>
      </c>
      <c r="I174" s="138"/>
      <c r="J174" s="1714" t="s">
        <v>4727</v>
      </c>
      <c r="K174" s="1227"/>
    </row>
    <row r="175">
      <c r="A175" s="1616" t="s">
        <v>4811</v>
      </c>
      <c r="B175" s="1616" t="s">
        <v>125</v>
      </c>
      <c r="C175" s="1616" t="s">
        <v>234</v>
      </c>
      <c r="D175" s="1616" t="s">
        <v>4596</v>
      </c>
      <c r="E175" s="1617">
        <v>0.6666666666666666</v>
      </c>
      <c r="F175" s="1617">
        <v>0.875</v>
      </c>
      <c r="G175" s="1616" t="s">
        <v>1063</v>
      </c>
      <c r="H175" s="1616">
        <v>5.0</v>
      </c>
      <c r="I175" s="138"/>
      <c r="J175" s="1253" t="s">
        <v>4727</v>
      </c>
    </row>
    <row r="176">
      <c r="A176" s="242" t="s">
        <v>4814</v>
      </c>
      <c r="B176" s="242" t="s">
        <v>141</v>
      </c>
      <c r="C176" s="242" t="s">
        <v>234</v>
      </c>
      <c r="D176" s="242" t="s">
        <v>4670</v>
      </c>
      <c r="E176" s="1615">
        <v>0.4166666666666667</v>
      </c>
      <c r="F176" s="1615">
        <v>0.7083333333333334</v>
      </c>
      <c r="G176" s="242" t="s">
        <v>1063</v>
      </c>
      <c r="H176" s="242">
        <v>7.0</v>
      </c>
      <c r="I176" s="138"/>
      <c r="J176" s="242" t="s">
        <v>4727</v>
      </c>
    </row>
    <row r="177">
      <c r="A177" s="1651" t="s">
        <v>4818</v>
      </c>
      <c r="B177" s="1651" t="s">
        <v>141</v>
      </c>
      <c r="C177" s="1651" t="s">
        <v>234</v>
      </c>
      <c r="D177" s="1651" t="s">
        <v>2870</v>
      </c>
      <c r="E177" s="1653">
        <v>0.5</v>
      </c>
      <c r="F177" s="1653">
        <v>0.875</v>
      </c>
      <c r="G177" s="1651" t="s">
        <v>1063</v>
      </c>
      <c r="H177" s="1651">
        <v>9.0</v>
      </c>
      <c r="J177" s="242" t="s">
        <v>4727</v>
      </c>
    </row>
    <row r="178">
      <c r="A178" s="1619" t="s">
        <v>4819</v>
      </c>
      <c r="B178" s="1619" t="s">
        <v>170</v>
      </c>
      <c r="C178" s="1619" t="s">
        <v>234</v>
      </c>
      <c r="D178" s="1619" t="s">
        <v>946</v>
      </c>
      <c r="E178" s="1620">
        <v>0.4583333333333333</v>
      </c>
      <c r="F178" s="1620">
        <v>0.75</v>
      </c>
      <c r="G178" s="1619" t="s">
        <v>4820</v>
      </c>
      <c r="H178" s="1619">
        <v>6.0</v>
      </c>
      <c r="J178" s="242" t="s">
        <v>4727</v>
      </c>
    </row>
    <row r="179">
      <c r="A179" s="242" t="s">
        <v>4823</v>
      </c>
      <c r="B179" s="242" t="s">
        <v>170</v>
      </c>
      <c r="C179" s="242" t="s">
        <v>234</v>
      </c>
      <c r="D179" s="242" t="s">
        <v>4670</v>
      </c>
      <c r="E179" s="1615">
        <v>0.5416666666666666</v>
      </c>
      <c r="F179" s="1615">
        <v>0.6666666666666666</v>
      </c>
      <c r="G179" s="242" t="s">
        <v>1063</v>
      </c>
      <c r="H179" s="242">
        <v>3.0</v>
      </c>
      <c r="J179" s="242" t="s">
        <v>4727</v>
      </c>
    </row>
    <row r="180">
      <c r="A180" s="1619" t="s">
        <v>4824</v>
      </c>
      <c r="B180" s="1619" t="s">
        <v>5</v>
      </c>
      <c r="C180" s="1619" t="s">
        <v>234</v>
      </c>
      <c r="D180" s="1619" t="s">
        <v>946</v>
      </c>
      <c r="E180" s="1620">
        <v>0.4375</v>
      </c>
      <c r="F180" s="1620">
        <v>0.7916666666666666</v>
      </c>
      <c r="G180" s="1619" t="s">
        <v>1063</v>
      </c>
      <c r="H180" s="1619">
        <v>8.5</v>
      </c>
      <c r="I180" s="138"/>
      <c r="J180" s="242" t="s">
        <v>4727</v>
      </c>
    </row>
    <row r="181">
      <c r="A181" s="1619" t="s">
        <v>4827</v>
      </c>
      <c r="B181" s="1619" t="s">
        <v>40</v>
      </c>
      <c r="C181" s="1619" t="s">
        <v>234</v>
      </c>
      <c r="D181" s="1619" t="s">
        <v>946</v>
      </c>
      <c r="E181" s="1620">
        <v>0.4375</v>
      </c>
      <c r="F181" s="1620">
        <v>0.7916666666666666</v>
      </c>
      <c r="G181" s="103"/>
      <c r="H181" s="1619">
        <v>8.5</v>
      </c>
      <c r="I181" s="138"/>
      <c r="J181" s="242" t="s">
        <v>4727</v>
      </c>
    </row>
    <row r="182">
      <c r="A182" s="1619" t="s">
        <v>4828</v>
      </c>
      <c r="B182" s="1619" t="s">
        <v>1115</v>
      </c>
      <c r="C182" s="1619" t="s">
        <v>234</v>
      </c>
      <c r="D182" s="1619" t="s">
        <v>946</v>
      </c>
      <c r="E182" s="1620">
        <v>0.4375</v>
      </c>
      <c r="F182" s="1620">
        <v>0.6666666666666666</v>
      </c>
      <c r="G182" s="1619" t="s">
        <v>1063</v>
      </c>
      <c r="H182" s="1619">
        <v>5.5</v>
      </c>
      <c r="I182" s="138"/>
      <c r="J182" s="242" t="s">
        <v>4727</v>
      </c>
    </row>
    <row r="183">
      <c r="A183" s="242" t="s">
        <v>4831</v>
      </c>
      <c r="B183" s="242" t="s">
        <v>4588</v>
      </c>
      <c r="C183" s="242" t="s">
        <v>234</v>
      </c>
      <c r="D183" s="242" t="s">
        <v>4670</v>
      </c>
      <c r="E183" s="1615">
        <v>0.5416666666666666</v>
      </c>
      <c r="F183" s="1615">
        <v>0.7916666666666666</v>
      </c>
      <c r="H183" s="242">
        <v>6.25</v>
      </c>
      <c r="I183" s="138"/>
      <c r="J183" s="242" t="s">
        <v>4727</v>
      </c>
    </row>
    <row r="184">
      <c r="A184" s="1651" t="s">
        <v>4832</v>
      </c>
      <c r="B184" s="1651" t="s">
        <v>109</v>
      </c>
      <c r="C184" s="1651" t="s">
        <v>234</v>
      </c>
      <c r="D184" s="1651" t="s">
        <v>2870</v>
      </c>
      <c r="E184" s="1653">
        <v>0.5416666666666666</v>
      </c>
      <c r="F184" s="1653">
        <v>0.6666666666666666</v>
      </c>
      <c r="G184" s="109"/>
      <c r="H184" s="1651">
        <v>3.0</v>
      </c>
      <c r="I184" s="1635" t="s">
        <v>3082</v>
      </c>
      <c r="J184" s="242" t="s">
        <v>4727</v>
      </c>
    </row>
    <row r="185">
      <c r="A185" s="1644" t="s">
        <v>4832</v>
      </c>
      <c r="B185" s="1644" t="s">
        <v>109</v>
      </c>
      <c r="C185" s="1644" t="s">
        <v>234</v>
      </c>
      <c r="D185" s="1644" t="s">
        <v>4600</v>
      </c>
      <c r="E185" s="1682">
        <v>0.4583333333333333</v>
      </c>
      <c r="F185" s="1682">
        <v>0.75</v>
      </c>
      <c r="G185" s="1644" t="s">
        <v>1063</v>
      </c>
      <c r="H185" s="1644">
        <v>7.0</v>
      </c>
      <c r="I185" s="1635" t="s">
        <v>3082</v>
      </c>
      <c r="J185" s="242" t="s">
        <v>4727</v>
      </c>
    </row>
    <row r="186">
      <c r="A186" s="1616" t="s">
        <v>4835</v>
      </c>
      <c r="B186" s="1616" t="s">
        <v>125</v>
      </c>
      <c r="C186" s="1616" t="s">
        <v>234</v>
      </c>
      <c r="D186" s="1616" t="s">
        <v>4596</v>
      </c>
      <c r="E186" s="1617">
        <v>0.4375</v>
      </c>
      <c r="F186" s="1617">
        <v>0.6666666666666666</v>
      </c>
      <c r="G186" s="1616" t="s">
        <v>1063</v>
      </c>
      <c r="H186" s="1616">
        <v>5.5</v>
      </c>
      <c r="I186" s="138"/>
      <c r="J186" s="242" t="s">
        <v>4727</v>
      </c>
    </row>
    <row r="187">
      <c r="A187" s="1635" t="s">
        <v>4835</v>
      </c>
      <c r="B187" s="1635" t="s">
        <v>125</v>
      </c>
      <c r="C187" s="1635" t="s">
        <v>234</v>
      </c>
      <c r="D187" s="1635" t="s">
        <v>4670</v>
      </c>
      <c r="E187" s="1637">
        <v>0.6666666666666666</v>
      </c>
      <c r="F187" s="1637">
        <v>0.875</v>
      </c>
      <c r="G187" s="138"/>
      <c r="H187" s="1635">
        <v>5.0</v>
      </c>
      <c r="I187" s="138"/>
      <c r="J187" s="242" t="s">
        <v>4727</v>
      </c>
    </row>
    <row r="188">
      <c r="A188" s="1724" t="s">
        <v>4838</v>
      </c>
      <c r="B188" s="1724" t="s">
        <v>141</v>
      </c>
      <c r="C188" s="1724" t="s">
        <v>234</v>
      </c>
      <c r="D188" s="1724" t="s">
        <v>4579</v>
      </c>
      <c r="E188" s="1725">
        <v>0.5</v>
      </c>
      <c r="F188" s="1725">
        <v>0.875</v>
      </c>
      <c r="G188" s="1724" t="s">
        <v>1063</v>
      </c>
      <c r="H188" s="1724">
        <v>9.0</v>
      </c>
      <c r="I188" s="138"/>
      <c r="J188" s="242" t="s">
        <v>4727</v>
      </c>
    </row>
    <row r="189">
      <c r="A189" s="1635" t="s">
        <v>4842</v>
      </c>
      <c r="B189" s="1635" t="s">
        <v>141</v>
      </c>
      <c r="C189" s="1635" t="s">
        <v>234</v>
      </c>
      <c r="D189" s="1635" t="s">
        <v>4670</v>
      </c>
      <c r="E189" s="1637">
        <v>0.4166666666666667</v>
      </c>
      <c r="F189" s="1637">
        <v>0.7083333333333334</v>
      </c>
      <c r="G189" s="138"/>
      <c r="H189" s="1635">
        <v>7.0</v>
      </c>
      <c r="I189" s="138"/>
      <c r="J189" s="242" t="s">
        <v>4727</v>
      </c>
    </row>
    <row r="190">
      <c r="A190" s="1619" t="s">
        <v>4847</v>
      </c>
      <c r="B190" s="1619" t="s">
        <v>170</v>
      </c>
      <c r="C190" s="1619" t="s">
        <v>234</v>
      </c>
      <c r="D190" s="1619" t="s">
        <v>946</v>
      </c>
      <c r="E190" s="1620">
        <v>0.4583333333333333</v>
      </c>
      <c r="F190" s="1620">
        <v>0.75</v>
      </c>
      <c r="G190" s="1619" t="s">
        <v>4820</v>
      </c>
      <c r="H190" s="1619">
        <v>6.0</v>
      </c>
      <c r="I190" s="138"/>
      <c r="J190" s="242" t="s">
        <v>4727</v>
      </c>
    </row>
    <row r="191">
      <c r="A191" s="1635" t="s">
        <v>4853</v>
      </c>
      <c r="B191" s="1635" t="s">
        <v>170</v>
      </c>
      <c r="C191" s="1635" t="s">
        <v>234</v>
      </c>
      <c r="D191" s="1635" t="s">
        <v>4670</v>
      </c>
      <c r="E191" s="1637">
        <v>0.5416666666666666</v>
      </c>
      <c r="F191" s="1637">
        <v>0.6666666666666666</v>
      </c>
      <c r="G191" s="138"/>
      <c r="H191" s="1635">
        <v>3.0</v>
      </c>
      <c r="I191" s="138"/>
      <c r="J191" s="242" t="s">
        <v>4727</v>
      </c>
    </row>
    <row r="192">
      <c r="A192" s="1619" t="s">
        <v>4858</v>
      </c>
      <c r="B192" s="1619" t="s">
        <v>5</v>
      </c>
      <c r="C192" s="1619" t="s">
        <v>234</v>
      </c>
      <c r="D192" s="1619" t="s">
        <v>946</v>
      </c>
      <c r="E192" s="1620">
        <v>0.4375</v>
      </c>
      <c r="F192" s="1620">
        <v>0.7916666666666666</v>
      </c>
      <c r="G192" s="1619" t="s">
        <v>1063</v>
      </c>
      <c r="H192" s="1619">
        <v>8.5</v>
      </c>
      <c r="J192" s="242" t="s">
        <v>4727</v>
      </c>
    </row>
    <row r="193">
      <c r="A193" s="1647" t="s">
        <v>4863</v>
      </c>
      <c r="B193" s="1647" t="s">
        <v>40</v>
      </c>
      <c r="C193" s="1647" t="s">
        <v>234</v>
      </c>
      <c r="D193" s="1647" t="s">
        <v>4598</v>
      </c>
      <c r="E193" s="1648">
        <v>0.4375</v>
      </c>
      <c r="F193" s="1648">
        <v>0.7916666666666666</v>
      </c>
      <c r="G193" s="1647">
        <v>30.0</v>
      </c>
      <c r="H193" s="1647">
        <v>8.0</v>
      </c>
      <c r="J193" s="242" t="s">
        <v>4727</v>
      </c>
    </row>
    <row r="194">
      <c r="A194" s="968">
        <v>41279.0</v>
      </c>
      <c r="B194" s="1619" t="s">
        <v>4588</v>
      </c>
      <c r="C194" s="1619" t="s">
        <v>3145</v>
      </c>
      <c r="D194" s="1619" t="s">
        <v>946</v>
      </c>
      <c r="E194" s="1620">
        <v>0.4375</v>
      </c>
      <c r="F194" s="1619">
        <v>19.0</v>
      </c>
      <c r="G194" s="1619" t="s">
        <v>1063</v>
      </c>
      <c r="H194" s="1619">
        <v>8.5</v>
      </c>
      <c r="J194" s="242" t="s">
        <v>4727</v>
      </c>
    </row>
    <row r="195">
      <c r="A195" s="1733">
        <v>41310.0</v>
      </c>
      <c r="B195" s="1724" t="s">
        <v>109</v>
      </c>
      <c r="C195" s="1724" t="s">
        <v>234</v>
      </c>
      <c r="D195" s="1724" t="s">
        <v>4579</v>
      </c>
      <c r="E195" s="1725">
        <v>0.4375</v>
      </c>
      <c r="F195" s="1725">
        <v>0.625</v>
      </c>
      <c r="G195" s="1724" t="s">
        <v>1063</v>
      </c>
      <c r="H195" s="1724">
        <v>4.5</v>
      </c>
      <c r="I195" s="1724" t="s">
        <v>4874</v>
      </c>
      <c r="J195" s="1571" t="s">
        <v>4727</v>
      </c>
      <c r="K195" s="1227"/>
    </row>
    <row r="196">
      <c r="A196" s="1138">
        <v>41310.0</v>
      </c>
      <c r="B196" s="1644" t="s">
        <v>109</v>
      </c>
      <c r="C196" s="1644" t="s">
        <v>234</v>
      </c>
      <c r="D196" s="1644" t="s">
        <v>4600</v>
      </c>
      <c r="E196" s="1682">
        <v>0.625</v>
      </c>
      <c r="F196" s="1682">
        <v>0.875</v>
      </c>
      <c r="G196" s="1644" t="s">
        <v>1063</v>
      </c>
      <c r="H196" s="1644">
        <v>6.0</v>
      </c>
      <c r="J196" s="1571" t="s">
        <v>4727</v>
      </c>
      <c r="K196" s="1227"/>
    </row>
    <row r="197">
      <c r="A197" s="1616" t="s">
        <v>4881</v>
      </c>
      <c r="B197" s="1616" t="s">
        <v>125</v>
      </c>
      <c r="C197" s="1616" t="s">
        <v>234</v>
      </c>
      <c r="D197" s="1616" t="s">
        <v>4596</v>
      </c>
      <c r="E197" s="1617">
        <v>0.4375</v>
      </c>
      <c r="F197" s="1617">
        <v>0.6875</v>
      </c>
      <c r="G197" s="1616" t="s">
        <v>1063</v>
      </c>
      <c r="H197" s="1616">
        <v>6.0</v>
      </c>
      <c r="I197" s="1616" t="s">
        <v>4886</v>
      </c>
      <c r="J197" s="1571" t="s">
        <v>4727</v>
      </c>
      <c r="K197" s="1227"/>
    </row>
    <row r="198">
      <c r="A198" s="1733">
        <v>41338.0</v>
      </c>
      <c r="B198" s="1724" t="s">
        <v>125</v>
      </c>
      <c r="C198" s="1724" t="s">
        <v>234</v>
      </c>
      <c r="D198" s="1724" t="s">
        <v>4579</v>
      </c>
      <c r="E198" s="1725">
        <v>0.6875</v>
      </c>
      <c r="F198" s="1725">
        <v>0.875</v>
      </c>
      <c r="G198" s="1724" t="s">
        <v>1063</v>
      </c>
      <c r="H198" s="1724">
        <v>4.5</v>
      </c>
      <c r="J198" s="242" t="s">
        <v>4727</v>
      </c>
    </row>
    <row r="199">
      <c r="A199" s="1616" t="s">
        <v>4892</v>
      </c>
      <c r="B199" s="1616" t="s">
        <v>141</v>
      </c>
      <c r="C199" s="1616" t="s">
        <v>234</v>
      </c>
      <c r="D199" s="1616" t="s">
        <v>4596</v>
      </c>
      <c r="E199" s="1617">
        <v>0.4166666666666667</v>
      </c>
      <c r="F199" s="1617">
        <v>0.7083333333333334</v>
      </c>
      <c r="G199" s="1618"/>
      <c r="H199" s="1616">
        <v>7.0</v>
      </c>
      <c r="J199" s="242" t="s">
        <v>4727</v>
      </c>
    </row>
    <row r="200">
      <c r="A200" s="242" t="s">
        <v>4892</v>
      </c>
      <c r="B200" s="242" t="s">
        <v>141</v>
      </c>
      <c r="C200" s="242" t="s">
        <v>234</v>
      </c>
      <c r="D200" s="242" t="s">
        <v>4670</v>
      </c>
      <c r="E200" s="1615">
        <v>0.5</v>
      </c>
      <c r="F200" s="1615">
        <v>0.8958333333333334</v>
      </c>
      <c r="H200" s="242">
        <v>9.5</v>
      </c>
      <c r="J200" s="242" t="s">
        <v>4727</v>
      </c>
    </row>
    <row r="201">
      <c r="A201" s="1733">
        <v>41399.0</v>
      </c>
      <c r="B201" s="1724" t="s">
        <v>170</v>
      </c>
      <c r="C201" s="1724" t="s">
        <v>4906</v>
      </c>
      <c r="D201" s="1724" t="s">
        <v>4579</v>
      </c>
      <c r="E201" s="1725">
        <v>0.4583333333333333</v>
      </c>
      <c r="F201" s="1725">
        <v>0.75</v>
      </c>
      <c r="G201" s="1724" t="s">
        <v>1063</v>
      </c>
      <c r="H201" s="1724">
        <v>7.0</v>
      </c>
      <c r="J201" s="242" t="s">
        <v>4727</v>
      </c>
    </row>
    <row r="202">
      <c r="A202" s="864">
        <v>41399.0</v>
      </c>
      <c r="B202" s="242" t="s">
        <v>4912</v>
      </c>
      <c r="C202" s="242" t="s">
        <v>234</v>
      </c>
      <c r="D202" s="242" t="s">
        <v>4670</v>
      </c>
      <c r="E202" s="242">
        <v>1300.0</v>
      </c>
      <c r="F202" s="242">
        <v>1600.0</v>
      </c>
      <c r="G202" s="242" t="s">
        <v>1063</v>
      </c>
      <c r="H202" s="242">
        <v>3.0</v>
      </c>
      <c r="J202" s="242" t="s">
        <v>4727</v>
      </c>
    </row>
    <row r="203">
      <c r="A203" s="968">
        <v>41430.0</v>
      </c>
      <c r="B203" s="1619" t="s">
        <v>5</v>
      </c>
      <c r="C203" s="1619" t="s">
        <v>234</v>
      </c>
      <c r="D203" s="1619" t="s">
        <v>946</v>
      </c>
      <c r="E203" s="1620">
        <v>0.4375</v>
      </c>
      <c r="F203" s="1620">
        <v>0.7916666666666666</v>
      </c>
      <c r="G203" s="1619" t="s">
        <v>1063</v>
      </c>
      <c r="H203" s="1619">
        <v>8.5</v>
      </c>
      <c r="J203" s="242" t="s">
        <v>4727</v>
      </c>
    </row>
    <row r="204">
      <c r="A204" s="1672">
        <v>41430.0</v>
      </c>
      <c r="B204" s="1647" t="s">
        <v>40</v>
      </c>
      <c r="C204" s="1647" t="s">
        <v>234</v>
      </c>
      <c r="D204" s="1647" t="s">
        <v>4598</v>
      </c>
      <c r="E204" s="1648">
        <v>0.4375</v>
      </c>
      <c r="F204" s="1648">
        <v>0.7916666666666666</v>
      </c>
      <c r="G204" s="1647" t="s">
        <v>1063</v>
      </c>
      <c r="H204" s="1647">
        <v>8.5</v>
      </c>
      <c r="J204" s="242" t="s">
        <v>4924</v>
      </c>
    </row>
    <row r="205">
      <c r="A205" s="1736">
        <v>41491.0</v>
      </c>
      <c r="B205" s="1643" t="s">
        <v>4588</v>
      </c>
      <c r="C205" s="1643" t="s">
        <v>234</v>
      </c>
      <c r="D205" s="1643" t="s">
        <v>946</v>
      </c>
      <c r="E205" s="1645">
        <v>0.4375</v>
      </c>
      <c r="F205" s="1645">
        <v>0.7916666666666666</v>
      </c>
      <c r="G205" s="1643" t="s">
        <v>1063</v>
      </c>
      <c r="H205" s="1643">
        <v>8.5</v>
      </c>
      <c r="J205" s="242" t="s">
        <v>4727</v>
      </c>
    </row>
    <row r="206">
      <c r="A206" s="1733">
        <v>41522.0</v>
      </c>
      <c r="B206" s="1724" t="s">
        <v>109</v>
      </c>
      <c r="C206" s="1724" t="s">
        <v>234</v>
      </c>
      <c r="D206" s="1724" t="s">
        <v>4579</v>
      </c>
      <c r="E206" s="1725">
        <v>0.4375</v>
      </c>
      <c r="F206" s="1725">
        <v>0.6736111111111112</v>
      </c>
      <c r="G206" s="1724" t="s">
        <v>1063</v>
      </c>
      <c r="H206" s="1724">
        <v>5.75</v>
      </c>
      <c r="I206" s="1724" t="s">
        <v>4935</v>
      </c>
      <c r="J206" s="242" t="s">
        <v>4727</v>
      </c>
    </row>
    <row r="207">
      <c r="A207" s="1138">
        <v>41522.0</v>
      </c>
      <c r="B207" s="1644" t="s">
        <v>109</v>
      </c>
      <c r="C207" s="1644" t="s">
        <v>234</v>
      </c>
      <c r="D207" s="1644" t="s">
        <v>4600</v>
      </c>
      <c r="E207" s="1682">
        <v>0.6736111111111112</v>
      </c>
      <c r="F207" s="1682">
        <v>0.875</v>
      </c>
      <c r="G207" s="1644" t="s">
        <v>1063</v>
      </c>
      <c r="H207" s="1644">
        <v>4.75</v>
      </c>
      <c r="I207" s="242" t="s">
        <v>4939</v>
      </c>
      <c r="J207" s="242" t="s">
        <v>4727</v>
      </c>
    </row>
    <row r="208">
      <c r="A208" s="1672">
        <v>41552.0</v>
      </c>
      <c r="B208" s="1647" t="s">
        <v>125</v>
      </c>
      <c r="C208" s="1647" t="s">
        <v>234</v>
      </c>
      <c r="D208" s="1647" t="s">
        <v>4598</v>
      </c>
      <c r="E208" s="1648">
        <v>0.4375</v>
      </c>
      <c r="F208" s="1648">
        <v>0.7291666666666666</v>
      </c>
      <c r="G208" s="1647" t="s">
        <v>1063</v>
      </c>
      <c r="H208" s="1647">
        <v>8.0</v>
      </c>
      <c r="J208" s="242" t="s">
        <v>4727</v>
      </c>
    </row>
    <row r="209">
      <c r="A209" s="1733">
        <v>41552.0</v>
      </c>
      <c r="B209" s="1724" t="s">
        <v>125</v>
      </c>
      <c r="C209" s="1724" t="s">
        <v>234</v>
      </c>
      <c r="D209" s="1724" t="s">
        <v>4579</v>
      </c>
      <c r="E209" s="1725">
        <v>0.6875</v>
      </c>
      <c r="F209" s="1725">
        <v>0.8854166666666666</v>
      </c>
      <c r="G209" s="1724" t="s">
        <v>1063</v>
      </c>
      <c r="H209" s="1724">
        <v>4.85</v>
      </c>
      <c r="J209" s="242" t="s">
        <v>4727</v>
      </c>
    </row>
    <row r="210">
      <c r="A210" s="1733">
        <v>41583.0</v>
      </c>
      <c r="B210" s="1724" t="s">
        <v>141</v>
      </c>
      <c r="C210" s="1724" t="s">
        <v>234</v>
      </c>
      <c r="D210" s="1724" t="s">
        <v>4579</v>
      </c>
      <c r="E210" s="1725">
        <v>0.5</v>
      </c>
      <c r="F210" s="1725">
        <v>0.875</v>
      </c>
      <c r="G210" s="1724" t="s">
        <v>1063</v>
      </c>
      <c r="H210" s="1724">
        <v>9.0</v>
      </c>
      <c r="I210" s="242" t="s">
        <v>4956</v>
      </c>
      <c r="J210" s="242" t="s">
        <v>4727</v>
      </c>
    </row>
    <row r="211">
      <c r="A211" s="864">
        <v>41583.0</v>
      </c>
      <c r="B211" s="242" t="s">
        <v>141</v>
      </c>
      <c r="C211" s="242" t="s">
        <v>234</v>
      </c>
      <c r="D211" s="242" t="s">
        <v>4670</v>
      </c>
      <c r="E211" s="1615">
        <v>0.4166666666666667</v>
      </c>
      <c r="F211" s="1615">
        <v>0.7083333333333334</v>
      </c>
      <c r="G211" s="242" t="s">
        <v>1063</v>
      </c>
      <c r="H211" s="242">
        <v>7.0</v>
      </c>
      <c r="J211" s="242" t="s">
        <v>4727</v>
      </c>
    </row>
    <row r="212">
      <c r="A212" s="968">
        <v>41613.0</v>
      </c>
      <c r="B212" s="1619" t="s">
        <v>170</v>
      </c>
      <c r="C212" s="1619" t="s">
        <v>234</v>
      </c>
      <c r="D212" s="1619" t="s">
        <v>946</v>
      </c>
      <c r="E212" s="1620">
        <v>0.4583333333333333</v>
      </c>
      <c r="F212" s="1620">
        <v>0.75</v>
      </c>
      <c r="G212" s="1619" t="s">
        <v>4566</v>
      </c>
      <c r="H212" s="1619">
        <v>6.5</v>
      </c>
      <c r="J212" s="242" t="s">
        <v>4727</v>
      </c>
    </row>
    <row r="213">
      <c r="A213" s="1619" t="s">
        <v>4965</v>
      </c>
      <c r="B213" s="1619" t="s">
        <v>5</v>
      </c>
      <c r="C213" s="1619" t="s">
        <v>234</v>
      </c>
      <c r="D213" s="1619" t="s">
        <v>946</v>
      </c>
      <c r="E213" s="1620">
        <v>0.4375</v>
      </c>
      <c r="F213" s="1620">
        <v>0.7916666666666666</v>
      </c>
      <c r="G213" s="1619" t="s">
        <v>1063</v>
      </c>
      <c r="H213" s="1619">
        <v>8.5</v>
      </c>
      <c r="J213" s="242" t="s">
        <v>4727</v>
      </c>
    </row>
    <row r="214">
      <c r="A214" s="1647" t="s">
        <v>4969</v>
      </c>
      <c r="B214" s="1647" t="s">
        <v>40</v>
      </c>
      <c r="C214" s="1647" t="s">
        <v>234</v>
      </c>
      <c r="D214" s="1647" t="s">
        <v>4598</v>
      </c>
      <c r="E214" s="1648">
        <v>0.4375</v>
      </c>
      <c r="F214" s="1648">
        <v>0.7916666666666666</v>
      </c>
      <c r="G214" s="1647" t="s">
        <v>1063</v>
      </c>
      <c r="H214" s="1647">
        <v>8.5</v>
      </c>
      <c r="J214" s="242" t="s">
        <v>4727</v>
      </c>
    </row>
    <row r="215">
      <c r="A215" s="1619" t="s">
        <v>4974</v>
      </c>
      <c r="B215" s="1619" t="s">
        <v>1115</v>
      </c>
      <c r="C215" s="1619" t="s">
        <v>234</v>
      </c>
      <c r="D215" s="1619" t="s">
        <v>946</v>
      </c>
      <c r="E215" s="1620">
        <v>0.4166666666666667</v>
      </c>
      <c r="F215" s="1620">
        <v>0.7916666666666666</v>
      </c>
      <c r="G215" s="1619" t="s">
        <v>1063</v>
      </c>
      <c r="H215" s="1619">
        <v>8.5</v>
      </c>
      <c r="J215" s="242" t="s">
        <v>4727</v>
      </c>
    </row>
    <row r="216">
      <c r="A216" s="1605" t="s">
        <v>4981</v>
      </c>
      <c r="B216" s="1605" t="s">
        <v>109</v>
      </c>
      <c r="C216" s="1605" t="s">
        <v>234</v>
      </c>
      <c r="D216" s="1605" t="s">
        <v>2870</v>
      </c>
      <c r="E216" s="1607">
        <v>0.4375</v>
      </c>
      <c r="F216" s="1607">
        <v>0.6666666666666666</v>
      </c>
      <c r="G216" s="1605" t="s">
        <v>1063</v>
      </c>
      <c r="H216" s="1605">
        <v>5.5</v>
      </c>
      <c r="J216" s="1571" t="s">
        <v>4727</v>
      </c>
      <c r="K216" s="1227"/>
    </row>
    <row r="217">
      <c r="A217" s="1644" t="s">
        <v>4988</v>
      </c>
      <c r="B217" s="1644" t="s">
        <v>109</v>
      </c>
      <c r="C217" s="1644" t="s">
        <v>3275</v>
      </c>
      <c r="D217" s="1644" t="s">
        <v>4600</v>
      </c>
      <c r="E217" s="1682">
        <v>0.6666666666666666</v>
      </c>
      <c r="F217" s="1682">
        <v>0.875</v>
      </c>
      <c r="G217" s="832"/>
      <c r="H217" s="1644">
        <v>5.0</v>
      </c>
      <c r="J217" s="1571" t="s">
        <v>4727</v>
      </c>
      <c r="K217" s="1227"/>
    </row>
    <row r="218">
      <c r="A218" s="242" t="s">
        <v>4995</v>
      </c>
      <c r="B218" s="242" t="s">
        <v>125</v>
      </c>
      <c r="C218" s="242" t="s">
        <v>234</v>
      </c>
      <c r="D218" s="242" t="s">
        <v>4598</v>
      </c>
      <c r="E218" s="1615">
        <v>0.4375</v>
      </c>
      <c r="F218" s="1615">
        <v>0.6145833333333334</v>
      </c>
      <c r="G218" s="242" t="s">
        <v>1063</v>
      </c>
      <c r="H218" s="242">
        <v>4.15</v>
      </c>
      <c r="I218" s="242" t="s">
        <v>5000</v>
      </c>
      <c r="J218" s="1571" t="s">
        <v>4727</v>
      </c>
      <c r="K218" s="1227"/>
    </row>
    <row r="219">
      <c r="A219" s="1724" t="s">
        <v>5003</v>
      </c>
      <c r="B219" s="1724" t="s">
        <v>125</v>
      </c>
      <c r="C219" s="1724" t="s">
        <v>234</v>
      </c>
      <c r="D219" s="1724" t="s">
        <v>4579</v>
      </c>
      <c r="E219" s="1725">
        <v>0.59375</v>
      </c>
      <c r="F219" s="1725">
        <v>0.875</v>
      </c>
      <c r="G219" s="1724" t="s">
        <v>1063</v>
      </c>
      <c r="H219" s="1724">
        <v>6.75</v>
      </c>
      <c r="I219" s="242" t="s">
        <v>5009</v>
      </c>
      <c r="J219" s="1571" t="s">
        <v>4727</v>
      </c>
      <c r="K219" s="1227"/>
    </row>
    <row r="220">
      <c r="A220" s="1616" t="s">
        <v>5011</v>
      </c>
      <c r="B220" s="1616" t="s">
        <v>141</v>
      </c>
      <c r="C220" s="1616" t="s">
        <v>234</v>
      </c>
      <c r="D220" s="1616" t="s">
        <v>4596</v>
      </c>
      <c r="E220" s="1617">
        <v>0.4166666666666667</v>
      </c>
      <c r="F220" s="1617">
        <v>0.7083333333333334</v>
      </c>
      <c r="G220" s="1616" t="s">
        <v>1063</v>
      </c>
      <c r="H220" s="1616">
        <v>8.0</v>
      </c>
      <c r="J220" s="242" t="s">
        <v>4727</v>
      </c>
    </row>
    <row r="221">
      <c r="A221" s="242" t="s">
        <v>5011</v>
      </c>
      <c r="B221" s="242" t="s">
        <v>141</v>
      </c>
      <c r="C221" s="242" t="s">
        <v>234</v>
      </c>
      <c r="D221" s="242" t="s">
        <v>4670</v>
      </c>
      <c r="E221" s="1615">
        <v>0.5</v>
      </c>
      <c r="F221" s="1615">
        <v>0.875</v>
      </c>
      <c r="G221" s="242" t="s">
        <v>1063</v>
      </c>
      <c r="H221" s="242">
        <v>9.0</v>
      </c>
      <c r="J221" s="242" t="s">
        <v>4727</v>
      </c>
    </row>
    <row r="222">
      <c r="A222" s="1644" t="s">
        <v>5021</v>
      </c>
      <c r="B222" s="1644" t="s">
        <v>170</v>
      </c>
      <c r="C222" s="1644" t="s">
        <v>234</v>
      </c>
      <c r="D222" s="1644" t="s">
        <v>4600</v>
      </c>
      <c r="E222" s="1682">
        <v>0.4583333333333333</v>
      </c>
      <c r="F222" s="1682">
        <v>0.75</v>
      </c>
      <c r="G222" s="1644">
        <v>30.0</v>
      </c>
      <c r="H222" s="1644">
        <v>6.5</v>
      </c>
      <c r="J222" s="242" t="s">
        <v>4727</v>
      </c>
    </row>
    <row r="223">
      <c r="A223" s="1619" t="s">
        <v>5026</v>
      </c>
      <c r="B223" s="1619" t="s">
        <v>5</v>
      </c>
      <c r="C223" s="1619" t="s">
        <v>234</v>
      </c>
      <c r="D223" s="1619" t="s">
        <v>946</v>
      </c>
      <c r="E223" s="1620">
        <v>0.4375</v>
      </c>
      <c r="F223" s="1620">
        <v>0.7916666666666666</v>
      </c>
      <c r="G223" s="1619" t="s">
        <v>1063</v>
      </c>
      <c r="H223" s="1619">
        <v>8.5</v>
      </c>
      <c r="J223" s="242" t="s">
        <v>4727</v>
      </c>
    </row>
    <row r="224">
      <c r="A224" s="242" t="s">
        <v>5031</v>
      </c>
      <c r="B224" s="242" t="s">
        <v>5</v>
      </c>
      <c r="C224" s="242" t="s">
        <v>1064</v>
      </c>
      <c r="D224" s="242" t="s">
        <v>4670</v>
      </c>
      <c r="E224" s="1615">
        <v>0.4583333333333333</v>
      </c>
      <c r="F224" s="1615">
        <v>0.7916666666666666</v>
      </c>
      <c r="G224" s="242" t="s">
        <v>1063</v>
      </c>
      <c r="H224" s="242">
        <v>8.0</v>
      </c>
      <c r="I224" s="1700" t="s">
        <v>5036</v>
      </c>
      <c r="J224" s="242" t="s">
        <v>4727</v>
      </c>
    </row>
    <row r="225">
      <c r="A225" s="1647" t="s">
        <v>5038</v>
      </c>
      <c r="B225" s="1647" t="s">
        <v>40</v>
      </c>
      <c r="C225" s="1647" t="s">
        <v>234</v>
      </c>
      <c r="D225" s="1647" t="s">
        <v>4598</v>
      </c>
      <c r="E225" s="1648">
        <v>0.4375</v>
      </c>
      <c r="F225" s="1648">
        <v>0.7916666666666666</v>
      </c>
      <c r="G225" s="1749"/>
      <c r="H225" s="1647">
        <v>8.5</v>
      </c>
      <c r="J225" s="242" t="s">
        <v>4727</v>
      </c>
    </row>
    <row r="226">
      <c r="A226" s="1619" t="s">
        <v>5046</v>
      </c>
      <c r="B226" s="1619" t="s">
        <v>1115</v>
      </c>
      <c r="C226" s="1619" t="s">
        <v>234</v>
      </c>
      <c r="D226" s="1619" t="s">
        <v>946</v>
      </c>
      <c r="E226" s="1620">
        <v>0.4375</v>
      </c>
      <c r="F226" s="1620">
        <v>0.7916666666666666</v>
      </c>
      <c r="G226" s="1619" t="s">
        <v>1063</v>
      </c>
      <c r="H226" s="1619">
        <v>8.5</v>
      </c>
      <c r="J226" s="242" t="s">
        <v>4727</v>
      </c>
    </row>
    <row r="227">
      <c r="A227" s="242" t="s">
        <v>5051</v>
      </c>
      <c r="B227" s="242" t="s">
        <v>109</v>
      </c>
      <c r="C227" s="242" t="s">
        <v>234</v>
      </c>
      <c r="D227" s="242" t="s">
        <v>4670</v>
      </c>
      <c r="E227" s="1615">
        <v>0.4375</v>
      </c>
      <c r="F227" s="1615">
        <v>0.6666666666666666</v>
      </c>
      <c r="H227" s="242">
        <v>5.5</v>
      </c>
      <c r="J227" s="242" t="s">
        <v>4727</v>
      </c>
    </row>
    <row r="228">
      <c r="A228" s="1644" t="s">
        <v>5058</v>
      </c>
      <c r="B228" s="1644" t="s">
        <v>109</v>
      </c>
      <c r="C228" s="1644" t="s">
        <v>234</v>
      </c>
      <c r="D228" s="1644" t="s">
        <v>4600</v>
      </c>
      <c r="E228" s="1682">
        <v>0.6666666666666666</v>
      </c>
      <c r="F228" s="1682">
        <v>0.875</v>
      </c>
      <c r="G228" s="1644" t="s">
        <v>1063</v>
      </c>
      <c r="H228" s="1644">
        <v>5.0</v>
      </c>
      <c r="J228" s="242" t="s">
        <v>4727</v>
      </c>
    </row>
    <row r="229">
      <c r="A229" s="1647" t="s">
        <v>5062</v>
      </c>
      <c r="B229" s="1647" t="s">
        <v>5064</v>
      </c>
      <c r="C229" s="1647" t="s">
        <v>234</v>
      </c>
      <c r="D229" s="1647" t="s">
        <v>4598</v>
      </c>
      <c r="E229" s="1648">
        <v>0.4375</v>
      </c>
      <c r="F229" s="1648">
        <v>0.6875</v>
      </c>
      <c r="G229" s="1647" t="s">
        <v>1063</v>
      </c>
      <c r="H229" s="1647">
        <v>6.0</v>
      </c>
      <c r="J229" s="242" t="s">
        <v>4727</v>
      </c>
    </row>
    <row r="230">
      <c r="A230" s="1644" t="s">
        <v>5062</v>
      </c>
      <c r="B230" s="1644" t="s">
        <v>125</v>
      </c>
      <c r="C230" s="1644" t="s">
        <v>234</v>
      </c>
      <c r="D230" s="1644" t="s">
        <v>4600</v>
      </c>
      <c r="E230" s="1682">
        <v>0.6875</v>
      </c>
      <c r="F230" s="1682">
        <v>0.875</v>
      </c>
      <c r="G230" s="1644" t="s">
        <v>1063</v>
      </c>
      <c r="H230" s="1644">
        <v>4.5</v>
      </c>
      <c r="J230" s="242" t="s">
        <v>4727</v>
      </c>
    </row>
    <row r="231">
      <c r="A231" s="242" t="s">
        <v>5075</v>
      </c>
      <c r="B231" s="242" t="s">
        <v>141</v>
      </c>
      <c r="C231" s="242" t="s">
        <v>234</v>
      </c>
      <c r="D231" s="242" t="s">
        <v>4670</v>
      </c>
      <c r="E231" s="1615">
        <v>0.5</v>
      </c>
      <c r="F231" s="1615">
        <v>0.8958333333333334</v>
      </c>
      <c r="G231" s="242" t="s">
        <v>1063</v>
      </c>
      <c r="H231" s="242" t="s">
        <v>5079</v>
      </c>
      <c r="I231" s="242" t="s">
        <v>5082</v>
      </c>
      <c r="J231" s="242" t="s">
        <v>4727</v>
      </c>
    </row>
    <row r="232">
      <c r="A232" s="1619" t="s">
        <v>5084</v>
      </c>
      <c r="B232" s="1619" t="s">
        <v>170</v>
      </c>
      <c r="C232" s="1619" t="s">
        <v>234</v>
      </c>
      <c r="D232" s="1619" t="s">
        <v>946</v>
      </c>
      <c r="E232" s="1620">
        <v>0.4583333333333333</v>
      </c>
      <c r="F232" s="1620">
        <v>0.75</v>
      </c>
      <c r="G232" s="1619" t="s">
        <v>4593</v>
      </c>
      <c r="H232" s="1619">
        <v>6.75</v>
      </c>
      <c r="J232" s="242" t="s">
        <v>4727</v>
      </c>
    </row>
    <row r="233">
      <c r="A233" s="1619" t="s">
        <v>5088</v>
      </c>
      <c r="B233" s="1619" t="s">
        <v>5</v>
      </c>
      <c r="C233" s="1619" t="s">
        <v>234</v>
      </c>
      <c r="D233" s="1619" t="s">
        <v>946</v>
      </c>
      <c r="E233" s="1620">
        <v>0.4375</v>
      </c>
      <c r="F233" s="1620">
        <v>0.7916666666666666</v>
      </c>
      <c r="G233" s="1619" t="s">
        <v>1063</v>
      </c>
      <c r="H233" s="1619">
        <v>8.5</v>
      </c>
      <c r="J233" s="242" t="s">
        <v>4727</v>
      </c>
    </row>
    <row r="234">
      <c r="A234" s="1619" t="s">
        <v>5095</v>
      </c>
      <c r="B234" s="1619" t="s">
        <v>40</v>
      </c>
      <c r="C234" s="1619" t="s">
        <v>234</v>
      </c>
      <c r="D234" s="1619" t="s">
        <v>946</v>
      </c>
      <c r="E234" s="1620">
        <v>0.4375</v>
      </c>
      <c r="F234" s="1620">
        <v>0.7916666666666666</v>
      </c>
      <c r="G234" s="1619" t="s">
        <v>1063</v>
      </c>
      <c r="H234" s="1619">
        <v>8.5</v>
      </c>
      <c r="J234" s="242" t="s">
        <v>4727</v>
      </c>
    </row>
    <row r="235">
      <c r="A235" s="1619" t="s">
        <v>5101</v>
      </c>
      <c r="B235" s="1619" t="s">
        <v>1115</v>
      </c>
      <c r="C235" s="1619" t="s">
        <v>234</v>
      </c>
      <c r="D235" s="1619" t="s">
        <v>946</v>
      </c>
      <c r="E235" s="1620">
        <v>0.4375</v>
      </c>
      <c r="F235" s="1620">
        <v>0.7916666666666666</v>
      </c>
      <c r="G235" s="1619" t="s">
        <v>1063</v>
      </c>
      <c r="H235" s="1619">
        <v>8.5</v>
      </c>
      <c r="J235" s="242" t="s">
        <v>4727</v>
      </c>
    </row>
    <row r="236">
      <c r="A236" s="1646" t="s">
        <v>5109</v>
      </c>
    </row>
    <row r="237">
      <c r="A237" s="1605" t="s">
        <v>5112</v>
      </c>
      <c r="B237" s="1605" t="s">
        <v>109</v>
      </c>
      <c r="C237" s="1605" t="s">
        <v>234</v>
      </c>
      <c r="D237" s="1605" t="s">
        <v>2870</v>
      </c>
      <c r="E237" s="1607">
        <v>0.4375</v>
      </c>
      <c r="F237" s="1607">
        <v>0.6666666666666666</v>
      </c>
      <c r="G237" s="1397"/>
      <c r="H237" s="1605">
        <v>5.5</v>
      </c>
      <c r="J237" s="242" t="s">
        <v>4727</v>
      </c>
    </row>
    <row r="238">
      <c r="A238" s="1644" t="s">
        <v>5112</v>
      </c>
      <c r="B238" s="1644" t="s">
        <v>109</v>
      </c>
      <c r="C238" s="1644" t="s">
        <v>234</v>
      </c>
      <c r="D238" s="1644" t="s">
        <v>4600</v>
      </c>
      <c r="E238" s="1682">
        <v>0.6666666666666666</v>
      </c>
      <c r="F238" s="1682">
        <v>0.8854166666666666</v>
      </c>
      <c r="G238" s="1644" t="s">
        <v>1063</v>
      </c>
      <c r="H238" s="1644">
        <v>5.25</v>
      </c>
      <c r="I238" s="242" t="s">
        <v>5121</v>
      </c>
      <c r="J238" s="242" t="s">
        <v>4727</v>
      </c>
    </row>
    <row r="239">
      <c r="A239" s="1647" t="s">
        <v>5123</v>
      </c>
      <c r="B239" s="1647" t="s">
        <v>125</v>
      </c>
      <c r="C239" s="1647" t="s">
        <v>234</v>
      </c>
      <c r="D239" s="1647" t="s">
        <v>4598</v>
      </c>
      <c r="E239" s="1648">
        <v>0.4375</v>
      </c>
      <c r="F239" s="1648">
        <v>0.6875</v>
      </c>
      <c r="G239" s="1647" t="s">
        <v>1063</v>
      </c>
      <c r="H239" s="1647">
        <v>6.0</v>
      </c>
      <c r="I239" s="1749"/>
      <c r="J239" s="242" t="s">
        <v>4727</v>
      </c>
    </row>
    <row r="240">
      <c r="A240" s="1724" t="s">
        <v>5129</v>
      </c>
      <c r="B240" s="1724" t="s">
        <v>125</v>
      </c>
      <c r="C240" s="1724" t="s">
        <v>234</v>
      </c>
      <c r="D240" s="1724" t="s">
        <v>4579</v>
      </c>
      <c r="E240" s="1725">
        <v>0.6875</v>
      </c>
      <c r="F240" s="1725">
        <v>0.875</v>
      </c>
      <c r="G240" s="1724" t="s">
        <v>1063</v>
      </c>
      <c r="H240" s="1724">
        <v>4.5</v>
      </c>
      <c r="J240" s="242" t="s">
        <v>4727</v>
      </c>
    </row>
    <row r="241">
      <c r="A241" s="1733">
        <v>41280.0</v>
      </c>
      <c r="B241" s="1724" t="s">
        <v>141</v>
      </c>
      <c r="C241" s="1724" t="s">
        <v>234</v>
      </c>
      <c r="D241" s="1724" t="s">
        <v>4579</v>
      </c>
      <c r="E241" s="1725">
        <v>0.40625</v>
      </c>
      <c r="F241" s="1725">
        <v>0.7083333333333334</v>
      </c>
      <c r="G241" s="1724" t="s">
        <v>1063</v>
      </c>
      <c r="H241" s="1724">
        <v>7.25</v>
      </c>
      <c r="I241" s="1724" t="s">
        <v>5140</v>
      </c>
      <c r="J241" s="242" t="s">
        <v>4727</v>
      </c>
    </row>
    <row r="242">
      <c r="A242" s="1756" t="s">
        <v>5144</v>
      </c>
      <c r="B242" s="1756" t="s">
        <v>141</v>
      </c>
      <c r="C242" s="1756" t="s">
        <v>234</v>
      </c>
      <c r="D242" s="1756" t="s">
        <v>4670</v>
      </c>
      <c r="E242" s="1757">
        <v>0.5</v>
      </c>
      <c r="F242" s="1757">
        <v>0.875</v>
      </c>
      <c r="G242" s="1758"/>
      <c r="H242" s="1756">
        <v>9.0</v>
      </c>
      <c r="J242" s="242" t="s">
        <v>4727</v>
      </c>
    </row>
    <row r="243">
      <c r="A243" s="1733">
        <v>41311.0</v>
      </c>
      <c r="B243" s="1724" t="s">
        <v>170</v>
      </c>
      <c r="C243" s="1724" t="s">
        <v>234</v>
      </c>
      <c r="D243" s="1724" t="s">
        <v>4579</v>
      </c>
      <c r="E243" s="1725">
        <v>0.4583333333333333</v>
      </c>
      <c r="F243" s="1725">
        <v>0.75</v>
      </c>
      <c r="G243" s="1724" t="s">
        <v>1063</v>
      </c>
      <c r="H243" s="1724">
        <v>7.0</v>
      </c>
      <c r="J243" s="242" t="s">
        <v>4727</v>
      </c>
    </row>
    <row r="244">
      <c r="A244" s="968">
        <v>41339.0</v>
      </c>
      <c r="B244" s="1619" t="s">
        <v>5</v>
      </c>
      <c r="C244" s="1619" t="s">
        <v>234</v>
      </c>
      <c r="D244" s="1619" t="s">
        <v>946</v>
      </c>
      <c r="E244" s="1620">
        <v>0.4375</v>
      </c>
      <c r="F244" s="1620">
        <v>0.7916666666666666</v>
      </c>
      <c r="G244" s="1619" t="s">
        <v>1063</v>
      </c>
      <c r="H244" s="1619">
        <v>8.5</v>
      </c>
      <c r="J244" s="242" t="s">
        <v>4727</v>
      </c>
    </row>
    <row r="245">
      <c r="A245" s="1616" t="s">
        <v>5157</v>
      </c>
      <c r="B245" s="1616" t="s">
        <v>40</v>
      </c>
      <c r="C245" s="1616" t="s">
        <v>234</v>
      </c>
      <c r="D245" s="1616" t="s">
        <v>4596</v>
      </c>
      <c r="E245" s="1617">
        <v>0.4375</v>
      </c>
      <c r="F245" s="1617">
        <v>0.7708333333333334</v>
      </c>
      <c r="G245" s="1616" t="s">
        <v>1063</v>
      </c>
      <c r="H245" s="1616">
        <v>8.0</v>
      </c>
      <c r="I245" s="1616" t="s">
        <v>5162</v>
      </c>
      <c r="J245" s="242" t="s">
        <v>4727</v>
      </c>
    </row>
    <row r="246">
      <c r="A246" s="1736">
        <v>41400.0</v>
      </c>
      <c r="B246" s="1643" t="s">
        <v>1115</v>
      </c>
      <c r="C246" s="1643" t="s">
        <v>234</v>
      </c>
      <c r="D246" s="1643" t="s">
        <v>946</v>
      </c>
      <c r="E246" s="1645">
        <v>0.4375</v>
      </c>
      <c r="F246" s="1645">
        <v>0.7916666666666666</v>
      </c>
      <c r="G246" s="1643" t="s">
        <v>1063</v>
      </c>
      <c r="H246" s="1643">
        <v>8.5</v>
      </c>
      <c r="I246" s="138"/>
      <c r="J246" s="242" t="s">
        <v>4727</v>
      </c>
    </row>
    <row r="247">
      <c r="A247" s="1628">
        <v>41431.0</v>
      </c>
      <c r="B247" s="1605" t="s">
        <v>109</v>
      </c>
      <c r="C247" s="1605" t="s">
        <v>234</v>
      </c>
      <c r="D247" s="1605" t="s">
        <v>2870</v>
      </c>
      <c r="E247" s="1607">
        <v>0.4375</v>
      </c>
      <c r="F247" s="1607">
        <v>0.6666666666666666</v>
      </c>
      <c r="G247" s="1397"/>
      <c r="H247" s="1605">
        <v>5.5</v>
      </c>
      <c r="J247" s="242" t="s">
        <v>4727</v>
      </c>
    </row>
    <row r="248">
      <c r="A248" s="1733">
        <v>41431.0</v>
      </c>
      <c r="B248" s="1724" t="s">
        <v>109</v>
      </c>
      <c r="C248" s="1724" t="s">
        <v>234</v>
      </c>
      <c r="D248" s="1724" t="s">
        <v>4579</v>
      </c>
      <c r="E248" s="1725">
        <v>0.6666666666666666</v>
      </c>
      <c r="F248" s="1725">
        <v>0.875</v>
      </c>
      <c r="G248" s="1724" t="s">
        <v>1063</v>
      </c>
      <c r="H248" s="1724">
        <v>5.0</v>
      </c>
      <c r="J248" s="242" t="s">
        <v>4727</v>
      </c>
    </row>
    <row r="249">
      <c r="A249" s="242" t="s">
        <v>5183</v>
      </c>
      <c r="B249" s="242" t="s">
        <v>125</v>
      </c>
      <c r="C249" s="242" t="s">
        <v>234</v>
      </c>
      <c r="D249" s="242" t="s">
        <v>4670</v>
      </c>
      <c r="E249" s="1615">
        <v>0.4375</v>
      </c>
      <c r="F249" s="1615">
        <v>0.6666666666666666</v>
      </c>
      <c r="G249" s="242" t="s">
        <v>1063</v>
      </c>
      <c r="H249" s="242">
        <v>5.5</v>
      </c>
      <c r="J249" s="242" t="s">
        <v>4727</v>
      </c>
    </row>
    <row r="250">
      <c r="A250" s="1138">
        <v>41461.0</v>
      </c>
      <c r="B250" s="1644" t="s">
        <v>125</v>
      </c>
      <c r="C250" s="1644" t="s">
        <v>234</v>
      </c>
      <c r="D250" s="1644" t="s">
        <v>4600</v>
      </c>
      <c r="E250" s="1682">
        <v>0.6666666666666666</v>
      </c>
      <c r="F250" s="1682">
        <v>0.875</v>
      </c>
      <c r="G250" s="1644" t="s">
        <v>1063</v>
      </c>
      <c r="H250" s="1644">
        <v>5.0</v>
      </c>
      <c r="J250" s="242" t="s">
        <v>4727</v>
      </c>
    </row>
    <row r="251">
      <c r="A251" s="1733">
        <v>41492.0</v>
      </c>
      <c r="B251" s="1724" t="s">
        <v>141</v>
      </c>
      <c r="C251" s="1724" t="s">
        <v>234</v>
      </c>
      <c r="D251" s="1724" t="s">
        <v>4579</v>
      </c>
      <c r="E251" s="1725">
        <v>0.4166666666666667</v>
      </c>
      <c r="F251" s="1725">
        <v>0.7083333333333334</v>
      </c>
      <c r="G251" s="1724" t="s">
        <v>1063</v>
      </c>
      <c r="H251" s="1724">
        <v>7.0</v>
      </c>
      <c r="J251" s="242" t="s">
        <v>4727</v>
      </c>
    </row>
    <row r="252">
      <c r="A252" s="864">
        <v>41492.0</v>
      </c>
      <c r="B252" s="242" t="s">
        <v>141</v>
      </c>
      <c r="C252" s="242" t="s">
        <v>234</v>
      </c>
      <c r="D252" s="242" t="s">
        <v>4670</v>
      </c>
      <c r="E252" s="1615">
        <v>0.5</v>
      </c>
      <c r="F252" s="1615">
        <v>0.875</v>
      </c>
      <c r="G252" s="242" t="s">
        <v>1063</v>
      </c>
      <c r="H252" s="242">
        <v>9.0</v>
      </c>
      <c r="J252" s="242" t="s">
        <v>4727</v>
      </c>
    </row>
    <row r="253">
      <c r="A253" s="968">
        <v>41523.0</v>
      </c>
      <c r="B253" s="1619" t="s">
        <v>170</v>
      </c>
      <c r="C253" s="1619" t="s">
        <v>234</v>
      </c>
      <c r="D253" s="1619" t="s">
        <v>946</v>
      </c>
      <c r="E253" s="1620">
        <v>0.4583333333333333</v>
      </c>
      <c r="F253" s="1620">
        <v>0.75</v>
      </c>
      <c r="G253" s="1619" t="s">
        <v>4566</v>
      </c>
      <c r="H253" s="1619">
        <v>6.5</v>
      </c>
      <c r="J253" s="242" t="s">
        <v>4727</v>
      </c>
    </row>
    <row r="254">
      <c r="A254" s="968">
        <v>41553.0</v>
      </c>
      <c r="B254" s="1619" t="s">
        <v>5</v>
      </c>
      <c r="C254" s="1619" t="s">
        <v>234</v>
      </c>
      <c r="D254" s="1619" t="s">
        <v>946</v>
      </c>
      <c r="E254" s="1620">
        <v>0.4583333333333333</v>
      </c>
      <c r="F254" s="1620">
        <v>0.75</v>
      </c>
      <c r="G254" s="1619" t="s">
        <v>4566</v>
      </c>
      <c r="H254" s="1619">
        <v>6.5</v>
      </c>
      <c r="I254" s="242" t="s">
        <v>3082</v>
      </c>
      <c r="J254" s="242" t="s">
        <v>4727</v>
      </c>
    </row>
    <row r="255">
      <c r="A255" s="1672">
        <v>41584.0</v>
      </c>
      <c r="B255" s="1647" t="s">
        <v>40</v>
      </c>
      <c r="C255" s="1647" t="s">
        <v>234</v>
      </c>
      <c r="D255" s="1647" t="s">
        <v>4598</v>
      </c>
      <c r="E255" s="1648">
        <v>0.4375</v>
      </c>
      <c r="F255" s="1648">
        <v>0.7708333333333334</v>
      </c>
      <c r="G255" s="1647" t="s">
        <v>1063</v>
      </c>
      <c r="H255" s="1647">
        <v>8.0</v>
      </c>
      <c r="I255" s="1749"/>
      <c r="J255" s="1647" t="s">
        <v>4727</v>
      </c>
    </row>
    <row r="256">
      <c r="A256" s="1736">
        <v>41614.0</v>
      </c>
      <c r="B256" s="1643" t="s">
        <v>1115</v>
      </c>
      <c r="C256" s="1643" t="s">
        <v>234</v>
      </c>
      <c r="D256" s="1643" t="s">
        <v>946</v>
      </c>
      <c r="E256" s="1645">
        <v>0.4375</v>
      </c>
      <c r="F256" s="1645">
        <v>0.7708333333333334</v>
      </c>
      <c r="G256" s="1643" t="s">
        <v>1063</v>
      </c>
      <c r="H256" s="1643">
        <v>8.0</v>
      </c>
      <c r="J256" s="242" t="s">
        <v>4727</v>
      </c>
    </row>
    <row r="257">
      <c r="A257" s="1646" t="s">
        <v>5109</v>
      </c>
    </row>
    <row r="258">
      <c r="A258" s="1724" t="s">
        <v>5221</v>
      </c>
      <c r="B258" s="1724" t="s">
        <v>109</v>
      </c>
      <c r="C258" s="1724" t="s">
        <v>234</v>
      </c>
      <c r="D258" s="1724" t="s">
        <v>4579</v>
      </c>
      <c r="E258" s="1725">
        <v>0.4166666666666667</v>
      </c>
      <c r="F258" s="1725">
        <v>0.6666666666666666</v>
      </c>
      <c r="G258" s="1724" t="s">
        <v>1063</v>
      </c>
      <c r="H258" s="1724">
        <v>6.0</v>
      </c>
      <c r="I258" s="1724" t="s">
        <v>5224</v>
      </c>
      <c r="J258" s="242" t="s">
        <v>4727</v>
      </c>
    </row>
    <row r="259">
      <c r="A259" s="1644" t="s">
        <v>5221</v>
      </c>
      <c r="B259" s="1644" t="s">
        <v>109</v>
      </c>
      <c r="C259" s="1644" t="s">
        <v>234</v>
      </c>
      <c r="D259" s="1644" t="s">
        <v>4600</v>
      </c>
      <c r="E259" s="1682">
        <v>0.6666666666666666</v>
      </c>
      <c r="F259" s="1682">
        <v>0.875</v>
      </c>
      <c r="G259" s="1644" t="s">
        <v>1063</v>
      </c>
      <c r="H259" s="1644">
        <v>5.0</v>
      </c>
      <c r="J259" s="242" t="s">
        <v>4727</v>
      </c>
    </row>
    <row r="260">
      <c r="A260" s="1647" t="s">
        <v>5232</v>
      </c>
      <c r="B260" s="1647" t="s">
        <v>125</v>
      </c>
      <c r="C260" s="1647" t="s">
        <v>234</v>
      </c>
      <c r="D260" s="1647" t="s">
        <v>4598</v>
      </c>
      <c r="E260" s="1648">
        <v>0.4375</v>
      </c>
      <c r="F260" s="1647">
        <v>1600.0</v>
      </c>
      <c r="G260" s="1647" t="s">
        <v>1063</v>
      </c>
      <c r="H260" s="1647">
        <v>5.5</v>
      </c>
      <c r="I260" s="1749"/>
      <c r="J260" s="1647" t="s">
        <v>4727</v>
      </c>
    </row>
    <row r="261">
      <c r="A261" s="242" t="s">
        <v>5238</v>
      </c>
      <c r="B261" s="242" t="s">
        <v>125</v>
      </c>
      <c r="C261" s="242" t="s">
        <v>234</v>
      </c>
      <c r="D261" s="242" t="s">
        <v>4670</v>
      </c>
      <c r="E261" s="1615">
        <v>0.6666666666666666</v>
      </c>
      <c r="F261" s="1615">
        <v>0.875</v>
      </c>
      <c r="G261" s="242" t="s">
        <v>1063</v>
      </c>
      <c r="H261" s="242">
        <v>5.0</v>
      </c>
      <c r="J261" s="242" t="s">
        <v>4727</v>
      </c>
    </row>
    <row r="262">
      <c r="A262" s="1724" t="s">
        <v>5242</v>
      </c>
      <c r="B262" s="1724" t="s">
        <v>141</v>
      </c>
      <c r="C262" s="1724" t="s">
        <v>234</v>
      </c>
      <c r="D262" s="1724" t="s">
        <v>4579</v>
      </c>
      <c r="E262" s="1725">
        <v>0.5</v>
      </c>
      <c r="F262" s="1725">
        <v>0.875</v>
      </c>
      <c r="G262" s="1724" t="s">
        <v>1063</v>
      </c>
      <c r="H262" s="1724">
        <v>9.0</v>
      </c>
      <c r="J262" s="242" t="s">
        <v>4727</v>
      </c>
    </row>
    <row r="263">
      <c r="A263" s="1619" t="s">
        <v>5247</v>
      </c>
      <c r="B263" s="1619" t="s">
        <v>170</v>
      </c>
      <c r="C263" s="1619" t="s">
        <v>234</v>
      </c>
      <c r="D263" s="1619" t="s">
        <v>946</v>
      </c>
      <c r="E263" s="1620">
        <v>0.4583333333333333</v>
      </c>
      <c r="F263" s="1620">
        <v>0.75</v>
      </c>
      <c r="G263" s="1619" t="s">
        <v>4566</v>
      </c>
      <c r="H263" s="1619">
        <v>6.5</v>
      </c>
      <c r="I263" s="242" t="s">
        <v>5250</v>
      </c>
      <c r="J263" s="242" t="s">
        <v>4727</v>
      </c>
    </row>
    <row r="264">
      <c r="A264" s="1644" t="s">
        <v>5252</v>
      </c>
      <c r="B264" s="1644" t="s">
        <v>5</v>
      </c>
      <c r="C264" s="1644" t="s">
        <v>234</v>
      </c>
      <c r="D264" s="1644" t="s">
        <v>4600</v>
      </c>
      <c r="E264" s="1682">
        <v>0.4375</v>
      </c>
      <c r="F264" s="1682">
        <v>0.7708333333333334</v>
      </c>
      <c r="G264" s="1644" t="s">
        <v>1063</v>
      </c>
      <c r="H264" s="1644">
        <v>8.0</v>
      </c>
      <c r="J264" s="242" t="s">
        <v>4727</v>
      </c>
    </row>
    <row r="265">
      <c r="A265" s="1647" t="s">
        <v>5257</v>
      </c>
      <c r="B265" s="1647" t="s">
        <v>40</v>
      </c>
      <c r="C265" s="1647" t="s">
        <v>234</v>
      </c>
      <c r="D265" s="1647" t="s">
        <v>4598</v>
      </c>
      <c r="E265" s="1648">
        <v>0.4375</v>
      </c>
      <c r="F265" s="1648">
        <v>0.7708333333333334</v>
      </c>
      <c r="G265" s="1647" t="s">
        <v>1063</v>
      </c>
      <c r="H265" s="1647">
        <v>8.0</v>
      </c>
      <c r="I265" s="1749"/>
      <c r="J265" s="1647" t="s">
        <v>4727</v>
      </c>
    </row>
    <row r="266">
      <c r="A266" s="1644" t="s">
        <v>5260</v>
      </c>
      <c r="B266" s="1644" t="s">
        <v>1115</v>
      </c>
      <c r="C266" s="1644" t="s">
        <v>234</v>
      </c>
      <c r="D266" s="1644" t="s">
        <v>4600</v>
      </c>
      <c r="E266" s="1682">
        <v>0.4375</v>
      </c>
      <c r="F266" s="1682">
        <v>0.7083333333333334</v>
      </c>
      <c r="G266" s="1644" t="s">
        <v>1063</v>
      </c>
      <c r="H266" s="1644">
        <v>6.5</v>
      </c>
      <c r="I266" s="242" t="s">
        <v>5262</v>
      </c>
      <c r="J266" s="242" t="s">
        <v>4727</v>
      </c>
    </row>
    <row r="267">
      <c r="A267" s="1724" t="s">
        <v>5264</v>
      </c>
      <c r="B267" s="1724" t="s">
        <v>109</v>
      </c>
      <c r="C267" s="1724" t="s">
        <v>234</v>
      </c>
      <c r="D267" s="1724" t="s">
        <v>4579</v>
      </c>
      <c r="E267" s="1725">
        <v>0.4375</v>
      </c>
      <c r="F267" s="1725">
        <v>0.6666666666666666</v>
      </c>
      <c r="G267" s="1724" t="s">
        <v>1063</v>
      </c>
      <c r="H267" s="1724">
        <v>5.5</v>
      </c>
      <c r="I267" s="242" t="s">
        <v>5268</v>
      </c>
      <c r="J267" s="242" t="s">
        <v>4727</v>
      </c>
    </row>
    <row r="268">
      <c r="A268" s="1644" t="s">
        <v>5271</v>
      </c>
      <c r="B268" s="1644" t="s">
        <v>109</v>
      </c>
      <c r="C268" s="1644" t="s">
        <v>234</v>
      </c>
      <c r="D268" s="1644" t="s">
        <v>4600</v>
      </c>
      <c r="E268" s="1682">
        <v>0.6666666666666666</v>
      </c>
      <c r="F268" s="1682">
        <v>0.875</v>
      </c>
      <c r="G268" s="1644" t="s">
        <v>1063</v>
      </c>
      <c r="H268" s="1644">
        <v>5.0</v>
      </c>
      <c r="I268" s="242" t="s">
        <v>5273</v>
      </c>
      <c r="J268" s="242" t="s">
        <v>4727</v>
      </c>
    </row>
    <row r="269">
      <c r="A269" s="1647" t="s">
        <v>5276</v>
      </c>
      <c r="B269" s="1647" t="s">
        <v>125</v>
      </c>
      <c r="C269" s="1647" t="s">
        <v>234</v>
      </c>
      <c r="D269" s="1647" t="s">
        <v>4598</v>
      </c>
      <c r="E269" s="1648">
        <v>0.4375</v>
      </c>
      <c r="F269" s="1648">
        <v>0.6666666666666666</v>
      </c>
      <c r="G269" s="1647" t="s">
        <v>1063</v>
      </c>
      <c r="H269" s="1647">
        <v>5.5</v>
      </c>
      <c r="I269" s="1749"/>
      <c r="J269" s="1647" t="s">
        <v>4727</v>
      </c>
    </row>
    <row r="270">
      <c r="A270" s="1644" t="s">
        <v>5283</v>
      </c>
      <c r="B270" s="1644" t="s">
        <v>125</v>
      </c>
      <c r="C270" s="1644" t="s">
        <v>234</v>
      </c>
      <c r="D270" s="1644" t="s">
        <v>4600</v>
      </c>
      <c r="E270" s="1682">
        <v>0.6666666666666666</v>
      </c>
      <c r="F270" s="1682">
        <v>0.875</v>
      </c>
      <c r="G270" s="1644" t="s">
        <v>1063</v>
      </c>
      <c r="H270" s="1644">
        <v>5.0</v>
      </c>
      <c r="J270" s="242" t="s">
        <v>4727</v>
      </c>
    </row>
    <row r="271">
      <c r="A271" s="1616" t="s">
        <v>5287</v>
      </c>
      <c r="B271" s="1616" t="s">
        <v>141</v>
      </c>
      <c r="C271" s="1616" t="s">
        <v>234</v>
      </c>
      <c r="D271" s="1616" t="s">
        <v>4596</v>
      </c>
      <c r="E271" s="1617">
        <v>0.4166666666666667</v>
      </c>
      <c r="F271" s="1617">
        <v>0.7083333333333334</v>
      </c>
      <c r="G271" s="1616" t="s">
        <v>1063</v>
      </c>
      <c r="H271" s="1616">
        <v>7.0</v>
      </c>
      <c r="J271" s="242" t="s">
        <v>4727</v>
      </c>
    </row>
    <row r="272">
      <c r="A272" s="1724" t="s">
        <v>5293</v>
      </c>
      <c r="B272" s="1724" t="s">
        <v>141</v>
      </c>
      <c r="C272" s="1724" t="s">
        <v>234</v>
      </c>
      <c r="D272" s="1724" t="s">
        <v>4579</v>
      </c>
      <c r="E272" s="1725">
        <v>0.5</v>
      </c>
      <c r="F272" s="1725">
        <v>0.875</v>
      </c>
      <c r="G272" s="1724" t="s">
        <v>1063</v>
      </c>
      <c r="H272" s="1724">
        <v>9.0</v>
      </c>
      <c r="J272" s="242" t="s">
        <v>4727</v>
      </c>
    </row>
    <row r="273">
      <c r="A273" s="1724" t="s">
        <v>5297</v>
      </c>
      <c r="B273" s="1724" t="s">
        <v>170</v>
      </c>
      <c r="C273" s="1724" t="s">
        <v>234</v>
      </c>
      <c r="D273" s="1724" t="s">
        <v>4579</v>
      </c>
      <c r="E273" s="1725">
        <v>0.4583333333333333</v>
      </c>
      <c r="F273" s="1725">
        <v>0.75</v>
      </c>
      <c r="G273" s="1724" t="s">
        <v>1063</v>
      </c>
      <c r="H273" s="1724">
        <v>7.0</v>
      </c>
      <c r="J273" s="242" t="s">
        <v>4727</v>
      </c>
    </row>
    <row r="274">
      <c r="A274" s="1644" t="s">
        <v>5303</v>
      </c>
      <c r="B274" s="1644" t="s">
        <v>5</v>
      </c>
      <c r="C274" s="1644" t="s">
        <v>234</v>
      </c>
      <c r="D274" s="1644" t="s">
        <v>4600</v>
      </c>
      <c r="E274" s="1682">
        <v>0.4375</v>
      </c>
      <c r="F274" s="1682">
        <v>0.7708333333333334</v>
      </c>
      <c r="G274" s="1644" t="s">
        <v>1063</v>
      </c>
      <c r="H274" s="1644">
        <v>8.0</v>
      </c>
      <c r="J274" s="242" t="s">
        <v>4727</v>
      </c>
    </row>
    <row r="275">
      <c r="A275" s="1647" t="s">
        <v>5307</v>
      </c>
      <c r="B275" s="1647" t="s">
        <v>40</v>
      </c>
      <c r="C275" s="1647" t="s">
        <v>234</v>
      </c>
      <c r="D275" s="1647" t="s">
        <v>4598</v>
      </c>
      <c r="E275" s="1648">
        <v>0.4375</v>
      </c>
      <c r="F275" s="1648">
        <v>0.7708333333333334</v>
      </c>
      <c r="G275" s="1647" t="s">
        <v>1063</v>
      </c>
      <c r="H275" s="1647">
        <v>8.0</v>
      </c>
      <c r="I275" s="1749"/>
      <c r="J275" s="1647" t="s">
        <v>4727</v>
      </c>
    </row>
    <row r="276">
      <c r="A276" s="242" t="s">
        <v>5312</v>
      </c>
      <c r="B276" s="242" t="s">
        <v>1115</v>
      </c>
      <c r="C276" s="242" t="s">
        <v>3145</v>
      </c>
      <c r="D276" s="242" t="s">
        <v>1020</v>
      </c>
      <c r="E276" s="1615">
        <v>0.4375</v>
      </c>
      <c r="F276" s="1615">
        <v>0.7708333333333334</v>
      </c>
      <c r="G276" s="242" t="s">
        <v>5316</v>
      </c>
    </row>
    <row r="277">
      <c r="A277" s="1646" t="s">
        <v>5318</v>
      </c>
    </row>
    <row r="278">
      <c r="A278" s="1724" t="s">
        <v>5321</v>
      </c>
      <c r="B278" s="1724" t="s">
        <v>109</v>
      </c>
      <c r="C278" s="1724" t="s">
        <v>234</v>
      </c>
      <c r="D278" s="1724" t="s">
        <v>4579</v>
      </c>
      <c r="E278" s="1725">
        <v>0.4375</v>
      </c>
      <c r="F278" s="1725">
        <v>0.6666666666666666</v>
      </c>
      <c r="G278" s="1724" t="s">
        <v>1063</v>
      </c>
      <c r="H278" s="1724">
        <v>5.5</v>
      </c>
      <c r="J278" s="242" t="s">
        <v>4727</v>
      </c>
    </row>
    <row r="279">
      <c r="A279" s="1644" t="s">
        <v>5328</v>
      </c>
      <c r="B279" s="1644" t="s">
        <v>109</v>
      </c>
      <c r="C279" s="1644" t="s">
        <v>234</v>
      </c>
      <c r="D279" s="1644" t="s">
        <v>4600</v>
      </c>
      <c r="E279" s="1682">
        <v>0.6666666666666666</v>
      </c>
      <c r="F279" s="1682">
        <v>0.875</v>
      </c>
      <c r="G279" s="1644" t="s">
        <v>1063</v>
      </c>
      <c r="H279" s="1644">
        <v>5.0</v>
      </c>
      <c r="J279" s="242" t="s">
        <v>4727</v>
      </c>
    </row>
    <row r="280">
      <c r="A280" s="1605" t="s">
        <v>5332</v>
      </c>
      <c r="B280" s="1605" t="s">
        <v>125</v>
      </c>
      <c r="C280" s="1605" t="s">
        <v>234</v>
      </c>
      <c r="D280" s="1605" t="s">
        <v>2870</v>
      </c>
      <c r="E280" s="1607">
        <v>0.4375</v>
      </c>
      <c r="F280" s="1607">
        <v>0.6666666666666666</v>
      </c>
      <c r="G280" s="1397"/>
      <c r="H280" s="1605">
        <v>5.5</v>
      </c>
      <c r="I280" s="242" t="s">
        <v>5337</v>
      </c>
      <c r="J280" s="242" t="s">
        <v>4727</v>
      </c>
    </row>
    <row r="281">
      <c r="A281" s="1644" t="s">
        <v>5339</v>
      </c>
      <c r="B281" s="1644" t="s">
        <v>125</v>
      </c>
      <c r="C281" s="1644" t="s">
        <v>234</v>
      </c>
      <c r="D281" s="1644" t="s">
        <v>4600</v>
      </c>
      <c r="E281" s="1682">
        <v>0.6666666666666666</v>
      </c>
      <c r="F281" s="1682">
        <v>0.875</v>
      </c>
      <c r="G281" s="1644" t="s">
        <v>1063</v>
      </c>
      <c r="H281" s="1644">
        <v>5.0</v>
      </c>
      <c r="J281" s="242" t="s">
        <v>4727</v>
      </c>
    </row>
    <row r="282">
      <c r="A282" s="1647" t="s">
        <v>5345</v>
      </c>
      <c r="B282" s="1647" t="s">
        <v>141</v>
      </c>
      <c r="C282" s="1647" t="s">
        <v>234</v>
      </c>
      <c r="D282" s="1647" t="s">
        <v>4598</v>
      </c>
      <c r="E282" s="1648">
        <v>0.4166666666666667</v>
      </c>
      <c r="F282" s="1648">
        <v>0.6666666666666666</v>
      </c>
      <c r="G282" s="1647" t="s">
        <v>1063</v>
      </c>
      <c r="H282" s="1647">
        <v>6.0</v>
      </c>
      <c r="J282" s="242" t="s">
        <v>4727</v>
      </c>
    </row>
    <row r="283">
      <c r="A283" s="1724" t="s">
        <v>5350</v>
      </c>
      <c r="B283" s="1724" t="s">
        <v>141</v>
      </c>
      <c r="C283" s="1724" t="s">
        <v>234</v>
      </c>
      <c r="D283" s="1724" t="s">
        <v>4579</v>
      </c>
      <c r="E283" s="1725">
        <v>0.5</v>
      </c>
      <c r="F283" s="1725">
        <v>0.875</v>
      </c>
      <c r="G283" s="1724" t="s">
        <v>1063</v>
      </c>
      <c r="H283" s="1724">
        <v>9.0</v>
      </c>
      <c r="J283" s="242" t="s">
        <v>4924</v>
      </c>
    </row>
    <row r="284">
      <c r="A284" s="1647" t="s">
        <v>5354</v>
      </c>
      <c r="B284" s="1647" t="s">
        <v>170</v>
      </c>
      <c r="C284" s="1647" t="s">
        <v>234</v>
      </c>
      <c r="D284" s="1647" t="s">
        <v>4598</v>
      </c>
      <c r="E284" s="1648">
        <v>0.5416666666666666</v>
      </c>
      <c r="F284" s="1648">
        <v>0.6666666666666666</v>
      </c>
      <c r="G284" s="1647" t="s">
        <v>1063</v>
      </c>
      <c r="H284" s="1647">
        <v>3.0</v>
      </c>
      <c r="J284" s="242" t="s">
        <v>4727</v>
      </c>
    </row>
    <row r="285">
      <c r="A285" s="1724" t="s">
        <v>5355</v>
      </c>
      <c r="B285" s="1724" t="s">
        <v>170</v>
      </c>
      <c r="C285" s="1724" t="s">
        <v>234</v>
      </c>
      <c r="D285" s="1724" t="s">
        <v>4579</v>
      </c>
      <c r="E285" s="1725">
        <v>0.4583333333333333</v>
      </c>
      <c r="F285" s="1725">
        <v>0.75</v>
      </c>
      <c r="G285" s="1724" t="s">
        <v>1063</v>
      </c>
      <c r="H285" s="1724">
        <v>7.0</v>
      </c>
      <c r="J285" s="242" t="s">
        <v>4727</v>
      </c>
    </row>
    <row r="286">
      <c r="A286" s="1616" t="s">
        <v>5359</v>
      </c>
      <c r="B286" s="1616" t="s">
        <v>5</v>
      </c>
      <c r="C286" s="1616" t="s">
        <v>234</v>
      </c>
      <c r="D286" s="1616" t="s">
        <v>4596</v>
      </c>
      <c r="E286" s="1617">
        <v>0.5</v>
      </c>
      <c r="F286" s="1617">
        <v>0.625</v>
      </c>
      <c r="G286" s="1616" t="s">
        <v>1063</v>
      </c>
      <c r="H286" s="1616">
        <v>3.0</v>
      </c>
      <c r="J286" s="242" t="s">
        <v>4727</v>
      </c>
    </row>
    <row r="287">
      <c r="A287" s="1138">
        <v>41281.0</v>
      </c>
      <c r="B287" s="1644" t="s">
        <v>5</v>
      </c>
      <c r="C287" s="1644" t="s">
        <v>234</v>
      </c>
      <c r="D287" s="1644" t="s">
        <v>4600</v>
      </c>
      <c r="E287" s="1682">
        <v>0.4166666666666667</v>
      </c>
      <c r="F287" s="1682">
        <v>0.7916666666666666</v>
      </c>
      <c r="G287" s="1644">
        <v>30.0</v>
      </c>
      <c r="H287" s="1644">
        <v>8.5</v>
      </c>
      <c r="J287" s="242" t="s">
        <v>4727</v>
      </c>
    </row>
    <row r="288">
      <c r="A288" s="1672">
        <v>41312.0</v>
      </c>
      <c r="B288" s="1647" t="s">
        <v>40</v>
      </c>
      <c r="C288" s="1647" t="s">
        <v>234</v>
      </c>
      <c r="D288" s="1647" t="s">
        <v>4598</v>
      </c>
      <c r="E288" s="1648">
        <v>0.4166666666666667</v>
      </c>
      <c r="F288" s="1648">
        <v>0.7916666666666666</v>
      </c>
      <c r="G288" s="1647">
        <v>0.0</v>
      </c>
      <c r="H288" s="1647">
        <v>9.0</v>
      </c>
      <c r="J288" s="242" t="s">
        <v>4727</v>
      </c>
    </row>
    <row r="289">
      <c r="A289" s="1628">
        <v>41340.0</v>
      </c>
      <c r="B289" s="1605" t="s">
        <v>1115</v>
      </c>
      <c r="C289" s="1605" t="s">
        <v>234</v>
      </c>
      <c r="D289" s="1605" t="s">
        <v>2870</v>
      </c>
      <c r="E289" s="1607">
        <v>0.4166666666666667</v>
      </c>
      <c r="F289" s="1607">
        <v>0.7916666666666666</v>
      </c>
      <c r="G289" s="1605">
        <v>0.5</v>
      </c>
      <c r="H289" s="1605">
        <v>8.5</v>
      </c>
      <c r="J289" s="242" t="s">
        <v>4727</v>
      </c>
    </row>
    <row r="290">
      <c r="A290" s="1672">
        <v>41371.0</v>
      </c>
      <c r="B290" s="1647" t="s">
        <v>109</v>
      </c>
      <c r="C290" s="1647" t="s">
        <v>234</v>
      </c>
      <c r="D290" s="1647" t="s">
        <v>4598</v>
      </c>
      <c r="E290" s="1648">
        <v>0.375</v>
      </c>
      <c r="F290" s="1648">
        <v>0.4166666666666667</v>
      </c>
      <c r="G290" s="1647">
        <v>1.0</v>
      </c>
      <c r="H290" s="1647" t="s">
        <v>1063</v>
      </c>
      <c r="I290" s="242" t="s">
        <v>5380</v>
      </c>
      <c r="J290" s="242" t="s">
        <v>4727</v>
      </c>
    </row>
    <row r="291">
      <c r="A291" s="1628">
        <v>41371.0</v>
      </c>
      <c r="B291" s="1605" t="s">
        <v>109</v>
      </c>
      <c r="C291" s="1605" t="s">
        <v>234</v>
      </c>
      <c r="D291" s="1605" t="s">
        <v>2870</v>
      </c>
      <c r="E291" s="1607">
        <v>0.5416666666666666</v>
      </c>
      <c r="F291" s="1607">
        <v>0.875</v>
      </c>
      <c r="G291" s="1605">
        <v>0.5</v>
      </c>
      <c r="H291" s="1605">
        <v>7.5</v>
      </c>
      <c r="J291" s="242" t="s">
        <v>4727</v>
      </c>
    </row>
    <row r="292">
      <c r="A292" s="1672">
        <v>41401.0</v>
      </c>
      <c r="B292" s="1647" t="s">
        <v>109</v>
      </c>
      <c r="C292" s="1647" t="s">
        <v>234</v>
      </c>
      <c r="D292" s="1647" t="s">
        <v>4598</v>
      </c>
      <c r="E292" s="1648">
        <v>0.4166666666666667</v>
      </c>
      <c r="F292" s="1648">
        <v>0.6666666666666666</v>
      </c>
      <c r="G292" s="1647" t="s">
        <v>1063</v>
      </c>
      <c r="H292" s="1647">
        <v>6.0</v>
      </c>
      <c r="I292" s="1749"/>
      <c r="J292" s="1647" t="s">
        <v>4727</v>
      </c>
    </row>
    <row r="293">
      <c r="A293" s="1628">
        <v>41401.0</v>
      </c>
      <c r="B293" s="1605" t="s">
        <v>125</v>
      </c>
      <c r="C293" s="1605" t="s">
        <v>234</v>
      </c>
      <c r="D293" s="1605" t="s">
        <v>2870</v>
      </c>
      <c r="E293" s="1607">
        <v>0.5</v>
      </c>
      <c r="F293" s="1607">
        <v>0.875</v>
      </c>
      <c r="G293" s="1397"/>
      <c r="H293" s="1605">
        <v>9.0</v>
      </c>
      <c r="J293" s="242" t="s">
        <v>4727</v>
      </c>
    </row>
    <row r="294">
      <c r="A294" s="1138">
        <v>41432.0</v>
      </c>
      <c r="B294" s="1644" t="s">
        <v>141</v>
      </c>
      <c r="C294" s="1644" t="s">
        <v>234</v>
      </c>
      <c r="D294" s="1644" t="s">
        <v>4600</v>
      </c>
      <c r="E294" s="1682">
        <v>0.4166666666666667</v>
      </c>
      <c r="F294" s="1682">
        <v>0.7083333333333334</v>
      </c>
      <c r="G294" s="1644">
        <v>0.5</v>
      </c>
      <c r="H294" s="1644">
        <v>6.5</v>
      </c>
      <c r="J294" s="242" t="s">
        <v>4924</v>
      </c>
    </row>
    <row r="295">
      <c r="A295" s="1619" t="s">
        <v>5396</v>
      </c>
      <c r="B295" s="1619" t="s">
        <v>141</v>
      </c>
      <c r="C295" s="1619" t="s">
        <v>234</v>
      </c>
      <c r="D295" s="1619" t="s">
        <v>1020</v>
      </c>
      <c r="E295" s="1620">
        <v>0.5</v>
      </c>
      <c r="F295" s="1620">
        <v>0.875</v>
      </c>
      <c r="G295" s="1619" t="s">
        <v>1063</v>
      </c>
      <c r="H295" s="1619">
        <v>9.0</v>
      </c>
      <c r="J295" s="242" t="s">
        <v>4727</v>
      </c>
    </row>
    <row r="296">
      <c r="A296" s="1138">
        <v>41462.0</v>
      </c>
      <c r="B296" s="1644" t="s">
        <v>170</v>
      </c>
      <c r="C296" s="1644" t="s">
        <v>234</v>
      </c>
      <c r="D296" s="1644" t="s">
        <v>4600</v>
      </c>
      <c r="E296" s="1682">
        <v>0.4583333333333333</v>
      </c>
      <c r="F296" s="1682">
        <v>0.75</v>
      </c>
      <c r="G296" s="832"/>
      <c r="H296" s="1644">
        <v>7.0</v>
      </c>
      <c r="J296" s="242" t="s">
        <v>4924</v>
      </c>
    </row>
    <row r="297">
      <c r="A297" s="1138">
        <v>41493.0</v>
      </c>
      <c r="B297" s="1644" t="s">
        <v>5</v>
      </c>
      <c r="C297" s="1644" t="s">
        <v>234</v>
      </c>
      <c r="D297" s="1644" t="s">
        <v>4600</v>
      </c>
      <c r="E297" s="1682">
        <v>0.4166666666666667</v>
      </c>
      <c r="F297" s="1682">
        <v>0.7916666666666666</v>
      </c>
      <c r="G297" s="1644">
        <v>0.5</v>
      </c>
      <c r="H297" s="1644">
        <v>8.5</v>
      </c>
      <c r="J297" s="242" t="s">
        <v>4924</v>
      </c>
    </row>
    <row r="298">
      <c r="A298" s="1733">
        <v>41493.0</v>
      </c>
      <c r="B298" s="1724" t="s">
        <v>5</v>
      </c>
      <c r="C298" s="1724" t="s">
        <v>234</v>
      </c>
      <c r="D298" s="1724" t="s">
        <v>4579</v>
      </c>
      <c r="E298" s="1725">
        <v>0.5</v>
      </c>
      <c r="F298" s="1725">
        <v>0.625</v>
      </c>
      <c r="G298" s="1766"/>
      <c r="H298" s="1724">
        <v>3.0</v>
      </c>
      <c r="J298" s="242" t="s">
        <v>4727</v>
      </c>
    </row>
    <row r="299">
      <c r="A299" s="1672">
        <v>41524.0</v>
      </c>
      <c r="B299" s="1647" t="s">
        <v>40</v>
      </c>
      <c r="C299" s="1647" t="s">
        <v>234</v>
      </c>
      <c r="D299" s="1647" t="s">
        <v>4598</v>
      </c>
      <c r="E299" s="1648">
        <v>0.4166666666666667</v>
      </c>
      <c r="F299" s="1648">
        <v>0.7916666666666666</v>
      </c>
      <c r="G299" s="1647">
        <v>30.0</v>
      </c>
      <c r="H299" s="1647">
        <v>8.5</v>
      </c>
      <c r="J299" s="242" t="s">
        <v>4727</v>
      </c>
    </row>
    <row r="300">
      <c r="A300" s="1138">
        <v>41524.0</v>
      </c>
      <c r="B300" s="1644" t="s">
        <v>40</v>
      </c>
      <c r="C300" s="1644" t="s">
        <v>234</v>
      </c>
      <c r="D300" s="1644" t="s">
        <v>4600</v>
      </c>
      <c r="E300" s="1682">
        <v>0.5</v>
      </c>
      <c r="F300" s="1682">
        <v>0.625</v>
      </c>
      <c r="G300" s="1644" t="s">
        <v>1063</v>
      </c>
      <c r="H300" s="1644">
        <v>3.0</v>
      </c>
      <c r="J300" s="242" t="s">
        <v>4727</v>
      </c>
    </row>
    <row r="301">
      <c r="A301" s="1733">
        <v>41554.0</v>
      </c>
      <c r="B301" s="1724" t="s">
        <v>1115</v>
      </c>
      <c r="C301" s="1724" t="s">
        <v>234</v>
      </c>
      <c r="D301" s="1724" t="s">
        <v>4579</v>
      </c>
      <c r="E301" s="1725">
        <v>0.4166666666666667</v>
      </c>
      <c r="F301" s="1725">
        <v>0.7916666666666666</v>
      </c>
      <c r="G301" s="1724" t="s">
        <v>1063</v>
      </c>
      <c r="H301" s="1724">
        <v>9.0</v>
      </c>
      <c r="J301" s="242" t="s">
        <v>4727</v>
      </c>
    </row>
    <row r="302">
      <c r="A302" s="1767">
        <v>41554.0</v>
      </c>
      <c r="B302" s="1768" t="s">
        <v>1115</v>
      </c>
      <c r="C302" s="1768" t="s">
        <v>234</v>
      </c>
      <c r="D302" s="1768" t="s">
        <v>2870</v>
      </c>
      <c r="E302" s="1769">
        <v>0.5</v>
      </c>
      <c r="F302" s="1769">
        <v>0.625</v>
      </c>
      <c r="G302" s="1768" t="s">
        <v>1063</v>
      </c>
      <c r="H302" s="1768">
        <v>3.0</v>
      </c>
      <c r="I302" s="1259"/>
      <c r="J302" s="1222" t="s">
        <v>4727</v>
      </c>
    </row>
    <row r="303">
      <c r="A303" s="1287"/>
      <c r="B303" s="1236"/>
      <c r="C303" s="1236"/>
      <c r="D303" s="1236"/>
      <c r="E303" s="1236"/>
      <c r="F303" s="1236"/>
      <c r="G303" s="1236"/>
      <c r="H303" s="1236"/>
      <c r="I303" s="1236"/>
      <c r="J303" s="1770"/>
      <c r="K303" s="1227"/>
    </row>
    <row r="304">
      <c r="A304" s="1771">
        <v>41585.0</v>
      </c>
      <c r="B304" s="1724" t="s">
        <v>109</v>
      </c>
      <c r="C304" s="1724" t="s">
        <v>234</v>
      </c>
      <c r="D304" s="1724" t="s">
        <v>4579</v>
      </c>
      <c r="E304" s="1725">
        <v>0.5</v>
      </c>
      <c r="F304" s="1725">
        <v>0.875</v>
      </c>
      <c r="G304" s="1724" t="s">
        <v>1063</v>
      </c>
      <c r="H304" s="1724">
        <v>9.0</v>
      </c>
      <c r="J304" s="242" t="s">
        <v>4727</v>
      </c>
    </row>
    <row r="305">
      <c r="A305" s="963">
        <v>41585.0</v>
      </c>
      <c r="B305" s="1605" t="s">
        <v>109</v>
      </c>
      <c r="C305" s="1605" t="s">
        <v>234</v>
      </c>
      <c r="D305" s="1605" t="s">
        <v>2870</v>
      </c>
      <c r="E305" s="1607">
        <v>0.4166666666666667</v>
      </c>
      <c r="F305" s="1607">
        <v>0.6666666666666666</v>
      </c>
      <c r="G305" s="1605" t="s">
        <v>1063</v>
      </c>
      <c r="H305" s="1605">
        <v>6.0</v>
      </c>
      <c r="J305" s="242" t="s">
        <v>4727</v>
      </c>
    </row>
    <row r="306">
      <c r="A306" s="1771">
        <v>41585.0</v>
      </c>
      <c r="B306" s="1724" t="s">
        <v>109</v>
      </c>
      <c r="C306" s="1724" t="s">
        <v>234</v>
      </c>
      <c r="D306" s="1724" t="s">
        <v>4579</v>
      </c>
      <c r="E306" s="1725">
        <v>0.5</v>
      </c>
      <c r="F306" s="1725">
        <v>0.875</v>
      </c>
      <c r="G306" s="1724" t="s">
        <v>1063</v>
      </c>
      <c r="H306" s="1724">
        <v>9.0</v>
      </c>
      <c r="J306" s="242" t="s">
        <v>4727</v>
      </c>
    </row>
    <row r="307">
      <c r="A307" s="1771">
        <v>41615.0</v>
      </c>
      <c r="B307" s="1724" t="s">
        <v>125</v>
      </c>
      <c r="C307" s="1724" t="s">
        <v>234</v>
      </c>
      <c r="D307" s="1724" t="s">
        <v>4579</v>
      </c>
      <c r="E307" s="1725">
        <v>0.5</v>
      </c>
      <c r="F307" s="1725">
        <v>0.875</v>
      </c>
      <c r="G307" s="1724" t="s">
        <v>1063</v>
      </c>
      <c r="H307" s="1724">
        <v>9.0</v>
      </c>
      <c r="J307" s="242" t="s">
        <v>4727</v>
      </c>
    </row>
    <row r="308">
      <c r="A308" s="1773">
        <v>41615.0</v>
      </c>
      <c r="B308" s="1647" t="s">
        <v>125</v>
      </c>
      <c r="C308" s="1647" t="s">
        <v>234</v>
      </c>
      <c r="D308" s="1647" t="s">
        <v>4598</v>
      </c>
      <c r="E308" s="1648">
        <v>0.4166666666666667</v>
      </c>
      <c r="F308" s="1648">
        <v>0.6666666666666666</v>
      </c>
      <c r="G308" s="1647" t="s">
        <v>1063</v>
      </c>
      <c r="H308" s="1647">
        <v>6.0</v>
      </c>
      <c r="J308" s="242" t="s">
        <v>4924</v>
      </c>
    </row>
    <row r="309">
      <c r="A309" s="1776" t="s">
        <v>5477</v>
      </c>
      <c r="B309" s="1724" t="s">
        <v>141</v>
      </c>
      <c r="C309" s="1724" t="s">
        <v>234</v>
      </c>
      <c r="D309" s="1724" t="s">
        <v>4579</v>
      </c>
      <c r="E309" s="1725">
        <v>0.4166666666666667</v>
      </c>
      <c r="F309" s="1725">
        <v>0.7083333333333334</v>
      </c>
      <c r="G309" s="1724" t="s">
        <v>1063</v>
      </c>
      <c r="H309" s="1724">
        <v>7.0</v>
      </c>
      <c r="J309" s="242" t="s">
        <v>4727</v>
      </c>
    </row>
    <row r="310">
      <c r="A310" s="1747" t="s">
        <v>5482</v>
      </c>
      <c r="B310" s="1605" t="s">
        <v>141</v>
      </c>
      <c r="C310" s="1605" t="s">
        <v>234</v>
      </c>
      <c r="D310" s="1605" t="s">
        <v>2870</v>
      </c>
      <c r="E310" s="1607">
        <v>0.5104166666666666</v>
      </c>
      <c r="F310" s="1607">
        <v>0.875</v>
      </c>
      <c r="G310" s="1605">
        <v>0.5</v>
      </c>
      <c r="H310" s="1605">
        <v>8.25</v>
      </c>
      <c r="I310" s="242" t="s">
        <v>5485</v>
      </c>
      <c r="J310" s="242" t="s">
        <v>4727</v>
      </c>
    </row>
    <row r="311">
      <c r="A311" s="1715" t="s">
        <v>5488</v>
      </c>
      <c r="B311" s="1644" t="s">
        <v>170</v>
      </c>
      <c r="C311" s="1644" t="s">
        <v>234</v>
      </c>
      <c r="D311" s="1644" t="s">
        <v>4600</v>
      </c>
      <c r="E311" s="1682">
        <v>0.4583333333333333</v>
      </c>
      <c r="F311" s="1682">
        <v>0.75</v>
      </c>
      <c r="G311" s="1644">
        <v>0.5</v>
      </c>
      <c r="H311" s="1644">
        <v>6.5</v>
      </c>
      <c r="J311" s="242" t="s">
        <v>4727</v>
      </c>
    </row>
    <row r="312">
      <c r="A312" s="1715" t="s">
        <v>5492</v>
      </c>
      <c r="B312" s="1644" t="s">
        <v>5</v>
      </c>
      <c r="C312" s="1644" t="s">
        <v>234</v>
      </c>
      <c r="D312" s="1644" t="s">
        <v>4600</v>
      </c>
      <c r="E312" s="1682">
        <v>0.4166666666666667</v>
      </c>
      <c r="F312" s="1682">
        <v>0.7708333333333334</v>
      </c>
      <c r="G312" s="1644" t="s">
        <v>1063</v>
      </c>
      <c r="H312" s="1644">
        <v>8.5</v>
      </c>
      <c r="J312" s="242" t="s">
        <v>4727</v>
      </c>
    </row>
    <row r="313">
      <c r="A313" s="1779" t="s">
        <v>5498</v>
      </c>
      <c r="B313" s="1647" t="s">
        <v>40</v>
      </c>
      <c r="C313" s="1647" t="s">
        <v>234</v>
      </c>
      <c r="D313" s="1647" t="s">
        <v>4598</v>
      </c>
      <c r="E313" s="1648">
        <v>0.4166666666666667</v>
      </c>
      <c r="F313" s="1648">
        <v>0.7916666666666666</v>
      </c>
      <c r="G313" s="1647" t="s">
        <v>1063</v>
      </c>
      <c r="H313" s="1647">
        <v>9.0</v>
      </c>
      <c r="J313" s="242" t="s">
        <v>4727</v>
      </c>
    </row>
    <row r="314">
      <c r="A314" s="1779" t="s">
        <v>5502</v>
      </c>
      <c r="B314" s="1647" t="s">
        <v>1115</v>
      </c>
      <c r="C314" s="1647" t="s">
        <v>234</v>
      </c>
      <c r="D314" s="1647" t="s">
        <v>4598</v>
      </c>
      <c r="E314" s="1648">
        <v>0.4166666666666667</v>
      </c>
      <c r="F314" s="1648">
        <v>0.7708333333333334</v>
      </c>
      <c r="G314" s="1647" t="s">
        <v>1063</v>
      </c>
      <c r="H314" s="1647">
        <v>8.5</v>
      </c>
      <c r="J314" s="242" t="s">
        <v>4727</v>
      </c>
    </row>
    <row r="315">
      <c r="A315" s="1776" t="s">
        <v>5507</v>
      </c>
      <c r="B315" s="1724" t="s">
        <v>109</v>
      </c>
      <c r="C315" s="1724" t="s">
        <v>234</v>
      </c>
      <c r="D315" s="1724" t="s">
        <v>4579</v>
      </c>
      <c r="E315" s="1725">
        <v>0.4166666666666667</v>
      </c>
      <c r="F315" s="1725">
        <v>0.6666666666666666</v>
      </c>
      <c r="G315" s="1724" t="s">
        <v>1063</v>
      </c>
      <c r="H315" s="1724">
        <v>6.0</v>
      </c>
      <c r="J315" s="242" t="s">
        <v>4727</v>
      </c>
    </row>
    <row r="316">
      <c r="A316" s="1715" t="s">
        <v>5509</v>
      </c>
      <c r="B316" s="1644" t="s">
        <v>109</v>
      </c>
      <c r="C316" s="1644" t="s">
        <v>234</v>
      </c>
      <c r="D316" s="1644" t="s">
        <v>4600</v>
      </c>
      <c r="E316" s="1682">
        <v>0.6666666666666666</v>
      </c>
      <c r="F316" s="1682">
        <v>0.875</v>
      </c>
      <c r="G316" s="1644" t="s">
        <v>1063</v>
      </c>
      <c r="H316" s="1644">
        <v>5.0</v>
      </c>
      <c r="J316" s="242" t="s">
        <v>4727</v>
      </c>
    </row>
    <row r="317">
      <c r="A317" s="1779" t="s">
        <v>5513</v>
      </c>
      <c r="B317" s="1647" t="s">
        <v>125</v>
      </c>
      <c r="C317" s="1647" t="s">
        <v>234</v>
      </c>
      <c r="D317" s="1647" t="s">
        <v>4598</v>
      </c>
      <c r="E317" s="1648">
        <v>0.4166666666666667</v>
      </c>
      <c r="F317" s="1648">
        <v>0.6666666666666666</v>
      </c>
      <c r="G317" s="1647" t="s">
        <v>1063</v>
      </c>
      <c r="H317" s="1647">
        <v>6.0</v>
      </c>
      <c r="J317" s="242" t="s">
        <v>4727</v>
      </c>
    </row>
    <row r="318">
      <c r="A318" s="1776" t="s">
        <v>5518</v>
      </c>
      <c r="B318" s="1724" t="s">
        <v>125</v>
      </c>
      <c r="C318" s="1724" t="s">
        <v>234</v>
      </c>
      <c r="D318" s="1724" t="s">
        <v>4579</v>
      </c>
      <c r="E318" s="1725">
        <v>0.6666666666666666</v>
      </c>
      <c r="F318" s="1725">
        <v>0.875</v>
      </c>
      <c r="G318" s="1724" t="s">
        <v>1063</v>
      </c>
      <c r="H318" s="1724">
        <v>5.0</v>
      </c>
      <c r="J318" s="242" t="s">
        <v>4727</v>
      </c>
    </row>
    <row r="319">
      <c r="A319" s="1715" t="s">
        <v>5522</v>
      </c>
      <c r="B319" s="1644" t="s">
        <v>141</v>
      </c>
      <c r="C319" s="1644" t="s">
        <v>234</v>
      </c>
      <c r="D319" s="1644" t="s">
        <v>4600</v>
      </c>
      <c r="E319" s="1682">
        <v>0.4166666666666667</v>
      </c>
      <c r="F319" s="1682">
        <v>0.7083333333333334</v>
      </c>
      <c r="G319" s="1644" t="s">
        <v>1063</v>
      </c>
      <c r="H319" s="1644">
        <v>7.0</v>
      </c>
      <c r="J319" s="242" t="s">
        <v>4727</v>
      </c>
    </row>
    <row r="320">
      <c r="A320" s="1776" t="s">
        <v>5528</v>
      </c>
      <c r="B320" s="1724" t="s">
        <v>141</v>
      </c>
      <c r="C320" s="1724" t="s">
        <v>234</v>
      </c>
      <c r="D320" s="1724" t="s">
        <v>4579</v>
      </c>
      <c r="E320" s="1725">
        <v>0.5</v>
      </c>
      <c r="F320" s="1725">
        <v>0.875</v>
      </c>
      <c r="G320" s="1724" t="s">
        <v>1063</v>
      </c>
      <c r="H320" s="1724">
        <v>9.0</v>
      </c>
      <c r="J320" s="242" t="s">
        <v>4727</v>
      </c>
    </row>
    <row r="321">
      <c r="A321" s="1715" t="s">
        <v>5532</v>
      </c>
      <c r="B321" s="1644" t="s">
        <v>170</v>
      </c>
      <c r="C321" s="1644" t="s">
        <v>234</v>
      </c>
      <c r="D321" s="1644" t="s">
        <v>4600</v>
      </c>
      <c r="E321" s="1682">
        <v>0.4583333333333333</v>
      </c>
      <c r="F321" s="1682">
        <v>0.75</v>
      </c>
      <c r="G321" s="1644" t="s">
        <v>1063</v>
      </c>
      <c r="H321" s="1644">
        <v>7.0</v>
      </c>
      <c r="J321" s="242" t="s">
        <v>4727</v>
      </c>
    </row>
    <row r="322">
      <c r="A322" s="1715" t="s">
        <v>5536</v>
      </c>
      <c r="B322" s="1644" t="s">
        <v>5</v>
      </c>
      <c r="C322" s="1644" t="s">
        <v>234</v>
      </c>
      <c r="D322" s="1644" t="s">
        <v>4600</v>
      </c>
      <c r="E322" s="1682">
        <v>0.4166666666666667</v>
      </c>
      <c r="F322" s="1682">
        <v>0.7708333333333334</v>
      </c>
      <c r="G322" s="1644" t="s">
        <v>1063</v>
      </c>
      <c r="H322" s="1644">
        <v>8.5</v>
      </c>
      <c r="J322" s="242" t="s">
        <v>4727</v>
      </c>
    </row>
    <row r="323">
      <c r="A323" s="1779" t="s">
        <v>5539</v>
      </c>
      <c r="B323" s="1647" t="s">
        <v>40</v>
      </c>
      <c r="C323" s="1647" t="s">
        <v>234</v>
      </c>
      <c r="D323" s="1647" t="s">
        <v>4598</v>
      </c>
      <c r="E323" s="1648">
        <v>0.4166666666666667</v>
      </c>
      <c r="F323" s="1648">
        <v>0.7916666666666666</v>
      </c>
      <c r="G323" s="1647" t="s">
        <v>1063</v>
      </c>
      <c r="H323" s="1647">
        <v>9.0</v>
      </c>
      <c r="J323" s="242" t="s">
        <v>4727</v>
      </c>
    </row>
    <row r="324">
      <c r="A324" s="1780" t="s">
        <v>5544</v>
      </c>
      <c r="B324" s="1616" t="s">
        <v>1115</v>
      </c>
      <c r="C324" s="1616" t="s">
        <v>234</v>
      </c>
      <c r="D324" s="1616" t="s">
        <v>4596</v>
      </c>
      <c r="E324" s="1617">
        <v>0.4166666666666667</v>
      </c>
      <c r="F324" s="1617">
        <v>0.7708333333333334</v>
      </c>
      <c r="G324" s="1616" t="s">
        <v>1063</v>
      </c>
      <c r="H324" s="1616">
        <v>8.5</v>
      </c>
      <c r="J324" s="242" t="s">
        <v>4727</v>
      </c>
    </row>
    <row r="325">
      <c r="A325" s="1605" t="s">
        <v>5549</v>
      </c>
      <c r="B325" s="1605" t="s">
        <v>109</v>
      </c>
      <c r="C325" s="1605" t="s">
        <v>234</v>
      </c>
      <c r="D325" s="1605" t="s">
        <v>2870</v>
      </c>
      <c r="E325" s="1607">
        <v>0.4166666666666667</v>
      </c>
      <c r="F325" s="1607">
        <v>0.6666666666666666</v>
      </c>
      <c r="G325" s="1397"/>
      <c r="H325" s="1605">
        <v>6.0</v>
      </c>
      <c r="J325" s="242" t="s">
        <v>4727</v>
      </c>
    </row>
    <row r="326">
      <c r="A326" s="1724" t="s">
        <v>5552</v>
      </c>
      <c r="B326" s="1724" t="s">
        <v>109</v>
      </c>
      <c r="C326" s="1724" t="s">
        <v>234</v>
      </c>
      <c r="D326" s="1724" t="s">
        <v>4579</v>
      </c>
      <c r="E326" s="1725">
        <v>0.6666666666666666</v>
      </c>
      <c r="F326" s="1725">
        <v>0.875</v>
      </c>
      <c r="G326" s="1724" t="s">
        <v>1063</v>
      </c>
      <c r="H326" s="1724">
        <v>5.0</v>
      </c>
      <c r="J326" s="242" t="s">
        <v>4727</v>
      </c>
    </row>
    <row r="327">
      <c r="A327" s="1647" t="s">
        <v>5556</v>
      </c>
      <c r="B327" s="1647" t="s">
        <v>125</v>
      </c>
      <c r="C327" s="1647" t="s">
        <v>234</v>
      </c>
      <c r="D327" s="1647" t="s">
        <v>4598</v>
      </c>
      <c r="E327" s="1648">
        <v>0.4166666666666667</v>
      </c>
      <c r="F327" s="1647">
        <v>1600.0</v>
      </c>
      <c r="G327" s="1647" t="s">
        <v>1063</v>
      </c>
      <c r="H327" s="1647">
        <v>5.0</v>
      </c>
      <c r="J327" s="242" t="s">
        <v>4727</v>
      </c>
    </row>
    <row r="328">
      <c r="A328" s="1724" t="s">
        <v>5560</v>
      </c>
      <c r="B328" s="1724" t="s">
        <v>125</v>
      </c>
      <c r="C328" s="1724" t="s">
        <v>234</v>
      </c>
      <c r="D328" s="1724" t="s">
        <v>4579</v>
      </c>
      <c r="E328" s="1725">
        <v>0.6666666666666666</v>
      </c>
      <c r="F328" s="1725">
        <v>0.8888888888888888</v>
      </c>
      <c r="G328" s="1724" t="s">
        <v>1063</v>
      </c>
      <c r="H328" s="1724">
        <v>5.2</v>
      </c>
      <c r="I328" s="242" t="s">
        <v>5564</v>
      </c>
      <c r="J328" s="242" t="s">
        <v>4727</v>
      </c>
    </row>
    <row r="329">
      <c r="A329" s="1724" t="s">
        <v>5566</v>
      </c>
      <c r="B329" s="1724" t="s">
        <v>141</v>
      </c>
      <c r="C329" s="1724" t="s">
        <v>234</v>
      </c>
      <c r="D329" s="1724" t="s">
        <v>4579</v>
      </c>
      <c r="E329" s="1725">
        <v>0.4166666666666667</v>
      </c>
      <c r="F329" s="1725">
        <v>0.7083333333333334</v>
      </c>
      <c r="G329" s="1724" t="s">
        <v>1063</v>
      </c>
      <c r="H329" s="1724">
        <v>7.0</v>
      </c>
      <c r="J329" s="242" t="s">
        <v>4727</v>
      </c>
    </row>
    <row r="330">
      <c r="A330" s="1605" t="s">
        <v>5570</v>
      </c>
      <c r="B330" s="1605" t="s">
        <v>141</v>
      </c>
      <c r="C330" s="1605" t="s">
        <v>234</v>
      </c>
      <c r="D330" s="1605" t="s">
        <v>2870</v>
      </c>
      <c r="E330" s="1607">
        <v>0.5208333333333334</v>
      </c>
      <c r="F330" s="1607">
        <v>0.875</v>
      </c>
      <c r="G330" s="1397"/>
      <c r="H330" s="1605">
        <v>8.5</v>
      </c>
      <c r="I330" s="242" t="s">
        <v>5574</v>
      </c>
      <c r="J330" s="242" t="s">
        <v>4727</v>
      </c>
    </row>
    <row r="331">
      <c r="A331" s="1781" t="s">
        <v>5577</v>
      </c>
      <c r="B331" s="1781" t="s">
        <v>170</v>
      </c>
      <c r="C331" s="1781" t="s">
        <v>234</v>
      </c>
      <c r="D331" s="1781" t="s">
        <v>4596</v>
      </c>
      <c r="E331" s="1782">
        <v>0.4583333333333333</v>
      </c>
      <c r="F331" s="1782">
        <v>0.75</v>
      </c>
      <c r="G331" s="1781" t="s">
        <v>1063</v>
      </c>
      <c r="H331" s="1781">
        <v>7.0</v>
      </c>
      <c r="J331" s="242" t="s">
        <v>4727</v>
      </c>
    </row>
    <row r="332">
      <c r="A332" s="1647" t="s">
        <v>5586</v>
      </c>
      <c r="B332" s="1647" t="s">
        <v>170</v>
      </c>
      <c r="C332" s="1647" t="s">
        <v>234</v>
      </c>
      <c r="D332" s="1647" t="s">
        <v>4598</v>
      </c>
      <c r="E332" s="1648">
        <v>0.5208333333333334</v>
      </c>
      <c r="F332" s="1648">
        <v>0.6770833333333334</v>
      </c>
      <c r="G332" s="1647" t="s">
        <v>1063</v>
      </c>
      <c r="H332" s="1647">
        <v>3.45</v>
      </c>
      <c r="J332" s="242" t="s">
        <v>4727</v>
      </c>
    </row>
    <row r="333">
      <c r="A333" s="1644" t="s">
        <v>5590</v>
      </c>
      <c r="B333" s="1644" t="s">
        <v>5</v>
      </c>
      <c r="C333" s="1644" t="s">
        <v>234</v>
      </c>
      <c r="D333" s="1644" t="s">
        <v>4600</v>
      </c>
      <c r="E333" s="1682">
        <v>0.4166666666666667</v>
      </c>
      <c r="F333" s="1682">
        <v>0.7708333333333334</v>
      </c>
      <c r="G333" s="1644" t="s">
        <v>1063</v>
      </c>
      <c r="H333" s="1644">
        <v>8.5</v>
      </c>
      <c r="J333" s="242" t="s">
        <v>4727</v>
      </c>
    </row>
    <row r="334">
      <c r="A334" s="1647" t="s">
        <v>5595</v>
      </c>
      <c r="B334" s="1647" t="s">
        <v>40</v>
      </c>
      <c r="C334" s="1647" t="s">
        <v>234</v>
      </c>
      <c r="D334" s="1647" t="s">
        <v>4598</v>
      </c>
      <c r="E334" s="1648">
        <v>0.4166666666666667</v>
      </c>
      <c r="F334" s="1648">
        <v>0.78125</v>
      </c>
      <c r="G334" s="1647" t="s">
        <v>1063</v>
      </c>
      <c r="H334" s="1647">
        <v>8.45</v>
      </c>
      <c r="J334" s="242" t="s">
        <v>4727</v>
      </c>
    </row>
    <row r="335">
      <c r="A335" s="1644" t="s">
        <v>5597</v>
      </c>
      <c r="B335" s="1644" t="s">
        <v>1115</v>
      </c>
      <c r="C335" s="1644" t="s">
        <v>234</v>
      </c>
      <c r="D335" s="1644" t="s">
        <v>4600</v>
      </c>
      <c r="E335" s="1682">
        <v>0.4166666666666667</v>
      </c>
      <c r="F335" s="1682">
        <v>0.7708333333333334</v>
      </c>
      <c r="G335" s="1644" t="s">
        <v>1063</v>
      </c>
      <c r="H335" s="1644">
        <v>8.5</v>
      </c>
      <c r="J335" s="242" t="s">
        <v>4727</v>
      </c>
    </row>
    <row r="336">
      <c r="A336" s="1138">
        <v>41282.0</v>
      </c>
      <c r="B336" s="1644" t="s">
        <v>109</v>
      </c>
      <c r="C336" s="1644" t="s">
        <v>234</v>
      </c>
      <c r="D336" s="1644" t="s">
        <v>4600</v>
      </c>
      <c r="E336" s="1682">
        <v>0.4166666666666667</v>
      </c>
      <c r="F336" s="1682">
        <v>0.6666666666666666</v>
      </c>
      <c r="G336" s="1644" t="s">
        <v>1063</v>
      </c>
      <c r="H336" s="1644">
        <v>6.0</v>
      </c>
      <c r="J336" s="242" t="s">
        <v>4727</v>
      </c>
    </row>
    <row r="337">
      <c r="A337" s="1628">
        <v>41282.0</v>
      </c>
      <c r="B337" s="1605" t="s">
        <v>109</v>
      </c>
      <c r="C337" s="1605" t="s">
        <v>234</v>
      </c>
      <c r="D337" s="1605" t="s">
        <v>2870</v>
      </c>
      <c r="E337" s="1607">
        <v>0.6666666666666666</v>
      </c>
      <c r="F337" s="1605">
        <v>21.15</v>
      </c>
      <c r="G337" s="1397"/>
      <c r="H337" s="1605">
        <v>5.25</v>
      </c>
      <c r="I337" s="242" t="s">
        <v>2491</v>
      </c>
      <c r="J337" s="242" t="s">
        <v>4727</v>
      </c>
    </row>
    <row r="338">
      <c r="A338" s="1616" t="s">
        <v>5601</v>
      </c>
      <c r="B338" s="1616" t="s">
        <v>125</v>
      </c>
      <c r="C338" s="1616" t="s">
        <v>234</v>
      </c>
      <c r="D338" s="1616" t="s">
        <v>4596</v>
      </c>
      <c r="E338" s="1617">
        <v>0.4166666666666667</v>
      </c>
      <c r="F338" s="1617">
        <v>0.7152777777777778</v>
      </c>
      <c r="G338" s="1616" t="s">
        <v>1063</v>
      </c>
      <c r="H338" s="1616">
        <v>7.1</v>
      </c>
      <c r="I338" s="242" t="s">
        <v>5605</v>
      </c>
      <c r="J338" s="242" t="s">
        <v>4727</v>
      </c>
    </row>
    <row r="339">
      <c r="A339" s="1628">
        <v>41313.0</v>
      </c>
      <c r="B339" s="1605" t="s">
        <v>125</v>
      </c>
      <c r="C339" s="1605" t="s">
        <v>234</v>
      </c>
      <c r="D339" s="1605" t="s">
        <v>2870</v>
      </c>
      <c r="E339" s="1607">
        <v>0.6666666666666666</v>
      </c>
      <c r="F339" s="1607">
        <v>0.8958333333333334</v>
      </c>
      <c r="G339" s="1397"/>
      <c r="H339" s="1605">
        <v>5.5</v>
      </c>
      <c r="J339" s="242" t="s">
        <v>4727</v>
      </c>
    </row>
    <row r="340">
      <c r="A340" s="1733">
        <v>41341.0</v>
      </c>
      <c r="B340" s="1724" t="s">
        <v>141</v>
      </c>
      <c r="C340" s="1724" t="s">
        <v>234</v>
      </c>
      <c r="D340" s="1724" t="s">
        <v>4579</v>
      </c>
      <c r="E340" s="1725">
        <v>0.4166666666666667</v>
      </c>
      <c r="F340" s="1725">
        <v>0.7083333333333334</v>
      </c>
      <c r="G340" s="1724" t="s">
        <v>1063</v>
      </c>
      <c r="H340" s="1724">
        <v>7.0</v>
      </c>
      <c r="J340" s="242" t="s">
        <v>4727</v>
      </c>
    </row>
    <row r="341">
      <c r="A341" s="1138">
        <v>41341.0</v>
      </c>
      <c r="B341" s="1644" t="s">
        <v>141</v>
      </c>
      <c r="C341" s="1644" t="s">
        <v>234</v>
      </c>
      <c r="D341" s="1644" t="s">
        <v>4600</v>
      </c>
      <c r="E341" s="1682">
        <v>0.5</v>
      </c>
      <c r="F341" s="1682">
        <v>0.8958333333333334</v>
      </c>
      <c r="G341" s="1644" t="s">
        <v>1063</v>
      </c>
      <c r="H341" s="1644">
        <v>9.5</v>
      </c>
      <c r="J341" s="242" t="s">
        <v>4727</v>
      </c>
    </row>
    <row r="342">
      <c r="A342" s="968">
        <v>41372.0</v>
      </c>
      <c r="B342" s="1619" t="s">
        <v>170</v>
      </c>
      <c r="C342" s="1619" t="s">
        <v>234</v>
      </c>
      <c r="D342" s="1619" t="s">
        <v>946</v>
      </c>
      <c r="E342" s="1620">
        <v>0.4583333333333333</v>
      </c>
      <c r="F342" s="1620">
        <v>0.75</v>
      </c>
      <c r="G342" s="1619" t="s">
        <v>4566</v>
      </c>
      <c r="H342" s="1619">
        <v>6.5</v>
      </c>
      <c r="J342" s="242" t="s">
        <v>4727</v>
      </c>
    </row>
    <row r="343">
      <c r="A343" s="1616" t="s">
        <v>5621</v>
      </c>
      <c r="B343" s="1616" t="s">
        <v>170</v>
      </c>
      <c r="C343" s="1616" t="s">
        <v>234</v>
      </c>
      <c r="D343" s="1616" t="s">
        <v>4596</v>
      </c>
      <c r="E343" s="1617">
        <v>0.5416666666666666</v>
      </c>
      <c r="F343" s="1617">
        <v>0.6666666666666666</v>
      </c>
      <c r="G343" s="1616" t="s">
        <v>1063</v>
      </c>
      <c r="H343" s="1616">
        <v>3.0</v>
      </c>
      <c r="J343" s="242" t="s">
        <v>4727</v>
      </c>
    </row>
    <row r="344">
      <c r="A344" s="1736">
        <v>41402.0</v>
      </c>
      <c r="B344" s="1643" t="s">
        <v>5</v>
      </c>
      <c r="C344" s="1643" t="s">
        <v>234</v>
      </c>
      <c r="D344" s="1643" t="s">
        <v>946</v>
      </c>
      <c r="E344" s="1645">
        <v>0.4166666666666667</v>
      </c>
      <c r="F344" s="1645">
        <v>0.7708333333333334</v>
      </c>
      <c r="G344" s="1643" t="s">
        <v>1063</v>
      </c>
      <c r="H344" s="1643">
        <v>8.5</v>
      </c>
      <c r="J344" s="242" t="s">
        <v>4727</v>
      </c>
    </row>
    <row r="345">
      <c r="A345" s="1672">
        <v>41433.0</v>
      </c>
      <c r="B345" s="1647" t="s">
        <v>40</v>
      </c>
      <c r="C345" s="1647" t="s">
        <v>234</v>
      </c>
      <c r="D345" s="1647" t="s">
        <v>4598</v>
      </c>
      <c r="E345" s="1648">
        <v>0.4166666666666667</v>
      </c>
      <c r="F345" s="1648">
        <v>0.7708333333333334</v>
      </c>
      <c r="G345" s="1647" t="s">
        <v>1063</v>
      </c>
      <c r="H345" s="1647">
        <v>8.5</v>
      </c>
      <c r="J345" s="242" t="s">
        <v>4727</v>
      </c>
    </row>
    <row r="346">
      <c r="A346" s="968">
        <v>41463.0</v>
      </c>
      <c r="B346" s="1619" t="s">
        <v>1115</v>
      </c>
      <c r="C346" s="1619" t="s">
        <v>234</v>
      </c>
      <c r="D346" s="1619" t="s">
        <v>946</v>
      </c>
      <c r="E346" s="1620">
        <v>0.4166666666666667</v>
      </c>
      <c r="F346" s="1620">
        <v>0.7708333333333334</v>
      </c>
      <c r="G346" s="1619" t="s">
        <v>1063</v>
      </c>
      <c r="H346" s="1619">
        <v>8.5</v>
      </c>
      <c r="J346" s="242" t="s">
        <v>4727</v>
      </c>
    </row>
    <row r="347">
      <c r="A347" s="1646" t="s">
        <v>5638</v>
      </c>
    </row>
    <row r="348">
      <c r="A348" s="1628">
        <v>41494.0</v>
      </c>
      <c r="B348" s="1605" t="s">
        <v>109</v>
      </c>
      <c r="C348" s="1605" t="s">
        <v>3145</v>
      </c>
      <c r="D348" s="1605" t="s">
        <v>2870</v>
      </c>
      <c r="E348" s="1607">
        <v>0.4166666666666667</v>
      </c>
      <c r="F348" s="1607">
        <v>0.6666666666666666</v>
      </c>
      <c r="G348" s="1397"/>
      <c r="H348" s="1605">
        <v>6.0</v>
      </c>
      <c r="J348" s="242" t="s">
        <v>4727</v>
      </c>
    </row>
    <row r="349">
      <c r="A349" s="1138">
        <v>41494.0</v>
      </c>
      <c r="B349" s="1644" t="s">
        <v>109</v>
      </c>
      <c r="C349" s="1644" t="s">
        <v>234</v>
      </c>
      <c r="D349" s="1644" t="s">
        <v>4600</v>
      </c>
      <c r="E349" s="1682">
        <v>0.6666666666666666</v>
      </c>
      <c r="F349" s="1682">
        <v>0.875</v>
      </c>
      <c r="G349" s="1644" t="s">
        <v>1063</v>
      </c>
      <c r="H349" s="1644">
        <v>5.0</v>
      </c>
      <c r="J349" s="242" t="s">
        <v>4727</v>
      </c>
    </row>
    <row r="350">
      <c r="A350" s="1672">
        <v>41525.0</v>
      </c>
      <c r="B350" s="1647" t="s">
        <v>125</v>
      </c>
      <c r="C350" s="1647" t="s">
        <v>234</v>
      </c>
      <c r="D350" s="1647" t="s">
        <v>4598</v>
      </c>
      <c r="E350" s="1648">
        <v>0.4166666666666667</v>
      </c>
      <c r="F350" s="1648">
        <v>0.625</v>
      </c>
      <c r="G350" s="1647" t="s">
        <v>1063</v>
      </c>
      <c r="H350" s="1647">
        <v>5.0</v>
      </c>
      <c r="J350" s="242" t="s">
        <v>4727</v>
      </c>
    </row>
    <row r="351">
      <c r="A351" s="1616" t="s">
        <v>5653</v>
      </c>
      <c r="B351" s="1616" t="s">
        <v>125</v>
      </c>
      <c r="C351" s="1616" t="s">
        <v>234</v>
      </c>
      <c r="D351" s="1616" t="s">
        <v>4596</v>
      </c>
      <c r="E351" s="1617">
        <v>0.625</v>
      </c>
      <c r="F351" s="1617">
        <v>0.8958333333333334</v>
      </c>
      <c r="G351" s="1616" t="s">
        <v>1063</v>
      </c>
      <c r="H351" s="1616">
        <v>6.5</v>
      </c>
      <c r="J351" s="242" t="s">
        <v>4727</v>
      </c>
    </row>
    <row r="352">
      <c r="A352" s="1672">
        <v>41555.0</v>
      </c>
      <c r="B352" s="1647" t="s">
        <v>5657</v>
      </c>
      <c r="C352" s="1647" t="s">
        <v>234</v>
      </c>
      <c r="D352" s="1647" t="s">
        <v>5659</v>
      </c>
      <c r="E352" s="1648">
        <v>0.40625</v>
      </c>
      <c r="F352" s="1647">
        <v>1700.0</v>
      </c>
      <c r="G352" s="1749"/>
      <c r="H352" s="1749"/>
      <c r="J352" s="242" t="s">
        <v>4727</v>
      </c>
    </row>
    <row r="353">
      <c r="A353" s="1733">
        <v>41555.0</v>
      </c>
      <c r="B353" s="1724" t="s">
        <v>5657</v>
      </c>
      <c r="C353" s="1724" t="s">
        <v>234</v>
      </c>
      <c r="D353" s="1724" t="s">
        <v>5663</v>
      </c>
      <c r="E353" s="1725">
        <v>0.5</v>
      </c>
      <c r="F353" s="1725">
        <v>0.8958333333333334</v>
      </c>
      <c r="G353" s="1724" t="s">
        <v>1063</v>
      </c>
      <c r="H353" s="1724">
        <v>9.5</v>
      </c>
      <c r="J353" s="242" t="s">
        <v>4727</v>
      </c>
    </row>
    <row r="354">
      <c r="A354" s="968">
        <v>41586.0</v>
      </c>
      <c r="B354" s="1619" t="s">
        <v>5667</v>
      </c>
      <c r="C354" s="1619" t="s">
        <v>234</v>
      </c>
      <c r="D354" s="1619" t="s">
        <v>946</v>
      </c>
      <c r="E354" s="1620">
        <v>0.4583333333333333</v>
      </c>
      <c r="F354" s="1620">
        <v>0.75</v>
      </c>
      <c r="G354" s="1619" t="s">
        <v>4566</v>
      </c>
      <c r="H354" s="1619">
        <v>6.5</v>
      </c>
      <c r="J354" s="242" t="s">
        <v>4727</v>
      </c>
    </row>
    <row r="355">
      <c r="A355" s="968">
        <v>41616.0</v>
      </c>
      <c r="B355" s="1619" t="s">
        <v>5</v>
      </c>
      <c r="C355" s="1619" t="s">
        <v>234</v>
      </c>
      <c r="D355" s="1619" t="s">
        <v>946</v>
      </c>
      <c r="E355" s="1620">
        <v>0.4166666666666667</v>
      </c>
      <c r="F355" s="1620">
        <v>0.7708333333333334</v>
      </c>
      <c r="G355" s="1619" t="s">
        <v>1063</v>
      </c>
      <c r="H355" s="1619">
        <v>8.5</v>
      </c>
      <c r="J355" s="242" t="s">
        <v>4727</v>
      </c>
    </row>
    <row r="356">
      <c r="A356" s="1647" t="s">
        <v>5675</v>
      </c>
      <c r="B356" s="1647" t="s">
        <v>40</v>
      </c>
      <c r="C356" s="1647" t="s">
        <v>234</v>
      </c>
      <c r="D356" s="1647" t="s">
        <v>4598</v>
      </c>
      <c r="E356" s="1648">
        <v>0.4166666666666667</v>
      </c>
      <c r="F356" s="1648">
        <v>0.7708333333333334</v>
      </c>
      <c r="G356" s="1647" t="s">
        <v>1063</v>
      </c>
      <c r="H356" s="1647">
        <v>8.5</v>
      </c>
      <c r="J356" s="242" t="s">
        <v>4727</v>
      </c>
    </row>
    <row r="357">
      <c r="A357" s="1619" t="s">
        <v>5679</v>
      </c>
      <c r="B357" s="1619" t="s">
        <v>1115</v>
      </c>
      <c r="C357" s="1619" t="s">
        <v>234</v>
      </c>
      <c r="D357" s="1619" t="s">
        <v>946</v>
      </c>
      <c r="E357" s="1620">
        <v>0.4166666666666667</v>
      </c>
      <c r="F357" s="1620">
        <v>0.7708333333333334</v>
      </c>
      <c r="G357" s="1619" t="s">
        <v>1063</v>
      </c>
      <c r="H357" s="1619">
        <v>8.5</v>
      </c>
      <c r="J357" s="242" t="s">
        <v>4727</v>
      </c>
    </row>
    <row r="358">
      <c r="A358" s="1616" t="s">
        <v>5685</v>
      </c>
      <c r="B358" s="1616" t="s">
        <v>109</v>
      </c>
      <c r="C358" s="1616" t="s">
        <v>234</v>
      </c>
      <c r="D358" s="1616" t="s">
        <v>4596</v>
      </c>
      <c r="E358" s="1617">
        <v>0.4166666666666667</v>
      </c>
      <c r="F358" s="1617">
        <v>0.6666666666666666</v>
      </c>
      <c r="G358" s="1616" t="s">
        <v>1063</v>
      </c>
      <c r="H358" s="1616">
        <v>6.0</v>
      </c>
      <c r="J358" s="242" t="s">
        <v>4727</v>
      </c>
    </row>
    <row r="359">
      <c r="A359" s="1644" t="s">
        <v>5688</v>
      </c>
      <c r="B359" s="1644" t="s">
        <v>109</v>
      </c>
      <c r="C359" s="1644" t="s">
        <v>234</v>
      </c>
      <c r="D359" s="1644" t="s">
        <v>4600</v>
      </c>
      <c r="E359" s="1682">
        <v>0.6666666666666666</v>
      </c>
      <c r="F359" s="1682">
        <v>0.875</v>
      </c>
      <c r="G359" s="1644" t="s">
        <v>1063</v>
      </c>
      <c r="H359" s="1644">
        <v>5.0</v>
      </c>
      <c r="J359" s="242" t="s">
        <v>4727</v>
      </c>
    </row>
    <row r="360">
      <c r="A360" s="1647" t="s">
        <v>5694</v>
      </c>
      <c r="B360" s="1647" t="s">
        <v>125</v>
      </c>
      <c r="C360" s="1647" t="s">
        <v>234</v>
      </c>
      <c r="D360" s="1647" t="s">
        <v>4598</v>
      </c>
      <c r="E360" s="1648">
        <v>0.4166666666666667</v>
      </c>
      <c r="F360" s="1648">
        <v>0.6666666666666666</v>
      </c>
      <c r="G360" s="1647" t="s">
        <v>1063</v>
      </c>
      <c r="H360" s="1647">
        <v>6.0</v>
      </c>
      <c r="J360" s="242" t="s">
        <v>4727</v>
      </c>
    </row>
    <row r="361">
      <c r="A361" s="1616" t="s">
        <v>5697</v>
      </c>
      <c r="B361" s="1616" t="s">
        <v>125</v>
      </c>
      <c r="C361" s="1616" t="s">
        <v>234</v>
      </c>
      <c r="D361" s="1616" t="s">
        <v>4596</v>
      </c>
      <c r="E361" s="1617">
        <v>0.6666666666666666</v>
      </c>
      <c r="F361" s="1617">
        <v>0.8958333333333334</v>
      </c>
      <c r="G361" s="1616" t="s">
        <v>1063</v>
      </c>
      <c r="H361" s="1616">
        <v>5.5</v>
      </c>
      <c r="J361" s="242" t="s">
        <v>4727</v>
      </c>
    </row>
    <row r="362">
      <c r="A362" s="1724" t="s">
        <v>5700</v>
      </c>
      <c r="B362" s="1724" t="s">
        <v>141</v>
      </c>
      <c r="C362" s="1724" t="s">
        <v>234</v>
      </c>
      <c r="D362" s="1724" t="s">
        <v>4579</v>
      </c>
      <c r="E362" s="1725">
        <v>0.4166666666666667</v>
      </c>
      <c r="F362" s="1725">
        <v>0.7083333333333334</v>
      </c>
      <c r="G362" s="1724" t="s">
        <v>1063</v>
      </c>
      <c r="H362" s="1724">
        <v>7.0</v>
      </c>
      <c r="J362" s="242" t="s">
        <v>4727</v>
      </c>
    </row>
    <row r="363">
      <c r="A363" s="242" t="s">
        <v>5703</v>
      </c>
      <c r="B363" s="242" t="s">
        <v>141</v>
      </c>
      <c r="C363" s="242" t="s">
        <v>234</v>
      </c>
      <c r="D363" s="242" t="s">
        <v>5705</v>
      </c>
      <c r="E363" s="1615">
        <v>0.5</v>
      </c>
      <c r="F363" s="1615">
        <v>0.8958333333333334</v>
      </c>
      <c r="G363" s="242" t="s">
        <v>1063</v>
      </c>
      <c r="H363" s="242">
        <v>9.5</v>
      </c>
      <c r="J363" s="242" t="s">
        <v>4727</v>
      </c>
    </row>
    <row r="364">
      <c r="A364" s="1619" t="s">
        <v>5708</v>
      </c>
      <c r="B364" s="1619" t="s">
        <v>5667</v>
      </c>
      <c r="C364" s="1619" t="s">
        <v>234</v>
      </c>
      <c r="D364" s="1619" t="s">
        <v>946</v>
      </c>
      <c r="E364" s="1620">
        <v>0.4583333333333333</v>
      </c>
      <c r="F364" s="1620">
        <v>0.75</v>
      </c>
      <c r="G364" s="1619" t="s">
        <v>4593</v>
      </c>
      <c r="H364" s="1619">
        <v>6.75</v>
      </c>
      <c r="J364" s="242" t="s">
        <v>4727</v>
      </c>
    </row>
    <row r="365">
      <c r="A365" s="1619" t="s">
        <v>5715</v>
      </c>
      <c r="B365" s="1619" t="s">
        <v>5</v>
      </c>
      <c r="C365" s="1619" t="s">
        <v>234</v>
      </c>
      <c r="D365" s="1619" t="s">
        <v>946</v>
      </c>
      <c r="E365" s="1620">
        <v>0.4166666666666667</v>
      </c>
      <c r="F365" s="1620">
        <v>0.7708333333333334</v>
      </c>
      <c r="G365" s="1619" t="s">
        <v>1063</v>
      </c>
      <c r="H365" s="1619">
        <v>8.5</v>
      </c>
      <c r="J365" s="242" t="s">
        <v>4727</v>
      </c>
    </row>
    <row r="366">
      <c r="A366" s="1647" t="s">
        <v>5718</v>
      </c>
      <c r="B366" s="1647" t="s">
        <v>2588</v>
      </c>
      <c r="C366" s="1647" t="s">
        <v>234</v>
      </c>
      <c r="D366" s="1647" t="s">
        <v>4598</v>
      </c>
      <c r="E366" s="1648">
        <v>0.4166666666666667</v>
      </c>
      <c r="F366" s="1648">
        <v>0.7708333333333334</v>
      </c>
      <c r="G366" s="1647" t="s">
        <v>1063</v>
      </c>
      <c r="H366" s="1647">
        <v>8.5</v>
      </c>
      <c r="J366" s="242" t="s">
        <v>4727</v>
      </c>
    </row>
    <row r="367">
      <c r="A367" s="1619" t="s">
        <v>5723</v>
      </c>
      <c r="B367" s="1619" t="s">
        <v>1115</v>
      </c>
      <c r="C367" s="1619" t="s">
        <v>234</v>
      </c>
      <c r="D367" s="1619" t="s">
        <v>946</v>
      </c>
      <c r="E367" s="1620">
        <v>0.4166666666666667</v>
      </c>
      <c r="F367" s="1620">
        <v>0.7708333333333334</v>
      </c>
      <c r="G367" s="1619" t="s">
        <v>1063</v>
      </c>
      <c r="H367" s="1619">
        <v>8.5</v>
      </c>
      <c r="J367" s="242" t="s">
        <v>4727</v>
      </c>
    </row>
    <row r="368">
      <c r="A368" s="103"/>
      <c r="B368" s="103"/>
      <c r="C368" s="103"/>
      <c r="D368" s="103"/>
      <c r="E368" s="103"/>
      <c r="F368" s="103"/>
      <c r="G368" s="103"/>
      <c r="H368" s="103"/>
    </row>
    <row r="369">
      <c r="A369" s="1605" t="s">
        <v>5728</v>
      </c>
      <c r="B369" s="1605" t="s">
        <v>109</v>
      </c>
      <c r="C369" s="1605" t="s">
        <v>234</v>
      </c>
      <c r="D369" s="1605" t="s">
        <v>2870</v>
      </c>
      <c r="E369" s="1607">
        <v>0.4166666666666667</v>
      </c>
      <c r="F369" s="1607">
        <v>0.6770833333333334</v>
      </c>
      <c r="G369" s="1397"/>
      <c r="H369" s="1605">
        <v>6.25</v>
      </c>
      <c r="I369" s="1605" t="s">
        <v>5732</v>
      </c>
      <c r="J369" s="242" t="s">
        <v>4727</v>
      </c>
    </row>
    <row r="370">
      <c r="A370" s="1787" t="s">
        <v>5735</v>
      </c>
      <c r="B370" s="1787" t="s">
        <v>109</v>
      </c>
      <c r="C370" s="1787" t="s">
        <v>234</v>
      </c>
      <c r="D370" s="1787" t="s">
        <v>4600</v>
      </c>
      <c r="E370" s="1788">
        <v>0.6666666666666666</v>
      </c>
      <c r="F370" s="1788">
        <v>0.875</v>
      </c>
      <c r="G370" s="1787" t="s">
        <v>1063</v>
      </c>
      <c r="H370" s="1787">
        <v>5.0</v>
      </c>
      <c r="J370" s="242" t="s">
        <v>4727</v>
      </c>
    </row>
    <row r="371">
      <c r="A371" s="1787" t="s">
        <v>5539</v>
      </c>
      <c r="B371" s="1787" t="s">
        <v>125</v>
      </c>
      <c r="C371" s="1787" t="s">
        <v>234</v>
      </c>
      <c r="D371" s="1787" t="s">
        <v>4598</v>
      </c>
      <c r="E371" s="1788">
        <v>0.4166666666666667</v>
      </c>
      <c r="F371" s="1788">
        <v>0.5833333333333334</v>
      </c>
      <c r="G371" s="1787" t="s">
        <v>1063</v>
      </c>
      <c r="H371" s="1787">
        <v>4.0</v>
      </c>
      <c r="J371" s="242" t="s">
        <v>4727</v>
      </c>
    </row>
    <row r="372">
      <c r="A372" s="1787" t="s">
        <v>5745</v>
      </c>
      <c r="B372" s="1787" t="s">
        <v>125</v>
      </c>
      <c r="C372" s="1787" t="s">
        <v>234</v>
      </c>
      <c r="D372" s="1787" t="s">
        <v>4600</v>
      </c>
      <c r="E372" s="1788">
        <v>0.5833333333333334</v>
      </c>
      <c r="F372" s="1788">
        <v>0.8958333333333334</v>
      </c>
      <c r="G372" s="1787" t="s">
        <v>1063</v>
      </c>
      <c r="H372" s="1787">
        <v>7.5</v>
      </c>
      <c r="J372" s="242" t="s">
        <v>4727</v>
      </c>
    </row>
    <row r="373">
      <c r="A373" s="242" t="s">
        <v>5747</v>
      </c>
      <c r="B373" s="242" t="s">
        <v>141</v>
      </c>
      <c r="C373" s="242" t="s">
        <v>234</v>
      </c>
      <c r="D373" s="242" t="s">
        <v>5705</v>
      </c>
      <c r="E373" s="1615">
        <v>0.4166666666666667</v>
      </c>
      <c r="F373" s="1615">
        <v>0.7083333333333334</v>
      </c>
      <c r="G373" s="242" t="s">
        <v>1063</v>
      </c>
      <c r="H373" s="242">
        <v>7.0</v>
      </c>
      <c r="J373" s="242" t="s">
        <v>4727</v>
      </c>
    </row>
    <row r="374">
      <c r="A374" s="1724" t="s">
        <v>5751</v>
      </c>
      <c r="B374" s="1724" t="s">
        <v>141</v>
      </c>
      <c r="C374" s="1724" t="s">
        <v>234</v>
      </c>
      <c r="D374" s="1724" t="s">
        <v>4579</v>
      </c>
      <c r="E374" s="1725">
        <v>0.5</v>
      </c>
      <c r="F374" s="1725">
        <v>0.8958333333333334</v>
      </c>
      <c r="G374" s="1724" t="s">
        <v>1063</v>
      </c>
      <c r="H374" s="1724">
        <v>9.5</v>
      </c>
      <c r="J374" s="242" t="s">
        <v>4727</v>
      </c>
    </row>
    <row r="375">
      <c r="A375" s="1619" t="s">
        <v>5755</v>
      </c>
      <c r="B375" s="1619" t="s">
        <v>170</v>
      </c>
      <c r="C375" s="1619" t="s">
        <v>234</v>
      </c>
      <c r="D375" s="1619" t="s">
        <v>946</v>
      </c>
      <c r="E375" s="1620">
        <v>0.4583333333333333</v>
      </c>
      <c r="F375" s="1620">
        <v>0.75</v>
      </c>
      <c r="G375" s="1619" t="s">
        <v>4566</v>
      </c>
      <c r="H375" s="1619">
        <v>6.5</v>
      </c>
      <c r="J375" s="242" t="s">
        <v>4727</v>
      </c>
    </row>
    <row r="376">
      <c r="A376" s="1619" t="s">
        <v>5758</v>
      </c>
      <c r="B376" s="1619" t="s">
        <v>5</v>
      </c>
      <c r="C376" s="1619" t="s">
        <v>234</v>
      </c>
      <c r="D376" s="1619" t="s">
        <v>946</v>
      </c>
      <c r="E376" s="1620">
        <v>0.4166666666666667</v>
      </c>
      <c r="F376" s="1620">
        <v>0.7708333333333334</v>
      </c>
      <c r="G376" s="1619" t="s">
        <v>1063</v>
      </c>
      <c r="H376" s="1619">
        <v>8.5</v>
      </c>
      <c r="J376" s="242" t="s">
        <v>4727</v>
      </c>
    </row>
    <row r="377">
      <c r="A377" s="1647" t="s">
        <v>5761</v>
      </c>
      <c r="B377" s="1647" t="s">
        <v>40</v>
      </c>
      <c r="C377" s="1647" t="s">
        <v>234</v>
      </c>
      <c r="D377" s="1647" t="s">
        <v>5762</v>
      </c>
      <c r="E377" s="1648">
        <v>0.4166666666666667</v>
      </c>
      <c r="F377" s="1648">
        <v>0.7916666666666666</v>
      </c>
      <c r="G377" s="1647" t="s">
        <v>1063</v>
      </c>
      <c r="H377" s="1647">
        <v>9.0</v>
      </c>
      <c r="I377" s="242" t="s">
        <v>5768</v>
      </c>
      <c r="J377" s="242" t="s">
        <v>4727</v>
      </c>
    </row>
    <row r="378">
      <c r="A378" s="1619" t="s">
        <v>5769</v>
      </c>
      <c r="B378" s="1619" t="s">
        <v>1115</v>
      </c>
      <c r="C378" s="1619" t="s">
        <v>234</v>
      </c>
      <c r="D378" s="1619" t="s">
        <v>946</v>
      </c>
      <c r="E378" s="1620">
        <v>0.4166666666666667</v>
      </c>
      <c r="F378" s="1620">
        <v>0.7708333333333334</v>
      </c>
      <c r="G378" s="1619" t="s">
        <v>1063</v>
      </c>
      <c r="H378" s="1619">
        <v>8.5</v>
      </c>
      <c r="J378" s="242" t="s">
        <v>4727</v>
      </c>
    </row>
    <row r="379">
      <c r="A379" s="1616" t="s">
        <v>5772</v>
      </c>
      <c r="B379" s="1616" t="s">
        <v>109</v>
      </c>
      <c r="C379" s="1616" t="s">
        <v>234</v>
      </c>
      <c r="D379" s="1616" t="s">
        <v>4596</v>
      </c>
      <c r="E379" s="1617">
        <v>0.4166666666666667</v>
      </c>
      <c r="F379" s="1617">
        <v>0.6666666666666666</v>
      </c>
      <c r="G379" s="1616" t="s">
        <v>1063</v>
      </c>
      <c r="H379" s="1616">
        <v>6.0</v>
      </c>
      <c r="J379" s="242" t="s">
        <v>4727</v>
      </c>
    </row>
    <row r="380">
      <c r="A380" s="1605" t="s">
        <v>5777</v>
      </c>
      <c r="B380" s="1605" t="s">
        <v>109</v>
      </c>
      <c r="C380" s="1605" t="s">
        <v>234</v>
      </c>
      <c r="D380" s="1605" t="s">
        <v>2870</v>
      </c>
      <c r="E380" s="1607">
        <v>0.6666666666666666</v>
      </c>
      <c r="F380" s="1607">
        <v>0.875</v>
      </c>
      <c r="G380" s="1605" t="s">
        <v>5780</v>
      </c>
      <c r="H380" s="1605">
        <v>5.0</v>
      </c>
      <c r="J380" s="242" t="s">
        <v>4727</v>
      </c>
    </row>
    <row r="381">
      <c r="A381" s="242" t="s">
        <v>5782</v>
      </c>
      <c r="B381" s="242" t="s">
        <v>125</v>
      </c>
      <c r="C381" s="242" t="s">
        <v>234</v>
      </c>
      <c r="D381" s="242" t="s">
        <v>4598</v>
      </c>
      <c r="E381" s="1615">
        <v>0.4166666666666667</v>
      </c>
      <c r="F381" s="1615">
        <v>0.6666666666666666</v>
      </c>
      <c r="G381" s="242" t="s">
        <v>1063</v>
      </c>
      <c r="H381" s="242">
        <v>6.0</v>
      </c>
      <c r="J381" s="242" t="s">
        <v>4727</v>
      </c>
    </row>
    <row r="382">
      <c r="A382" s="1724" t="s">
        <v>5787</v>
      </c>
      <c r="B382" s="1724" t="s">
        <v>125</v>
      </c>
      <c r="C382" s="1724" t="s">
        <v>234</v>
      </c>
      <c r="D382" s="1724" t="s">
        <v>4579</v>
      </c>
      <c r="E382" s="1725">
        <v>0.6666666666666666</v>
      </c>
      <c r="F382" s="1725">
        <v>0.8958333333333334</v>
      </c>
      <c r="G382" s="1724" t="s">
        <v>1063</v>
      </c>
      <c r="H382" s="1724">
        <v>5.5</v>
      </c>
      <c r="J382" s="242" t="s">
        <v>4727</v>
      </c>
    </row>
    <row r="383">
      <c r="A383" s="1724" t="s">
        <v>5792</v>
      </c>
      <c r="B383" s="1724" t="s">
        <v>141</v>
      </c>
      <c r="C383" s="1724" t="s">
        <v>234</v>
      </c>
      <c r="D383" s="1724" t="s">
        <v>4579</v>
      </c>
      <c r="E383" s="1725">
        <v>0.4166666666666667</v>
      </c>
      <c r="F383" s="1725">
        <v>0.7083333333333334</v>
      </c>
      <c r="G383" s="1724" t="s">
        <v>1063</v>
      </c>
      <c r="H383" s="1724">
        <v>7.0</v>
      </c>
      <c r="J383" s="242" t="s">
        <v>4727</v>
      </c>
    </row>
    <row r="384">
      <c r="A384" s="1787" t="s">
        <v>5794</v>
      </c>
      <c r="B384" s="1787" t="s">
        <v>141</v>
      </c>
      <c r="C384" s="1787" t="s">
        <v>234</v>
      </c>
      <c r="D384" s="1787" t="s">
        <v>4600</v>
      </c>
      <c r="E384" s="1788">
        <v>0.5</v>
      </c>
      <c r="F384" s="1788">
        <v>0.8958333333333334</v>
      </c>
      <c r="G384" s="1787">
        <v>30.0</v>
      </c>
      <c r="H384" s="1787">
        <v>9.0</v>
      </c>
      <c r="J384" s="242" t="s">
        <v>4727</v>
      </c>
    </row>
    <row r="385">
      <c r="A385" s="1619" t="s">
        <v>5800</v>
      </c>
      <c r="B385" s="1619" t="s">
        <v>170</v>
      </c>
      <c r="C385" s="1619" t="s">
        <v>3145</v>
      </c>
      <c r="D385" s="1619" t="s">
        <v>946</v>
      </c>
      <c r="E385" s="1620">
        <v>0.42083333333333334</v>
      </c>
      <c r="F385" s="1620">
        <v>0.7958333333333333</v>
      </c>
      <c r="G385" s="1619" t="s">
        <v>1063</v>
      </c>
      <c r="H385" s="1619">
        <v>8.0</v>
      </c>
      <c r="I385" s="242" t="s">
        <v>5803</v>
      </c>
      <c r="J385" s="242" t="s">
        <v>4727</v>
      </c>
    </row>
    <row r="386">
      <c r="A386" s="1619" t="s">
        <v>5806</v>
      </c>
      <c r="B386" s="1619" t="s">
        <v>5</v>
      </c>
      <c r="C386" s="1619" t="s">
        <v>234</v>
      </c>
      <c r="D386" s="1619" t="s">
        <v>946</v>
      </c>
      <c r="E386" s="1620">
        <v>0.4166666666666667</v>
      </c>
      <c r="F386" s="1620">
        <v>0.7708333333333334</v>
      </c>
      <c r="G386" s="1619" t="s">
        <v>1063</v>
      </c>
      <c r="H386" s="1619">
        <v>8.5</v>
      </c>
      <c r="J386" s="242" t="s">
        <v>4727</v>
      </c>
    </row>
    <row r="387">
      <c r="A387" s="1672">
        <v>41342.0</v>
      </c>
      <c r="B387" s="1647" t="s">
        <v>40</v>
      </c>
      <c r="C387" s="1647" t="s">
        <v>234</v>
      </c>
      <c r="D387" s="1647" t="s">
        <v>4598</v>
      </c>
      <c r="E387" s="1648">
        <v>0.4166666666666667</v>
      </c>
      <c r="F387" s="1648">
        <v>0.7916666666666666</v>
      </c>
      <c r="G387" s="1647" t="s">
        <v>1063</v>
      </c>
      <c r="H387" s="1647">
        <v>9.0</v>
      </c>
      <c r="J387" s="242" t="s">
        <v>4727</v>
      </c>
    </row>
    <row r="388">
      <c r="A388" s="1619" t="s">
        <v>5812</v>
      </c>
      <c r="B388" s="1619" t="s">
        <v>1115</v>
      </c>
      <c r="C388" s="1619" t="s">
        <v>234</v>
      </c>
      <c r="D388" s="1619" t="s">
        <v>5705</v>
      </c>
      <c r="E388" s="1620">
        <v>0.4166666666666667</v>
      </c>
      <c r="F388" s="1620">
        <v>0.7708333333333334</v>
      </c>
      <c r="G388" s="1619">
        <v>10.0</v>
      </c>
      <c r="H388" s="1619">
        <v>8.5</v>
      </c>
      <c r="I388" s="242" t="s">
        <v>5815</v>
      </c>
      <c r="J388" s="242" t="s">
        <v>4727</v>
      </c>
    </row>
    <row r="389">
      <c r="A389" s="1616" t="s">
        <v>5817</v>
      </c>
      <c r="B389" s="1616" t="s">
        <v>109</v>
      </c>
      <c r="C389" s="1616" t="s">
        <v>234</v>
      </c>
      <c r="D389" s="1616" t="s">
        <v>4596</v>
      </c>
      <c r="E389" s="1617">
        <v>0.4166666666666667</v>
      </c>
      <c r="F389" s="1617">
        <v>0.6666666666666666</v>
      </c>
      <c r="G389" s="1616" t="s">
        <v>1063</v>
      </c>
      <c r="H389" s="1616">
        <v>6.0</v>
      </c>
      <c r="I389" s="1616" t="s">
        <v>5821</v>
      </c>
      <c r="J389" s="242" t="s">
        <v>4727</v>
      </c>
    </row>
    <row r="390">
      <c r="A390" s="1628">
        <v>41403.0</v>
      </c>
      <c r="B390" s="1605" t="s">
        <v>109</v>
      </c>
      <c r="C390" s="1605" t="s">
        <v>234</v>
      </c>
      <c r="D390" s="1605" t="s">
        <v>2870</v>
      </c>
      <c r="E390" s="1607">
        <v>0.6666666666666666</v>
      </c>
      <c r="F390" s="1607">
        <v>0.8958333333333334</v>
      </c>
      <c r="G390" s="1397"/>
      <c r="H390" s="1605">
        <v>5.5</v>
      </c>
      <c r="I390" s="1397"/>
      <c r="J390" s="242" t="s">
        <v>4727</v>
      </c>
    </row>
    <row r="391">
      <c r="A391" s="1672">
        <v>41434.0</v>
      </c>
      <c r="B391" s="1647" t="s">
        <v>125</v>
      </c>
      <c r="C391" s="1647" t="s">
        <v>234</v>
      </c>
      <c r="D391" s="1647" t="s">
        <v>4598</v>
      </c>
      <c r="E391" s="1648">
        <v>0.4166666666666667</v>
      </c>
      <c r="F391" s="1648">
        <v>0.6805555555555556</v>
      </c>
      <c r="G391" s="1647" t="s">
        <v>1063</v>
      </c>
      <c r="H391" s="1647">
        <v>6.2</v>
      </c>
      <c r="I391" s="1749"/>
      <c r="J391" s="242" t="s">
        <v>4727</v>
      </c>
    </row>
    <row r="392">
      <c r="A392" s="1628">
        <v>41434.0</v>
      </c>
      <c r="B392" s="1605" t="s">
        <v>125</v>
      </c>
      <c r="C392" s="1605" t="s">
        <v>234</v>
      </c>
      <c r="D392" s="1605" t="s">
        <v>2870</v>
      </c>
      <c r="E392" s="1607">
        <v>0.6666666666666666</v>
      </c>
      <c r="F392" s="1607">
        <v>0.8958333333333334</v>
      </c>
      <c r="G392" s="1397"/>
      <c r="H392" s="1605">
        <v>5.5</v>
      </c>
      <c r="I392" s="1397"/>
      <c r="J392" s="242" t="s">
        <v>4727</v>
      </c>
    </row>
    <row r="393">
      <c r="A393" s="1628">
        <v>41464.0</v>
      </c>
      <c r="B393" s="1605" t="s">
        <v>141</v>
      </c>
      <c r="C393" s="1605" t="s">
        <v>234</v>
      </c>
      <c r="D393" s="1605" t="s">
        <v>2870</v>
      </c>
      <c r="E393" s="1607">
        <v>0.4166666666666667</v>
      </c>
      <c r="F393" s="1607">
        <v>0.7083333333333334</v>
      </c>
      <c r="G393" s="1605">
        <v>0.5</v>
      </c>
      <c r="H393" s="1605">
        <v>6.5</v>
      </c>
      <c r="I393" s="1605" t="s">
        <v>5840</v>
      </c>
      <c r="J393" s="242" t="s">
        <v>4727</v>
      </c>
    </row>
    <row r="394">
      <c r="A394" s="242" t="s">
        <v>5842</v>
      </c>
      <c r="B394" s="242" t="s">
        <v>141</v>
      </c>
      <c r="C394" s="242" t="s">
        <v>234</v>
      </c>
      <c r="D394" s="242" t="s">
        <v>5705</v>
      </c>
      <c r="E394" s="1615">
        <v>0.5</v>
      </c>
      <c r="F394" s="1615">
        <v>0.8958333333333334</v>
      </c>
      <c r="G394" s="584"/>
      <c r="H394" s="242">
        <v>9.5</v>
      </c>
      <c r="I394" s="242" t="s">
        <v>5847</v>
      </c>
      <c r="J394" s="242" t="s">
        <v>4727</v>
      </c>
    </row>
    <row r="395">
      <c r="A395" s="968">
        <v>41495.0</v>
      </c>
      <c r="B395" s="1619" t="s">
        <v>170</v>
      </c>
      <c r="C395" s="1619" t="s">
        <v>234</v>
      </c>
      <c r="D395" s="1619" t="s">
        <v>946</v>
      </c>
      <c r="E395" s="1620">
        <v>0.4583333333333333</v>
      </c>
      <c r="F395" s="1620">
        <v>0.75</v>
      </c>
      <c r="G395" s="1619" t="s">
        <v>4566</v>
      </c>
      <c r="H395" s="1619">
        <v>6.5</v>
      </c>
      <c r="I395" s="103"/>
      <c r="J395" s="242" t="s">
        <v>4727</v>
      </c>
    </row>
    <row r="396">
      <c r="A396" s="968">
        <v>41526.0</v>
      </c>
      <c r="B396" s="1619" t="s">
        <v>5</v>
      </c>
      <c r="C396" s="1619" t="s">
        <v>234</v>
      </c>
      <c r="D396" s="1619" t="s">
        <v>946</v>
      </c>
      <c r="E396" s="1620">
        <v>0.4166666666666667</v>
      </c>
      <c r="F396" s="1620">
        <v>0.7708333333333334</v>
      </c>
      <c r="G396" s="1619" t="s">
        <v>1063</v>
      </c>
      <c r="H396" s="1619">
        <v>8.5</v>
      </c>
      <c r="I396" s="103"/>
      <c r="J396" s="242" t="s">
        <v>4727</v>
      </c>
    </row>
    <row r="397">
      <c r="A397" s="1672">
        <v>41556.0</v>
      </c>
      <c r="B397" s="1647" t="s">
        <v>5854</v>
      </c>
      <c r="C397" s="1647" t="s">
        <v>234</v>
      </c>
      <c r="D397" s="1647" t="s">
        <v>4598</v>
      </c>
      <c r="E397" s="1648">
        <v>0.4166666666666667</v>
      </c>
      <c r="F397" s="1648">
        <v>0.7708333333333334</v>
      </c>
      <c r="G397" s="1647">
        <v>30.0</v>
      </c>
      <c r="H397" s="1647">
        <v>8.0</v>
      </c>
      <c r="I397" s="1749"/>
      <c r="J397" s="242" t="s">
        <v>4727</v>
      </c>
    </row>
    <row r="398">
      <c r="A398" s="968">
        <v>41587.0</v>
      </c>
      <c r="B398" s="1619" t="s">
        <v>1115</v>
      </c>
      <c r="C398" s="1619" t="s">
        <v>234</v>
      </c>
      <c r="D398" s="1619" t="s">
        <v>946</v>
      </c>
      <c r="E398" s="1620">
        <v>0.4166666666666667</v>
      </c>
      <c r="F398" s="1620">
        <v>0.7708333333333334</v>
      </c>
      <c r="G398" s="103"/>
      <c r="H398" s="1619">
        <v>8.5</v>
      </c>
      <c r="I398" s="103"/>
      <c r="J398" s="242" t="s">
        <v>4727</v>
      </c>
    </row>
    <row r="399">
      <c r="A399" s="1635" t="s">
        <v>5865</v>
      </c>
      <c r="B399" s="1635" t="s">
        <v>109</v>
      </c>
      <c r="C399" s="1635" t="s">
        <v>234</v>
      </c>
      <c r="D399" s="1635" t="s">
        <v>5705</v>
      </c>
      <c r="E399" s="1637">
        <v>0.4166666666666667</v>
      </c>
      <c r="F399" s="1637">
        <v>0.6666666666666666</v>
      </c>
      <c r="G399" s="1635" t="s">
        <v>1063</v>
      </c>
      <c r="H399" s="1635">
        <v>6.0</v>
      </c>
      <c r="I399" s="138"/>
      <c r="J399" s="242" t="s">
        <v>4727</v>
      </c>
    </row>
    <row r="400">
      <c r="A400" s="1644" t="s">
        <v>5865</v>
      </c>
      <c r="B400" s="1644" t="s">
        <v>109</v>
      </c>
      <c r="C400" s="1644" t="s">
        <v>234</v>
      </c>
      <c r="D400" s="1644" t="s">
        <v>4600</v>
      </c>
      <c r="E400" s="1682">
        <v>0.6666666666666666</v>
      </c>
      <c r="F400" s="1682">
        <v>0.8958333333333334</v>
      </c>
      <c r="G400" s="1644" t="s">
        <v>1063</v>
      </c>
      <c r="H400" s="1644">
        <v>5.5</v>
      </c>
      <c r="I400" s="138"/>
      <c r="J400" s="242" t="s">
        <v>4727</v>
      </c>
    </row>
    <row r="401">
      <c r="A401" s="1792" t="s">
        <v>5874</v>
      </c>
      <c r="B401" s="1792" t="s">
        <v>125</v>
      </c>
      <c r="C401" s="1792" t="s">
        <v>234</v>
      </c>
      <c r="D401" s="1792" t="s">
        <v>4579</v>
      </c>
      <c r="E401" s="1793">
        <v>0.4166666666666667</v>
      </c>
      <c r="F401" s="1793">
        <v>0.6666666666666666</v>
      </c>
      <c r="G401" s="1792" t="s">
        <v>1063</v>
      </c>
      <c r="H401" s="1792">
        <v>6.0</v>
      </c>
      <c r="I401" s="1792" t="s">
        <v>5880</v>
      </c>
      <c r="J401" s="242" t="s">
        <v>4727</v>
      </c>
    </row>
    <row r="402">
      <c r="A402" s="1635" t="s">
        <v>5881</v>
      </c>
      <c r="B402" s="1635" t="s">
        <v>125</v>
      </c>
      <c r="C402" s="1635" t="s">
        <v>234</v>
      </c>
      <c r="D402" s="1635" t="s">
        <v>5705</v>
      </c>
      <c r="E402" s="1637">
        <v>0.6666666666666666</v>
      </c>
      <c r="F402" s="1637">
        <v>0.8958333333333334</v>
      </c>
      <c r="G402" s="1635" t="s">
        <v>1063</v>
      </c>
      <c r="H402" s="1635">
        <v>5.5</v>
      </c>
      <c r="I402" s="1635" t="s">
        <v>5885</v>
      </c>
      <c r="J402" s="242" t="s">
        <v>4727</v>
      </c>
    </row>
    <row r="403">
      <c r="A403" s="1635" t="s">
        <v>5886</v>
      </c>
      <c r="B403" s="1635" t="s">
        <v>141</v>
      </c>
      <c r="C403" s="1635" t="s">
        <v>234</v>
      </c>
      <c r="D403" s="1635" t="s">
        <v>5705</v>
      </c>
      <c r="E403" s="1637">
        <v>0.4166666666666667</v>
      </c>
      <c r="F403" s="1637">
        <v>0.7083333333333334</v>
      </c>
      <c r="G403" s="1635" t="s">
        <v>1063</v>
      </c>
      <c r="H403" s="1635">
        <v>7.0</v>
      </c>
      <c r="I403" s="1635" t="s">
        <v>5889</v>
      </c>
      <c r="J403" s="242" t="s">
        <v>4727</v>
      </c>
    </row>
    <row r="404">
      <c r="A404" s="1792" t="s">
        <v>5892</v>
      </c>
      <c r="B404" s="1792" t="s">
        <v>141</v>
      </c>
      <c r="C404" s="1792" t="s">
        <v>234</v>
      </c>
      <c r="D404" s="1792" t="s">
        <v>4579</v>
      </c>
      <c r="E404" s="1793">
        <v>0.5</v>
      </c>
      <c r="F404" s="1793">
        <v>0.8958333333333334</v>
      </c>
      <c r="G404" s="1792" t="s">
        <v>1063</v>
      </c>
      <c r="H404" s="1792">
        <v>9.5</v>
      </c>
      <c r="I404" s="1792" t="s">
        <v>5895</v>
      </c>
      <c r="J404" s="242" t="s">
        <v>4727</v>
      </c>
    </row>
    <row r="405">
      <c r="A405" s="1619" t="s">
        <v>5896</v>
      </c>
      <c r="B405" s="1619" t="s">
        <v>170</v>
      </c>
      <c r="C405" s="1619" t="s">
        <v>234</v>
      </c>
      <c r="D405" s="1619" t="s">
        <v>946</v>
      </c>
      <c r="E405" s="1620">
        <v>0.4583333333333333</v>
      </c>
      <c r="F405" s="1620">
        <v>0.75</v>
      </c>
      <c r="G405" s="1619" t="s">
        <v>4566</v>
      </c>
      <c r="H405" s="1619">
        <v>6.5</v>
      </c>
      <c r="I405" s="103"/>
      <c r="J405" s="242" t="s">
        <v>4727</v>
      </c>
    </row>
    <row r="406">
      <c r="A406" s="1619" t="s">
        <v>5900</v>
      </c>
      <c r="B406" s="1619" t="s">
        <v>5</v>
      </c>
      <c r="C406" s="1619" t="s">
        <v>234</v>
      </c>
      <c r="D406" s="1619" t="s">
        <v>946</v>
      </c>
      <c r="E406" s="1620">
        <v>0.4166666666666667</v>
      </c>
      <c r="F406" s="1620">
        <v>0.7708333333333334</v>
      </c>
      <c r="G406" s="1619" t="s">
        <v>1063</v>
      </c>
      <c r="H406" s="1619">
        <v>8.5</v>
      </c>
      <c r="I406" s="103"/>
      <c r="J406" s="242" t="s">
        <v>4727</v>
      </c>
    </row>
    <row r="407">
      <c r="A407" s="1647" t="s">
        <v>5905</v>
      </c>
      <c r="B407" s="1647" t="s">
        <v>40</v>
      </c>
      <c r="C407" s="1647" t="s">
        <v>3145</v>
      </c>
      <c r="D407" s="1647" t="s">
        <v>4598</v>
      </c>
      <c r="E407" s="1648">
        <v>0.4166666666666667</v>
      </c>
      <c r="F407" s="1648">
        <v>0.7708333333333334</v>
      </c>
      <c r="G407" s="1647">
        <v>30.0</v>
      </c>
      <c r="H407" s="1647">
        <v>8.0</v>
      </c>
      <c r="I407" s="1749"/>
      <c r="J407" s="242" t="s">
        <v>4727</v>
      </c>
    </row>
    <row r="408">
      <c r="A408" s="1619" t="s">
        <v>5907</v>
      </c>
      <c r="B408" s="1619" t="s">
        <v>1115</v>
      </c>
      <c r="C408" s="1619" t="s">
        <v>234</v>
      </c>
      <c r="D408" s="1619" t="s">
        <v>946</v>
      </c>
      <c r="E408" s="1620">
        <v>0.4166666666666667</v>
      </c>
      <c r="F408" s="1620">
        <v>0.7708333333333334</v>
      </c>
      <c r="G408" s="1619" t="s">
        <v>1063</v>
      </c>
      <c r="H408" s="1619">
        <v>8.5</v>
      </c>
      <c r="I408" s="103"/>
      <c r="J408" s="242" t="s">
        <v>4727</v>
      </c>
    </row>
    <row r="409">
      <c r="A409" s="1794" t="s">
        <v>5912</v>
      </c>
      <c r="B409" s="1794" t="s">
        <v>125</v>
      </c>
      <c r="C409" s="1794" t="s">
        <v>234</v>
      </c>
      <c r="D409" s="1794" t="s">
        <v>4598</v>
      </c>
      <c r="E409" s="1795">
        <v>0.4166666666666667</v>
      </c>
      <c r="F409" s="1795">
        <v>0.6666666666666666</v>
      </c>
      <c r="G409" s="1794" t="s">
        <v>1063</v>
      </c>
      <c r="H409" s="1794">
        <v>6.0</v>
      </c>
      <c r="I409" s="1794" t="s">
        <v>5915</v>
      </c>
      <c r="J409" s="1794" t="s">
        <v>4727</v>
      </c>
    </row>
    <row r="410">
      <c r="A410" s="1796"/>
      <c r="B410" s="1796"/>
      <c r="C410" s="1796"/>
      <c r="D410" s="1796"/>
      <c r="E410" s="1797" t="s">
        <v>5318</v>
      </c>
      <c r="F410" s="1796"/>
      <c r="G410" s="1796"/>
      <c r="H410" s="1796"/>
      <c r="I410" s="1796"/>
      <c r="J410" s="1796"/>
    </row>
    <row r="411">
      <c r="A411" s="1644" t="s">
        <v>5917</v>
      </c>
      <c r="B411" s="1644" t="s">
        <v>109</v>
      </c>
      <c r="C411" s="1644" t="s">
        <v>234</v>
      </c>
      <c r="D411" s="1644" t="s">
        <v>4600</v>
      </c>
      <c r="E411" s="1682">
        <v>0.4166666666666667</v>
      </c>
      <c r="F411" s="1682">
        <v>0.6666666666666666</v>
      </c>
      <c r="G411" s="1644" t="s">
        <v>1063</v>
      </c>
      <c r="H411" s="1644">
        <v>6.0</v>
      </c>
      <c r="I411" s="138"/>
      <c r="J411" s="242" t="s">
        <v>4727</v>
      </c>
    </row>
    <row r="412">
      <c r="A412" s="1635" t="s">
        <v>5920</v>
      </c>
      <c r="B412" s="1635" t="s">
        <v>109</v>
      </c>
      <c r="C412" s="1635" t="s">
        <v>234</v>
      </c>
      <c r="D412" s="1635" t="s">
        <v>5705</v>
      </c>
      <c r="E412" s="1637">
        <v>0.6666666666666666</v>
      </c>
      <c r="F412" s="1637">
        <v>0.8958333333333334</v>
      </c>
      <c r="G412" s="1635" t="s">
        <v>1063</v>
      </c>
      <c r="H412" s="1635">
        <v>5.5</v>
      </c>
      <c r="I412" s="138"/>
      <c r="J412" s="242" t="s">
        <v>4727</v>
      </c>
    </row>
    <row r="413">
      <c r="A413" s="1647" t="s">
        <v>5917</v>
      </c>
      <c r="B413" s="1647" t="s">
        <v>125</v>
      </c>
      <c r="C413" s="1647" t="s">
        <v>234</v>
      </c>
      <c r="D413" s="1647" t="s">
        <v>4598</v>
      </c>
      <c r="E413" s="1648">
        <v>0.4166666666666667</v>
      </c>
      <c r="F413" s="1648">
        <v>0.6770833333333334</v>
      </c>
      <c r="G413" s="1647" t="s">
        <v>1063</v>
      </c>
      <c r="H413" s="1647">
        <v>6.25</v>
      </c>
      <c r="I413" s="138"/>
      <c r="J413" s="242" t="s">
        <v>4727</v>
      </c>
    </row>
    <row r="414">
      <c r="A414" s="1644" t="s">
        <v>5924</v>
      </c>
      <c r="B414" s="1644" t="s">
        <v>125</v>
      </c>
      <c r="C414" s="1644" t="s">
        <v>234</v>
      </c>
      <c r="D414" s="1644" t="s">
        <v>4600</v>
      </c>
      <c r="E414" s="1682">
        <v>0.6666666666666666</v>
      </c>
      <c r="F414" s="1682">
        <v>0.8958333333333334</v>
      </c>
      <c r="G414" s="1644" t="s">
        <v>1063</v>
      </c>
      <c r="H414" s="1644">
        <v>5.5</v>
      </c>
      <c r="I414" s="138"/>
      <c r="J414" s="242" t="s">
        <v>4727</v>
      </c>
    </row>
    <row r="415">
      <c r="A415" s="1792" t="s">
        <v>5926</v>
      </c>
      <c r="B415" s="1792" t="s">
        <v>141</v>
      </c>
      <c r="C415" s="1792" t="s">
        <v>234</v>
      </c>
      <c r="D415" s="1792" t="s">
        <v>4579</v>
      </c>
      <c r="E415" s="1793">
        <v>0.4166666666666667</v>
      </c>
      <c r="F415" s="1793">
        <v>0.7083333333333334</v>
      </c>
      <c r="G415" s="1792" t="s">
        <v>1063</v>
      </c>
      <c r="H415" s="1792">
        <v>7.0</v>
      </c>
      <c r="I415" s="138"/>
      <c r="J415" s="242" t="s">
        <v>4727</v>
      </c>
    </row>
    <row r="416">
      <c r="A416" s="1635" t="s">
        <v>5930</v>
      </c>
      <c r="B416" s="1635" t="s">
        <v>141</v>
      </c>
      <c r="C416" s="1635" t="s">
        <v>234</v>
      </c>
      <c r="D416" s="1635" t="s">
        <v>5705</v>
      </c>
      <c r="E416" s="1637">
        <v>0.5</v>
      </c>
      <c r="F416" s="1637">
        <v>0.8958333333333334</v>
      </c>
      <c r="G416" s="1635" t="s">
        <v>1063</v>
      </c>
      <c r="H416" s="1635">
        <v>9.5</v>
      </c>
      <c r="I416" s="138"/>
      <c r="J416" s="242" t="s">
        <v>4727</v>
      </c>
    </row>
    <row r="417">
      <c r="A417" s="1619" t="s">
        <v>5932</v>
      </c>
      <c r="B417" s="1619" t="s">
        <v>170</v>
      </c>
      <c r="C417" s="1619" t="s">
        <v>234</v>
      </c>
      <c r="D417" s="1619" t="s">
        <v>946</v>
      </c>
      <c r="E417" s="1620">
        <v>0.4583333333333333</v>
      </c>
      <c r="F417" s="1620">
        <v>0.75</v>
      </c>
      <c r="G417" s="1619" t="s">
        <v>1063</v>
      </c>
      <c r="H417" s="1619">
        <v>7.0</v>
      </c>
      <c r="I417" s="103"/>
      <c r="J417" s="242" t="s">
        <v>4727</v>
      </c>
    </row>
    <row r="418">
      <c r="A418" s="1619" t="s">
        <v>5933</v>
      </c>
      <c r="B418" s="1619" t="s">
        <v>5</v>
      </c>
      <c r="C418" s="1619" t="s">
        <v>234</v>
      </c>
      <c r="D418" s="1619" t="s">
        <v>946</v>
      </c>
      <c r="E418" s="1620">
        <v>0.4166666666666667</v>
      </c>
      <c r="F418" s="1620">
        <v>0.7708333333333334</v>
      </c>
      <c r="G418" s="1619" t="s">
        <v>1063</v>
      </c>
      <c r="H418" s="1619">
        <v>8.5</v>
      </c>
      <c r="I418" s="103"/>
      <c r="J418" s="242" t="s">
        <v>4727</v>
      </c>
    </row>
    <row r="419">
      <c r="A419" s="1647" t="s">
        <v>5933</v>
      </c>
      <c r="B419" s="1647" t="s">
        <v>5</v>
      </c>
      <c r="C419" s="1647" t="s">
        <v>234</v>
      </c>
      <c r="D419" s="1647" t="s">
        <v>4598</v>
      </c>
      <c r="E419" s="1648">
        <v>0.4166666666666667</v>
      </c>
      <c r="F419" s="1648">
        <v>0.7708333333333334</v>
      </c>
      <c r="G419" s="1647" t="s">
        <v>1063</v>
      </c>
      <c r="H419" s="1647">
        <v>8.5</v>
      </c>
      <c r="J419" s="242" t="s">
        <v>4727</v>
      </c>
    </row>
    <row r="420">
      <c r="A420" s="1616" t="s">
        <v>5936</v>
      </c>
      <c r="B420" s="1616" t="s">
        <v>40</v>
      </c>
      <c r="C420" s="1616" t="s">
        <v>234</v>
      </c>
      <c r="D420" s="1616" t="s">
        <v>4596</v>
      </c>
      <c r="E420" s="1617">
        <v>0.5416666666666666</v>
      </c>
      <c r="F420" s="1617">
        <v>0.6666666666666666</v>
      </c>
      <c r="G420" s="1616" t="s">
        <v>1063</v>
      </c>
      <c r="H420" s="1616">
        <v>3.0</v>
      </c>
      <c r="I420" s="1723"/>
      <c r="J420" s="242" t="s">
        <v>4727</v>
      </c>
    </row>
    <row r="421">
      <c r="A421" s="1619" t="s">
        <v>5938</v>
      </c>
      <c r="B421" s="1619" t="s">
        <v>1115</v>
      </c>
      <c r="C421" s="1619" t="s">
        <v>234</v>
      </c>
      <c r="D421" s="1619" t="s">
        <v>946</v>
      </c>
      <c r="E421" s="1620">
        <v>0.4166666666666667</v>
      </c>
      <c r="F421" s="1620">
        <v>0.7708333333333334</v>
      </c>
      <c r="G421" s="1619" t="s">
        <v>4566</v>
      </c>
      <c r="H421" s="1619">
        <v>8.0</v>
      </c>
      <c r="I421" s="103"/>
      <c r="J421" s="242" t="s">
        <v>4727</v>
      </c>
    </row>
    <row r="422">
      <c r="A422" s="1644" t="s">
        <v>5943</v>
      </c>
      <c r="B422" s="1644" t="s">
        <v>1115</v>
      </c>
      <c r="C422" s="1644" t="s">
        <v>234</v>
      </c>
      <c r="D422" s="1644" t="s">
        <v>4600</v>
      </c>
      <c r="E422" s="1682">
        <v>0.5416666666666666</v>
      </c>
      <c r="F422" s="1682">
        <v>0.6666666666666666</v>
      </c>
      <c r="G422" s="1644" t="s">
        <v>1063</v>
      </c>
      <c r="H422" s="1644">
        <v>3.0</v>
      </c>
      <c r="I422" s="138"/>
      <c r="J422" s="242" t="s">
        <v>4727</v>
      </c>
    </row>
    <row r="423">
      <c r="A423" s="1644" t="s">
        <v>5950</v>
      </c>
      <c r="B423" s="1644" t="s">
        <v>109</v>
      </c>
      <c r="C423" s="1644" t="s">
        <v>234</v>
      </c>
      <c r="D423" s="1644" t="s">
        <v>4600</v>
      </c>
      <c r="E423" s="1682">
        <v>0.4166666666666667</v>
      </c>
      <c r="F423" s="1682">
        <v>0.6666666666666666</v>
      </c>
      <c r="G423" s="1644" t="s">
        <v>1063</v>
      </c>
      <c r="H423" s="1644">
        <v>6.0</v>
      </c>
      <c r="I423" s="138"/>
      <c r="J423" s="242" t="s">
        <v>4727</v>
      </c>
    </row>
    <row r="424">
      <c r="A424" s="1635" t="s">
        <v>5950</v>
      </c>
      <c r="B424" s="1635" t="s">
        <v>109</v>
      </c>
      <c r="C424" s="1635" t="s">
        <v>234</v>
      </c>
      <c r="D424" s="1635" t="s">
        <v>5705</v>
      </c>
      <c r="E424" s="1637">
        <v>0.6666666666666666</v>
      </c>
      <c r="F424" s="1637">
        <v>0.8958333333333334</v>
      </c>
      <c r="G424" s="1635" t="s">
        <v>1063</v>
      </c>
      <c r="H424" s="1635">
        <v>5.5</v>
      </c>
      <c r="I424" s="138"/>
      <c r="J424" s="242" t="s">
        <v>4727</v>
      </c>
    </row>
    <row r="425">
      <c r="A425" s="1647" t="s">
        <v>5954</v>
      </c>
      <c r="B425" s="1647" t="s">
        <v>125</v>
      </c>
      <c r="C425" s="1647" t="s">
        <v>234</v>
      </c>
      <c r="D425" s="1647" t="s">
        <v>4598</v>
      </c>
      <c r="E425" s="1648">
        <v>0.4166666666666667</v>
      </c>
      <c r="F425" s="1648">
        <v>0.6944444444444444</v>
      </c>
      <c r="G425" s="1647" t="s">
        <v>1063</v>
      </c>
      <c r="H425" s="1647">
        <v>6.45</v>
      </c>
      <c r="I425" s="138"/>
      <c r="J425" s="242" t="s">
        <v>4727</v>
      </c>
    </row>
    <row r="426">
      <c r="A426" s="1792" t="s">
        <v>5959</v>
      </c>
      <c r="B426" s="1792" t="s">
        <v>125</v>
      </c>
      <c r="C426" s="1792" t="s">
        <v>234</v>
      </c>
      <c r="D426" s="1792" t="s">
        <v>4579</v>
      </c>
      <c r="E426" s="1793">
        <v>0.6666666666666666</v>
      </c>
      <c r="F426" s="1793">
        <v>0.8958333333333334</v>
      </c>
      <c r="G426" s="1792" t="s">
        <v>1063</v>
      </c>
      <c r="H426" s="1792">
        <v>5.5</v>
      </c>
      <c r="I426" s="138"/>
      <c r="J426" s="242" t="s">
        <v>4727</v>
      </c>
    </row>
    <row r="427">
      <c r="A427" s="1635" t="s">
        <v>5962</v>
      </c>
      <c r="B427" s="1635" t="s">
        <v>141</v>
      </c>
      <c r="C427" s="1635" t="s">
        <v>234</v>
      </c>
      <c r="D427" s="1635" t="s">
        <v>5705</v>
      </c>
      <c r="E427" s="1637">
        <v>0.4166666666666667</v>
      </c>
      <c r="F427" s="1637">
        <v>0.7083333333333334</v>
      </c>
      <c r="G427" s="1635" t="s">
        <v>1063</v>
      </c>
      <c r="H427" s="1635">
        <v>7.0</v>
      </c>
      <c r="I427" s="138"/>
      <c r="J427" s="242" t="s">
        <v>4727</v>
      </c>
    </row>
    <row r="428">
      <c r="A428" s="1792" t="s">
        <v>5964</v>
      </c>
      <c r="B428" s="1792" t="s">
        <v>141</v>
      </c>
      <c r="C428" s="1792" t="s">
        <v>234</v>
      </c>
      <c r="D428" s="1792" t="s">
        <v>4579</v>
      </c>
      <c r="E428" s="1793">
        <v>0.5</v>
      </c>
      <c r="F428" s="1793">
        <v>0.8958333333333334</v>
      </c>
      <c r="G428" s="1792" t="s">
        <v>1063</v>
      </c>
      <c r="H428" s="1792">
        <v>9.5</v>
      </c>
      <c r="I428" s="138"/>
      <c r="J428" s="242" t="s">
        <v>4727</v>
      </c>
    </row>
    <row r="429">
      <c r="A429" s="1619" t="s">
        <v>5966</v>
      </c>
      <c r="B429" s="1619" t="s">
        <v>170</v>
      </c>
      <c r="C429" s="1619" t="s">
        <v>234</v>
      </c>
      <c r="D429" s="1619" t="s">
        <v>946</v>
      </c>
      <c r="E429" s="1620">
        <v>0.4583333333333333</v>
      </c>
      <c r="F429" s="1620">
        <v>0.65625</v>
      </c>
      <c r="G429" s="1619" t="s">
        <v>1063</v>
      </c>
      <c r="H429" s="1619">
        <v>4.75</v>
      </c>
      <c r="I429" s="1619" t="s">
        <v>5967</v>
      </c>
      <c r="J429" s="242" t="s">
        <v>4727</v>
      </c>
    </row>
    <row r="430">
      <c r="A430" s="1619" t="s">
        <v>5968</v>
      </c>
      <c r="B430" s="1619" t="s">
        <v>5</v>
      </c>
      <c r="C430" s="1619" t="s">
        <v>234</v>
      </c>
      <c r="D430" s="1619" t="s">
        <v>946</v>
      </c>
      <c r="E430" s="1620">
        <v>0.4166666666666667</v>
      </c>
      <c r="F430" s="1620">
        <v>0.7916666666666666</v>
      </c>
      <c r="G430" s="1619" t="s">
        <v>4566</v>
      </c>
      <c r="H430" s="1619">
        <v>8.5</v>
      </c>
      <c r="I430" s="103"/>
      <c r="J430" s="242" t="s">
        <v>4727</v>
      </c>
    </row>
    <row r="431">
      <c r="A431" s="1605" t="s">
        <v>5968</v>
      </c>
      <c r="B431" s="1605" t="s">
        <v>5</v>
      </c>
      <c r="C431" s="1605" t="s">
        <v>234</v>
      </c>
      <c r="D431" s="1605" t="s">
        <v>2870</v>
      </c>
      <c r="E431" s="1607">
        <v>0.5416666666666666</v>
      </c>
      <c r="F431" s="1607">
        <v>0.6666666666666666</v>
      </c>
      <c r="G431" s="1605" t="s">
        <v>5780</v>
      </c>
      <c r="H431" s="1605">
        <v>3.0</v>
      </c>
      <c r="I431" s="1397"/>
      <c r="J431" s="242" t="s">
        <v>4727</v>
      </c>
    </row>
    <row r="432">
      <c r="A432" s="1672">
        <v>41284.0</v>
      </c>
      <c r="B432" s="1647" t="s">
        <v>5</v>
      </c>
      <c r="C432" s="1647" t="s">
        <v>234</v>
      </c>
      <c r="D432" s="1647" t="s">
        <v>4598</v>
      </c>
      <c r="E432" s="1648">
        <v>0.4166666666666667</v>
      </c>
      <c r="F432" s="1648">
        <v>0.7708333333333334</v>
      </c>
      <c r="G432" s="1647">
        <v>30.0</v>
      </c>
      <c r="H432" s="1647">
        <v>8.0</v>
      </c>
      <c r="J432" s="242" t="s">
        <v>4727</v>
      </c>
    </row>
    <row r="433">
      <c r="A433" s="968">
        <v>41315.0</v>
      </c>
      <c r="B433" s="1619" t="s">
        <v>1115</v>
      </c>
      <c r="C433" s="1619" t="s">
        <v>234</v>
      </c>
      <c r="D433" s="1619" t="s">
        <v>946</v>
      </c>
      <c r="E433" s="1620">
        <v>0.4166666666666667</v>
      </c>
      <c r="F433" s="1620">
        <v>0.7708333333333334</v>
      </c>
      <c r="G433" s="103"/>
      <c r="H433" s="1619">
        <v>8.5</v>
      </c>
      <c r="I433" s="103"/>
      <c r="J433" s="242" t="s">
        <v>4727</v>
      </c>
    </row>
    <row r="434">
      <c r="A434" s="1619" t="s">
        <v>5318</v>
      </c>
    </row>
    <row r="435">
      <c r="A435" s="1616" t="s">
        <v>5910</v>
      </c>
      <c r="B435" s="1616" t="s">
        <v>109</v>
      </c>
      <c r="C435" s="1616" t="s">
        <v>234</v>
      </c>
      <c r="D435" s="1616" t="s">
        <v>4596</v>
      </c>
      <c r="E435" s="1617">
        <v>0.4166666666666667</v>
      </c>
      <c r="F435" s="1617">
        <v>0.6666666666666666</v>
      </c>
      <c r="G435" s="1616" t="s">
        <v>1063</v>
      </c>
      <c r="H435" s="1616">
        <v>6.0</v>
      </c>
      <c r="I435" s="138"/>
      <c r="J435" s="242" t="s">
        <v>4727</v>
      </c>
    </row>
    <row r="436">
      <c r="A436" s="1628">
        <v>41343.0</v>
      </c>
      <c r="B436" s="1605" t="s">
        <v>109</v>
      </c>
      <c r="C436" s="1605" t="s">
        <v>234</v>
      </c>
      <c r="D436" s="1605" t="s">
        <v>2870</v>
      </c>
      <c r="E436" s="1607">
        <v>0.6666666666666666</v>
      </c>
      <c r="F436" s="1607">
        <v>0.8958333333333334</v>
      </c>
      <c r="G436" s="1397"/>
      <c r="H436" s="1605">
        <v>5.5</v>
      </c>
      <c r="I436" s="138"/>
      <c r="J436" s="242" t="s">
        <v>4727</v>
      </c>
    </row>
    <row r="437">
      <c r="A437" s="1672" t="s">
        <v>5982</v>
      </c>
      <c r="B437" s="1647" t="s">
        <v>125</v>
      </c>
      <c r="C437" s="1647" t="s">
        <v>3145</v>
      </c>
      <c r="D437" s="1647" t="s">
        <v>4598</v>
      </c>
      <c r="E437" s="1648">
        <v>0.4166666666666667</v>
      </c>
      <c r="F437" s="1648">
        <v>0.6666666666666666</v>
      </c>
      <c r="G437" s="1749"/>
      <c r="H437" s="1647">
        <v>6.0</v>
      </c>
      <c r="I437" s="138"/>
      <c r="J437" s="242" t="s">
        <v>4727</v>
      </c>
    </row>
    <row r="438">
      <c r="A438" s="1628">
        <v>41374.0</v>
      </c>
      <c r="B438" s="1605" t="s">
        <v>125</v>
      </c>
      <c r="C438" s="1605" t="s">
        <v>234</v>
      </c>
      <c r="D438" s="1605" t="s">
        <v>2870</v>
      </c>
      <c r="E438" s="1607">
        <v>0.6666666666666666</v>
      </c>
      <c r="F438" s="1607">
        <v>0.8958333333333334</v>
      </c>
      <c r="G438" s="1397"/>
      <c r="H438" s="1605">
        <v>5.5</v>
      </c>
      <c r="I438" s="138"/>
      <c r="J438" s="242" t="s">
        <v>4727</v>
      </c>
    </row>
    <row r="439">
      <c r="A439" s="1616" t="s">
        <v>5985</v>
      </c>
      <c r="B439" s="1616" t="s">
        <v>141</v>
      </c>
      <c r="C439" s="1616" t="s">
        <v>234</v>
      </c>
      <c r="D439" s="1616" t="s">
        <v>4596</v>
      </c>
      <c r="E439" s="1617">
        <v>0.4166666666666667</v>
      </c>
      <c r="F439" s="1617">
        <v>0.7083333333333334</v>
      </c>
      <c r="G439" s="1616" t="s">
        <v>1063</v>
      </c>
      <c r="H439" s="1616">
        <v>7.0</v>
      </c>
      <c r="I439" s="138"/>
      <c r="J439" s="242" t="s">
        <v>4727</v>
      </c>
    </row>
    <row r="440">
      <c r="A440" s="1672">
        <v>41404.0</v>
      </c>
      <c r="B440" s="1647" t="s">
        <v>141</v>
      </c>
      <c r="C440" s="1647" t="s">
        <v>234</v>
      </c>
      <c r="D440" s="1647" t="s">
        <v>4598</v>
      </c>
      <c r="E440" s="1648">
        <v>0.5</v>
      </c>
      <c r="F440" s="1648">
        <v>0.8958333333333334</v>
      </c>
      <c r="G440" s="1647">
        <v>30.0</v>
      </c>
      <c r="H440" s="1647">
        <v>9.0</v>
      </c>
      <c r="I440" s="1749"/>
      <c r="J440" s="1647" t="s">
        <v>4727</v>
      </c>
    </row>
    <row r="441">
      <c r="A441" s="968">
        <v>41435.0</v>
      </c>
      <c r="B441" s="1619" t="s">
        <v>170</v>
      </c>
      <c r="C441" s="1619" t="s">
        <v>234</v>
      </c>
      <c r="D441" s="1619" t="s">
        <v>946</v>
      </c>
      <c r="E441" s="1620">
        <v>0.4583333333333333</v>
      </c>
      <c r="F441" s="1620">
        <v>0.7604166666666666</v>
      </c>
      <c r="G441" s="1619" t="s">
        <v>5990</v>
      </c>
      <c r="H441" s="1619">
        <v>6.5</v>
      </c>
      <c r="I441" s="1635" t="s">
        <v>2471</v>
      </c>
      <c r="J441" s="242" t="s">
        <v>4727</v>
      </c>
    </row>
    <row r="442">
      <c r="A442" s="1696">
        <v>41465.0</v>
      </c>
      <c r="B442" s="1697" t="s">
        <v>5</v>
      </c>
      <c r="C442" s="1697" t="s">
        <v>234</v>
      </c>
      <c r="D442" s="1697" t="s">
        <v>946</v>
      </c>
      <c r="E442" s="1698">
        <v>0.4583333333333333</v>
      </c>
      <c r="F442" s="1698">
        <v>0.75</v>
      </c>
      <c r="G442" s="1697" t="s">
        <v>4566</v>
      </c>
      <c r="H442" s="1697">
        <v>6.5</v>
      </c>
      <c r="I442" s="1699" t="s">
        <v>3082</v>
      </c>
      <c r="J442" s="1700" t="s">
        <v>4727</v>
      </c>
    </row>
    <row r="443">
      <c r="A443" s="1616" t="s">
        <v>5995</v>
      </c>
      <c r="B443" s="1616" t="s">
        <v>40</v>
      </c>
      <c r="C443" s="1616" t="s">
        <v>234</v>
      </c>
      <c r="D443" s="1616" t="s">
        <v>4596</v>
      </c>
      <c r="E443" s="1617">
        <v>0.4166666666666667</v>
      </c>
      <c r="F443" s="1617">
        <v>0.7708333333333334</v>
      </c>
      <c r="G443" s="1616" t="s">
        <v>1063</v>
      </c>
      <c r="H443" s="1616">
        <v>8.5</v>
      </c>
      <c r="I443" s="1635" t="s">
        <v>5997</v>
      </c>
      <c r="J443" s="242" t="s">
        <v>4727</v>
      </c>
    </row>
    <row r="444">
      <c r="A444" s="968">
        <v>41527.0</v>
      </c>
      <c r="B444" s="1619" t="s">
        <v>1115</v>
      </c>
      <c r="C444" s="1619" t="s">
        <v>234</v>
      </c>
      <c r="D444" s="1619" t="s">
        <v>946</v>
      </c>
      <c r="E444" s="1620">
        <v>0.4166666666666667</v>
      </c>
      <c r="F444" s="1620">
        <v>0.7708333333333334</v>
      </c>
      <c r="G444" s="103"/>
      <c r="H444" s="1619">
        <v>8.5</v>
      </c>
      <c r="I444" s="103"/>
      <c r="J444" s="242" t="s">
        <v>4727</v>
      </c>
    </row>
    <row r="445">
      <c r="A445" s="1628">
        <v>41557.0</v>
      </c>
      <c r="B445" s="1605" t="s">
        <v>109</v>
      </c>
      <c r="C445" s="1605" t="s">
        <v>234</v>
      </c>
      <c r="D445" s="1605" t="s">
        <v>2870</v>
      </c>
      <c r="E445" s="1607">
        <v>0.4166666666666667</v>
      </c>
      <c r="F445" s="1607">
        <v>0.6666666666666666</v>
      </c>
      <c r="G445" s="1397"/>
      <c r="H445" s="1605">
        <v>6.0</v>
      </c>
      <c r="I445" s="138"/>
      <c r="J445" s="242" t="s">
        <v>4727</v>
      </c>
    </row>
    <row r="446">
      <c r="A446" s="1616" t="s">
        <v>6000</v>
      </c>
      <c r="B446" s="1616" t="s">
        <v>109</v>
      </c>
      <c r="C446" s="1616" t="s">
        <v>234</v>
      </c>
      <c r="D446" s="1616" t="s">
        <v>4596</v>
      </c>
      <c r="E446" s="1617">
        <v>0.6666666666666666</v>
      </c>
      <c r="F446" s="1617">
        <v>0.8958333333333334</v>
      </c>
      <c r="G446" s="1616" t="s">
        <v>1063</v>
      </c>
      <c r="H446" s="1616">
        <v>5.5</v>
      </c>
      <c r="I446" s="138"/>
      <c r="J446" s="242" t="s">
        <v>4727</v>
      </c>
    </row>
    <row r="447">
      <c r="A447" s="1672">
        <v>41588.0</v>
      </c>
      <c r="B447" s="1647" t="s">
        <v>125</v>
      </c>
      <c r="C447" s="1647" t="s">
        <v>234</v>
      </c>
      <c r="D447" s="1647" t="s">
        <v>4598</v>
      </c>
      <c r="E447" s="1648">
        <v>0.4166666666666667</v>
      </c>
      <c r="F447" s="1648">
        <v>0.6666666666666666</v>
      </c>
      <c r="G447" s="1647" t="s">
        <v>1063</v>
      </c>
      <c r="H447" s="1647">
        <v>6.0</v>
      </c>
      <c r="I447" s="138"/>
      <c r="J447" s="242" t="s">
        <v>4727</v>
      </c>
    </row>
    <row r="448">
      <c r="A448" s="1805">
        <v>41588.0</v>
      </c>
      <c r="B448" s="1807" t="s">
        <v>125</v>
      </c>
      <c r="C448" s="1807" t="s">
        <v>234</v>
      </c>
      <c r="D448" s="1807" t="s">
        <v>4579</v>
      </c>
      <c r="E448" s="1809">
        <v>0.6666666666666666</v>
      </c>
      <c r="F448" s="1809">
        <v>0.8958333333333334</v>
      </c>
      <c r="G448" s="1807" t="s">
        <v>1063</v>
      </c>
      <c r="H448" s="1807">
        <v>5.5</v>
      </c>
      <c r="I448" s="138"/>
      <c r="J448" s="242" t="s">
        <v>4727</v>
      </c>
    </row>
    <row r="449">
      <c r="A449" s="1635" t="s">
        <v>6011</v>
      </c>
      <c r="B449" s="1635" t="s">
        <v>141</v>
      </c>
      <c r="C449" s="1635" t="s">
        <v>234</v>
      </c>
      <c r="D449" s="1635" t="s">
        <v>5705</v>
      </c>
      <c r="E449" s="1637">
        <v>0.4166666666666667</v>
      </c>
      <c r="F449" s="1637">
        <v>0.7083333333333334</v>
      </c>
      <c r="G449" s="1635" t="s">
        <v>1063</v>
      </c>
      <c r="H449" s="1635">
        <v>7.0</v>
      </c>
      <c r="I449" s="138"/>
      <c r="J449" s="242" t="s">
        <v>4727</v>
      </c>
    </row>
    <row r="450">
      <c r="A450" s="1805">
        <v>41618.0</v>
      </c>
      <c r="B450" s="1807" t="s">
        <v>141</v>
      </c>
      <c r="C450" s="1807" t="s">
        <v>234</v>
      </c>
      <c r="D450" s="1807" t="s">
        <v>4579</v>
      </c>
      <c r="E450" s="1809">
        <v>0.5</v>
      </c>
      <c r="F450" s="1809">
        <v>0.8958333333333334</v>
      </c>
      <c r="G450" s="1807" t="s">
        <v>1063</v>
      </c>
      <c r="H450" s="1807">
        <v>9.5</v>
      </c>
      <c r="I450" s="138"/>
      <c r="J450" s="242" t="s">
        <v>4727</v>
      </c>
    </row>
    <row r="451">
      <c r="A451" s="1619" t="s">
        <v>6017</v>
      </c>
      <c r="B451" s="1619" t="s">
        <v>170</v>
      </c>
      <c r="C451" s="1619" t="s">
        <v>234</v>
      </c>
      <c r="D451" s="1619" t="s">
        <v>946</v>
      </c>
      <c r="E451" s="1620">
        <v>0.4583333333333333</v>
      </c>
      <c r="F451" s="1620">
        <v>0.75</v>
      </c>
      <c r="G451" s="1619" t="s">
        <v>4566</v>
      </c>
      <c r="H451" s="1619">
        <v>6.5</v>
      </c>
      <c r="I451" s="138"/>
      <c r="J451" s="242" t="s">
        <v>4727</v>
      </c>
    </row>
    <row r="452">
      <c r="A452" s="1619" t="s">
        <v>6018</v>
      </c>
      <c r="B452" s="1619" t="s">
        <v>5</v>
      </c>
      <c r="C452" s="1619" t="s">
        <v>234</v>
      </c>
      <c r="D452" s="1619" t="s">
        <v>946</v>
      </c>
      <c r="E452" s="1620">
        <v>0.4166666666666667</v>
      </c>
      <c r="F452" s="1620">
        <v>0.7708333333333334</v>
      </c>
      <c r="G452" s="103"/>
      <c r="H452" s="1619">
        <v>8.5</v>
      </c>
      <c r="I452" s="138"/>
      <c r="J452" s="242" t="s">
        <v>4727</v>
      </c>
    </row>
    <row r="453">
      <c r="A453" s="1647" t="s">
        <v>6021</v>
      </c>
      <c r="B453" s="1647" t="s">
        <v>40</v>
      </c>
      <c r="C453" s="1647" t="s">
        <v>234</v>
      </c>
      <c r="D453" s="1647" t="s">
        <v>4598</v>
      </c>
      <c r="E453" s="1648">
        <v>0.4166666666666667</v>
      </c>
      <c r="F453" s="1648">
        <v>0.7708333333333334</v>
      </c>
      <c r="G453" s="1647" t="s">
        <v>1063</v>
      </c>
      <c r="H453" s="1647">
        <v>8.5</v>
      </c>
      <c r="I453" s="1749"/>
      <c r="J453" s="1647" t="s">
        <v>4727</v>
      </c>
    </row>
    <row r="454">
      <c r="A454" s="1807" t="s">
        <v>6030</v>
      </c>
      <c r="B454" s="1807" t="s">
        <v>1115</v>
      </c>
      <c r="C454" s="1807" t="s">
        <v>234</v>
      </c>
      <c r="D454" s="1807" t="s">
        <v>4579</v>
      </c>
      <c r="E454" s="1809">
        <v>0.4166666666666667</v>
      </c>
      <c r="F454" s="1809">
        <v>0.7708333333333334</v>
      </c>
      <c r="G454" s="1807" t="s">
        <v>1063</v>
      </c>
      <c r="H454" s="1807" t="s">
        <v>6031</v>
      </c>
      <c r="I454" s="1807" t="s">
        <v>6032</v>
      </c>
      <c r="J454" s="242" t="s">
        <v>4727</v>
      </c>
    </row>
    <row r="455">
      <c r="A455" s="1644" t="s">
        <v>5905</v>
      </c>
      <c r="B455" s="1644" t="s">
        <v>109</v>
      </c>
      <c r="C455" s="1644" t="s">
        <v>234</v>
      </c>
      <c r="D455" s="1644" t="s">
        <v>4600</v>
      </c>
      <c r="E455" s="1682">
        <v>0.4166666666666667</v>
      </c>
      <c r="F455" s="1682">
        <v>0.6666666666666666</v>
      </c>
      <c r="G455" s="1644" t="s">
        <v>1063</v>
      </c>
      <c r="H455" s="1644">
        <v>6.0</v>
      </c>
      <c r="I455" s="138"/>
      <c r="J455" s="242" t="s">
        <v>4727</v>
      </c>
    </row>
    <row r="456">
      <c r="A456" s="1605" t="s">
        <v>5905</v>
      </c>
      <c r="B456" s="1605" t="s">
        <v>109</v>
      </c>
      <c r="C456" s="1605" t="s">
        <v>234</v>
      </c>
      <c r="D456" s="1605" t="s">
        <v>2870</v>
      </c>
      <c r="E456" s="1607">
        <v>0.6666666666666666</v>
      </c>
      <c r="F456" s="1607">
        <v>0.8958333333333334</v>
      </c>
      <c r="G456" s="1397"/>
      <c r="H456" s="1605">
        <v>5.5</v>
      </c>
      <c r="I456" s="138"/>
      <c r="J456" s="242" t="s">
        <v>4727</v>
      </c>
    </row>
    <row r="457">
      <c r="A457" s="1666" t="s">
        <v>6042</v>
      </c>
      <c r="B457" s="1666" t="s">
        <v>125</v>
      </c>
      <c r="C457" s="1666" t="s">
        <v>234</v>
      </c>
      <c r="D457" s="1666" t="s">
        <v>4598</v>
      </c>
      <c r="E457" s="1668">
        <v>0.4166666666666667</v>
      </c>
      <c r="F457" s="1668">
        <v>0.6875</v>
      </c>
      <c r="G457" s="1666" t="s">
        <v>1063</v>
      </c>
      <c r="H457" s="1666">
        <v>6.5</v>
      </c>
      <c r="I457" s="1815"/>
      <c r="J457" s="1666" t="s">
        <v>4727</v>
      </c>
    </row>
    <row r="458">
      <c r="A458" s="1816" t="s">
        <v>6046</v>
      </c>
      <c r="B458" s="1816" t="s">
        <v>125</v>
      </c>
      <c r="C458" s="1816" t="s">
        <v>234</v>
      </c>
      <c r="D458" s="1816" t="s">
        <v>4579</v>
      </c>
      <c r="E458" s="1817">
        <v>0.6666666666666666</v>
      </c>
      <c r="F458" s="1817">
        <v>0.8958333333333334</v>
      </c>
      <c r="G458" s="1816" t="s">
        <v>1063</v>
      </c>
      <c r="H458" s="1816">
        <v>5.5</v>
      </c>
      <c r="I458" s="138"/>
      <c r="J458" s="242" t="s">
        <v>4727</v>
      </c>
    </row>
    <row r="459">
      <c r="A459" s="1605" t="s">
        <v>6052</v>
      </c>
      <c r="B459" s="1605" t="s">
        <v>141</v>
      </c>
      <c r="C459" s="1605" t="s">
        <v>234</v>
      </c>
      <c r="D459" s="1605" t="s">
        <v>2870</v>
      </c>
      <c r="E459" s="1607">
        <v>0.4166666666666667</v>
      </c>
      <c r="F459" s="1607">
        <v>0.84375</v>
      </c>
      <c r="G459" s="1605">
        <v>0.5</v>
      </c>
      <c r="H459" s="1605">
        <v>9.75</v>
      </c>
      <c r="I459" s="1635" t="s">
        <v>6055</v>
      </c>
      <c r="J459" s="242" t="s">
        <v>4727</v>
      </c>
    </row>
    <row r="460">
      <c r="A460" s="1635" t="s">
        <v>6056</v>
      </c>
      <c r="B460" s="1635" t="s">
        <v>141</v>
      </c>
      <c r="C460" s="1635" t="s">
        <v>234</v>
      </c>
      <c r="D460" s="1635" t="s">
        <v>5705</v>
      </c>
      <c r="E460" s="1637">
        <v>0.5</v>
      </c>
      <c r="F460" s="1637">
        <v>0.7291666666666666</v>
      </c>
      <c r="G460" s="138"/>
      <c r="H460" s="1635">
        <v>5.5</v>
      </c>
      <c r="I460" s="1635" t="s">
        <v>6062</v>
      </c>
      <c r="J460" s="242" t="s">
        <v>4727</v>
      </c>
    </row>
    <row r="461">
      <c r="A461" s="1807" t="s">
        <v>6064</v>
      </c>
      <c r="B461" s="1807" t="s">
        <v>170</v>
      </c>
      <c r="C461" s="1807" t="s">
        <v>234</v>
      </c>
      <c r="D461" s="1807" t="s">
        <v>4579</v>
      </c>
      <c r="E461" s="1809">
        <v>0.4583333333333333</v>
      </c>
      <c r="F461" s="1809">
        <v>0.75</v>
      </c>
      <c r="G461" s="1807" t="s">
        <v>1063</v>
      </c>
      <c r="H461" s="1807">
        <v>7.0</v>
      </c>
      <c r="I461" s="138"/>
      <c r="J461" s="242" t="s">
        <v>4727</v>
      </c>
    </row>
    <row r="462">
      <c r="A462" s="1616" t="s">
        <v>6066</v>
      </c>
      <c r="B462" s="1616" t="s">
        <v>170</v>
      </c>
      <c r="C462" s="1616" t="s">
        <v>234</v>
      </c>
      <c r="D462" s="1616" t="s">
        <v>4596</v>
      </c>
      <c r="E462" s="1617">
        <v>0.5416666666666666</v>
      </c>
      <c r="F462" s="1617">
        <v>0.6666666666666666</v>
      </c>
      <c r="G462" s="1616" t="s">
        <v>1063</v>
      </c>
      <c r="H462" s="1616">
        <v>3.0</v>
      </c>
      <c r="I462" s="138"/>
      <c r="J462" s="242" t="s">
        <v>4727</v>
      </c>
    </row>
    <row r="463">
      <c r="A463" s="1644" t="s">
        <v>6068</v>
      </c>
      <c r="B463" s="1644" t="s">
        <v>5</v>
      </c>
      <c r="C463" s="1644" t="s">
        <v>234</v>
      </c>
      <c r="D463" s="1644" t="s">
        <v>4600</v>
      </c>
      <c r="E463" s="1682">
        <v>0.4166666666666667</v>
      </c>
      <c r="F463" s="1682">
        <v>0.7708333333333334</v>
      </c>
      <c r="G463" s="1644" t="s">
        <v>1063</v>
      </c>
      <c r="H463" s="1644">
        <v>8.5</v>
      </c>
      <c r="I463" s="1644" t="s">
        <v>6072</v>
      </c>
      <c r="J463" s="242" t="s">
        <v>4727</v>
      </c>
    </row>
    <row r="464">
      <c r="A464" s="242" t="s">
        <v>6073</v>
      </c>
      <c r="B464" s="242" t="s">
        <v>40</v>
      </c>
      <c r="C464" s="242" t="s">
        <v>234</v>
      </c>
      <c r="D464" s="242" t="s">
        <v>4598</v>
      </c>
      <c r="E464" s="1615">
        <v>0.4166666666666667</v>
      </c>
      <c r="F464" s="1615">
        <v>0.7520833333333333</v>
      </c>
      <c r="G464" s="242" t="s">
        <v>1063</v>
      </c>
      <c r="H464" s="242">
        <v>8.5</v>
      </c>
      <c r="J464" s="242" t="s">
        <v>4727</v>
      </c>
    </row>
    <row r="465">
      <c r="A465" s="1619" t="s">
        <v>6076</v>
      </c>
      <c r="B465" s="1619" t="s">
        <v>1115</v>
      </c>
      <c r="C465" s="1619" t="s">
        <v>234</v>
      </c>
      <c r="D465" s="1619" t="s">
        <v>946</v>
      </c>
      <c r="E465" s="1620">
        <v>0.4166666666666667</v>
      </c>
      <c r="F465" s="1620">
        <v>0.7708333333333334</v>
      </c>
      <c r="G465" s="1619" t="s">
        <v>1063</v>
      </c>
      <c r="H465" s="1619">
        <v>8.5</v>
      </c>
      <c r="I465" s="138"/>
      <c r="J465" s="242" t="s">
        <v>4727</v>
      </c>
    </row>
    <row r="466">
      <c r="A466" s="1605" t="s">
        <v>6080</v>
      </c>
      <c r="B466" s="1605" t="s">
        <v>109</v>
      </c>
      <c r="C466" s="1605" t="s">
        <v>234</v>
      </c>
      <c r="D466" s="1605" t="s">
        <v>2870</v>
      </c>
      <c r="E466" s="1607">
        <v>0.4166666666666667</v>
      </c>
      <c r="F466" s="1607">
        <v>0.6666666666666666</v>
      </c>
      <c r="G466" s="1397"/>
      <c r="H466" s="1605">
        <v>6.0</v>
      </c>
      <c r="I466" s="138"/>
      <c r="J466" s="242" t="s">
        <v>4727</v>
      </c>
    </row>
    <row r="467">
      <c r="A467" s="1644" t="s">
        <v>6080</v>
      </c>
      <c r="B467" s="1644" t="s">
        <v>109</v>
      </c>
      <c r="C467" s="1644" t="s">
        <v>234</v>
      </c>
      <c r="D467" s="1644" t="s">
        <v>4600</v>
      </c>
      <c r="E467" s="1682">
        <v>0.6666666666666666</v>
      </c>
      <c r="F467" s="1682">
        <v>0.8958333333333334</v>
      </c>
      <c r="G467" s="1644" t="s">
        <v>1063</v>
      </c>
      <c r="H467" s="1644">
        <v>5.5</v>
      </c>
      <c r="I467" s="138"/>
      <c r="J467" s="242" t="s">
        <v>4727</v>
      </c>
    </row>
    <row r="468">
      <c r="A468" s="1647" t="s">
        <v>6083</v>
      </c>
      <c r="B468" s="1647" t="s">
        <v>125</v>
      </c>
      <c r="C468" s="1647" t="s">
        <v>234</v>
      </c>
      <c r="D468" s="1647" t="s">
        <v>4598</v>
      </c>
      <c r="E468" s="1648">
        <v>0.4166666666666667</v>
      </c>
      <c r="F468" s="1648">
        <v>0.6666666666666666</v>
      </c>
      <c r="G468" s="1647" t="s">
        <v>1063</v>
      </c>
      <c r="H468" s="1647">
        <v>6.0</v>
      </c>
      <c r="I468" s="138"/>
      <c r="J468" s="242" t="s">
        <v>4727</v>
      </c>
    </row>
    <row r="469">
      <c r="A469" s="1807" t="s">
        <v>6089</v>
      </c>
      <c r="B469" s="1807" t="s">
        <v>125</v>
      </c>
      <c r="C469" s="1807" t="s">
        <v>234</v>
      </c>
      <c r="D469" s="1807" t="s">
        <v>4579</v>
      </c>
      <c r="E469" s="1809">
        <v>0.6666666666666666</v>
      </c>
      <c r="F469" s="1809">
        <v>0.8958333333333334</v>
      </c>
      <c r="G469" s="1807" t="s">
        <v>1063</v>
      </c>
      <c r="H469" s="1807">
        <v>5.5</v>
      </c>
      <c r="I469" s="138"/>
      <c r="J469" s="242" t="s">
        <v>4727</v>
      </c>
    </row>
    <row r="470">
      <c r="A470" s="1635" t="s">
        <v>6091</v>
      </c>
      <c r="B470" s="1635" t="s">
        <v>141</v>
      </c>
      <c r="C470" s="1635" t="s">
        <v>234</v>
      </c>
      <c r="D470" s="1635" t="s">
        <v>5705</v>
      </c>
      <c r="E470" s="1637">
        <v>0.4166666666666667</v>
      </c>
      <c r="F470" s="1637">
        <v>0.7083333333333334</v>
      </c>
      <c r="G470" s="1635" t="s">
        <v>1063</v>
      </c>
      <c r="H470" s="1635">
        <v>7.0</v>
      </c>
      <c r="I470" s="138"/>
      <c r="J470" s="242" t="s">
        <v>4727</v>
      </c>
    </row>
    <row r="471">
      <c r="A471" s="1605" t="s">
        <v>6093</v>
      </c>
      <c r="B471" s="1605" t="s">
        <v>141</v>
      </c>
      <c r="C471" s="1605" t="s">
        <v>234</v>
      </c>
      <c r="D471" s="1605" t="s">
        <v>2870</v>
      </c>
      <c r="E471" s="1607">
        <v>0.5</v>
      </c>
      <c r="F471" s="1607">
        <v>0.8958333333333334</v>
      </c>
      <c r="G471" s="1605">
        <v>0.5</v>
      </c>
      <c r="H471" s="1605">
        <v>9.0</v>
      </c>
      <c r="I471" s="138"/>
      <c r="J471" s="242" t="s">
        <v>4727</v>
      </c>
    </row>
    <row r="472">
      <c r="A472" s="1619" t="s">
        <v>6097</v>
      </c>
      <c r="B472" s="1619" t="s">
        <v>170</v>
      </c>
      <c r="C472" s="1619" t="s">
        <v>234</v>
      </c>
      <c r="D472" s="1619" t="s">
        <v>946</v>
      </c>
      <c r="E472" s="1620">
        <v>0.4583333333333333</v>
      </c>
      <c r="F472" s="1620">
        <v>0.75</v>
      </c>
      <c r="G472" s="1619">
        <v>30.0</v>
      </c>
      <c r="H472" s="1619">
        <v>6.5</v>
      </c>
      <c r="I472" s="138"/>
      <c r="J472" s="242" t="s">
        <v>4727</v>
      </c>
    </row>
    <row r="473">
      <c r="A473" s="1619" t="s">
        <v>6100</v>
      </c>
      <c r="B473" s="1619" t="s">
        <v>5</v>
      </c>
      <c r="C473" s="1619" t="s">
        <v>234</v>
      </c>
      <c r="D473" s="1619" t="s">
        <v>946</v>
      </c>
      <c r="E473" s="1620">
        <v>0.4166666666666667</v>
      </c>
      <c r="F473" s="1620">
        <v>0.7708333333333334</v>
      </c>
      <c r="G473" s="1619" t="s">
        <v>1063</v>
      </c>
      <c r="H473" s="1619">
        <v>8.5</v>
      </c>
      <c r="I473" s="138"/>
      <c r="J473" s="242" t="s">
        <v>4727</v>
      </c>
    </row>
    <row r="474">
      <c r="A474" s="1619" t="s">
        <v>6103</v>
      </c>
      <c r="B474" s="1619" t="s">
        <v>40</v>
      </c>
      <c r="C474" s="1619" t="s">
        <v>1064</v>
      </c>
      <c r="D474" s="1619" t="s">
        <v>946</v>
      </c>
      <c r="E474" s="1620">
        <v>0.3333333333333333</v>
      </c>
      <c r="F474" s="1620">
        <v>0.75</v>
      </c>
      <c r="G474" s="1619">
        <v>15.0</v>
      </c>
      <c r="H474" s="1619">
        <v>9.75</v>
      </c>
      <c r="I474" s="1635" t="s">
        <v>6105</v>
      </c>
      <c r="J474" s="242" t="s">
        <v>6106</v>
      </c>
    </row>
    <row r="475">
      <c r="A475" s="242" t="s">
        <v>6103</v>
      </c>
      <c r="B475" s="242" t="s">
        <v>40</v>
      </c>
      <c r="C475" s="242" t="s">
        <v>234</v>
      </c>
      <c r="D475" s="242" t="s">
        <v>4598</v>
      </c>
      <c r="E475" s="1615">
        <v>0.4166666666666667</v>
      </c>
      <c r="F475" s="1615">
        <v>0.6458333333333334</v>
      </c>
      <c r="G475" s="242">
        <v>0.0</v>
      </c>
      <c r="H475" s="242">
        <v>5.5</v>
      </c>
      <c r="I475" s="138"/>
      <c r="J475" s="242" t="s">
        <v>6106</v>
      </c>
    </row>
    <row r="476">
      <c r="A476" s="1616" t="s">
        <v>6110</v>
      </c>
      <c r="B476" s="1616" t="s">
        <v>40</v>
      </c>
      <c r="C476" s="1616" t="s">
        <v>234</v>
      </c>
      <c r="D476" s="1616" t="s">
        <v>4596</v>
      </c>
      <c r="E476" s="1617">
        <v>0.625</v>
      </c>
      <c r="F476" s="1617">
        <v>0.7708333333333334</v>
      </c>
      <c r="G476" s="1616" t="s">
        <v>1063</v>
      </c>
      <c r="H476" s="1616">
        <v>3.5</v>
      </c>
      <c r="I476" s="1635" t="s">
        <v>6113</v>
      </c>
      <c r="J476" s="242" t="s">
        <v>6106</v>
      </c>
    </row>
    <row r="477">
      <c r="A477" s="1619" t="s">
        <v>6115</v>
      </c>
      <c r="B477" s="1619" t="s">
        <v>1115</v>
      </c>
      <c r="C477" s="1619" t="s">
        <v>234</v>
      </c>
      <c r="D477" s="1619" t="s">
        <v>946</v>
      </c>
      <c r="E477" s="1620">
        <v>0.4166666666666667</v>
      </c>
      <c r="F477" s="1620">
        <v>0.7708333333333334</v>
      </c>
      <c r="G477" s="1619" t="s">
        <v>1063</v>
      </c>
      <c r="H477" s="1619">
        <v>8.5</v>
      </c>
      <c r="I477" s="138"/>
      <c r="J477" s="242" t="s">
        <v>6106</v>
      </c>
    </row>
    <row r="478">
      <c r="A478" s="1644" t="s">
        <v>6119</v>
      </c>
      <c r="B478" s="1644" t="s">
        <v>2275</v>
      </c>
      <c r="C478" s="1644" t="s">
        <v>3275</v>
      </c>
      <c r="D478" s="1644" t="s">
        <v>4600</v>
      </c>
      <c r="E478" s="1682">
        <v>0.4166666666666667</v>
      </c>
      <c r="F478" s="1682">
        <v>0.6666666666666666</v>
      </c>
      <c r="G478" s="1644" t="s">
        <v>1063</v>
      </c>
      <c r="H478" s="1644">
        <v>6.0</v>
      </c>
      <c r="I478" s="138"/>
      <c r="J478" s="242" t="s">
        <v>4727</v>
      </c>
    </row>
    <row r="479">
      <c r="A479" s="1605" t="s">
        <v>6119</v>
      </c>
      <c r="B479" s="1605" t="s">
        <v>2275</v>
      </c>
      <c r="C479" s="1605" t="s">
        <v>3275</v>
      </c>
      <c r="D479" s="1605" t="s">
        <v>2870</v>
      </c>
      <c r="E479" s="1607">
        <v>0.6666666666666666</v>
      </c>
      <c r="F479" s="1607">
        <v>0.8958333333333334</v>
      </c>
      <c r="G479" s="1605" t="s">
        <v>1063</v>
      </c>
      <c r="H479" s="1605">
        <v>5.5</v>
      </c>
      <c r="I479" s="138"/>
      <c r="J479" s="242" t="s">
        <v>4727</v>
      </c>
    </row>
    <row r="480">
      <c r="A480" s="1672">
        <v>41285.0</v>
      </c>
      <c r="B480" s="1647" t="s">
        <v>125</v>
      </c>
      <c r="C480" s="1647" t="s">
        <v>3275</v>
      </c>
      <c r="D480" s="1647" t="s">
        <v>4598</v>
      </c>
      <c r="E480" s="1648">
        <v>0.4166666666666667</v>
      </c>
      <c r="F480" s="1648">
        <v>0.7083333333333334</v>
      </c>
      <c r="G480" s="1647" t="s">
        <v>1063</v>
      </c>
      <c r="H480" s="1647">
        <v>7.0</v>
      </c>
      <c r="I480" s="138"/>
      <c r="J480" s="242" t="s">
        <v>4727</v>
      </c>
    </row>
    <row r="481">
      <c r="A481" s="1825">
        <v>41285.0</v>
      </c>
      <c r="B481" s="1816" t="s">
        <v>125</v>
      </c>
      <c r="C481" s="1816" t="s">
        <v>3275</v>
      </c>
      <c r="D481" s="1816" t="s">
        <v>4579</v>
      </c>
      <c r="E481" s="1817">
        <v>0.6666666666666666</v>
      </c>
      <c r="F481" s="1817">
        <v>0.8958333333333334</v>
      </c>
      <c r="G481" s="1816" t="s">
        <v>1063</v>
      </c>
      <c r="H481" s="1816">
        <v>5.5</v>
      </c>
      <c r="I481" s="138"/>
      <c r="J481" s="242" t="s">
        <v>4727</v>
      </c>
    </row>
    <row r="482">
      <c r="A482" s="1635" t="s">
        <v>6128</v>
      </c>
      <c r="B482" s="1635" t="s">
        <v>141</v>
      </c>
      <c r="C482" s="1635" t="s">
        <v>3275</v>
      </c>
      <c r="D482" s="1635" t="s">
        <v>5705</v>
      </c>
      <c r="E482" s="1637">
        <v>0.5</v>
      </c>
      <c r="F482" s="1637">
        <v>0.8958333333333334</v>
      </c>
      <c r="G482" s="138"/>
      <c r="H482" s="1635">
        <v>9.5</v>
      </c>
      <c r="I482" s="138"/>
      <c r="J482" s="242" t="s">
        <v>4727</v>
      </c>
    </row>
    <row r="483">
      <c r="A483" s="1672">
        <v>41316.0</v>
      </c>
      <c r="B483" s="1647" t="s">
        <v>141</v>
      </c>
      <c r="C483" s="1647" t="s">
        <v>3275</v>
      </c>
      <c r="D483" s="1647" t="s">
        <v>4598</v>
      </c>
      <c r="E483" s="1648">
        <v>0.4166666666666667</v>
      </c>
      <c r="F483" s="1648">
        <v>0.7083333333333334</v>
      </c>
      <c r="G483" s="1647" t="s">
        <v>1063</v>
      </c>
      <c r="H483" s="1647">
        <v>7.0</v>
      </c>
      <c r="I483" s="138"/>
      <c r="J483" s="242" t="s">
        <v>4727</v>
      </c>
    </row>
    <row r="484">
      <c r="A484" s="968">
        <v>41344.0</v>
      </c>
      <c r="B484" s="1619" t="s">
        <v>170</v>
      </c>
      <c r="C484" s="1619" t="s">
        <v>3275</v>
      </c>
      <c r="D484" s="1619" t="s">
        <v>946</v>
      </c>
      <c r="E484" s="1620">
        <v>0.4583333333333333</v>
      </c>
      <c r="F484" s="1620">
        <v>0.75</v>
      </c>
      <c r="G484" s="1619">
        <v>30.0</v>
      </c>
      <c r="H484" s="1619">
        <v>6.5</v>
      </c>
      <c r="I484" s="138"/>
      <c r="J484" s="242" t="s">
        <v>4727</v>
      </c>
    </row>
    <row r="485">
      <c r="A485" s="968">
        <v>41375.0</v>
      </c>
      <c r="B485" s="1619" t="s">
        <v>5</v>
      </c>
      <c r="C485" s="1619" t="s">
        <v>1064</v>
      </c>
      <c r="D485" s="1619" t="s">
        <v>946</v>
      </c>
      <c r="E485" s="1620">
        <v>0.3958333333333333</v>
      </c>
      <c r="F485" s="1620">
        <v>0.8125</v>
      </c>
      <c r="G485" s="1619">
        <v>60.0</v>
      </c>
      <c r="H485" s="1619">
        <v>9.0</v>
      </c>
      <c r="I485" s="1635" t="s">
        <v>6136</v>
      </c>
    </row>
    <row r="486">
      <c r="A486" s="1138">
        <v>41375.0</v>
      </c>
      <c r="B486" s="1644" t="s">
        <v>5</v>
      </c>
      <c r="C486" s="1644" t="s">
        <v>234</v>
      </c>
      <c r="D486" s="1644" t="s">
        <v>4600</v>
      </c>
      <c r="E486" s="1682">
        <v>0.4166666666666667</v>
      </c>
      <c r="F486" s="1682">
        <v>0.7708333333333334</v>
      </c>
      <c r="G486" s="1644" t="s">
        <v>1063</v>
      </c>
      <c r="H486" s="1644">
        <v>8.5</v>
      </c>
      <c r="I486" s="138"/>
      <c r="J486" s="242" t="s">
        <v>4727</v>
      </c>
    </row>
    <row r="487">
      <c r="A487" s="1672">
        <v>41405.0</v>
      </c>
      <c r="B487" s="1647" t="s">
        <v>40</v>
      </c>
      <c r="C487" s="1647" t="s">
        <v>234</v>
      </c>
      <c r="D487" s="1647" t="s">
        <v>4598</v>
      </c>
      <c r="E487" s="1648">
        <v>0.4166666666666667</v>
      </c>
      <c r="F487" s="1648">
        <v>0.7916666666666666</v>
      </c>
      <c r="G487" s="1647">
        <v>30.0</v>
      </c>
      <c r="H487" s="1647">
        <v>8.5</v>
      </c>
      <c r="I487" s="138"/>
      <c r="J487" s="242" t="s">
        <v>4727</v>
      </c>
    </row>
    <row r="488">
      <c r="A488" s="968">
        <v>41436.0</v>
      </c>
      <c r="B488" s="1619" t="s">
        <v>1115</v>
      </c>
      <c r="C488" s="1619" t="s">
        <v>234</v>
      </c>
      <c r="D488" s="1619" t="s">
        <v>946</v>
      </c>
      <c r="E488" s="1620">
        <v>0.4166666666666667</v>
      </c>
      <c r="F488" s="1620">
        <v>0.7708333333333334</v>
      </c>
      <c r="G488" s="103"/>
      <c r="H488" s="1619">
        <v>8.5</v>
      </c>
      <c r="I488" s="138"/>
      <c r="J488" s="242" t="s">
        <v>4727</v>
      </c>
    </row>
    <row r="489">
      <c r="A489" s="968">
        <v>41466.0</v>
      </c>
      <c r="B489" s="1619" t="s">
        <v>109</v>
      </c>
      <c r="C489" s="1619" t="s">
        <v>1064</v>
      </c>
      <c r="D489" s="1619" t="s">
        <v>946</v>
      </c>
      <c r="E489" s="1620">
        <v>0.4166666666666667</v>
      </c>
      <c r="F489" s="1620">
        <v>0.5833333333333334</v>
      </c>
      <c r="G489" s="103"/>
      <c r="H489" s="1619">
        <v>4.0</v>
      </c>
      <c r="I489" s="1635" t="s">
        <v>6136</v>
      </c>
    </row>
    <row r="490">
      <c r="A490" s="1635" t="s">
        <v>6152</v>
      </c>
      <c r="B490" s="1635" t="s">
        <v>109</v>
      </c>
      <c r="C490" s="1635" t="s">
        <v>234</v>
      </c>
      <c r="D490" s="1635" t="s">
        <v>5705</v>
      </c>
      <c r="E490" s="1637">
        <v>0.4166666666666667</v>
      </c>
      <c r="F490" s="1637">
        <v>0.6666666666666666</v>
      </c>
      <c r="G490" s="1635" t="s">
        <v>1063</v>
      </c>
      <c r="H490" s="1635">
        <v>6.0</v>
      </c>
      <c r="I490" s="138"/>
      <c r="J490" s="242" t="s">
        <v>4727</v>
      </c>
    </row>
    <row r="491">
      <c r="A491" s="1825">
        <v>41466.0</v>
      </c>
      <c r="B491" s="1816" t="s">
        <v>109</v>
      </c>
      <c r="C491" s="1816" t="s">
        <v>234</v>
      </c>
      <c r="D491" s="1816" t="s">
        <v>4579</v>
      </c>
      <c r="E491" s="1817">
        <v>0.6666666666666666</v>
      </c>
      <c r="F491" s="1817">
        <v>0.875</v>
      </c>
      <c r="G491" s="1816" t="s">
        <v>1063</v>
      </c>
      <c r="H491" s="1816">
        <v>5.0</v>
      </c>
      <c r="I491" s="138"/>
      <c r="J491" s="242" t="s">
        <v>4727</v>
      </c>
    </row>
    <row r="492">
      <c r="A492" s="1672">
        <v>41497.0</v>
      </c>
      <c r="B492" s="1647" t="s">
        <v>125</v>
      </c>
      <c r="C492" s="1647" t="s">
        <v>234</v>
      </c>
      <c r="D492" s="1647" t="s">
        <v>4598</v>
      </c>
      <c r="E492" s="1648">
        <v>0.4166666666666667</v>
      </c>
      <c r="F492" s="1648">
        <v>0.7083333333333334</v>
      </c>
      <c r="G492" s="1647" t="s">
        <v>1063</v>
      </c>
      <c r="H492" s="1647">
        <v>9.0</v>
      </c>
      <c r="I492" s="138"/>
      <c r="J492" s="242" t="s">
        <v>4727</v>
      </c>
    </row>
    <row r="493">
      <c r="A493" s="1628">
        <v>41497.0</v>
      </c>
      <c r="B493" s="1605" t="s">
        <v>125</v>
      </c>
      <c r="C493" s="1605" t="s">
        <v>234</v>
      </c>
      <c r="D493" s="1605" t="s">
        <v>2870</v>
      </c>
      <c r="E493" s="1607">
        <v>0.6666666666666666</v>
      </c>
      <c r="F493" s="1607">
        <v>0.8958333333333334</v>
      </c>
      <c r="G493" s="1605" t="s">
        <v>1063</v>
      </c>
      <c r="H493" s="1605">
        <v>5.5</v>
      </c>
      <c r="I493" s="138"/>
      <c r="J493" s="242" t="s">
        <v>4727</v>
      </c>
    </row>
    <row r="494">
      <c r="A494" s="1138">
        <v>41528.0</v>
      </c>
      <c r="B494" s="1644" t="s">
        <v>141</v>
      </c>
      <c r="C494" s="1644" t="s">
        <v>234</v>
      </c>
      <c r="D494" s="1644" t="s">
        <v>4600</v>
      </c>
      <c r="E494" s="1682">
        <v>0.4166666666666667</v>
      </c>
      <c r="F494" s="1682">
        <v>0.6666666666666666</v>
      </c>
      <c r="G494" s="1644" t="s">
        <v>1063</v>
      </c>
      <c r="H494" s="1644">
        <v>6.0</v>
      </c>
      <c r="I494" s="138"/>
      <c r="J494" s="242" t="s">
        <v>4727</v>
      </c>
    </row>
    <row r="495">
      <c r="A495" s="1805">
        <v>41528.0</v>
      </c>
      <c r="B495" s="1807" t="s">
        <v>141</v>
      </c>
      <c r="C495" s="1807" t="s">
        <v>234</v>
      </c>
      <c r="D495" s="1807" t="s">
        <v>4579</v>
      </c>
      <c r="E495" s="1809">
        <v>0.5</v>
      </c>
      <c r="F495" s="1809">
        <v>0.8958333333333334</v>
      </c>
      <c r="G495" s="1807" t="s">
        <v>1063</v>
      </c>
      <c r="H495" s="1807">
        <v>9.5</v>
      </c>
      <c r="I495" s="138"/>
      <c r="J495" s="242" t="s">
        <v>4727</v>
      </c>
    </row>
    <row r="496">
      <c r="A496" s="968">
        <v>41558.0</v>
      </c>
      <c r="B496" s="1619" t="s">
        <v>170</v>
      </c>
      <c r="C496" s="1619" t="s">
        <v>234</v>
      </c>
      <c r="D496" s="1619" t="s">
        <v>946</v>
      </c>
      <c r="E496" s="1620">
        <v>0.4583333333333333</v>
      </c>
      <c r="F496" s="1620">
        <v>0.75</v>
      </c>
      <c r="G496" s="1619">
        <v>30.0</v>
      </c>
      <c r="H496" s="1619">
        <v>6.5</v>
      </c>
      <c r="I496" s="138"/>
      <c r="J496" s="242" t="s">
        <v>4727</v>
      </c>
    </row>
    <row r="497">
      <c r="A497" s="1134">
        <v>41558.0</v>
      </c>
      <c r="B497" s="1675" t="s">
        <v>170</v>
      </c>
      <c r="C497" s="1675" t="s">
        <v>234</v>
      </c>
      <c r="D497" s="1675" t="s">
        <v>6165</v>
      </c>
      <c r="E497" s="1691">
        <v>0.5416666666666666</v>
      </c>
      <c r="F497" s="1691">
        <v>0.6666666666666666</v>
      </c>
      <c r="G497" s="1675" t="s">
        <v>1063</v>
      </c>
      <c r="H497" s="1675">
        <v>3.0</v>
      </c>
      <c r="I497" s="138"/>
      <c r="J497" s="242" t="s">
        <v>4727</v>
      </c>
    </row>
    <row r="498">
      <c r="A498" s="968">
        <v>41589.0</v>
      </c>
      <c r="B498" s="1619" t="s">
        <v>5</v>
      </c>
      <c r="C498" s="1619" t="s">
        <v>1064</v>
      </c>
      <c r="D498" s="1619" t="s">
        <v>946</v>
      </c>
      <c r="E498" s="1620">
        <v>0.3958333333333333</v>
      </c>
      <c r="F498" s="1620">
        <v>0.2708333333333333</v>
      </c>
      <c r="G498" s="1619">
        <v>15.0</v>
      </c>
      <c r="H498" s="1619">
        <v>8.75</v>
      </c>
      <c r="I498" s="1635" t="s">
        <v>6136</v>
      </c>
    </row>
    <row r="499">
      <c r="A499" s="1138">
        <v>41589.0</v>
      </c>
      <c r="B499" s="1644" t="s">
        <v>5</v>
      </c>
      <c r="C499" s="1644" t="s">
        <v>234</v>
      </c>
      <c r="D499" s="1644" t="s">
        <v>4600</v>
      </c>
      <c r="E499" s="1682">
        <v>0.4166666666666667</v>
      </c>
      <c r="F499" s="1682">
        <v>0.7708333333333334</v>
      </c>
      <c r="G499" s="1644" t="s">
        <v>1063</v>
      </c>
      <c r="H499" s="1644">
        <v>8.5</v>
      </c>
      <c r="I499" s="138"/>
      <c r="J499" s="242" t="s">
        <v>4727</v>
      </c>
    </row>
    <row r="500">
      <c r="A500" s="1672">
        <v>41619.0</v>
      </c>
      <c r="B500" s="1647" t="s">
        <v>40</v>
      </c>
      <c r="C500" s="1647" t="s">
        <v>234</v>
      </c>
      <c r="D500" s="1647" t="s">
        <v>4598</v>
      </c>
      <c r="E500" s="1648">
        <v>0.4166666666666667</v>
      </c>
      <c r="F500" s="1648">
        <v>0.7916666666666666</v>
      </c>
      <c r="G500" s="1647" t="s">
        <v>1063</v>
      </c>
      <c r="H500" s="1647">
        <v>9.0</v>
      </c>
      <c r="I500" s="138"/>
      <c r="J500" s="242" t="s">
        <v>4727</v>
      </c>
    </row>
    <row r="501">
      <c r="A501" s="1619" t="s">
        <v>6177</v>
      </c>
      <c r="B501" s="1619" t="s">
        <v>1115</v>
      </c>
      <c r="C501" s="1619" t="s">
        <v>234</v>
      </c>
      <c r="D501" s="1619" t="s">
        <v>946</v>
      </c>
      <c r="E501" s="1620">
        <v>0.4166666666666667</v>
      </c>
      <c r="F501" s="1620">
        <v>0.7708333333333334</v>
      </c>
      <c r="G501" s="1619" t="s">
        <v>1063</v>
      </c>
      <c r="H501" s="1619">
        <v>8.5</v>
      </c>
      <c r="I501" s="138"/>
      <c r="J501" s="242" t="s">
        <v>4727</v>
      </c>
    </row>
    <row r="502">
      <c r="A502" s="1619" t="s">
        <v>6179</v>
      </c>
      <c r="B502" s="1619" t="s">
        <v>109</v>
      </c>
      <c r="C502" s="1619" t="s">
        <v>1064</v>
      </c>
      <c r="D502" s="1619" t="s">
        <v>946</v>
      </c>
      <c r="E502" s="1620">
        <v>0.3854166666666667</v>
      </c>
      <c r="F502" s="1620">
        <v>0.4791666666666667</v>
      </c>
      <c r="G502" s="1619" t="s">
        <v>1063</v>
      </c>
      <c r="H502" s="1619">
        <v>2.25</v>
      </c>
      <c r="I502" s="138"/>
    </row>
    <row r="503">
      <c r="A503" s="1635" t="s">
        <v>6183</v>
      </c>
      <c r="B503" s="1635" t="s">
        <v>109</v>
      </c>
      <c r="C503" s="1635" t="s">
        <v>234</v>
      </c>
      <c r="D503" s="1635" t="s">
        <v>5705</v>
      </c>
      <c r="E503" s="1637">
        <v>0.4166666666666667</v>
      </c>
      <c r="F503" s="1637">
        <v>0.6666666666666666</v>
      </c>
      <c r="G503" s="1635" t="s">
        <v>1063</v>
      </c>
      <c r="H503" s="1635">
        <v>6.0</v>
      </c>
      <c r="I503" s="138"/>
      <c r="J503" s="242" t="s">
        <v>4727</v>
      </c>
    </row>
    <row r="504">
      <c r="A504" s="1816" t="s">
        <v>6184</v>
      </c>
      <c r="B504" s="1816" t="s">
        <v>109</v>
      </c>
      <c r="C504" s="1816" t="s">
        <v>234</v>
      </c>
      <c r="D504" s="1816" t="s">
        <v>4579</v>
      </c>
      <c r="E504" s="1817">
        <v>0.6666666666666666</v>
      </c>
      <c r="F504" s="1817">
        <v>0.875</v>
      </c>
      <c r="G504" s="1816" t="s">
        <v>1063</v>
      </c>
      <c r="H504" s="1816">
        <v>5.0</v>
      </c>
      <c r="I504" s="138"/>
      <c r="J504" s="242" t="s">
        <v>4727</v>
      </c>
    </row>
    <row r="505">
      <c r="A505" s="1647" t="s">
        <v>6186</v>
      </c>
      <c r="B505" s="1647" t="s">
        <v>125</v>
      </c>
      <c r="C505" s="1647" t="s">
        <v>234</v>
      </c>
      <c r="D505" s="1647" t="s">
        <v>4598</v>
      </c>
      <c r="E505" s="1648">
        <v>0.4166666666666667</v>
      </c>
      <c r="F505" s="1648">
        <v>0.6666666666666666</v>
      </c>
      <c r="G505" s="1647" t="s">
        <v>1063</v>
      </c>
      <c r="H505" s="1647">
        <v>6.0</v>
      </c>
      <c r="I505" s="138"/>
      <c r="J505" s="242" t="s">
        <v>4727</v>
      </c>
    </row>
    <row r="506">
      <c r="A506" s="1644" t="s">
        <v>6186</v>
      </c>
      <c r="B506" s="1644" t="s">
        <v>125</v>
      </c>
      <c r="C506" s="1644" t="s">
        <v>234</v>
      </c>
      <c r="D506" s="1644" t="s">
        <v>4600</v>
      </c>
      <c r="E506" s="1682">
        <v>0.6666666666666666</v>
      </c>
      <c r="F506" s="1682">
        <v>0.8958333333333334</v>
      </c>
      <c r="G506" s="1644" t="s">
        <v>1063</v>
      </c>
      <c r="H506" s="1644">
        <v>5.5</v>
      </c>
      <c r="I506" s="138"/>
      <c r="J506" s="242" t="s">
        <v>4727</v>
      </c>
    </row>
    <row r="507">
      <c r="A507" s="1635" t="s">
        <v>6190</v>
      </c>
      <c r="B507" s="1635" t="s">
        <v>141</v>
      </c>
      <c r="C507" s="1635" t="s">
        <v>234</v>
      </c>
      <c r="D507" s="1635" t="s">
        <v>5705</v>
      </c>
      <c r="E507" s="1637">
        <v>0.4166666666666667</v>
      </c>
      <c r="F507" s="1637">
        <v>0.7083333333333334</v>
      </c>
      <c r="G507" s="1635" t="s">
        <v>1063</v>
      </c>
      <c r="H507" s="1635">
        <v>7.0</v>
      </c>
      <c r="I507" s="138"/>
      <c r="J507" s="242" t="s">
        <v>4727</v>
      </c>
    </row>
    <row r="508">
      <c r="A508" s="1816" t="s">
        <v>6193</v>
      </c>
      <c r="B508" s="1816" t="s">
        <v>125</v>
      </c>
      <c r="C508" s="1816" t="s">
        <v>234</v>
      </c>
      <c r="D508" s="1816" t="s">
        <v>4579</v>
      </c>
      <c r="E508" s="1817">
        <v>0.5</v>
      </c>
      <c r="F508" s="1817">
        <v>0.8958333333333334</v>
      </c>
      <c r="G508" s="1816" t="s">
        <v>1063</v>
      </c>
      <c r="H508" s="1816">
        <v>9.5</v>
      </c>
      <c r="I508" s="138"/>
      <c r="J508" s="242" t="s">
        <v>4727</v>
      </c>
    </row>
    <row r="509">
      <c r="A509" s="1619" t="s">
        <v>6196</v>
      </c>
      <c r="B509" s="1619" t="s">
        <v>170</v>
      </c>
      <c r="C509" s="1619" t="s">
        <v>234</v>
      </c>
      <c r="D509" s="1619" t="s">
        <v>946</v>
      </c>
      <c r="E509" s="1620">
        <v>0.4444444444444444</v>
      </c>
      <c r="F509" s="1620">
        <v>0.2569444444444444</v>
      </c>
      <c r="G509" s="1619">
        <v>30.0</v>
      </c>
      <c r="H509" s="1619">
        <v>7.0</v>
      </c>
      <c r="I509" s="1635" t="s">
        <v>6199</v>
      </c>
      <c r="J509" s="242" t="s">
        <v>4727</v>
      </c>
    </row>
    <row r="510">
      <c r="A510" s="1644" t="s">
        <v>6196</v>
      </c>
      <c r="B510" s="1644" t="s">
        <v>170</v>
      </c>
      <c r="C510" s="1644" t="s">
        <v>234</v>
      </c>
      <c r="D510" s="1644" t="s">
        <v>4600</v>
      </c>
      <c r="E510" s="1682">
        <v>0.5416666666666666</v>
      </c>
      <c r="F510" s="1682">
        <v>0.6666666666666666</v>
      </c>
      <c r="G510" s="1644" t="s">
        <v>1063</v>
      </c>
      <c r="H510" s="1644">
        <v>3.0</v>
      </c>
      <c r="I510" s="138"/>
      <c r="J510" s="242" t="s">
        <v>4727</v>
      </c>
    </row>
    <row r="511">
      <c r="A511" s="1619" t="s">
        <v>6202</v>
      </c>
      <c r="B511" s="1619" t="s">
        <v>5</v>
      </c>
      <c r="C511" s="1619" t="s">
        <v>1064</v>
      </c>
      <c r="D511" s="1619" t="s">
        <v>946</v>
      </c>
      <c r="E511" s="1620">
        <v>0.3958333333333333</v>
      </c>
      <c r="F511" s="1620">
        <v>0.7916666666666666</v>
      </c>
      <c r="G511" s="1619">
        <v>60.0</v>
      </c>
      <c r="H511" s="1619">
        <v>8.5</v>
      </c>
      <c r="I511" s="138"/>
      <c r="J511" s="242" t="s">
        <v>4727</v>
      </c>
    </row>
    <row r="512">
      <c r="A512" s="1616" t="s">
        <v>6205</v>
      </c>
      <c r="B512" s="1616" t="s">
        <v>5</v>
      </c>
      <c r="C512" s="1616" t="s">
        <v>234</v>
      </c>
      <c r="D512" s="1616" t="s">
        <v>4596</v>
      </c>
      <c r="E512" s="1617">
        <v>0.4166666666666667</v>
      </c>
      <c r="F512" s="1617">
        <v>0.7708333333333334</v>
      </c>
      <c r="G512" s="1616" t="s">
        <v>1063</v>
      </c>
      <c r="H512" s="1616">
        <v>8.5</v>
      </c>
      <c r="I512" s="138"/>
      <c r="J512" s="242" t="s">
        <v>4727</v>
      </c>
    </row>
    <row r="513">
      <c r="A513" s="1647" t="s">
        <v>6210</v>
      </c>
      <c r="B513" s="1647" t="s">
        <v>40</v>
      </c>
      <c r="C513" s="1647" t="s">
        <v>234</v>
      </c>
      <c r="D513" s="1647" t="s">
        <v>4598</v>
      </c>
      <c r="E513" s="1648">
        <v>0.4166666666666667</v>
      </c>
      <c r="F513" s="1648">
        <v>0.7916666666666666</v>
      </c>
      <c r="G513" s="1647">
        <v>30.0</v>
      </c>
      <c r="H513" s="1647">
        <v>9.0</v>
      </c>
      <c r="I513" s="1635" t="s">
        <v>6211</v>
      </c>
      <c r="J513" s="242" t="s">
        <v>4924</v>
      </c>
    </row>
    <row r="514">
      <c r="A514" s="1619" t="s">
        <v>6213</v>
      </c>
      <c r="B514" s="1619" t="s">
        <v>1115</v>
      </c>
      <c r="C514" s="1619" t="s">
        <v>234</v>
      </c>
      <c r="D514" s="1619" t="s">
        <v>946</v>
      </c>
      <c r="E514" s="1620">
        <v>0.4166666666666667</v>
      </c>
      <c r="F514" s="1620">
        <v>0.7708333333333334</v>
      </c>
      <c r="G514" s="1619" t="s">
        <v>1063</v>
      </c>
      <c r="H514" s="1619">
        <v>8.5</v>
      </c>
      <c r="I514" s="138"/>
      <c r="J514" s="242" t="s">
        <v>4727</v>
      </c>
    </row>
    <row r="515">
      <c r="A515" s="1635" t="s">
        <v>6214</v>
      </c>
      <c r="B515" s="1635" t="s">
        <v>109</v>
      </c>
      <c r="C515" s="1635" t="s">
        <v>234</v>
      </c>
      <c r="D515" s="1635" t="s">
        <v>1446</v>
      </c>
      <c r="E515" s="1637">
        <v>0.4166666666666667</v>
      </c>
      <c r="F515" s="1637">
        <v>0.5833333333333334</v>
      </c>
      <c r="G515" s="1635" t="s">
        <v>1063</v>
      </c>
      <c r="H515" s="1635">
        <v>4.0</v>
      </c>
      <c r="I515" s="138"/>
      <c r="J515" s="242" t="s">
        <v>4727</v>
      </c>
    </row>
    <row r="516">
      <c r="A516" s="1816" t="s">
        <v>6218</v>
      </c>
      <c r="B516" s="1816" t="s">
        <v>109</v>
      </c>
      <c r="C516" s="1816" t="s">
        <v>234</v>
      </c>
      <c r="D516" s="1816" t="s">
        <v>4579</v>
      </c>
      <c r="E516" s="1817">
        <v>0.6666666666666666</v>
      </c>
      <c r="F516" s="1817">
        <v>0.8958333333333334</v>
      </c>
      <c r="G516" s="1816" t="s">
        <v>1063</v>
      </c>
      <c r="H516" s="1816">
        <v>5.5</v>
      </c>
      <c r="I516" s="138"/>
      <c r="J516" s="242" t="s">
        <v>4727</v>
      </c>
    </row>
    <row r="517">
      <c r="A517" s="1647" t="s">
        <v>6220</v>
      </c>
      <c r="B517" s="1647" t="s">
        <v>125</v>
      </c>
      <c r="C517" s="1647" t="s">
        <v>234</v>
      </c>
      <c r="D517" s="1647" t="s">
        <v>4598</v>
      </c>
      <c r="E517" s="1648">
        <v>0.6458333333333334</v>
      </c>
      <c r="F517" s="1648">
        <v>0.90625</v>
      </c>
      <c r="G517" s="1647" t="s">
        <v>1063</v>
      </c>
      <c r="H517" s="1647">
        <v>5.15</v>
      </c>
      <c r="I517" s="138"/>
      <c r="J517" s="242" t="s">
        <v>4727</v>
      </c>
    </row>
    <row r="518">
      <c r="A518" s="1816" t="s">
        <v>6224</v>
      </c>
      <c r="B518" s="1816" t="s">
        <v>125</v>
      </c>
      <c r="C518" s="1816" t="s">
        <v>234</v>
      </c>
      <c r="D518" s="1816" t="s">
        <v>4579</v>
      </c>
      <c r="E518" s="1817">
        <v>0.4166666666666667</v>
      </c>
      <c r="F518" s="1817">
        <v>0.6666666666666666</v>
      </c>
      <c r="G518" s="1816" t="s">
        <v>1063</v>
      </c>
      <c r="H518" s="1816">
        <v>6.0</v>
      </c>
      <c r="I518" s="138"/>
      <c r="J518" s="242" t="s">
        <v>4727</v>
      </c>
    </row>
    <row r="519">
      <c r="A519" s="1605" t="s">
        <v>6227</v>
      </c>
      <c r="B519" s="1605" t="s">
        <v>141</v>
      </c>
      <c r="C519" s="1605" t="s">
        <v>234</v>
      </c>
      <c r="D519" s="1605" t="s">
        <v>2870</v>
      </c>
      <c r="E519" s="1607">
        <v>0.375</v>
      </c>
      <c r="F519" s="1607">
        <v>0.7083333333333334</v>
      </c>
      <c r="G519" s="1605">
        <v>0.5</v>
      </c>
      <c r="H519" s="1605">
        <v>7.5</v>
      </c>
      <c r="J519" s="242" t="s">
        <v>4727</v>
      </c>
    </row>
    <row r="520">
      <c r="A520" s="1816" t="s">
        <v>6228</v>
      </c>
      <c r="B520" s="1816" t="s">
        <v>141</v>
      </c>
      <c r="C520" s="1816" t="s">
        <v>234</v>
      </c>
      <c r="D520" s="1816" t="s">
        <v>4579</v>
      </c>
      <c r="E520" s="1817">
        <v>0.5</v>
      </c>
      <c r="F520" s="1817">
        <v>0.8958333333333334</v>
      </c>
      <c r="G520" s="1816" t="s">
        <v>1063</v>
      </c>
      <c r="H520" s="1816">
        <v>9.5</v>
      </c>
      <c r="I520" s="138"/>
      <c r="J520" s="242" t="s">
        <v>4727</v>
      </c>
    </row>
    <row r="521">
      <c r="A521" s="1678" t="s">
        <v>6233</v>
      </c>
      <c r="B521" s="1678" t="s">
        <v>170</v>
      </c>
      <c r="C521" s="1678" t="s">
        <v>234</v>
      </c>
      <c r="D521" s="1678" t="s">
        <v>4596</v>
      </c>
      <c r="E521" s="1679">
        <v>0.4583333333333333</v>
      </c>
      <c r="F521" s="1679">
        <v>0.6875</v>
      </c>
      <c r="G521" s="1678" t="s">
        <v>1063</v>
      </c>
      <c r="H521" s="1678">
        <v>5.5</v>
      </c>
      <c r="I521" s="1635" t="s">
        <v>6235</v>
      </c>
      <c r="J521" s="242" t="s">
        <v>4727</v>
      </c>
    </row>
    <row r="522">
      <c r="A522" s="1644" t="s">
        <v>6236</v>
      </c>
      <c r="B522" s="1644" t="s">
        <v>5</v>
      </c>
      <c r="C522" s="1644" t="s">
        <v>234</v>
      </c>
      <c r="D522" s="1644" t="s">
        <v>4600</v>
      </c>
      <c r="E522" s="1682">
        <v>0.4166666666666667</v>
      </c>
      <c r="F522" s="1682">
        <v>0.7916666666666666</v>
      </c>
      <c r="G522" s="1644" t="s">
        <v>1063</v>
      </c>
      <c r="H522" s="1644">
        <v>9.0</v>
      </c>
      <c r="I522" s="1635" t="s">
        <v>6237</v>
      </c>
      <c r="J522" s="242" t="s">
        <v>4727</v>
      </c>
    </row>
    <row r="523">
      <c r="A523" s="1619" t="s">
        <v>6236</v>
      </c>
      <c r="B523" s="1619" t="s">
        <v>5</v>
      </c>
      <c r="C523" s="1619" t="s">
        <v>1083</v>
      </c>
      <c r="D523" s="1619" t="s">
        <v>946</v>
      </c>
      <c r="E523" s="1620">
        <v>0.3958333333333333</v>
      </c>
      <c r="F523" s="1620">
        <v>0.7708333333333334</v>
      </c>
      <c r="G523" s="1619">
        <v>30.0</v>
      </c>
      <c r="H523" s="1619">
        <v>8.5</v>
      </c>
      <c r="I523" s="138"/>
      <c r="J523" s="242" t="s">
        <v>4727</v>
      </c>
    </row>
    <row r="524">
      <c r="A524" s="242" t="s">
        <v>6241</v>
      </c>
      <c r="B524" s="242" t="s">
        <v>40</v>
      </c>
      <c r="C524" s="242" t="s">
        <v>234</v>
      </c>
      <c r="D524" s="242" t="s">
        <v>4598</v>
      </c>
      <c r="E524" s="1615">
        <v>0.4166666666666667</v>
      </c>
      <c r="F524" s="1615">
        <v>0.625</v>
      </c>
      <c r="G524" s="242" t="s">
        <v>1063</v>
      </c>
      <c r="H524" s="242">
        <v>5.0</v>
      </c>
      <c r="I524" s="138"/>
      <c r="J524" s="242" t="s">
        <v>4727</v>
      </c>
    </row>
    <row r="525">
      <c r="A525" s="1616" t="s">
        <v>6244</v>
      </c>
      <c r="B525" s="1616" t="s">
        <v>40</v>
      </c>
      <c r="C525" s="1616" t="s">
        <v>234</v>
      </c>
      <c r="D525" s="1616" t="s">
        <v>4596</v>
      </c>
      <c r="E525" s="1617">
        <v>0.625</v>
      </c>
      <c r="F525" s="1617">
        <v>0.7708333333333334</v>
      </c>
      <c r="G525" s="1616" t="s">
        <v>1063</v>
      </c>
      <c r="H525" s="1616">
        <v>3.5</v>
      </c>
      <c r="I525" s="1635" t="s">
        <v>6245</v>
      </c>
      <c r="J525" s="242" t="s">
        <v>4727</v>
      </c>
    </row>
    <row r="526">
      <c r="A526" s="1619" t="s">
        <v>6247</v>
      </c>
      <c r="B526" s="1619" t="s">
        <v>1115</v>
      </c>
      <c r="C526" s="1619" t="s">
        <v>234</v>
      </c>
      <c r="D526" s="1619" t="s">
        <v>946</v>
      </c>
      <c r="E526" s="1620">
        <v>0.4166666666666667</v>
      </c>
      <c r="F526" s="1620">
        <v>0.7708333333333334</v>
      </c>
      <c r="G526" s="1619" t="s">
        <v>1063</v>
      </c>
      <c r="H526" s="1619">
        <v>8.5</v>
      </c>
      <c r="I526" s="138"/>
      <c r="J526" s="242" t="s">
        <v>4727</v>
      </c>
    </row>
    <row r="527">
      <c r="A527" s="103"/>
      <c r="B527" s="103"/>
      <c r="C527" s="103"/>
      <c r="D527" s="103"/>
      <c r="E527" s="103"/>
      <c r="F527" s="103"/>
      <c r="G527" s="103"/>
      <c r="H527" s="103"/>
      <c r="I527" s="138"/>
    </row>
    <row r="528">
      <c r="A528" s="1816" t="s">
        <v>6253</v>
      </c>
      <c r="B528" s="1816" t="s">
        <v>109</v>
      </c>
      <c r="C528" s="1816" t="s">
        <v>234</v>
      </c>
      <c r="D528" s="1816" t="s">
        <v>4579</v>
      </c>
      <c r="E528" s="1817">
        <v>0.4166666666666667</v>
      </c>
      <c r="F528" s="1817">
        <v>0.6666666666666666</v>
      </c>
      <c r="G528" s="1816" t="s">
        <v>1063</v>
      </c>
      <c r="H528" s="1816">
        <v>6.0</v>
      </c>
      <c r="J528" s="242" t="s">
        <v>4727</v>
      </c>
    </row>
    <row r="529">
      <c r="A529" s="1644" t="s">
        <v>6253</v>
      </c>
      <c r="B529" s="1644" t="s">
        <v>109</v>
      </c>
      <c r="C529" s="1644" t="s">
        <v>234</v>
      </c>
      <c r="D529" s="1644" t="s">
        <v>4600</v>
      </c>
      <c r="E529" s="1682">
        <v>0.6666666666666666</v>
      </c>
      <c r="F529" s="1682">
        <v>0.8958333333333334</v>
      </c>
      <c r="G529" s="1644" t="s">
        <v>1063</v>
      </c>
      <c r="H529" s="1644">
        <v>5.5</v>
      </c>
      <c r="J529" s="242" t="s">
        <v>4727</v>
      </c>
    </row>
    <row r="530">
      <c r="A530" s="1647" t="s">
        <v>6256</v>
      </c>
      <c r="B530" s="1647" t="s">
        <v>125</v>
      </c>
      <c r="C530" s="1647" t="s">
        <v>234</v>
      </c>
      <c r="D530" s="1647" t="s">
        <v>4598</v>
      </c>
      <c r="E530" s="1648">
        <v>0.4166666666666667</v>
      </c>
      <c r="F530" s="1648">
        <v>0.6875</v>
      </c>
      <c r="G530" s="1647" t="s">
        <v>1063</v>
      </c>
      <c r="H530" s="1647">
        <v>6.5</v>
      </c>
      <c r="J530" s="242" t="s">
        <v>4727</v>
      </c>
    </row>
    <row r="531">
      <c r="A531" s="1619" t="s">
        <v>6257</v>
      </c>
      <c r="B531" s="1619" t="s">
        <v>125</v>
      </c>
      <c r="C531" s="1619" t="s">
        <v>1064</v>
      </c>
      <c r="D531" s="1619" t="s">
        <v>946</v>
      </c>
      <c r="E531" s="1620">
        <v>0.4166666666666667</v>
      </c>
      <c r="F531" s="1620">
        <v>0.5625</v>
      </c>
      <c r="G531" s="1619" t="s">
        <v>1063</v>
      </c>
      <c r="H531" s="1619">
        <v>3.5</v>
      </c>
      <c r="J531" s="242" t="s">
        <v>4727</v>
      </c>
    </row>
    <row r="532">
      <c r="A532" s="1605" t="s">
        <v>6256</v>
      </c>
      <c r="B532" s="1605" t="s">
        <v>125</v>
      </c>
      <c r="C532" s="1605" t="s">
        <v>234</v>
      </c>
      <c r="D532" s="1605" t="s">
        <v>2870</v>
      </c>
      <c r="E532" s="1607">
        <v>0.6666666666666666</v>
      </c>
      <c r="F532" s="1607">
        <v>0.90625</v>
      </c>
      <c r="G532" s="1397"/>
      <c r="H532" s="1605">
        <v>5.75</v>
      </c>
      <c r="I532" s="242" t="s">
        <v>2491</v>
      </c>
      <c r="J532" s="242" t="s">
        <v>4727</v>
      </c>
    </row>
    <row r="533">
      <c r="A533" s="1616" t="s">
        <v>6262</v>
      </c>
      <c r="B533" s="1616" t="s">
        <v>141</v>
      </c>
      <c r="C533" s="1616" t="s">
        <v>234</v>
      </c>
      <c r="D533" s="1616" t="s">
        <v>4596</v>
      </c>
      <c r="E533" s="1617">
        <v>0.4166666666666667</v>
      </c>
      <c r="F533" s="1617">
        <v>0.7152777777777778</v>
      </c>
      <c r="G533" s="1616" t="s">
        <v>1063</v>
      </c>
      <c r="H533" s="1616" t="s">
        <v>1138</v>
      </c>
      <c r="I533" s="242" t="s">
        <v>6265</v>
      </c>
      <c r="J533" s="242" t="s">
        <v>4727</v>
      </c>
    </row>
    <row r="534">
      <c r="A534" s="1837" t="s">
        <v>6262</v>
      </c>
      <c r="B534" s="1837" t="s">
        <v>141</v>
      </c>
      <c r="C534" s="1837" t="s">
        <v>234</v>
      </c>
      <c r="D534" s="1837" t="s">
        <v>1446</v>
      </c>
      <c r="E534" s="1838">
        <v>0.041666666666666664</v>
      </c>
      <c r="F534" s="1838">
        <v>0.6666666666666666</v>
      </c>
      <c r="G534" s="649"/>
      <c r="H534" s="1837">
        <v>3.0</v>
      </c>
      <c r="J534" s="242" t="s">
        <v>4727</v>
      </c>
    </row>
    <row r="535">
      <c r="A535" s="1816" t="s">
        <v>6271</v>
      </c>
      <c r="B535" s="1816" t="s">
        <v>141</v>
      </c>
      <c r="C535" s="1816" t="s">
        <v>234</v>
      </c>
      <c r="D535" s="1816" t="s">
        <v>4579</v>
      </c>
      <c r="E535" s="1817">
        <v>0.5</v>
      </c>
      <c r="F535" s="1817">
        <v>0.8958333333333334</v>
      </c>
      <c r="G535" s="1816" t="s">
        <v>1063</v>
      </c>
      <c r="H535" s="1816">
        <v>9.5</v>
      </c>
      <c r="J535" s="242" t="s">
        <v>4727</v>
      </c>
    </row>
    <row r="536">
      <c r="A536" s="864">
        <v>41286.0</v>
      </c>
      <c r="B536" s="242" t="s">
        <v>170</v>
      </c>
      <c r="C536" s="242" t="s">
        <v>234</v>
      </c>
      <c r="D536" s="242" t="s">
        <v>946</v>
      </c>
      <c r="E536" s="1615">
        <v>0.4583333333333333</v>
      </c>
      <c r="F536" s="1615">
        <v>0.75</v>
      </c>
      <c r="G536" s="242" t="s">
        <v>4593</v>
      </c>
      <c r="J536" s="242" t="s">
        <v>4727</v>
      </c>
    </row>
    <row r="537">
      <c r="A537" s="1825">
        <v>41316.0</v>
      </c>
      <c r="B537" s="1816" t="s">
        <v>5</v>
      </c>
      <c r="C537" s="1816" t="s">
        <v>234</v>
      </c>
      <c r="D537" s="1816" t="s">
        <v>4579</v>
      </c>
      <c r="E537" s="1817">
        <v>0.4166666666666667</v>
      </c>
      <c r="F537" s="1817">
        <v>0.7708333333333334</v>
      </c>
      <c r="G537" s="1816" t="s">
        <v>1063</v>
      </c>
      <c r="H537" s="1816">
        <v>8.5</v>
      </c>
      <c r="J537" s="242" t="s">
        <v>4727</v>
      </c>
    </row>
    <row r="538">
      <c r="A538" s="1839">
        <v>41317.0</v>
      </c>
      <c r="B538" s="1837" t="s">
        <v>5</v>
      </c>
      <c r="C538" s="1837" t="s">
        <v>234</v>
      </c>
      <c r="D538" s="1837" t="s">
        <v>1446</v>
      </c>
      <c r="E538" s="1838">
        <v>0.6666666666666666</v>
      </c>
      <c r="F538" s="1838">
        <v>0.875</v>
      </c>
      <c r="G538" s="649"/>
      <c r="H538" s="1837">
        <v>5.0</v>
      </c>
      <c r="J538" s="242" t="s">
        <v>4727</v>
      </c>
    </row>
    <row r="539">
      <c r="A539" s="968">
        <v>41317.0</v>
      </c>
      <c r="B539" s="1619" t="s">
        <v>5</v>
      </c>
      <c r="C539" s="1619" t="s">
        <v>1064</v>
      </c>
      <c r="D539" s="1619" t="s">
        <v>946</v>
      </c>
      <c r="E539" s="1620">
        <v>0.3958333333333333</v>
      </c>
      <c r="F539" s="1620">
        <v>0.78125</v>
      </c>
      <c r="G539" s="1619" t="s">
        <v>4820</v>
      </c>
      <c r="H539" s="1619">
        <v>7.75</v>
      </c>
      <c r="J539" s="242" t="s">
        <v>4727</v>
      </c>
    </row>
    <row r="540">
      <c r="A540" s="1839">
        <v>41345.0</v>
      </c>
      <c r="B540" s="1837" t="s">
        <v>40</v>
      </c>
      <c r="C540" s="1837" t="s">
        <v>234</v>
      </c>
      <c r="D540" s="1837" t="s">
        <v>1446</v>
      </c>
      <c r="E540" s="1838">
        <v>0.7083333333333334</v>
      </c>
      <c r="F540" s="1838">
        <v>0.8958333333333334</v>
      </c>
      <c r="G540" s="649"/>
      <c r="H540" s="1837">
        <v>4.5</v>
      </c>
      <c r="J540" s="242" t="s">
        <v>4727</v>
      </c>
    </row>
    <row r="541">
      <c r="A541" s="1672">
        <v>41345.0</v>
      </c>
      <c r="B541" s="1647" t="s">
        <v>40</v>
      </c>
      <c r="C541" s="1647" t="s">
        <v>234</v>
      </c>
      <c r="D541" s="1647" t="s">
        <v>4598</v>
      </c>
      <c r="E541" s="1648">
        <v>0.4166666666666667</v>
      </c>
      <c r="F541" s="1648">
        <v>0.7291666666666666</v>
      </c>
      <c r="G541" s="1647" t="s">
        <v>1063</v>
      </c>
      <c r="H541" s="1647">
        <v>7.5</v>
      </c>
      <c r="J541" s="242" t="s">
        <v>4727</v>
      </c>
    </row>
    <row r="542">
      <c r="A542" s="864">
        <v>41345.0</v>
      </c>
      <c r="B542" s="1619" t="s">
        <v>1115</v>
      </c>
      <c r="C542" s="1619" t="s">
        <v>234</v>
      </c>
      <c r="D542" s="1619" t="s">
        <v>946</v>
      </c>
      <c r="E542" s="1620">
        <v>0.4166666666666667</v>
      </c>
      <c r="F542" s="1620">
        <v>0.7083333333333334</v>
      </c>
      <c r="G542" s="1619" t="s">
        <v>4566</v>
      </c>
      <c r="H542" s="1619">
        <v>6.5</v>
      </c>
      <c r="J542" s="242" t="s">
        <v>4727</v>
      </c>
    </row>
    <row r="543">
      <c r="A543" s="1839">
        <v>41367.0</v>
      </c>
      <c r="B543" s="1837" t="s">
        <v>1115</v>
      </c>
      <c r="C543" s="1837" t="s">
        <v>234</v>
      </c>
      <c r="D543" s="1837" t="s">
        <v>1446</v>
      </c>
      <c r="E543" s="1838">
        <v>0.625</v>
      </c>
      <c r="F543" s="1838">
        <v>0.8958333333333334</v>
      </c>
      <c r="G543" s="649"/>
      <c r="H543" s="1837">
        <v>6.5</v>
      </c>
      <c r="I543" s="1841"/>
      <c r="J543" s="242" t="s">
        <v>4727</v>
      </c>
    </row>
    <row r="544">
      <c r="A544" s="1628">
        <v>41406.0</v>
      </c>
      <c r="B544" s="1605" t="s">
        <v>109</v>
      </c>
      <c r="C544" s="1605" t="s">
        <v>234</v>
      </c>
      <c r="D544" s="1605" t="s">
        <v>2870</v>
      </c>
      <c r="E544" s="1607">
        <v>0.5833333333333334</v>
      </c>
      <c r="F544" s="1607">
        <v>0.90625</v>
      </c>
      <c r="G544" s="1605">
        <v>0.5</v>
      </c>
      <c r="H544" s="1605">
        <v>7.25</v>
      </c>
      <c r="J544" s="242" t="s">
        <v>4727</v>
      </c>
    </row>
    <row r="545">
      <c r="A545" s="1825">
        <v>41406.0</v>
      </c>
      <c r="B545" s="1816" t="s">
        <v>109</v>
      </c>
      <c r="C545" s="1816" t="s">
        <v>234</v>
      </c>
      <c r="D545" s="1816" t="s">
        <v>4579</v>
      </c>
      <c r="E545" s="1817">
        <v>0.4166666666666667</v>
      </c>
      <c r="F545" s="1817">
        <v>0.7916666666666666</v>
      </c>
      <c r="G545" s="1816" t="s">
        <v>1063</v>
      </c>
      <c r="H545" s="1816">
        <v>9.0</v>
      </c>
      <c r="J545" s="242" t="s">
        <v>4727</v>
      </c>
    </row>
    <row r="546">
      <c r="A546" s="1839">
        <v>41437.0</v>
      </c>
      <c r="B546" s="1837" t="s">
        <v>125</v>
      </c>
      <c r="C546" s="1837" t="s">
        <v>234</v>
      </c>
      <c r="D546" s="1837" t="s">
        <v>1446</v>
      </c>
      <c r="E546" s="1838">
        <v>0.5</v>
      </c>
      <c r="F546" s="1838">
        <v>0.6666666666666666</v>
      </c>
      <c r="G546" s="649"/>
      <c r="H546" s="1837">
        <v>4.0</v>
      </c>
      <c r="J546" s="242" t="s">
        <v>4727</v>
      </c>
    </row>
    <row r="547">
      <c r="A547" s="1672">
        <v>41437.0</v>
      </c>
      <c r="B547" s="1647" t="s">
        <v>125</v>
      </c>
      <c r="C547" s="1647" t="s">
        <v>234</v>
      </c>
      <c r="D547" s="1647" t="s">
        <v>4598</v>
      </c>
      <c r="E547" s="1648">
        <v>0.4166666666666667</v>
      </c>
      <c r="F547" s="1647">
        <v>1800.0</v>
      </c>
      <c r="G547" s="1647" t="s">
        <v>1063</v>
      </c>
      <c r="H547" s="1647">
        <v>8.0</v>
      </c>
      <c r="J547" s="242" t="s">
        <v>4727</v>
      </c>
    </row>
    <row r="548">
      <c r="A548" s="1825">
        <v>41437.0</v>
      </c>
      <c r="B548" s="1816" t="s">
        <v>125</v>
      </c>
      <c r="C548" s="1816" t="s">
        <v>234</v>
      </c>
      <c r="D548" s="1816" t="s">
        <v>4579</v>
      </c>
      <c r="E548" s="1817">
        <v>0.7083333333333334</v>
      </c>
      <c r="F548" s="1817">
        <v>0.90625</v>
      </c>
      <c r="G548" s="1816" t="s">
        <v>1063</v>
      </c>
      <c r="H548" s="1816">
        <v>4.75</v>
      </c>
      <c r="I548" s="242" t="s">
        <v>6293</v>
      </c>
      <c r="J548" s="242" t="s">
        <v>4727</v>
      </c>
    </row>
    <row r="549">
      <c r="A549" s="968">
        <v>41437.0</v>
      </c>
      <c r="B549" s="1619" t="s">
        <v>125</v>
      </c>
      <c r="C549" s="1619" t="s">
        <v>1064</v>
      </c>
      <c r="D549" s="1619" t="s">
        <v>946</v>
      </c>
      <c r="E549" s="1620">
        <v>0.3958333333333333</v>
      </c>
      <c r="F549" s="1620">
        <v>0.6041666666666666</v>
      </c>
      <c r="G549" s="1619" t="s">
        <v>1063</v>
      </c>
      <c r="H549" s="1619">
        <v>5.0</v>
      </c>
      <c r="J549" s="242" t="s">
        <v>4727</v>
      </c>
    </row>
    <row r="550">
      <c r="A550" s="1616" t="s">
        <v>6296</v>
      </c>
      <c r="B550" s="1616" t="s">
        <v>141</v>
      </c>
      <c r="C550" s="1616" t="s">
        <v>234</v>
      </c>
      <c r="D550" s="1616" t="s">
        <v>4596</v>
      </c>
      <c r="E550" s="1617">
        <v>0.5</v>
      </c>
      <c r="F550" s="1617">
        <v>0.9027777777777778</v>
      </c>
      <c r="G550" s="1616">
        <v>30.0</v>
      </c>
      <c r="H550" s="1616" t="s">
        <v>6299</v>
      </c>
      <c r="I550" s="242" t="s">
        <v>2471</v>
      </c>
      <c r="J550" s="242" t="s">
        <v>4727</v>
      </c>
    </row>
    <row r="551">
      <c r="A551" s="1672">
        <v>41467.0</v>
      </c>
      <c r="B551" s="1647" t="s">
        <v>141</v>
      </c>
      <c r="C551" s="1647" t="s">
        <v>234</v>
      </c>
      <c r="D551" s="1647" t="s">
        <v>4598</v>
      </c>
      <c r="E551" s="1648">
        <v>0.375</v>
      </c>
      <c r="F551" s="1648">
        <v>0.7083333333333334</v>
      </c>
      <c r="G551" s="1647" t="s">
        <v>1063</v>
      </c>
      <c r="H551" s="1647">
        <v>8.0</v>
      </c>
      <c r="J551" s="242" t="s">
        <v>4727</v>
      </c>
    </row>
    <row r="552">
      <c r="A552" s="1842" t="s">
        <v>6296</v>
      </c>
      <c r="B552" s="1842" t="s">
        <v>141</v>
      </c>
      <c r="C552" s="1842" t="s">
        <v>234</v>
      </c>
      <c r="D552" s="1842" t="s">
        <v>6305</v>
      </c>
      <c r="E552" s="1842">
        <v>10.0</v>
      </c>
      <c r="F552" s="1842">
        <v>18.0</v>
      </c>
      <c r="G552" s="1842">
        <v>25.0</v>
      </c>
      <c r="H552" s="1842">
        <v>7.35</v>
      </c>
      <c r="I552" s="242" t="s">
        <v>6306</v>
      </c>
      <c r="J552" s="242" t="s">
        <v>4727</v>
      </c>
    </row>
    <row r="553">
      <c r="A553" s="968">
        <v>41498.0</v>
      </c>
      <c r="B553" s="1619" t="s">
        <v>170</v>
      </c>
      <c r="C553" s="1619" t="s">
        <v>234</v>
      </c>
      <c r="D553" s="1619" t="s">
        <v>946</v>
      </c>
      <c r="E553" s="1620">
        <v>0.4166666666666667</v>
      </c>
      <c r="F553" s="1620">
        <v>0.7916666666666666</v>
      </c>
      <c r="G553" s="103"/>
      <c r="H553" s="1619">
        <v>9.0</v>
      </c>
      <c r="I553" s="242" t="s">
        <v>6309</v>
      </c>
      <c r="J553" s="242" t="s">
        <v>4727</v>
      </c>
    </row>
    <row r="554">
      <c r="A554" s="1825">
        <v>41529.0</v>
      </c>
      <c r="B554" s="1816" t="s">
        <v>5</v>
      </c>
      <c r="C554" s="1816" t="s">
        <v>234</v>
      </c>
      <c r="D554" s="1816" t="s">
        <v>4579</v>
      </c>
      <c r="E554" s="1817">
        <v>0.4166666666666667</v>
      </c>
      <c r="F554" s="1817">
        <v>0.75</v>
      </c>
      <c r="G554" s="1816" t="s">
        <v>1063</v>
      </c>
      <c r="H554" s="1816">
        <v>8.0</v>
      </c>
      <c r="I554" s="1816" t="s">
        <v>6313</v>
      </c>
      <c r="J554" s="242" t="s">
        <v>4727</v>
      </c>
    </row>
    <row r="555">
      <c r="A555" s="968">
        <v>41529.0</v>
      </c>
      <c r="B555" s="1619" t="s">
        <v>5</v>
      </c>
      <c r="C555" s="1619" t="s">
        <v>1064</v>
      </c>
      <c r="D555" s="1619" t="s">
        <v>946</v>
      </c>
      <c r="E555" s="1620">
        <v>0.3958333333333333</v>
      </c>
      <c r="F555" s="1620">
        <v>0.7708333333333334</v>
      </c>
      <c r="G555" s="1619">
        <v>30.0</v>
      </c>
      <c r="H555" s="1619">
        <v>8.5</v>
      </c>
      <c r="J555" s="242" t="s">
        <v>4727</v>
      </c>
    </row>
    <row r="556">
      <c r="A556" s="968">
        <v>41590.0</v>
      </c>
      <c r="B556" s="1619" t="s">
        <v>6318</v>
      </c>
      <c r="C556" s="1619" t="s">
        <v>234</v>
      </c>
      <c r="D556" s="1619" t="s">
        <v>946</v>
      </c>
      <c r="E556" s="1620">
        <v>0.4166666666666667</v>
      </c>
      <c r="F556" s="1620">
        <v>0.7083333333333334</v>
      </c>
      <c r="G556" s="103"/>
      <c r="H556" s="1619">
        <v>7.0</v>
      </c>
      <c r="I556" s="138"/>
      <c r="J556" s="242" t="s">
        <v>4727</v>
      </c>
    </row>
    <row r="557">
      <c r="A557" s="1839">
        <v>41529.0</v>
      </c>
      <c r="B557" s="1837" t="s">
        <v>5</v>
      </c>
      <c r="C557" s="1837" t="s">
        <v>234</v>
      </c>
      <c r="D557" s="1837" t="s">
        <v>1446</v>
      </c>
      <c r="E557" s="1838">
        <v>0.625</v>
      </c>
      <c r="F557" s="1838">
        <v>0.9166666666666666</v>
      </c>
      <c r="G557" s="1837" t="s">
        <v>1063</v>
      </c>
      <c r="H557" s="1837">
        <v>7.0</v>
      </c>
      <c r="I557" s="1635" t="s">
        <v>6321</v>
      </c>
      <c r="J557" s="242" t="s">
        <v>4727</v>
      </c>
    </row>
    <row r="558">
      <c r="A558" s="1672">
        <v>41529.0</v>
      </c>
      <c r="B558" s="1647" t="s">
        <v>5</v>
      </c>
      <c r="C558" s="1647" t="s">
        <v>234</v>
      </c>
      <c r="D558" s="1647" t="s">
        <v>4576</v>
      </c>
      <c r="E558" s="1648">
        <v>0.3958333333333333</v>
      </c>
      <c r="F558" s="1648">
        <v>0.5208333333333334</v>
      </c>
      <c r="G558" s="1647" t="s">
        <v>1063</v>
      </c>
      <c r="H558" s="1647">
        <v>3.0</v>
      </c>
      <c r="I558" s="1635" t="s">
        <v>6323</v>
      </c>
      <c r="J558" s="242" t="s">
        <v>4727</v>
      </c>
    </row>
    <row r="559">
      <c r="A559" s="1672">
        <v>41529.0</v>
      </c>
      <c r="B559" s="1647" t="s">
        <v>5</v>
      </c>
      <c r="C559" s="1647" t="s">
        <v>234</v>
      </c>
      <c r="D559" s="1647" t="s">
        <v>4576</v>
      </c>
      <c r="E559" s="1648">
        <v>0.7291666666666666</v>
      </c>
      <c r="F559" s="1648">
        <v>0.8541666666666666</v>
      </c>
      <c r="G559" s="1647" t="s">
        <v>1063</v>
      </c>
      <c r="H559" s="1647">
        <v>3.0</v>
      </c>
      <c r="I559" s="1635" t="s">
        <v>6328</v>
      </c>
      <c r="J559" s="242" t="s">
        <v>4727</v>
      </c>
    </row>
    <row r="560">
      <c r="A560" s="1672">
        <v>41559.0</v>
      </c>
      <c r="B560" s="1647" t="s">
        <v>40</v>
      </c>
      <c r="C560" s="1647" t="s">
        <v>234</v>
      </c>
      <c r="D560" s="1647" t="s">
        <v>4598</v>
      </c>
      <c r="E560" s="1648">
        <v>0.4166666666666667</v>
      </c>
      <c r="F560" s="1648">
        <v>0.7083333333333334</v>
      </c>
      <c r="G560" s="1647" t="s">
        <v>1063</v>
      </c>
      <c r="H560" s="1647">
        <v>7.0</v>
      </c>
      <c r="I560" s="138"/>
      <c r="J560" s="242" t="s">
        <v>4727</v>
      </c>
    </row>
    <row r="561">
      <c r="A561" s="864">
        <v>41559.0</v>
      </c>
      <c r="B561" s="242" t="s">
        <v>40</v>
      </c>
      <c r="C561" s="242" t="s">
        <v>234</v>
      </c>
      <c r="D561" s="242" t="s">
        <v>6331</v>
      </c>
      <c r="E561" s="1615">
        <v>0.6666666666666666</v>
      </c>
      <c r="F561" s="1615">
        <v>0.8854166666666666</v>
      </c>
      <c r="H561" s="242">
        <v>5.0</v>
      </c>
      <c r="I561" s="138"/>
      <c r="J561" s="242" t="s">
        <v>4727</v>
      </c>
    </row>
    <row r="562">
      <c r="A562" s="968">
        <v>41559.0</v>
      </c>
      <c r="B562" s="1619" t="s">
        <v>40</v>
      </c>
      <c r="C562" s="1619" t="s">
        <v>234</v>
      </c>
      <c r="D562" s="1619" t="s">
        <v>946</v>
      </c>
      <c r="E562" s="1620">
        <v>0.8645833333333334</v>
      </c>
      <c r="F562" s="1620">
        <v>0.8854166666666666</v>
      </c>
      <c r="G562" s="1619" t="s">
        <v>1063</v>
      </c>
      <c r="H562" s="1619">
        <v>0.5</v>
      </c>
      <c r="I562" s="242" t="s">
        <v>6335</v>
      </c>
      <c r="J562" s="242" t="s">
        <v>4727</v>
      </c>
    </row>
    <row r="563">
      <c r="A563" s="1628">
        <v>41590.0</v>
      </c>
      <c r="B563" s="1605" t="s">
        <v>1115</v>
      </c>
      <c r="C563" s="1605" t="s">
        <v>234</v>
      </c>
      <c r="D563" s="1605" t="s">
        <v>2870</v>
      </c>
      <c r="E563" s="1607">
        <v>0.625</v>
      </c>
      <c r="F563" s="1607">
        <v>0.875</v>
      </c>
      <c r="G563" s="1605" t="s">
        <v>1063</v>
      </c>
      <c r="H563" s="1605">
        <v>6.0</v>
      </c>
      <c r="I563" s="138"/>
      <c r="J563" s="242" t="s">
        <v>4727</v>
      </c>
    </row>
    <row r="564">
      <c r="D564" s="1700" t="s">
        <v>6339</v>
      </c>
      <c r="I564" s="138"/>
    </row>
    <row r="565">
      <c r="A565" s="1825">
        <v>41620.0</v>
      </c>
      <c r="B565" s="1816" t="s">
        <v>109</v>
      </c>
      <c r="C565" s="1816" t="s">
        <v>234</v>
      </c>
      <c r="D565" s="1816" t="s">
        <v>4579</v>
      </c>
      <c r="E565" s="1817">
        <v>0.4166666666666667</v>
      </c>
      <c r="F565" s="1817">
        <v>0.7916666666666666</v>
      </c>
      <c r="G565" s="1816" t="s">
        <v>1063</v>
      </c>
      <c r="H565" s="1816">
        <v>9.0</v>
      </c>
      <c r="I565" s="138"/>
      <c r="J565" s="242" t="s">
        <v>4727</v>
      </c>
    </row>
    <row r="566">
      <c r="A566" s="1628">
        <v>41620.0</v>
      </c>
      <c r="B566" s="1605" t="s">
        <v>109</v>
      </c>
      <c r="C566" s="1605" t="s">
        <v>234</v>
      </c>
      <c r="D566" s="1605" t="s">
        <v>2870</v>
      </c>
      <c r="E566" s="1607">
        <v>0.625</v>
      </c>
      <c r="F566" s="1607">
        <v>0.8958333333333334</v>
      </c>
      <c r="G566" s="1605" t="s">
        <v>1063</v>
      </c>
      <c r="H566" s="1605">
        <v>6.5</v>
      </c>
      <c r="I566" s="138"/>
      <c r="J566" s="242" t="s">
        <v>4727</v>
      </c>
    </row>
    <row r="567">
      <c r="A567" s="1647" t="s">
        <v>6344</v>
      </c>
      <c r="B567" s="1647" t="s">
        <v>125</v>
      </c>
      <c r="C567" s="1647" t="s">
        <v>234</v>
      </c>
      <c r="D567" s="1647" t="s">
        <v>6347</v>
      </c>
      <c r="E567" s="1648">
        <v>0.4166666666666667</v>
      </c>
      <c r="F567" s="1648">
        <v>0.7083333333333334</v>
      </c>
      <c r="G567" s="1647" t="s">
        <v>1063</v>
      </c>
      <c r="H567" s="1647">
        <v>7.0</v>
      </c>
      <c r="I567" s="138"/>
      <c r="J567" s="242" t="s">
        <v>4727</v>
      </c>
    </row>
    <row r="568">
      <c r="A568" s="1837" t="s">
        <v>6344</v>
      </c>
      <c r="B568" s="1837" t="s">
        <v>125</v>
      </c>
      <c r="C568" s="1837" t="s">
        <v>234</v>
      </c>
      <c r="D568" s="1837" t="s">
        <v>1446</v>
      </c>
      <c r="E568" s="1838">
        <v>0.5</v>
      </c>
      <c r="F568" s="1838">
        <v>0.6666666666666666</v>
      </c>
      <c r="G568" s="649"/>
      <c r="H568" s="649"/>
      <c r="I568" s="138"/>
      <c r="J568" s="242" t="s">
        <v>4727</v>
      </c>
    </row>
    <row r="569">
      <c r="A569" s="1816" t="s">
        <v>6352</v>
      </c>
      <c r="B569" s="1816" t="s">
        <v>125</v>
      </c>
      <c r="C569" s="1816" t="s">
        <v>234</v>
      </c>
      <c r="D569" s="1816" t="s">
        <v>4579</v>
      </c>
      <c r="E569" s="1817">
        <v>0.6666666666666666</v>
      </c>
      <c r="F569" s="1817">
        <v>0.8958333333333334</v>
      </c>
      <c r="G569" s="1816" t="s">
        <v>1063</v>
      </c>
      <c r="H569" s="1816">
        <v>5.5</v>
      </c>
      <c r="I569" s="1816" t="s">
        <v>6353</v>
      </c>
      <c r="J569" s="242" t="s">
        <v>4727</v>
      </c>
    </row>
    <row r="570">
      <c r="A570" s="1647" t="s">
        <v>6355</v>
      </c>
      <c r="B570" s="1647" t="s">
        <v>141</v>
      </c>
      <c r="C570" s="1647" t="s">
        <v>234</v>
      </c>
      <c r="D570" s="1647" t="s">
        <v>6347</v>
      </c>
      <c r="E570" s="1648">
        <v>0.375</v>
      </c>
      <c r="F570" s="1648">
        <v>0.7291666666666666</v>
      </c>
      <c r="G570" s="1647" t="s">
        <v>1063</v>
      </c>
      <c r="H570" s="1647">
        <v>8.5</v>
      </c>
      <c r="J570" s="242" t="s">
        <v>4727</v>
      </c>
    </row>
    <row r="571">
      <c r="A571" s="1837" t="s">
        <v>6356</v>
      </c>
      <c r="B571" s="1837" t="s">
        <v>6357</v>
      </c>
      <c r="C571" s="1837" t="s">
        <v>234</v>
      </c>
      <c r="D571" s="1837" t="s">
        <v>6358</v>
      </c>
      <c r="E571" s="1838">
        <v>0.5</v>
      </c>
      <c r="F571" s="1838">
        <v>0.6666666666666666</v>
      </c>
      <c r="G571" s="649"/>
      <c r="H571" s="649"/>
      <c r="I571" s="649"/>
      <c r="J571" s="242" t="s">
        <v>4727</v>
      </c>
    </row>
    <row r="572">
      <c r="A572" s="1644" t="s">
        <v>6356</v>
      </c>
      <c r="B572" s="1644" t="s">
        <v>6357</v>
      </c>
      <c r="C572" s="1644" t="s">
        <v>234</v>
      </c>
      <c r="D572" s="1644" t="s">
        <v>4600</v>
      </c>
      <c r="E572" s="1682">
        <v>0.5416666666666666</v>
      </c>
      <c r="F572" s="1682">
        <v>0.8958333333333334</v>
      </c>
      <c r="G572" s="1644">
        <v>30.0</v>
      </c>
      <c r="H572" s="1644">
        <v>8.0</v>
      </c>
      <c r="I572" s="138"/>
      <c r="J572" s="242" t="s">
        <v>4727</v>
      </c>
    </row>
    <row r="573">
      <c r="A573" s="1619" t="s">
        <v>6362</v>
      </c>
      <c r="B573" s="1619" t="s">
        <v>170</v>
      </c>
      <c r="C573" s="1619" t="s">
        <v>234</v>
      </c>
      <c r="D573" s="1619" t="s">
        <v>946</v>
      </c>
      <c r="E573" s="1620">
        <v>0.4166666666666667</v>
      </c>
      <c r="F573" s="1620">
        <v>0.7916666666666666</v>
      </c>
      <c r="G573" s="103"/>
      <c r="H573" s="1619">
        <v>9.0</v>
      </c>
      <c r="I573" s="138"/>
      <c r="J573" s="242" t="s">
        <v>4727</v>
      </c>
    </row>
    <row r="574">
      <c r="A574" s="1635" t="s">
        <v>6364</v>
      </c>
      <c r="B574" s="1635" t="s">
        <v>170</v>
      </c>
      <c r="C574" s="1635" t="s">
        <v>234</v>
      </c>
      <c r="D574" s="1635" t="s">
        <v>6305</v>
      </c>
      <c r="E574" s="1637">
        <v>0.5</v>
      </c>
      <c r="F574" s="1637">
        <v>0.6770833333333334</v>
      </c>
      <c r="G574" s="1635" t="s">
        <v>1063</v>
      </c>
      <c r="H574" s="1635">
        <v>4.15</v>
      </c>
      <c r="I574" s="138"/>
      <c r="J574" s="242" t="s">
        <v>4727</v>
      </c>
    </row>
    <row r="575">
      <c r="A575" s="1619" t="s">
        <v>6366</v>
      </c>
      <c r="B575" s="1619" t="s">
        <v>5</v>
      </c>
      <c r="C575" s="1619" t="s">
        <v>1064</v>
      </c>
      <c r="D575" s="1619" t="s">
        <v>946</v>
      </c>
      <c r="E575" s="1620">
        <v>0.40625</v>
      </c>
      <c r="F575" s="1620">
        <v>0.75</v>
      </c>
      <c r="G575" s="1619">
        <v>15.0</v>
      </c>
      <c r="H575" s="1619">
        <v>8.5</v>
      </c>
      <c r="I575" s="138"/>
      <c r="J575" s="242" t="s">
        <v>4727</v>
      </c>
    </row>
    <row r="576">
      <c r="A576" s="1635" t="s">
        <v>6366</v>
      </c>
      <c r="B576" s="1635" t="s">
        <v>5</v>
      </c>
      <c r="C576" s="1635" t="s">
        <v>234</v>
      </c>
      <c r="D576" s="1635" t="s">
        <v>6305</v>
      </c>
      <c r="E576" s="1637">
        <v>0.375</v>
      </c>
      <c r="F576" s="1637">
        <v>0.75</v>
      </c>
      <c r="G576" s="1635" t="s">
        <v>1063</v>
      </c>
      <c r="H576" s="1635">
        <v>8.0</v>
      </c>
      <c r="I576" s="138"/>
      <c r="J576" s="242" t="s">
        <v>4727</v>
      </c>
    </row>
    <row r="577">
      <c r="A577" s="1816" t="s">
        <v>6366</v>
      </c>
      <c r="B577" s="1816" t="s">
        <v>5</v>
      </c>
      <c r="C577" s="1816" t="s">
        <v>234</v>
      </c>
      <c r="D577" s="1816" t="s">
        <v>4579</v>
      </c>
      <c r="E577" s="1817">
        <v>0.5</v>
      </c>
      <c r="F577" s="1817">
        <v>0.9166666666666666</v>
      </c>
      <c r="G577" s="1816" t="s">
        <v>1063</v>
      </c>
      <c r="H577" s="1816">
        <v>10.0</v>
      </c>
      <c r="I577" s="1816" t="s">
        <v>6374</v>
      </c>
      <c r="J577" s="242" t="s">
        <v>4727</v>
      </c>
    </row>
    <row r="578">
      <c r="A578" s="1647" t="s">
        <v>6375</v>
      </c>
      <c r="B578" s="1647" t="s">
        <v>40</v>
      </c>
      <c r="C578" s="1647" t="s">
        <v>234</v>
      </c>
      <c r="D578" s="1647" t="s">
        <v>6347</v>
      </c>
      <c r="E578" s="1648">
        <v>0.375</v>
      </c>
      <c r="F578" s="1648">
        <v>0.7916666666666666</v>
      </c>
      <c r="G578" s="1647">
        <v>30.0</v>
      </c>
      <c r="H578" s="1647">
        <v>9.5</v>
      </c>
      <c r="I578" s="138"/>
      <c r="J578" s="242" t="s">
        <v>4727</v>
      </c>
    </row>
    <row r="579">
      <c r="A579" s="1816" t="s">
        <v>6378</v>
      </c>
      <c r="B579" s="1816" t="s">
        <v>40</v>
      </c>
      <c r="C579" s="1816" t="s">
        <v>234</v>
      </c>
      <c r="D579" s="1816" t="s">
        <v>4579</v>
      </c>
      <c r="E579" s="1817">
        <v>0.625</v>
      </c>
      <c r="F579" s="1817">
        <v>0.9166666666666666</v>
      </c>
      <c r="G579" s="1816">
        <v>30.0</v>
      </c>
      <c r="H579" s="1816">
        <v>6.5</v>
      </c>
      <c r="I579" s="138"/>
      <c r="J579" s="242" t="s">
        <v>4727</v>
      </c>
    </row>
    <row r="580">
      <c r="A580" s="1837" t="s">
        <v>6382</v>
      </c>
      <c r="B580" s="1837" t="s">
        <v>40</v>
      </c>
      <c r="C580" s="1837" t="s">
        <v>234</v>
      </c>
      <c r="D580" s="1837" t="s">
        <v>6358</v>
      </c>
      <c r="E580" s="1838">
        <v>0.4652777777777778</v>
      </c>
      <c r="F580" s="1838">
        <v>0.8333333333333334</v>
      </c>
      <c r="G580" s="1837">
        <v>30.0</v>
      </c>
      <c r="H580" s="1837">
        <v>8.5</v>
      </c>
      <c r="I580" s="138"/>
      <c r="J580" s="242" t="s">
        <v>4727</v>
      </c>
    </row>
    <row r="581">
      <c r="A581" s="1837" t="s">
        <v>6386</v>
      </c>
      <c r="B581" s="1837" t="s">
        <v>1115</v>
      </c>
      <c r="C581" s="1837" t="s">
        <v>234</v>
      </c>
      <c r="D581" s="1837" t="s">
        <v>6358</v>
      </c>
      <c r="E581" s="1838">
        <v>0.375</v>
      </c>
      <c r="F581" s="1838">
        <v>0.75</v>
      </c>
      <c r="G581" s="1837">
        <v>30.0</v>
      </c>
      <c r="H581" s="1837">
        <v>8.5</v>
      </c>
      <c r="I581" s="138"/>
      <c r="J581" s="242" t="s">
        <v>4727</v>
      </c>
    </row>
    <row r="582">
      <c r="A582" s="1619" t="s">
        <v>6386</v>
      </c>
      <c r="B582" s="1619" t="s">
        <v>4588</v>
      </c>
      <c r="C582" s="1619" t="s">
        <v>234</v>
      </c>
      <c r="D582" s="1619" t="s">
        <v>946</v>
      </c>
      <c r="E582" s="1620">
        <v>0.4583333333333333</v>
      </c>
      <c r="F582" s="1620">
        <v>0.8541666666666666</v>
      </c>
      <c r="G582" s="1619">
        <v>60.0</v>
      </c>
      <c r="H582" s="1619">
        <v>8.3</v>
      </c>
      <c r="I582" s="138"/>
      <c r="J582" s="242" t="s">
        <v>4727</v>
      </c>
    </row>
    <row r="583">
      <c r="A583" s="1816" t="s">
        <v>6386</v>
      </c>
      <c r="B583" s="1816" t="s">
        <v>1115</v>
      </c>
      <c r="C583" s="1816" t="s">
        <v>234</v>
      </c>
      <c r="D583" s="1816" t="s">
        <v>4579</v>
      </c>
      <c r="E583" s="1817">
        <v>0.625</v>
      </c>
      <c r="F583" s="1817">
        <v>0.9270833333333334</v>
      </c>
      <c r="G583" s="1816">
        <v>30.0</v>
      </c>
      <c r="H583" s="1816">
        <v>6.75</v>
      </c>
      <c r="I583" s="1635" t="s">
        <v>2471</v>
      </c>
      <c r="J583" s="242" t="s">
        <v>4727</v>
      </c>
    </row>
    <row r="584">
      <c r="A584" s="1837" t="s">
        <v>6394</v>
      </c>
      <c r="B584" s="1837" t="s">
        <v>109</v>
      </c>
      <c r="C584" s="1837" t="s">
        <v>234</v>
      </c>
      <c r="D584" s="1837" t="s">
        <v>1446</v>
      </c>
      <c r="E584" s="1838">
        <v>0.375</v>
      </c>
      <c r="F584" s="1838">
        <v>0.4583333333333333</v>
      </c>
      <c r="G584" s="649"/>
      <c r="H584" s="1837">
        <v>2.0</v>
      </c>
      <c r="I584" s="1635" t="s">
        <v>6395</v>
      </c>
      <c r="J584" s="242" t="s">
        <v>4727</v>
      </c>
    </row>
    <row r="585">
      <c r="A585" s="1616" t="s">
        <v>6396</v>
      </c>
      <c r="B585" s="1616" t="s">
        <v>109</v>
      </c>
      <c r="C585" s="1616" t="s">
        <v>234</v>
      </c>
      <c r="D585" s="1616" t="s">
        <v>4596</v>
      </c>
      <c r="E585" s="1617">
        <v>0.4583333333333333</v>
      </c>
      <c r="F585" s="1617">
        <v>0.8611111111111112</v>
      </c>
      <c r="G585" s="1616">
        <v>30.0</v>
      </c>
      <c r="H585" s="1616" t="s">
        <v>6398</v>
      </c>
      <c r="I585" s="1635" t="s">
        <v>6399</v>
      </c>
      <c r="J585" s="242" t="s">
        <v>4727</v>
      </c>
    </row>
    <row r="586">
      <c r="A586" s="1605" t="s">
        <v>6400</v>
      </c>
      <c r="B586" s="1605" t="s">
        <v>109</v>
      </c>
      <c r="C586" s="1605" t="s">
        <v>234</v>
      </c>
      <c r="D586" s="1605" t="s">
        <v>2870</v>
      </c>
      <c r="E586" s="1607">
        <v>0.5833333333333334</v>
      </c>
      <c r="F586" s="1607">
        <v>0.9166666666666666</v>
      </c>
      <c r="G586" s="1605">
        <v>0.5</v>
      </c>
      <c r="H586" s="1605">
        <v>7.5</v>
      </c>
      <c r="I586" s="1635" t="s">
        <v>6403</v>
      </c>
      <c r="J586" s="242" t="s">
        <v>4727</v>
      </c>
    </row>
    <row r="587">
      <c r="A587" s="1647" t="s">
        <v>6404</v>
      </c>
      <c r="B587" s="1647" t="s">
        <v>125</v>
      </c>
      <c r="C587" s="1647" t="s">
        <v>234</v>
      </c>
      <c r="D587" s="1647" t="s">
        <v>6347</v>
      </c>
      <c r="E587" s="1648">
        <v>0.3541666666666667</v>
      </c>
      <c r="F587" s="1648">
        <v>0.8125</v>
      </c>
      <c r="G587" s="1647" t="s">
        <v>1063</v>
      </c>
      <c r="H587" s="1647">
        <v>11.0</v>
      </c>
      <c r="J587" s="242" t="s">
        <v>4727</v>
      </c>
    </row>
    <row r="588">
      <c r="A588" s="1816" t="s">
        <v>6406</v>
      </c>
      <c r="B588" s="1816" t="s">
        <v>125</v>
      </c>
      <c r="C588" s="1816" t="s">
        <v>234</v>
      </c>
      <c r="D588" s="1816" t="s">
        <v>4579</v>
      </c>
      <c r="E588" s="1817">
        <v>0.5416666666666666</v>
      </c>
      <c r="F588" s="1817">
        <v>0.9166666666666666</v>
      </c>
      <c r="G588" s="1816">
        <v>15.0</v>
      </c>
      <c r="H588" s="1816">
        <v>9.0</v>
      </c>
      <c r="I588" s="1816" t="s">
        <v>6374</v>
      </c>
      <c r="J588" s="242" t="s">
        <v>4727</v>
      </c>
    </row>
    <row r="589">
      <c r="A589" s="1816" t="s">
        <v>6407</v>
      </c>
      <c r="B589" s="1816" t="s">
        <v>141</v>
      </c>
      <c r="C589" s="1816" t="s">
        <v>234</v>
      </c>
      <c r="D589" s="1816" t="s">
        <v>4579</v>
      </c>
      <c r="E589" s="1817">
        <v>0.625</v>
      </c>
      <c r="F589" s="1817">
        <v>0.9166666666666666</v>
      </c>
      <c r="G589" s="1816">
        <v>15.0</v>
      </c>
      <c r="H589" s="1816">
        <v>7.0</v>
      </c>
      <c r="I589" s="138"/>
      <c r="J589" s="242" t="s">
        <v>4727</v>
      </c>
    </row>
    <row r="590">
      <c r="A590" s="1635" t="s">
        <v>6407</v>
      </c>
      <c r="B590" s="1635" t="s">
        <v>141</v>
      </c>
      <c r="C590" s="1635" t="s">
        <v>234</v>
      </c>
      <c r="D590" s="1635" t="s">
        <v>6411</v>
      </c>
      <c r="E590" s="1637">
        <v>0.4166666666666667</v>
      </c>
      <c r="F590" s="1637">
        <v>0.75</v>
      </c>
      <c r="G590" s="1635">
        <v>25.0</v>
      </c>
      <c r="H590" s="138"/>
      <c r="I590" s="1635" t="s">
        <v>6374</v>
      </c>
      <c r="J590" s="242" t="s">
        <v>4727</v>
      </c>
    </row>
    <row r="591">
      <c r="A591" s="1605" t="s">
        <v>6412</v>
      </c>
      <c r="B591" s="1605" t="s">
        <v>170</v>
      </c>
      <c r="C591" s="1605" t="s">
        <v>234</v>
      </c>
      <c r="D591" s="1605" t="s">
        <v>2870</v>
      </c>
      <c r="E591" s="1607">
        <v>0.4895833333333333</v>
      </c>
      <c r="F591" s="1607">
        <v>0.75</v>
      </c>
      <c r="G591" s="1397"/>
      <c r="H591" s="1605">
        <v>5.25</v>
      </c>
      <c r="I591" s="1852" t="s">
        <v>6414</v>
      </c>
      <c r="J591" s="242" t="s">
        <v>4727</v>
      </c>
    </row>
    <row r="592">
      <c r="A592" s="1619" t="s">
        <v>6412</v>
      </c>
      <c r="B592" s="1619" t="s">
        <v>170</v>
      </c>
      <c r="C592" s="1619" t="s">
        <v>234</v>
      </c>
      <c r="D592" s="1619" t="s">
        <v>4585</v>
      </c>
      <c r="E592" s="1620">
        <v>0.40625</v>
      </c>
      <c r="F592" s="1620">
        <v>0.78125</v>
      </c>
      <c r="G592" s="1619">
        <v>30.0</v>
      </c>
      <c r="H592" s="1619">
        <v>8.5</v>
      </c>
      <c r="I592" s="138"/>
      <c r="J592" s="242" t="s">
        <v>4727</v>
      </c>
    </row>
    <row r="593">
      <c r="A593" s="1647" t="s">
        <v>6412</v>
      </c>
      <c r="B593" s="1647" t="s">
        <v>170</v>
      </c>
      <c r="C593" s="1647" t="s">
        <v>234</v>
      </c>
      <c r="D593" s="1647" t="s">
        <v>6347</v>
      </c>
      <c r="E593" s="1648">
        <v>0.46875</v>
      </c>
      <c r="F593" s="1648">
        <v>0.7083333333333334</v>
      </c>
      <c r="G593" s="1647" t="s">
        <v>1063</v>
      </c>
      <c r="H593" s="1647">
        <v>5.45</v>
      </c>
      <c r="I593" s="138"/>
      <c r="J593" s="242" t="s">
        <v>4727</v>
      </c>
    </row>
    <row r="594">
      <c r="A594" s="1853" t="s">
        <v>6423</v>
      </c>
    </row>
    <row r="595">
      <c r="A595" s="1605" t="s">
        <v>6427</v>
      </c>
      <c r="B595" s="1605" t="s">
        <v>5</v>
      </c>
      <c r="C595" s="1605" t="s">
        <v>234</v>
      </c>
      <c r="D595" s="1605" t="s">
        <v>2870</v>
      </c>
      <c r="E595" s="1607">
        <v>0.375</v>
      </c>
      <c r="F595" s="1607">
        <v>0.7708333333333334</v>
      </c>
      <c r="G595" s="1605">
        <v>0.5</v>
      </c>
      <c r="H595" s="1605">
        <v>9.0</v>
      </c>
      <c r="I595" s="138"/>
      <c r="J595" s="242" t="s">
        <v>4727</v>
      </c>
    </row>
    <row r="596">
      <c r="A596" s="1619" t="s">
        <v>6427</v>
      </c>
      <c r="B596" s="1619" t="s">
        <v>5</v>
      </c>
      <c r="C596" s="1619" t="s">
        <v>6431</v>
      </c>
      <c r="D596" s="1619" t="s">
        <v>946</v>
      </c>
      <c r="E596" s="1620">
        <v>0.375</v>
      </c>
      <c r="F596" s="1620">
        <v>0.8333333333333334</v>
      </c>
      <c r="G596" s="1619" t="s">
        <v>6434</v>
      </c>
      <c r="H596" s="1619" t="s">
        <v>6435</v>
      </c>
      <c r="I596" s="1619" t="s">
        <v>6436</v>
      </c>
      <c r="J596" s="242" t="s">
        <v>4727</v>
      </c>
    </row>
    <row r="597">
      <c r="A597" s="1816" t="s">
        <v>6438</v>
      </c>
      <c r="B597" s="1816" t="s">
        <v>5</v>
      </c>
      <c r="C597" s="1816" t="s">
        <v>234</v>
      </c>
      <c r="D597" s="1816" t="s">
        <v>4579</v>
      </c>
      <c r="E597" s="1817">
        <v>0.6041666666666666</v>
      </c>
      <c r="F597" s="1817">
        <v>0.9166666666666666</v>
      </c>
      <c r="G597" s="1816">
        <v>30.0</v>
      </c>
      <c r="H597" s="1816">
        <v>7.0</v>
      </c>
      <c r="I597" s="1816" t="s">
        <v>6374</v>
      </c>
      <c r="J597" s="242" t="s">
        <v>4727</v>
      </c>
    </row>
    <row r="598">
      <c r="A598" s="1816" t="s">
        <v>6443</v>
      </c>
      <c r="B598" s="1816" t="s">
        <v>40</v>
      </c>
      <c r="C598" s="1816" t="s">
        <v>234</v>
      </c>
      <c r="D598" s="1816" t="s">
        <v>4579</v>
      </c>
      <c r="E598" s="1817">
        <v>0.5</v>
      </c>
      <c r="F598" s="1817">
        <v>0.7604166666666666</v>
      </c>
      <c r="G598" s="1816" t="s">
        <v>1063</v>
      </c>
      <c r="H598" s="1816">
        <v>6.25</v>
      </c>
      <c r="I598" s="1816" t="s">
        <v>6374</v>
      </c>
      <c r="J598" s="242" t="s">
        <v>4727</v>
      </c>
    </row>
    <row r="599">
      <c r="A599" s="1816" t="s">
        <v>6445</v>
      </c>
      <c r="B599" s="1816" t="s">
        <v>109</v>
      </c>
      <c r="C599" s="1816" t="s">
        <v>234</v>
      </c>
      <c r="D599" s="1816" t="s">
        <v>4579</v>
      </c>
      <c r="E599" s="1817">
        <v>0.5</v>
      </c>
      <c r="F599" s="1817">
        <v>0.6666666666666666</v>
      </c>
      <c r="G599" s="1816" t="s">
        <v>1063</v>
      </c>
      <c r="H599" s="1816">
        <v>4.0</v>
      </c>
      <c r="I599" s="1614" t="s">
        <v>1904</v>
      </c>
      <c r="J599" s="242" t="s">
        <v>4727</v>
      </c>
    </row>
    <row r="600">
      <c r="A600" s="1644" t="s">
        <v>6445</v>
      </c>
      <c r="B600" s="1644" t="s">
        <v>109</v>
      </c>
      <c r="C600" s="1644" t="s">
        <v>234</v>
      </c>
      <c r="D600" s="1644" t="s">
        <v>4600</v>
      </c>
      <c r="E600" s="1682">
        <v>0.4166666666666667</v>
      </c>
      <c r="F600" s="1682">
        <v>0.75</v>
      </c>
      <c r="G600" s="1644">
        <v>30.0</v>
      </c>
      <c r="H600" s="1644">
        <v>7.5</v>
      </c>
      <c r="I600" s="1644" t="s">
        <v>1904</v>
      </c>
      <c r="J600" s="242" t="s">
        <v>4727</v>
      </c>
    </row>
    <row r="601">
      <c r="A601" s="1647" t="s">
        <v>6447</v>
      </c>
      <c r="B601" s="1647" t="s">
        <v>125</v>
      </c>
      <c r="C601" s="1647" t="s">
        <v>234</v>
      </c>
      <c r="D601" s="1647" t="s">
        <v>4598</v>
      </c>
      <c r="E601" s="1648">
        <v>0.4166666666666667</v>
      </c>
      <c r="F601" s="1648">
        <v>0.7083333333333334</v>
      </c>
      <c r="G601" s="1647" t="s">
        <v>1063</v>
      </c>
      <c r="H601" s="1647">
        <v>7.0</v>
      </c>
      <c r="I601" s="1749"/>
      <c r="J601" s="242" t="s">
        <v>4727</v>
      </c>
    </row>
    <row r="602">
      <c r="A602" s="1816" t="s">
        <v>6449</v>
      </c>
      <c r="B602" s="1816" t="s">
        <v>125</v>
      </c>
      <c r="C602" s="1816" t="s">
        <v>234</v>
      </c>
      <c r="D602" s="1816" t="s">
        <v>4579</v>
      </c>
      <c r="E602" s="1817">
        <v>0.6666666666666666</v>
      </c>
      <c r="F602" s="1817">
        <v>0.8958333333333334</v>
      </c>
      <c r="G602" s="1816" t="s">
        <v>1063</v>
      </c>
      <c r="H602" s="1816">
        <v>5.5</v>
      </c>
      <c r="I602" s="138"/>
      <c r="J602" s="242" t="s">
        <v>4727</v>
      </c>
    </row>
    <row r="603">
      <c r="A603" s="1605" t="s">
        <v>6452</v>
      </c>
      <c r="B603" s="1605" t="s">
        <v>141</v>
      </c>
      <c r="C603" s="1605" t="s">
        <v>234</v>
      </c>
      <c r="D603" s="1605" t="s">
        <v>2870</v>
      </c>
      <c r="E603" s="1607">
        <v>0.5</v>
      </c>
      <c r="F603" s="1607">
        <v>0.8958333333333334</v>
      </c>
      <c r="G603" s="1605">
        <v>0.5</v>
      </c>
      <c r="H603" s="1605">
        <v>9.0</v>
      </c>
      <c r="I603" s="138"/>
      <c r="J603" s="242" t="s">
        <v>4727</v>
      </c>
    </row>
    <row r="604">
      <c r="A604" s="1666" t="s">
        <v>6452</v>
      </c>
      <c r="B604" s="1666" t="s">
        <v>141</v>
      </c>
      <c r="C604" s="1666" t="s">
        <v>234</v>
      </c>
      <c r="D604" s="1666" t="s">
        <v>4598</v>
      </c>
      <c r="E604" s="1668">
        <v>0.4166666666666667</v>
      </c>
      <c r="F604" s="1668">
        <v>0.7083333333333334</v>
      </c>
      <c r="G604" s="1666" t="s">
        <v>1063</v>
      </c>
      <c r="H604" s="1666">
        <v>7.0</v>
      </c>
      <c r="I604" s="138"/>
      <c r="J604" s="242" t="s">
        <v>4727</v>
      </c>
    </row>
    <row r="605">
      <c r="A605" s="1619" t="s">
        <v>6459</v>
      </c>
      <c r="B605" s="1619" t="s">
        <v>170</v>
      </c>
      <c r="C605" s="1619" t="s">
        <v>234</v>
      </c>
      <c r="D605" s="1619" t="s">
        <v>946</v>
      </c>
      <c r="E605" s="1620">
        <v>0.4166666666666667</v>
      </c>
      <c r="F605" s="1620">
        <v>0.7916666666666666</v>
      </c>
      <c r="G605" s="1619">
        <v>45.0</v>
      </c>
      <c r="H605" s="1619">
        <v>8.25</v>
      </c>
      <c r="I605" s="1619" t="s">
        <v>6460</v>
      </c>
      <c r="J605" s="242" t="s">
        <v>4727</v>
      </c>
    </row>
    <row r="606">
      <c r="A606" s="1619" t="s">
        <v>6461</v>
      </c>
      <c r="B606" s="1619" t="s">
        <v>5</v>
      </c>
      <c r="C606" s="1619" t="s">
        <v>234</v>
      </c>
      <c r="D606" s="1619" t="s">
        <v>946</v>
      </c>
      <c r="E606" s="1620">
        <v>0.4166666666666667</v>
      </c>
      <c r="F606" s="1620">
        <v>0.7916666666666666</v>
      </c>
      <c r="G606" s="1619" t="s">
        <v>1063</v>
      </c>
      <c r="H606" s="1619">
        <v>9.0</v>
      </c>
      <c r="I606" s="1619" t="s">
        <v>2471</v>
      </c>
      <c r="J606" s="242" t="s">
        <v>4727</v>
      </c>
    </row>
    <row r="607">
      <c r="A607" s="1647" t="s">
        <v>6464</v>
      </c>
      <c r="B607" s="1647" t="s">
        <v>40</v>
      </c>
      <c r="C607" s="1647" t="s">
        <v>234</v>
      </c>
      <c r="D607" s="1647" t="s">
        <v>4598</v>
      </c>
      <c r="E607" s="1648">
        <v>0.4166666666666667</v>
      </c>
      <c r="F607" s="1648">
        <v>0.7083333333333334</v>
      </c>
      <c r="G607" s="1647" t="s">
        <v>1063</v>
      </c>
      <c r="H607" s="1647">
        <v>7.0</v>
      </c>
      <c r="J607" s="242" t="s">
        <v>4727</v>
      </c>
    </row>
    <row r="608">
      <c r="A608" s="1628">
        <v>41671.0</v>
      </c>
      <c r="B608" s="1605" t="s">
        <v>109</v>
      </c>
      <c r="C608" s="1605" t="s">
        <v>234</v>
      </c>
      <c r="D608" s="1605" t="s">
        <v>2870</v>
      </c>
      <c r="E608" s="1607">
        <v>0.4166666666666667</v>
      </c>
      <c r="F608" s="1607">
        <v>0.6666666666666666</v>
      </c>
      <c r="G608" s="1397"/>
      <c r="H608" s="1605">
        <v>6.0</v>
      </c>
      <c r="I608" s="138"/>
      <c r="J608" s="242" t="s">
        <v>4727</v>
      </c>
    </row>
    <row r="609">
      <c r="A609" s="1138">
        <v>41671.0</v>
      </c>
      <c r="B609" s="1644" t="s">
        <v>109</v>
      </c>
      <c r="C609" s="1644" t="s">
        <v>234</v>
      </c>
      <c r="D609" s="1644" t="s">
        <v>4600</v>
      </c>
      <c r="E609" s="1682">
        <v>0.625</v>
      </c>
      <c r="F609" s="1682">
        <v>0.8958333333333334</v>
      </c>
      <c r="G609" s="1644" t="s">
        <v>1063</v>
      </c>
      <c r="H609" s="1644">
        <v>6.5</v>
      </c>
      <c r="I609" s="138"/>
      <c r="J609" s="242" t="s">
        <v>4727</v>
      </c>
    </row>
    <row r="610">
      <c r="A610" s="1628">
        <v>41699.0</v>
      </c>
      <c r="B610" s="1605" t="s">
        <v>125</v>
      </c>
      <c r="C610" s="1605" t="s">
        <v>234</v>
      </c>
      <c r="D610" s="1605" t="s">
        <v>2870</v>
      </c>
      <c r="E610" s="1607">
        <v>0.4166666666666667</v>
      </c>
      <c r="F610" s="1607">
        <v>0.6770833333333334</v>
      </c>
      <c r="G610" s="1605" t="s">
        <v>1063</v>
      </c>
      <c r="H610" s="1605">
        <v>6.15</v>
      </c>
      <c r="I610" s="138"/>
      <c r="J610" s="242" t="s">
        <v>4727</v>
      </c>
    </row>
    <row r="611">
      <c r="A611" s="1672">
        <v>41699.0</v>
      </c>
      <c r="B611" s="1647" t="s">
        <v>125</v>
      </c>
      <c r="C611" s="1647" t="s">
        <v>234</v>
      </c>
      <c r="D611" s="1647" t="s">
        <v>4598</v>
      </c>
      <c r="E611" s="1648">
        <v>0.6666666666666666</v>
      </c>
      <c r="F611" s="1648">
        <v>0.8958333333333334</v>
      </c>
      <c r="G611" s="1647" t="s">
        <v>1063</v>
      </c>
      <c r="H611" s="1647">
        <v>5.5</v>
      </c>
      <c r="I611" s="138"/>
      <c r="J611" s="242" t="s">
        <v>4727</v>
      </c>
    </row>
    <row r="612">
      <c r="A612" s="1672">
        <v>41730.0</v>
      </c>
      <c r="B612" s="1647" t="s">
        <v>141</v>
      </c>
      <c r="C612" s="1647" t="s">
        <v>234</v>
      </c>
      <c r="D612" s="1647" t="s">
        <v>4598</v>
      </c>
      <c r="E612" s="1648">
        <v>0.4166666666666667</v>
      </c>
      <c r="F612" s="1648">
        <v>0.7083333333333334</v>
      </c>
      <c r="G612" s="1647" t="s">
        <v>1063</v>
      </c>
      <c r="H612" s="1647">
        <v>7.0</v>
      </c>
      <c r="I612" s="138"/>
      <c r="J612" s="242" t="s">
        <v>4727</v>
      </c>
    </row>
    <row r="613">
      <c r="A613" s="1138">
        <v>41730.0</v>
      </c>
      <c r="B613" s="1644" t="s">
        <v>141</v>
      </c>
      <c r="C613" s="1644" t="s">
        <v>234</v>
      </c>
      <c r="D613" s="1644" t="s">
        <v>4600</v>
      </c>
      <c r="E613" s="1682">
        <v>0.5</v>
      </c>
      <c r="F613" s="1682">
        <v>0.8958333333333334</v>
      </c>
      <c r="G613" s="1644">
        <v>30.0</v>
      </c>
      <c r="H613" s="1644">
        <v>9.0</v>
      </c>
      <c r="I613" s="138"/>
      <c r="J613" s="242" t="s">
        <v>4727</v>
      </c>
    </row>
    <row r="614">
      <c r="A614" s="968">
        <v>41760.0</v>
      </c>
      <c r="B614" s="1619" t="s">
        <v>170</v>
      </c>
      <c r="C614" s="1619" t="s">
        <v>234</v>
      </c>
      <c r="D614" s="1619" t="s">
        <v>946</v>
      </c>
      <c r="E614" s="1620">
        <v>0.4583333333333333</v>
      </c>
      <c r="F614" s="1620">
        <v>0.75</v>
      </c>
      <c r="G614" s="1619" t="s">
        <v>1063</v>
      </c>
      <c r="H614" s="1619">
        <v>7.0</v>
      </c>
      <c r="I614" s="138"/>
      <c r="J614" s="242" t="s">
        <v>4727</v>
      </c>
    </row>
    <row r="615">
      <c r="A615" s="1616" t="s">
        <v>6478</v>
      </c>
      <c r="B615" s="1616" t="s">
        <v>5</v>
      </c>
      <c r="C615" s="1616" t="s">
        <v>234</v>
      </c>
      <c r="D615" s="1616" t="s">
        <v>4596</v>
      </c>
      <c r="E615" s="1617">
        <v>0.4166666666666667</v>
      </c>
      <c r="F615" s="1617">
        <v>0.6666666666666666</v>
      </c>
      <c r="G615" s="1616" t="s">
        <v>1063</v>
      </c>
      <c r="H615" s="1616">
        <v>6.0</v>
      </c>
      <c r="I615" s="138"/>
      <c r="J615" s="242" t="s">
        <v>4727</v>
      </c>
    </row>
    <row r="616">
      <c r="A616" s="1724" t="s">
        <v>6478</v>
      </c>
      <c r="B616" s="1724" t="s">
        <v>5</v>
      </c>
      <c r="C616" s="1724" t="s">
        <v>234</v>
      </c>
      <c r="D616" s="1724" t="s">
        <v>1446</v>
      </c>
      <c r="E616" s="1725">
        <v>0.6666666666666666</v>
      </c>
      <c r="F616" s="1725">
        <v>0.875</v>
      </c>
      <c r="G616" s="1724" t="s">
        <v>1063</v>
      </c>
      <c r="H616" s="1724">
        <v>5.0</v>
      </c>
      <c r="I616" s="138"/>
      <c r="J616" s="242" t="s">
        <v>4727</v>
      </c>
    </row>
    <row r="617">
      <c r="A617" s="1856">
        <v>41791.0</v>
      </c>
      <c r="B617" s="1857" t="s">
        <v>40</v>
      </c>
      <c r="C617" s="1857" t="s">
        <v>234</v>
      </c>
      <c r="D617" s="1857" t="s">
        <v>4598</v>
      </c>
      <c r="E617" s="1858">
        <v>0.4166666666666667</v>
      </c>
      <c r="F617" s="1858">
        <v>0.6666666666666666</v>
      </c>
      <c r="G617" s="1857" t="s">
        <v>1063</v>
      </c>
      <c r="H617" s="1857">
        <v>6.0</v>
      </c>
      <c r="I617" s="1857" t="s">
        <v>6485</v>
      </c>
      <c r="J617" s="242" t="s">
        <v>4727</v>
      </c>
    </row>
    <row r="618">
      <c r="A618" s="1616" t="s">
        <v>6487</v>
      </c>
      <c r="B618" s="1616" t="s">
        <v>40</v>
      </c>
      <c r="C618" s="1616" t="s">
        <v>234</v>
      </c>
      <c r="D618" s="1616" t="s">
        <v>4596</v>
      </c>
      <c r="E618" s="1617">
        <v>0.4166666666666667</v>
      </c>
      <c r="F618" s="1617">
        <v>0.6666666666666666</v>
      </c>
      <c r="G618" s="1616" t="s">
        <v>1063</v>
      </c>
      <c r="H618" s="1616">
        <v>6.0</v>
      </c>
      <c r="I618" s="1616" t="s">
        <v>6489</v>
      </c>
      <c r="J618" s="242" t="s">
        <v>4727</v>
      </c>
    </row>
    <row r="619">
      <c r="A619" s="1724" t="s">
        <v>6487</v>
      </c>
      <c r="B619" s="1724" t="s">
        <v>40</v>
      </c>
      <c r="C619" s="1724" t="s">
        <v>234</v>
      </c>
      <c r="D619" s="1724" t="s">
        <v>1446</v>
      </c>
      <c r="E619" s="1725">
        <v>0.6666666666666666</v>
      </c>
      <c r="F619" s="1725">
        <v>0.875</v>
      </c>
      <c r="G619" s="1766"/>
      <c r="H619" s="1724">
        <v>5.0</v>
      </c>
      <c r="I619" s="138"/>
      <c r="J619" s="242" t="s">
        <v>4727</v>
      </c>
    </row>
    <row r="620">
      <c r="A620" s="968">
        <v>41852.0</v>
      </c>
      <c r="B620" s="1619" t="s">
        <v>1115</v>
      </c>
      <c r="C620" s="1619" t="s">
        <v>234</v>
      </c>
      <c r="D620" s="1619" t="s">
        <v>946</v>
      </c>
      <c r="E620" s="1620">
        <v>0.4166666666666667</v>
      </c>
      <c r="F620" s="1620">
        <v>0.6875</v>
      </c>
      <c r="G620" s="1619" t="s">
        <v>1063</v>
      </c>
      <c r="H620" s="1619">
        <v>6.5</v>
      </c>
      <c r="I620" s="1635" t="s">
        <v>6496</v>
      </c>
      <c r="J620" s="242" t="s">
        <v>4727</v>
      </c>
    </row>
    <row r="621">
      <c r="A621" s="1724" t="s">
        <v>6497</v>
      </c>
      <c r="B621" s="1724" t="s">
        <v>1115</v>
      </c>
      <c r="C621" s="1724" t="s">
        <v>234</v>
      </c>
      <c r="D621" s="1724" t="s">
        <v>1446</v>
      </c>
      <c r="E621" s="1725">
        <v>0.6666666666666666</v>
      </c>
      <c r="F621" s="1725">
        <v>0.875</v>
      </c>
      <c r="G621" s="1766"/>
      <c r="H621" s="1724">
        <v>5.0</v>
      </c>
      <c r="I621" s="138"/>
      <c r="J621" s="242" t="s">
        <v>4727</v>
      </c>
    </row>
    <row r="622">
      <c r="A622" s="1859"/>
      <c r="B622" s="1859"/>
      <c r="C622" s="1859"/>
      <c r="D622" s="1859"/>
      <c r="E622" s="1859"/>
      <c r="F622" s="1859"/>
      <c r="G622" s="1859"/>
      <c r="H622" s="1859"/>
      <c r="I622" s="1859"/>
      <c r="J622" s="1860"/>
    </row>
    <row r="624">
      <c r="A624" s="1624">
        <v>41883.0</v>
      </c>
      <c r="B624" s="1614" t="s">
        <v>109</v>
      </c>
      <c r="C624" s="1614" t="s">
        <v>234</v>
      </c>
      <c r="D624" s="1614" t="s">
        <v>6305</v>
      </c>
      <c r="E624" s="1626">
        <v>0.4166666666666667</v>
      </c>
      <c r="F624" s="1626">
        <v>0.6666666666666666</v>
      </c>
      <c r="G624" s="1863"/>
      <c r="H624" s="1614" t="s">
        <v>6504</v>
      </c>
      <c r="I624" s="1863"/>
      <c r="J624" s="242" t="s">
        <v>4727</v>
      </c>
    </row>
    <row r="625">
      <c r="A625" s="1733">
        <v>41883.0</v>
      </c>
      <c r="B625" s="1724" t="s">
        <v>109</v>
      </c>
      <c r="C625" s="1724" t="s">
        <v>234</v>
      </c>
      <c r="D625" s="1724" t="s">
        <v>6505</v>
      </c>
      <c r="E625" s="1725">
        <v>0.6666666666666666</v>
      </c>
      <c r="F625" s="1725">
        <v>0.8958333333333334</v>
      </c>
      <c r="G625" s="1766"/>
      <c r="H625" s="1724">
        <v>5.5</v>
      </c>
      <c r="I625" s="138"/>
      <c r="J625" s="242" t="s">
        <v>4727</v>
      </c>
    </row>
    <row r="626">
      <c r="A626" s="1672">
        <v>41913.0</v>
      </c>
      <c r="B626" s="1647" t="s">
        <v>125</v>
      </c>
      <c r="C626" s="1647" t="s">
        <v>234</v>
      </c>
      <c r="D626" s="1647" t="s">
        <v>6347</v>
      </c>
      <c r="E626" s="1648">
        <v>0.4166666666666667</v>
      </c>
      <c r="F626" s="1648">
        <v>0.6666666666666666</v>
      </c>
      <c r="G626" s="1647" t="s">
        <v>1063</v>
      </c>
      <c r="H626" s="1647">
        <v>6.0</v>
      </c>
      <c r="I626" s="138"/>
      <c r="J626" s="242" t="s">
        <v>4727</v>
      </c>
    </row>
    <row r="627">
      <c r="A627" s="1134">
        <v>41913.0</v>
      </c>
      <c r="B627" s="1675" t="s">
        <v>125</v>
      </c>
      <c r="C627" s="1675" t="s">
        <v>234</v>
      </c>
      <c r="D627" s="1675" t="s">
        <v>6505</v>
      </c>
      <c r="E627" s="1691">
        <v>0.6666666666666666</v>
      </c>
      <c r="F627" s="1691">
        <v>0.8958333333333334</v>
      </c>
      <c r="G627" s="1675" t="s">
        <v>1063</v>
      </c>
      <c r="H627" s="1675">
        <v>5.5</v>
      </c>
      <c r="I627" s="97"/>
      <c r="J627" s="1675" t="s">
        <v>4727</v>
      </c>
    </row>
    <row r="628">
      <c r="A628" s="1672">
        <v>41944.0</v>
      </c>
      <c r="B628" s="1647" t="s">
        <v>141</v>
      </c>
      <c r="C628" s="1647" t="s">
        <v>234</v>
      </c>
      <c r="D628" s="1647" t="s">
        <v>6347</v>
      </c>
      <c r="E628" s="1648">
        <v>0.4166666666666667</v>
      </c>
      <c r="F628" s="1648">
        <v>0.7083333333333334</v>
      </c>
      <c r="G628" s="1647" t="s">
        <v>1063</v>
      </c>
      <c r="H628" s="1647">
        <v>7.0</v>
      </c>
      <c r="I628" s="138"/>
      <c r="J628" s="242" t="s">
        <v>4727</v>
      </c>
    </row>
    <row r="629">
      <c r="A629" s="1672">
        <v>41944.0</v>
      </c>
      <c r="B629" s="1647" t="s">
        <v>141</v>
      </c>
      <c r="C629" s="1647" t="s">
        <v>234</v>
      </c>
      <c r="D629" s="1647" t="s">
        <v>6347</v>
      </c>
      <c r="E629" s="1648">
        <v>0.875</v>
      </c>
      <c r="F629" s="1648">
        <v>0.9097222222222222</v>
      </c>
      <c r="G629" s="1647" t="s">
        <v>1063</v>
      </c>
      <c r="H629" s="1647" t="s">
        <v>6512</v>
      </c>
      <c r="I629" s="1635" t="s">
        <v>6513</v>
      </c>
      <c r="J629" s="242" t="s">
        <v>4727</v>
      </c>
    </row>
    <row r="630">
      <c r="A630" s="1624">
        <v>41955.0</v>
      </c>
      <c r="B630" s="1614" t="s">
        <v>141</v>
      </c>
      <c r="C630" s="1614" t="s">
        <v>234</v>
      </c>
      <c r="D630" s="1614" t="s">
        <v>6305</v>
      </c>
      <c r="E630" s="1626">
        <v>0.5</v>
      </c>
      <c r="F630" s="1626">
        <v>0.9097222222222222</v>
      </c>
      <c r="G630" s="1614">
        <v>30.0</v>
      </c>
      <c r="H630" s="1614">
        <v>9.2</v>
      </c>
      <c r="I630" s="138"/>
      <c r="J630" s="242" t="s">
        <v>4727</v>
      </c>
    </row>
    <row r="631">
      <c r="A631" s="968">
        <v>41974.0</v>
      </c>
      <c r="B631" s="1619" t="s">
        <v>170</v>
      </c>
      <c r="C631" s="1619" t="s">
        <v>234</v>
      </c>
      <c r="D631" s="1619" t="s">
        <v>946</v>
      </c>
      <c r="E631" s="1620">
        <v>0.4583333333333333</v>
      </c>
      <c r="F631" s="1620">
        <v>0.8541666666666666</v>
      </c>
      <c r="G631" s="1619">
        <v>30.0</v>
      </c>
      <c r="H631" s="1619">
        <v>8.0</v>
      </c>
      <c r="I631" s="1635" t="s">
        <v>6517</v>
      </c>
      <c r="J631" s="242" t="s">
        <v>4727</v>
      </c>
    </row>
    <row r="632">
      <c r="A632" s="1614" t="s">
        <v>6518</v>
      </c>
      <c r="B632" s="1614" t="s">
        <v>5</v>
      </c>
      <c r="C632" s="1614" t="s">
        <v>234</v>
      </c>
      <c r="D632" s="1614" t="s">
        <v>6305</v>
      </c>
      <c r="E632" s="1626">
        <v>0.4166666666666667</v>
      </c>
      <c r="F632" s="1626">
        <v>0.8125</v>
      </c>
      <c r="G632" s="1614">
        <v>10.0</v>
      </c>
      <c r="H632" s="1626">
        <v>0.3680555555555556</v>
      </c>
      <c r="I632" s="1614" t="s">
        <v>6520</v>
      </c>
      <c r="J632" s="242" t="s">
        <v>4727</v>
      </c>
    </row>
    <row r="633">
      <c r="A633" s="1647" t="s">
        <v>6521</v>
      </c>
      <c r="B633" s="1647" t="s">
        <v>5</v>
      </c>
      <c r="C633" s="1647" t="s">
        <v>234</v>
      </c>
      <c r="D633" s="1647" t="s">
        <v>6347</v>
      </c>
      <c r="E633" s="1648">
        <v>0.4479166666666667</v>
      </c>
      <c r="F633" s="1648">
        <v>0.5416666666666666</v>
      </c>
      <c r="G633" s="1647" t="s">
        <v>1063</v>
      </c>
      <c r="H633" s="1647">
        <v>3.45</v>
      </c>
      <c r="I633" s="1635" t="s">
        <v>6522</v>
      </c>
      <c r="J633" s="242" t="s">
        <v>4727</v>
      </c>
    </row>
    <row r="634">
      <c r="A634" s="1647" t="s">
        <v>6524</v>
      </c>
      <c r="B634" s="1647" t="s">
        <v>40</v>
      </c>
      <c r="C634" s="1647" t="s">
        <v>234</v>
      </c>
      <c r="D634" s="1647" t="s">
        <v>6347</v>
      </c>
      <c r="E634" s="1648">
        <v>0.4166666666666667</v>
      </c>
      <c r="F634" s="1648">
        <v>0.7916666666666666</v>
      </c>
      <c r="G634" s="1647">
        <v>30.0</v>
      </c>
      <c r="H634" s="1647">
        <v>8.5</v>
      </c>
      <c r="J634" s="242" t="s">
        <v>4727</v>
      </c>
    </row>
    <row r="635">
      <c r="A635" s="1614" t="s">
        <v>6526</v>
      </c>
      <c r="B635" s="1614" t="s">
        <v>1115</v>
      </c>
      <c r="C635" s="1614" t="s">
        <v>234</v>
      </c>
      <c r="D635" s="1614" t="s">
        <v>6305</v>
      </c>
      <c r="E635" s="1626">
        <v>0.4166666666666667</v>
      </c>
      <c r="F635" s="1626">
        <v>0.8055555555555556</v>
      </c>
      <c r="G635" s="1863"/>
      <c r="H635" s="1626">
        <v>0.3055555555555556</v>
      </c>
      <c r="I635" s="1614" t="s">
        <v>6527</v>
      </c>
      <c r="J635" s="242" t="s">
        <v>4727</v>
      </c>
    </row>
    <row r="636">
      <c r="A636" s="1614" t="s">
        <v>6528</v>
      </c>
      <c r="B636" s="1614" t="s">
        <v>109</v>
      </c>
      <c r="C636" s="1614" t="s">
        <v>234</v>
      </c>
      <c r="D636" s="1614" t="s">
        <v>6305</v>
      </c>
      <c r="E636" s="1626">
        <v>0.4166666666666667</v>
      </c>
      <c r="F636" s="1626">
        <v>0.6666666666666666</v>
      </c>
      <c r="G636" s="1863"/>
      <c r="H636" s="1614">
        <v>6.0</v>
      </c>
      <c r="I636" s="138"/>
      <c r="J636" s="242" t="s">
        <v>4727</v>
      </c>
    </row>
    <row r="637">
      <c r="A637" s="1866" t="s">
        <v>6528</v>
      </c>
      <c r="B637" s="1866" t="s">
        <v>109</v>
      </c>
      <c r="C637" s="1866" t="s">
        <v>3145</v>
      </c>
      <c r="D637" s="1866" t="s">
        <v>1446</v>
      </c>
      <c r="E637" s="1867">
        <v>0.6666666666666666</v>
      </c>
      <c r="F637" s="1867">
        <v>0.90625</v>
      </c>
      <c r="G637" s="1868"/>
      <c r="H637" s="1866">
        <v>5.5</v>
      </c>
      <c r="I637" s="1869"/>
      <c r="J637" s="242" t="s">
        <v>4727</v>
      </c>
    </row>
    <row r="638">
      <c r="A638" s="1647" t="s">
        <v>6538</v>
      </c>
      <c r="B638" s="1647" t="s">
        <v>125</v>
      </c>
      <c r="C638" s="1647" t="s">
        <v>234</v>
      </c>
      <c r="D638" s="1647" t="s">
        <v>6347</v>
      </c>
      <c r="E638" s="1648">
        <v>0.4166666666666667</v>
      </c>
      <c r="F638" s="1648">
        <v>0.6875</v>
      </c>
      <c r="G638" s="1647" t="s">
        <v>1063</v>
      </c>
      <c r="H638" s="1647">
        <v>6.5</v>
      </c>
      <c r="I638" s="1871"/>
      <c r="J638" s="242" t="s">
        <v>4727</v>
      </c>
    </row>
    <row r="639">
      <c r="A639" s="1866" t="s">
        <v>6538</v>
      </c>
      <c r="B639" s="1866" t="s">
        <v>2092</v>
      </c>
      <c r="C639" s="1866" t="s">
        <v>234</v>
      </c>
      <c r="D639" s="1866" t="s">
        <v>1446</v>
      </c>
      <c r="E639" s="1867">
        <v>0.6666666666666666</v>
      </c>
      <c r="F639" s="1867">
        <v>0.8854166666666666</v>
      </c>
      <c r="G639" s="1868"/>
      <c r="H639" s="1866">
        <v>5.1</v>
      </c>
      <c r="I639" s="1869"/>
      <c r="J639" s="242" t="s">
        <v>4727</v>
      </c>
    </row>
    <row r="640">
      <c r="A640" s="1647" t="s">
        <v>6541</v>
      </c>
      <c r="B640" s="1647" t="s">
        <v>141</v>
      </c>
      <c r="C640" s="1647" t="s">
        <v>234</v>
      </c>
      <c r="D640" s="1647" t="s">
        <v>4598</v>
      </c>
      <c r="E640" s="1648">
        <v>0.4583333333333333</v>
      </c>
      <c r="F640" s="1648">
        <v>0.7083333333333334</v>
      </c>
      <c r="G640" s="1749"/>
      <c r="H640" s="1647">
        <v>7.0</v>
      </c>
      <c r="I640" s="1656" t="s">
        <v>6547</v>
      </c>
      <c r="J640" s="242" t="s">
        <v>4727</v>
      </c>
    </row>
    <row r="641">
      <c r="A641" s="1866" t="s">
        <v>6541</v>
      </c>
      <c r="B641" s="1866" t="s">
        <v>141</v>
      </c>
      <c r="C641" s="1866" t="s">
        <v>234</v>
      </c>
      <c r="D641" s="1866" t="s">
        <v>1446</v>
      </c>
      <c r="E641" s="1867">
        <v>0.5</v>
      </c>
      <c r="F641" s="1867">
        <v>0.8958333333333334</v>
      </c>
      <c r="G641" s="1866" t="s">
        <v>6549</v>
      </c>
      <c r="H641" s="1866">
        <v>9.0</v>
      </c>
      <c r="I641" s="1869"/>
      <c r="J641" s="242" t="s">
        <v>4727</v>
      </c>
    </row>
    <row r="642">
      <c r="A642" s="1866" t="s">
        <v>6551</v>
      </c>
      <c r="B642" s="1866" t="s">
        <v>170</v>
      </c>
      <c r="C642" s="1866" t="s">
        <v>234</v>
      </c>
      <c r="D642" s="1866" t="s">
        <v>1446</v>
      </c>
      <c r="E642" s="1867">
        <v>0.4583333333333333</v>
      </c>
      <c r="F642" s="1867">
        <v>0.75</v>
      </c>
      <c r="G642" s="1868"/>
      <c r="H642" s="1866">
        <v>7.0</v>
      </c>
      <c r="I642" s="138"/>
      <c r="J642" s="242" t="s">
        <v>4727</v>
      </c>
    </row>
    <row r="643">
      <c r="A643" s="1866" t="s">
        <v>6555</v>
      </c>
      <c r="B643" s="1866" t="s">
        <v>5</v>
      </c>
      <c r="C643" s="1866" t="s">
        <v>234</v>
      </c>
      <c r="D643" s="1866" t="s">
        <v>1446</v>
      </c>
      <c r="E643" s="1867">
        <v>0.4166666666666667</v>
      </c>
      <c r="F643" s="1867">
        <v>0.7916666666666666</v>
      </c>
      <c r="G643" s="1868"/>
      <c r="H643" s="1866">
        <v>9.0</v>
      </c>
      <c r="I643" s="138"/>
      <c r="J643" s="242" t="s">
        <v>4727</v>
      </c>
    </row>
    <row r="644">
      <c r="A644" s="1647" t="s">
        <v>6558</v>
      </c>
      <c r="B644" s="1647" t="s">
        <v>40</v>
      </c>
      <c r="C644" s="1647" t="s">
        <v>234</v>
      </c>
      <c r="D644" s="1647" t="s">
        <v>6347</v>
      </c>
      <c r="E644" s="1648">
        <v>0.4166666666666667</v>
      </c>
      <c r="F644" s="1648">
        <v>0.7916666666666666</v>
      </c>
      <c r="G644" s="1647">
        <v>15.0</v>
      </c>
      <c r="H644" s="1647">
        <v>8.45</v>
      </c>
      <c r="I644" s="138"/>
      <c r="J644" s="242" t="s">
        <v>4727</v>
      </c>
    </row>
    <row r="645">
      <c r="A645" s="1675" t="s">
        <v>6562</v>
      </c>
      <c r="B645" s="1675" t="s">
        <v>1115</v>
      </c>
      <c r="C645" s="1675" t="s">
        <v>234</v>
      </c>
      <c r="D645" s="1675" t="s">
        <v>1446</v>
      </c>
      <c r="E645" s="1691">
        <v>0.4166666666666667</v>
      </c>
      <c r="F645" s="1691">
        <v>0.5833333333333334</v>
      </c>
      <c r="G645" s="1675" t="s">
        <v>1063</v>
      </c>
      <c r="H645" s="1675">
        <v>4.0</v>
      </c>
      <c r="I645" s="138"/>
      <c r="J645" s="242" t="s">
        <v>4727</v>
      </c>
    </row>
    <row r="646">
      <c r="A646" s="1873" t="s">
        <v>6227</v>
      </c>
      <c r="B646" s="1873" t="s">
        <v>5</v>
      </c>
      <c r="C646" s="1873" t="s">
        <v>234</v>
      </c>
      <c r="D646" s="1873" t="s">
        <v>1446</v>
      </c>
      <c r="E646" s="1874">
        <v>0.4583333333333333</v>
      </c>
      <c r="F646" s="1874">
        <v>0.6666666666666666</v>
      </c>
      <c r="G646" s="1873" t="s">
        <v>1063</v>
      </c>
      <c r="H646" s="1873">
        <v>5.0</v>
      </c>
      <c r="I646" s="1873" t="s">
        <v>6565</v>
      </c>
      <c r="J646" s="242" t="s">
        <v>4727</v>
      </c>
    </row>
    <row r="647">
      <c r="A647" s="1866" t="s">
        <v>6568</v>
      </c>
      <c r="B647" s="1866" t="s">
        <v>109</v>
      </c>
      <c r="C647" s="1866" t="s">
        <v>234</v>
      </c>
      <c r="D647" s="1866" t="s">
        <v>1446</v>
      </c>
      <c r="E647" s="1867">
        <v>0.4166666666666667</v>
      </c>
      <c r="F647" s="1867">
        <v>0.6666666666666666</v>
      </c>
      <c r="G647" s="1868"/>
      <c r="H647" s="1866">
        <v>6.0</v>
      </c>
      <c r="I647" s="1868"/>
      <c r="J647" s="1873" t="s">
        <v>4727</v>
      </c>
    </row>
    <row r="648">
      <c r="A648" s="1875" t="s">
        <v>6568</v>
      </c>
      <c r="B648" s="1875" t="s">
        <v>109</v>
      </c>
      <c r="C648" s="1875" t="s">
        <v>234</v>
      </c>
      <c r="D648" s="1875" t="s">
        <v>6305</v>
      </c>
      <c r="E648" s="1877">
        <v>0.4166666666666667</v>
      </c>
      <c r="F648" s="1877">
        <v>0.6666666666666666</v>
      </c>
      <c r="G648" s="1863"/>
      <c r="H648" s="1614">
        <v>6.0</v>
      </c>
      <c r="I648" s="1863"/>
      <c r="J648" s="242" t="s">
        <v>4727</v>
      </c>
    </row>
    <row r="649">
      <c r="A649" s="1647" t="s">
        <v>6573</v>
      </c>
      <c r="B649" s="1647" t="s">
        <v>125</v>
      </c>
      <c r="C649" s="1647" t="s">
        <v>234</v>
      </c>
      <c r="D649" s="1647" t="s">
        <v>6347</v>
      </c>
      <c r="E649" s="1648">
        <v>0.4166666666666667</v>
      </c>
      <c r="F649" s="1648">
        <v>0.6666666666666666</v>
      </c>
      <c r="G649" s="1647" t="s">
        <v>1063</v>
      </c>
      <c r="H649" s="1647">
        <v>6.0</v>
      </c>
      <c r="J649" s="242" t="s">
        <v>4727</v>
      </c>
    </row>
    <row r="650">
      <c r="A650" s="1873" t="s">
        <v>6577</v>
      </c>
      <c r="B650" s="1873" t="s">
        <v>125</v>
      </c>
      <c r="C650" s="1873" t="s">
        <v>234</v>
      </c>
      <c r="D650" s="1873" t="s">
        <v>1446</v>
      </c>
      <c r="E650" s="1874">
        <v>0.6666666666666666</v>
      </c>
      <c r="F650" s="1874">
        <v>0.875</v>
      </c>
      <c r="G650" s="1881"/>
      <c r="H650" s="1873">
        <v>5.0</v>
      </c>
      <c r="I650" s="138"/>
      <c r="J650" s="242" t="s">
        <v>4727</v>
      </c>
    </row>
    <row r="651">
      <c r="A651" s="1873" t="s">
        <v>6579</v>
      </c>
      <c r="B651" s="1873" t="s">
        <v>141</v>
      </c>
      <c r="C651" s="1873" t="s">
        <v>234</v>
      </c>
      <c r="D651" s="1873" t="s">
        <v>1446</v>
      </c>
      <c r="E651" s="1874">
        <v>0.4166666666666667</v>
      </c>
      <c r="F651" s="1874">
        <v>0.7083333333333334</v>
      </c>
      <c r="G651" s="1881"/>
      <c r="H651" s="1873">
        <v>7.0</v>
      </c>
      <c r="J651" s="242" t="s">
        <v>4727</v>
      </c>
    </row>
    <row r="652">
      <c r="A652" s="1614" t="s">
        <v>6581</v>
      </c>
      <c r="B652" s="1614" t="s">
        <v>141</v>
      </c>
      <c r="C652" s="1614" t="s">
        <v>234</v>
      </c>
      <c r="D652" s="1614" t="s">
        <v>6305</v>
      </c>
      <c r="E652" s="1626">
        <v>0.5</v>
      </c>
      <c r="F652" s="1626">
        <v>0.875</v>
      </c>
      <c r="G652" s="1614">
        <v>30.0</v>
      </c>
      <c r="H652" s="1614">
        <v>8.5</v>
      </c>
      <c r="I652" s="138"/>
      <c r="J652" s="242" t="s">
        <v>4727</v>
      </c>
    </row>
    <row r="653">
      <c r="A653" s="1619" t="s">
        <v>6582</v>
      </c>
      <c r="B653" s="1619" t="s">
        <v>170</v>
      </c>
      <c r="C653" s="1619" t="s">
        <v>234</v>
      </c>
      <c r="D653" s="1619" t="s">
        <v>946</v>
      </c>
      <c r="E653" s="1620">
        <v>0.4583333333333333</v>
      </c>
      <c r="F653" s="1620">
        <v>0.75</v>
      </c>
      <c r="G653" s="1619">
        <v>30.0</v>
      </c>
      <c r="H653" s="1619">
        <v>6.5</v>
      </c>
      <c r="I653" s="138"/>
      <c r="J653" s="242" t="s">
        <v>4727</v>
      </c>
    </row>
    <row r="654">
      <c r="A654" s="1616" t="s">
        <v>6584</v>
      </c>
      <c r="B654" s="1616" t="s">
        <v>5</v>
      </c>
      <c r="C654" s="1616" t="s">
        <v>234</v>
      </c>
      <c r="D654" s="1616" t="s">
        <v>4596</v>
      </c>
      <c r="E654" s="1617">
        <v>0.4583333333333333</v>
      </c>
      <c r="F654" s="1617">
        <v>0.75</v>
      </c>
      <c r="G654" s="1616" t="s">
        <v>1063</v>
      </c>
      <c r="H654" s="1616">
        <v>7.0</v>
      </c>
      <c r="I654" s="1616" t="s">
        <v>1904</v>
      </c>
      <c r="J654" s="242" t="s">
        <v>4727</v>
      </c>
    </row>
    <row r="655">
      <c r="A655" s="1616" t="s">
        <v>6586</v>
      </c>
      <c r="B655" s="1616" t="s">
        <v>40</v>
      </c>
      <c r="C655" s="1616" t="s">
        <v>234</v>
      </c>
      <c r="D655" s="1616" t="s">
        <v>4596</v>
      </c>
      <c r="E655" s="1617">
        <v>0.4166666666666667</v>
      </c>
      <c r="F655" s="1617">
        <v>0.7916666666666666</v>
      </c>
      <c r="G655" s="1616" t="s">
        <v>1063</v>
      </c>
      <c r="H655" s="1616">
        <v>9.0</v>
      </c>
      <c r="I655" s="138"/>
      <c r="J655" s="242" t="s">
        <v>4727</v>
      </c>
    </row>
    <row r="656">
      <c r="A656" s="1619" t="s">
        <v>6589</v>
      </c>
      <c r="B656" s="1619" t="s">
        <v>1115</v>
      </c>
      <c r="C656" s="1619" t="s">
        <v>234</v>
      </c>
      <c r="D656" s="1619" t="s">
        <v>946</v>
      </c>
      <c r="E656" s="1620">
        <v>0.4166666666666667</v>
      </c>
      <c r="F656" s="1620">
        <v>0.7916666666666666</v>
      </c>
      <c r="G656" s="1619" t="s">
        <v>1063</v>
      </c>
      <c r="H656" s="1619">
        <v>9.0</v>
      </c>
      <c r="I656" s="138"/>
      <c r="J656" s="242" t="s">
        <v>4727</v>
      </c>
    </row>
    <row r="657">
      <c r="A657" s="1605" t="s">
        <v>6592</v>
      </c>
      <c r="B657" s="1605" t="s">
        <v>125</v>
      </c>
      <c r="C657" s="1605" t="s">
        <v>234</v>
      </c>
      <c r="D657" s="1605" t="s">
        <v>2870</v>
      </c>
      <c r="E657" s="1607">
        <v>0.4166666666666667</v>
      </c>
      <c r="F657" s="1607">
        <v>0.6770833333333334</v>
      </c>
      <c r="G657" s="1397"/>
      <c r="H657" s="1605">
        <v>6.25</v>
      </c>
      <c r="I657" s="1635" t="s">
        <v>6594</v>
      </c>
      <c r="J657" s="242" t="s">
        <v>4727</v>
      </c>
    </row>
    <row r="658">
      <c r="A658" s="1614" t="s">
        <v>6596</v>
      </c>
      <c r="B658" s="1614" t="s">
        <v>109</v>
      </c>
      <c r="C658" s="1614" t="s">
        <v>234</v>
      </c>
      <c r="D658" s="1614" t="s">
        <v>6305</v>
      </c>
      <c r="E658" s="1626">
        <v>0.4166666666666667</v>
      </c>
      <c r="F658" s="1626">
        <v>0.6666666666666666</v>
      </c>
      <c r="G658" s="1614" t="s">
        <v>1063</v>
      </c>
      <c r="H658" s="1614">
        <v>6.0</v>
      </c>
      <c r="J658" s="242" t="s">
        <v>4727</v>
      </c>
    </row>
    <row r="659">
      <c r="A659" s="1873" t="s">
        <v>6596</v>
      </c>
      <c r="B659" s="1873" t="s">
        <v>109</v>
      </c>
      <c r="C659" s="1873" t="s">
        <v>234</v>
      </c>
      <c r="D659" s="1873" t="s">
        <v>6358</v>
      </c>
      <c r="E659" s="1874">
        <v>0.6666666666666666</v>
      </c>
      <c r="F659" s="1874">
        <v>0.8958333333333334</v>
      </c>
      <c r="G659" s="1881"/>
      <c r="H659" s="1873">
        <v>5.5</v>
      </c>
      <c r="I659" s="1881"/>
      <c r="J659" s="242" t="s">
        <v>4727</v>
      </c>
    </row>
    <row r="660">
      <c r="A660" s="1866" t="s">
        <v>6592</v>
      </c>
      <c r="B660" s="1866" t="s">
        <v>125</v>
      </c>
      <c r="C660" s="1866" t="s">
        <v>234</v>
      </c>
      <c r="D660" s="1866" t="s">
        <v>1446</v>
      </c>
      <c r="E660" s="1867">
        <v>0.6666666666666666</v>
      </c>
      <c r="F660" s="1867">
        <v>0.875</v>
      </c>
      <c r="G660" s="1868"/>
      <c r="H660" s="1866">
        <v>5.0</v>
      </c>
      <c r="I660" s="1868"/>
      <c r="J660" s="242" t="s">
        <v>4727</v>
      </c>
    </row>
    <row r="661">
      <c r="A661" s="1628">
        <v>41641.0</v>
      </c>
      <c r="B661" s="1605" t="s">
        <v>141</v>
      </c>
      <c r="C661" s="1605" t="s">
        <v>234</v>
      </c>
      <c r="D661" s="1605" t="s">
        <v>2870</v>
      </c>
      <c r="E661" s="1607">
        <v>0.4166666666666667</v>
      </c>
      <c r="F661" s="1607">
        <v>0.7083333333333334</v>
      </c>
      <c r="G661" s="1397"/>
      <c r="H661" s="1605">
        <v>7.0</v>
      </c>
      <c r="I661" s="138"/>
      <c r="J661" s="242" t="s">
        <v>4727</v>
      </c>
    </row>
    <row r="662">
      <c r="A662" s="1624">
        <v>41641.0</v>
      </c>
      <c r="B662" s="1614" t="s">
        <v>141</v>
      </c>
      <c r="C662" s="1614" t="s">
        <v>234</v>
      </c>
      <c r="D662" s="1614" t="s">
        <v>6305</v>
      </c>
      <c r="E662" s="1626">
        <v>0.5</v>
      </c>
      <c r="F662" s="1626">
        <v>0.8958333333333334</v>
      </c>
      <c r="G662" s="1614">
        <v>15.0</v>
      </c>
      <c r="H662" s="1614">
        <v>9.15</v>
      </c>
      <c r="I662" s="1863"/>
      <c r="J662" s="242" t="s">
        <v>4727</v>
      </c>
    </row>
    <row r="663">
      <c r="A663" s="968">
        <v>41672.0</v>
      </c>
      <c r="B663" s="1619" t="s">
        <v>170</v>
      </c>
      <c r="C663" s="1619" t="s">
        <v>234</v>
      </c>
      <c r="D663" s="1619" t="s">
        <v>946</v>
      </c>
      <c r="E663" s="1620">
        <v>0.4583333333333333</v>
      </c>
      <c r="F663" s="1620">
        <v>0.75</v>
      </c>
      <c r="G663" s="1619">
        <v>30.0</v>
      </c>
      <c r="H663" s="1619">
        <v>6.5</v>
      </c>
      <c r="I663" s="103"/>
      <c r="J663" s="242" t="s">
        <v>4727</v>
      </c>
    </row>
    <row r="664">
      <c r="A664" s="968">
        <v>41672.0</v>
      </c>
      <c r="B664" s="1619" t="s">
        <v>5</v>
      </c>
      <c r="C664" s="1619" t="s">
        <v>1064</v>
      </c>
      <c r="D664" s="1619" t="s">
        <v>946</v>
      </c>
      <c r="E664" s="1620">
        <v>0.4166666666666667</v>
      </c>
      <c r="F664" s="1620">
        <v>0.7916666666666666</v>
      </c>
      <c r="G664" s="1619">
        <v>1.0</v>
      </c>
      <c r="H664" s="1619">
        <v>5.0</v>
      </c>
      <c r="I664" s="103"/>
      <c r="J664" s="242" t="s">
        <v>4727</v>
      </c>
    </row>
    <row r="665">
      <c r="A665" s="1616" t="s">
        <v>6615</v>
      </c>
      <c r="B665" s="1616" t="s">
        <v>5</v>
      </c>
      <c r="C665" s="1616" t="s">
        <v>234</v>
      </c>
      <c r="D665" s="1616" t="s">
        <v>4596</v>
      </c>
      <c r="E665" s="1617">
        <v>0.4166666666666667</v>
      </c>
      <c r="F665" s="1617">
        <v>0.7916666666666666</v>
      </c>
      <c r="G665" s="1616" t="s">
        <v>1063</v>
      </c>
      <c r="H665" s="1616">
        <v>9.0</v>
      </c>
      <c r="I665" s="138"/>
      <c r="J665" s="242" t="s">
        <v>4727</v>
      </c>
    </row>
    <row r="666">
      <c r="A666" s="1672">
        <v>41731.0</v>
      </c>
      <c r="B666" s="1647" t="s">
        <v>40</v>
      </c>
      <c r="C666" s="1647" t="s">
        <v>234</v>
      </c>
      <c r="D666" s="1647" t="s">
        <v>6347</v>
      </c>
      <c r="E666" s="1648">
        <v>0.4166666666666667</v>
      </c>
      <c r="F666" s="1648">
        <v>0.8125</v>
      </c>
      <c r="G666" s="1647">
        <v>30.0</v>
      </c>
      <c r="H666" s="1647">
        <v>9.0</v>
      </c>
      <c r="I666" s="138"/>
      <c r="J666" s="242" t="s">
        <v>4727</v>
      </c>
    </row>
    <row r="667">
      <c r="A667" s="1635" t="s">
        <v>6618</v>
      </c>
      <c r="B667" s="1635" t="s">
        <v>2588</v>
      </c>
      <c r="C667" s="1635" t="s">
        <v>234</v>
      </c>
      <c r="D667" s="1635" t="s">
        <v>6619</v>
      </c>
      <c r="E667" s="1637">
        <v>0.4166666666666667</v>
      </c>
      <c r="F667" s="1637">
        <v>0.8125</v>
      </c>
      <c r="G667" s="1635">
        <v>30.0</v>
      </c>
      <c r="H667" s="1635">
        <v>9.0</v>
      </c>
      <c r="I667" s="138"/>
      <c r="J667" s="242" t="s">
        <v>4727</v>
      </c>
    </row>
    <row r="668">
      <c r="A668" s="1672">
        <v>41761.0</v>
      </c>
      <c r="B668" s="1647" t="s">
        <v>3838</v>
      </c>
      <c r="C668" s="1647" t="s">
        <v>234</v>
      </c>
      <c r="D668" s="1647" t="s">
        <v>6347</v>
      </c>
      <c r="E668" s="1648">
        <v>0.4166666666666667</v>
      </c>
      <c r="F668" s="1648">
        <v>0.8055555555555556</v>
      </c>
      <c r="G668" s="1647">
        <v>30.0</v>
      </c>
      <c r="H668" s="1647">
        <v>8.9</v>
      </c>
      <c r="I668" s="138"/>
      <c r="J668" s="242" t="s">
        <v>4727</v>
      </c>
    </row>
    <row r="669">
      <c r="A669" s="1635" t="s">
        <v>6625</v>
      </c>
      <c r="B669" s="1635" t="s">
        <v>1115</v>
      </c>
      <c r="C669" s="1635" t="s">
        <v>234</v>
      </c>
      <c r="D669" s="1635" t="s">
        <v>1148</v>
      </c>
      <c r="E669" s="1637">
        <v>0.4166666666666667</v>
      </c>
      <c r="F669" s="1637">
        <v>0.8055555555555556</v>
      </c>
      <c r="G669" s="1635">
        <v>30.0</v>
      </c>
      <c r="H669" s="1635">
        <v>8.9</v>
      </c>
      <c r="I669" s="138"/>
      <c r="J669" s="242" t="s">
        <v>4727</v>
      </c>
    </row>
    <row r="670">
      <c r="A670" s="1697" t="s">
        <v>6627</v>
      </c>
      <c r="B670" s="1697" t="s">
        <v>5</v>
      </c>
      <c r="C670" s="1697" t="s">
        <v>1064</v>
      </c>
      <c r="D670" s="1697" t="s">
        <v>946</v>
      </c>
      <c r="E670" s="1698">
        <v>0.4166666666666667</v>
      </c>
      <c r="F670" s="1698">
        <v>0.75</v>
      </c>
      <c r="G670" s="1697">
        <v>60.0</v>
      </c>
      <c r="H670" s="1697">
        <v>7.0</v>
      </c>
      <c r="I670" s="1699" t="s">
        <v>6628</v>
      </c>
      <c r="J670" s="1700" t="s">
        <v>4727</v>
      </c>
    </row>
    <row r="671">
      <c r="A671" s="1885" t="s">
        <v>6423</v>
      </c>
    </row>
    <row r="672">
      <c r="I672" s="138"/>
    </row>
    <row r="673">
      <c r="A673" s="1134">
        <v>41792.0</v>
      </c>
      <c r="B673" s="1675" t="s">
        <v>109</v>
      </c>
      <c r="C673" s="1675" t="s">
        <v>234</v>
      </c>
      <c r="D673" s="1675" t="s">
        <v>1446</v>
      </c>
      <c r="E673" s="1691">
        <v>0.4166666666666667</v>
      </c>
      <c r="F673" s="1691">
        <v>0.6666666666666666</v>
      </c>
      <c r="G673" s="97"/>
      <c r="H673" s="1675">
        <v>6.0</v>
      </c>
      <c r="I673" s="138"/>
      <c r="J673" s="242" t="s">
        <v>4727</v>
      </c>
    </row>
    <row r="674">
      <c r="A674" s="1628">
        <v>41792.0</v>
      </c>
      <c r="B674" s="1605" t="s">
        <v>109</v>
      </c>
      <c r="C674" s="1605" t="s">
        <v>234</v>
      </c>
      <c r="D674" s="1605" t="s">
        <v>2870</v>
      </c>
      <c r="E674" s="1607">
        <v>0.6666666666666666</v>
      </c>
      <c r="F674" s="1607">
        <v>0.875</v>
      </c>
      <c r="G674" s="1605" t="s">
        <v>1063</v>
      </c>
      <c r="H674" s="1605">
        <v>5.0</v>
      </c>
      <c r="I674" s="138"/>
      <c r="J674" s="242" t="s">
        <v>4727</v>
      </c>
    </row>
    <row r="675">
      <c r="A675" s="1672">
        <v>41822.0</v>
      </c>
      <c r="B675" s="1647" t="s">
        <v>125</v>
      </c>
      <c r="C675" s="1647" t="s">
        <v>234</v>
      </c>
      <c r="D675" s="1647" t="s">
        <v>4598</v>
      </c>
      <c r="E675" s="1648">
        <v>0.4166666666666667</v>
      </c>
      <c r="F675" s="1648">
        <v>0.6666666666666666</v>
      </c>
      <c r="G675" s="1647" t="s">
        <v>1063</v>
      </c>
      <c r="H675" s="1647">
        <v>6.0</v>
      </c>
      <c r="J675" s="242" t="s">
        <v>4727</v>
      </c>
    </row>
    <row r="676">
      <c r="A676" s="1134">
        <v>41822.0</v>
      </c>
      <c r="B676" s="1675" t="s">
        <v>125</v>
      </c>
      <c r="C676" s="1675" t="s">
        <v>234</v>
      </c>
      <c r="D676" s="1675" t="s">
        <v>1446</v>
      </c>
      <c r="E676" s="1691">
        <v>0.6666666666666666</v>
      </c>
      <c r="F676" s="1691">
        <v>0.8958333333333334</v>
      </c>
      <c r="G676" s="97"/>
      <c r="H676" s="1675">
        <v>5.0</v>
      </c>
      <c r="I676" s="1886"/>
      <c r="J676" s="242" t="s">
        <v>4727</v>
      </c>
    </row>
    <row r="677">
      <c r="A677" s="1670">
        <v>41853.0</v>
      </c>
      <c r="B677" s="1662" t="s">
        <v>6642</v>
      </c>
      <c r="C677" s="1662" t="s">
        <v>234</v>
      </c>
      <c r="D677" s="1662" t="s">
        <v>6619</v>
      </c>
      <c r="E677" s="1663">
        <v>0.4166666666666667</v>
      </c>
      <c r="F677" s="1663">
        <v>0.7083333333333334</v>
      </c>
      <c r="G677" s="1662" t="s">
        <v>1063</v>
      </c>
      <c r="H677" s="1662">
        <v>7.0</v>
      </c>
      <c r="I677" s="1508"/>
      <c r="J677" s="242" t="s">
        <v>4727</v>
      </c>
    </row>
    <row r="678">
      <c r="A678" s="1628">
        <v>41853.0</v>
      </c>
      <c r="B678" s="1605" t="s">
        <v>6642</v>
      </c>
      <c r="C678" s="1605" t="s">
        <v>234</v>
      </c>
      <c r="D678" s="1605" t="s">
        <v>2870</v>
      </c>
      <c r="E678" s="1607">
        <v>0.5</v>
      </c>
      <c r="F678" s="1607">
        <v>0.8854166666666666</v>
      </c>
      <c r="G678" s="1605">
        <v>0.5</v>
      </c>
      <c r="H678" s="1605">
        <v>8.75</v>
      </c>
      <c r="I678" s="1635" t="s">
        <v>2491</v>
      </c>
      <c r="J678" s="242" t="s">
        <v>4727</v>
      </c>
    </row>
    <row r="679">
      <c r="A679" s="968">
        <v>41884.0</v>
      </c>
      <c r="B679" s="1619" t="s">
        <v>170</v>
      </c>
      <c r="C679" s="1619" t="s">
        <v>234</v>
      </c>
      <c r="D679" s="1619" t="s">
        <v>946</v>
      </c>
      <c r="E679" s="1620">
        <v>0.4583333333333333</v>
      </c>
      <c r="F679" s="1620">
        <v>0.75</v>
      </c>
      <c r="G679" s="1619">
        <v>30.0</v>
      </c>
      <c r="H679" s="1619">
        <v>6.5</v>
      </c>
      <c r="I679" s="103"/>
      <c r="J679" s="1619" t="s">
        <v>4727</v>
      </c>
    </row>
    <row r="680">
      <c r="A680" s="1616" t="s">
        <v>6651</v>
      </c>
      <c r="B680" s="1616" t="s">
        <v>5</v>
      </c>
      <c r="C680" s="1616" t="s">
        <v>234</v>
      </c>
      <c r="D680" s="1616" t="s">
        <v>4596</v>
      </c>
      <c r="E680" s="1617">
        <v>0.4166666666666667</v>
      </c>
      <c r="F680" s="1617">
        <v>0.625</v>
      </c>
      <c r="G680" s="1616" t="s">
        <v>1063</v>
      </c>
      <c r="H680" s="1616">
        <v>5.0</v>
      </c>
      <c r="I680" s="1616" t="s">
        <v>6653</v>
      </c>
      <c r="J680" s="242" t="s">
        <v>4727</v>
      </c>
    </row>
    <row r="681">
      <c r="A681" s="1873" t="s">
        <v>6651</v>
      </c>
      <c r="B681" s="1873" t="s">
        <v>3295</v>
      </c>
      <c r="C681" s="1873" t="s">
        <v>234</v>
      </c>
      <c r="D681" s="1873" t="s">
        <v>1446</v>
      </c>
      <c r="E681" s="1874">
        <v>0.625</v>
      </c>
      <c r="F681" s="1874">
        <v>0.7916666666666666</v>
      </c>
      <c r="G681" s="1873">
        <v>0.0</v>
      </c>
      <c r="H681" s="1873">
        <v>4.0</v>
      </c>
      <c r="I681" s="1873" t="s">
        <v>6657</v>
      </c>
      <c r="J681" s="242" t="s">
        <v>4727</v>
      </c>
    </row>
    <row r="682">
      <c r="A682" s="1736">
        <v>41914.0</v>
      </c>
      <c r="B682" s="1643" t="s">
        <v>5</v>
      </c>
      <c r="C682" s="1643" t="s">
        <v>1064</v>
      </c>
      <c r="D682" s="1643" t="s">
        <v>946</v>
      </c>
      <c r="E682" s="1645">
        <v>0.4166666666666667</v>
      </c>
      <c r="F682" s="1645">
        <v>0.7395833333333334</v>
      </c>
      <c r="G682" s="1643">
        <v>45.0</v>
      </c>
      <c r="H682" s="1643">
        <v>7.0</v>
      </c>
      <c r="J682" s="242" t="s">
        <v>4727</v>
      </c>
    </row>
    <row r="683">
      <c r="A683" s="1672">
        <v>41955.0</v>
      </c>
      <c r="B683" s="1647" t="s">
        <v>40</v>
      </c>
      <c r="C683" s="1647" t="s">
        <v>234</v>
      </c>
      <c r="D683" s="1647" t="s">
        <v>4598</v>
      </c>
      <c r="E683" s="1648">
        <v>0.4166666666666667</v>
      </c>
      <c r="F683" s="1648">
        <v>0.7916666666666666</v>
      </c>
      <c r="G683" s="1647">
        <v>20.0</v>
      </c>
      <c r="H683" s="1647">
        <v>8.4</v>
      </c>
      <c r="I683" s="138"/>
      <c r="J683" s="242" t="s">
        <v>4727</v>
      </c>
    </row>
    <row r="684">
      <c r="A684" s="1736">
        <v>41985.0</v>
      </c>
      <c r="B684" s="1643" t="s">
        <v>1115</v>
      </c>
      <c r="C684" s="1643" t="s">
        <v>234</v>
      </c>
      <c r="D684" s="1643" t="s">
        <v>946</v>
      </c>
      <c r="E684" s="1645">
        <v>0.4166666666666667</v>
      </c>
      <c r="F684" s="1645">
        <v>0.7916666666666666</v>
      </c>
      <c r="G684" s="1669"/>
      <c r="H684" s="1643">
        <v>9.0</v>
      </c>
      <c r="I684" s="1669"/>
      <c r="J684" s="242" t="s">
        <v>4727</v>
      </c>
    </row>
    <row r="685">
      <c r="A685" s="1662" t="s">
        <v>6667</v>
      </c>
      <c r="B685" s="1662" t="s">
        <v>109</v>
      </c>
      <c r="C685" s="1662" t="s">
        <v>234</v>
      </c>
      <c r="D685" s="1662" t="s">
        <v>6619</v>
      </c>
      <c r="E685" s="1663">
        <v>0.4375</v>
      </c>
      <c r="F685" s="1663">
        <v>0.6875</v>
      </c>
      <c r="G685" s="1508"/>
      <c r="H685" s="1662">
        <v>6.0</v>
      </c>
      <c r="I685" s="138"/>
      <c r="J685" s="242" t="s">
        <v>4727</v>
      </c>
    </row>
    <row r="686">
      <c r="A686" s="1605" t="s">
        <v>6668</v>
      </c>
      <c r="B686" s="1605" t="s">
        <v>109</v>
      </c>
      <c r="C686" s="1605" t="s">
        <v>234</v>
      </c>
      <c r="D686" s="1605" t="s">
        <v>2870</v>
      </c>
      <c r="E686" s="1607">
        <v>0.6666666666666666</v>
      </c>
      <c r="F686" s="1607">
        <v>0.875</v>
      </c>
      <c r="G686" s="1605" t="s">
        <v>1063</v>
      </c>
      <c r="H686" s="1605">
        <v>5.0</v>
      </c>
      <c r="I686" s="138"/>
      <c r="J686" s="242" t="s">
        <v>4727</v>
      </c>
    </row>
    <row r="687">
      <c r="A687" s="1647" t="s">
        <v>6670</v>
      </c>
      <c r="B687" s="1647" t="s">
        <v>125</v>
      </c>
      <c r="C687" s="1647" t="s">
        <v>234</v>
      </c>
      <c r="D687" s="1647" t="s">
        <v>4598</v>
      </c>
      <c r="E687" s="1648">
        <v>0.4166666666666667</v>
      </c>
      <c r="F687" s="1648">
        <v>0.6875</v>
      </c>
      <c r="G687" s="1647" t="s">
        <v>1063</v>
      </c>
      <c r="H687" s="1647">
        <v>6.5</v>
      </c>
      <c r="I687" s="138"/>
      <c r="J687" s="242" t="s">
        <v>4727</v>
      </c>
    </row>
    <row r="688">
      <c r="A688" s="1605" t="s">
        <v>6670</v>
      </c>
      <c r="B688" s="1605" t="s">
        <v>125</v>
      </c>
      <c r="C688" s="1605" t="s">
        <v>234</v>
      </c>
      <c r="D688" s="1605" t="s">
        <v>2870</v>
      </c>
      <c r="E688" s="1607">
        <v>0.6666666666666666</v>
      </c>
      <c r="F688" s="1607">
        <v>0.875</v>
      </c>
      <c r="G688" s="1605" t="s">
        <v>1063</v>
      </c>
      <c r="H688" s="1605">
        <v>5.0</v>
      </c>
      <c r="I688" s="138"/>
      <c r="J688" s="242" t="s">
        <v>1747</v>
      </c>
    </row>
    <row r="689">
      <c r="A689" s="1619" t="s">
        <v>6675</v>
      </c>
      <c r="B689" s="1619" t="s">
        <v>6642</v>
      </c>
      <c r="C689" s="1619" t="s">
        <v>234</v>
      </c>
      <c r="D689" s="1619" t="s">
        <v>946</v>
      </c>
      <c r="E689" s="1620">
        <v>0.5104166666666666</v>
      </c>
      <c r="F689" s="1620">
        <v>0.9166666666666666</v>
      </c>
      <c r="G689" s="1619">
        <v>45.0</v>
      </c>
      <c r="H689" s="1619">
        <v>9.0</v>
      </c>
      <c r="I689" s="1619" t="s">
        <v>6309</v>
      </c>
      <c r="J689" s="242" t="s">
        <v>1747</v>
      </c>
    </row>
    <row r="690">
      <c r="A690" s="1662" t="s">
        <v>6675</v>
      </c>
      <c r="B690" s="1662" t="s">
        <v>6642</v>
      </c>
      <c r="C690" s="1662" t="s">
        <v>234</v>
      </c>
      <c r="D690" s="1662" t="s">
        <v>6619</v>
      </c>
      <c r="E690" s="1663">
        <v>0.4166666666666667</v>
      </c>
      <c r="F690" s="1663">
        <v>0.7083333333333334</v>
      </c>
      <c r="G690" s="1662" t="s">
        <v>1063</v>
      </c>
      <c r="H690" s="1662">
        <v>7.0</v>
      </c>
      <c r="I690" s="1508"/>
      <c r="J690" s="242" t="s">
        <v>1747</v>
      </c>
    </row>
    <row r="691">
      <c r="A691" s="1619" t="s">
        <v>6680</v>
      </c>
      <c r="B691" s="1619" t="s">
        <v>170</v>
      </c>
      <c r="C691" s="1619" t="s">
        <v>234</v>
      </c>
      <c r="D691" s="1619" t="s">
        <v>946</v>
      </c>
      <c r="E691" s="1620">
        <v>0.4583333333333333</v>
      </c>
      <c r="F691" s="1620">
        <v>0.75</v>
      </c>
      <c r="G691" s="1619">
        <v>30.0</v>
      </c>
      <c r="H691" s="1619">
        <v>6.5</v>
      </c>
      <c r="I691" s="103"/>
      <c r="J691" s="242" t="s">
        <v>1747</v>
      </c>
    </row>
    <row r="692">
      <c r="A692" s="1662" t="s">
        <v>6683</v>
      </c>
      <c r="B692" s="1662" t="s">
        <v>5</v>
      </c>
      <c r="C692" s="1662" t="s">
        <v>234</v>
      </c>
      <c r="D692" s="1662" t="s">
        <v>6619</v>
      </c>
      <c r="E692" s="1663">
        <v>0.4166666666666667</v>
      </c>
      <c r="F692" s="1663">
        <v>0.7916666666666666</v>
      </c>
      <c r="G692" s="1508"/>
      <c r="H692" s="1662">
        <v>9.0</v>
      </c>
      <c r="I692" s="1508"/>
      <c r="J692" s="242" t="s">
        <v>1747</v>
      </c>
    </row>
    <row r="693">
      <c r="A693" s="1619" t="s">
        <v>6683</v>
      </c>
      <c r="B693" s="1619" t="s">
        <v>5</v>
      </c>
      <c r="C693" s="1619" t="s">
        <v>1064</v>
      </c>
      <c r="D693" s="1619" t="s">
        <v>946</v>
      </c>
      <c r="E693" s="1620">
        <v>0.4166666666666667</v>
      </c>
      <c r="F693" s="1620">
        <v>0.7395833333333334</v>
      </c>
      <c r="G693" s="1619">
        <v>45.0</v>
      </c>
      <c r="H693" s="1619">
        <v>7.0</v>
      </c>
      <c r="I693" s="103"/>
      <c r="J693" s="242" t="s">
        <v>1747</v>
      </c>
    </row>
    <row r="694">
      <c r="A694" s="1619" t="s">
        <v>6689</v>
      </c>
      <c r="B694" s="1619" t="s">
        <v>40</v>
      </c>
      <c r="C694" s="1619" t="s">
        <v>234</v>
      </c>
      <c r="D694" s="1619" t="s">
        <v>946</v>
      </c>
      <c r="E694" s="1620">
        <v>0.4166666666666667</v>
      </c>
      <c r="F694" s="1620">
        <v>0.7916666666666666</v>
      </c>
      <c r="G694" s="1619" t="s">
        <v>1063</v>
      </c>
      <c r="H694" s="1619">
        <v>9.0</v>
      </c>
      <c r="I694" s="103"/>
      <c r="J694" s="242" t="s">
        <v>1747</v>
      </c>
    </row>
    <row r="695">
      <c r="A695" s="1619" t="s">
        <v>6691</v>
      </c>
      <c r="B695" s="1619" t="s">
        <v>1115</v>
      </c>
      <c r="C695" s="1619" t="s">
        <v>234</v>
      </c>
      <c r="D695" s="1619" t="s">
        <v>946</v>
      </c>
      <c r="E695" s="1620">
        <v>0.4166666666666667</v>
      </c>
      <c r="F695" s="1620">
        <v>0.7916666666666666</v>
      </c>
      <c r="G695" s="1619" t="s">
        <v>1063</v>
      </c>
      <c r="H695" s="1619">
        <v>9.0</v>
      </c>
      <c r="I695" s="103"/>
      <c r="J695" s="242" t="s">
        <v>1747</v>
      </c>
    </row>
    <row r="696">
      <c r="C696" s="242" t="s">
        <v>6692</v>
      </c>
      <c r="D696" s="242" t="s">
        <v>1056</v>
      </c>
    </row>
    <row r="697">
      <c r="A697" s="1873" t="s">
        <v>6693</v>
      </c>
      <c r="B697" s="1873" t="s">
        <v>109</v>
      </c>
      <c r="C697" s="1873" t="s">
        <v>234</v>
      </c>
      <c r="D697" s="1873" t="s">
        <v>1446</v>
      </c>
      <c r="E697" s="1874">
        <v>0.4166666666666667</v>
      </c>
      <c r="F697" s="1874">
        <v>0.875</v>
      </c>
      <c r="G697" s="1873" t="s">
        <v>6695</v>
      </c>
      <c r="H697" s="1873">
        <v>10.5</v>
      </c>
      <c r="I697" s="1881"/>
      <c r="J697" s="242" t="s">
        <v>1747</v>
      </c>
    </row>
    <row r="698">
      <c r="A698" s="1619" t="s">
        <v>6697</v>
      </c>
      <c r="B698" s="1619" t="s">
        <v>125</v>
      </c>
      <c r="C698" s="1619" t="s">
        <v>234</v>
      </c>
      <c r="D698" s="1619" t="s">
        <v>946</v>
      </c>
      <c r="E698" s="1620">
        <v>0.4166666666666667</v>
      </c>
      <c r="F698" s="1620">
        <v>0.625</v>
      </c>
      <c r="G698" s="1619" t="s">
        <v>1063</v>
      </c>
      <c r="H698" s="1619">
        <v>5.0</v>
      </c>
      <c r="I698" s="103"/>
      <c r="J698" s="242" t="s">
        <v>1747</v>
      </c>
    </row>
    <row r="699">
      <c r="A699" s="1873" t="s">
        <v>6697</v>
      </c>
      <c r="B699" s="1873" t="s">
        <v>125</v>
      </c>
      <c r="C699" s="1873" t="s">
        <v>234</v>
      </c>
      <c r="D699" s="1873" t="s">
        <v>6358</v>
      </c>
      <c r="E699" s="1874">
        <v>0.625</v>
      </c>
      <c r="F699" s="1874">
        <v>0.875</v>
      </c>
      <c r="G699" s="1881"/>
      <c r="H699" s="1873">
        <v>6.0</v>
      </c>
      <c r="I699" s="1881"/>
      <c r="J699" s="242" t="s">
        <v>1747</v>
      </c>
    </row>
    <row r="700">
      <c r="A700" s="1644" t="s">
        <v>6700</v>
      </c>
      <c r="B700" s="1644" t="s">
        <v>141</v>
      </c>
      <c r="C700" s="1644" t="s">
        <v>234</v>
      </c>
      <c r="D700" s="1644" t="s">
        <v>1148</v>
      </c>
      <c r="E700" s="1682">
        <v>0.5</v>
      </c>
      <c r="F700" s="1682">
        <v>0.875</v>
      </c>
      <c r="G700" s="1644" t="s">
        <v>1063</v>
      </c>
      <c r="H700" s="1644">
        <v>9.0</v>
      </c>
      <c r="I700" s="832"/>
      <c r="J700" s="1644" t="s">
        <v>1747</v>
      </c>
    </row>
    <row r="701">
      <c r="A701" s="1873" t="s">
        <v>6704</v>
      </c>
      <c r="B701" s="1873" t="s">
        <v>141</v>
      </c>
      <c r="C701" s="1873" t="s">
        <v>234</v>
      </c>
      <c r="D701" s="1873" t="s">
        <v>6358</v>
      </c>
      <c r="E701" s="1874">
        <v>0.4166666666666667</v>
      </c>
      <c r="F701" s="1874">
        <v>0.7361111111111112</v>
      </c>
      <c r="G701" s="1873">
        <v>30.0</v>
      </c>
      <c r="H701" s="1873">
        <v>7.0</v>
      </c>
      <c r="I701" s="1881"/>
      <c r="J701" s="242" t="s">
        <v>1747</v>
      </c>
    </row>
    <row r="702">
      <c r="A702" s="1619" t="s">
        <v>6707</v>
      </c>
      <c r="B702" s="1619" t="s">
        <v>170</v>
      </c>
      <c r="C702" s="1619" t="s">
        <v>234</v>
      </c>
      <c r="D702" s="1619" t="s">
        <v>946</v>
      </c>
      <c r="E702" s="1620">
        <v>0.4583333333333333</v>
      </c>
      <c r="F702" s="1620">
        <v>0.75</v>
      </c>
      <c r="G702" s="1619">
        <v>30.0</v>
      </c>
      <c r="H702" s="1619">
        <v>6.5</v>
      </c>
      <c r="I702" s="103"/>
      <c r="J702" s="242" t="s">
        <v>1747</v>
      </c>
    </row>
    <row r="703">
      <c r="A703" s="1644" t="s">
        <v>6707</v>
      </c>
      <c r="B703" s="1644" t="s">
        <v>170</v>
      </c>
      <c r="C703" s="1644" t="s">
        <v>234</v>
      </c>
      <c r="D703" s="1644" t="s">
        <v>1148</v>
      </c>
      <c r="E703" s="1682">
        <v>0.5416666666666666</v>
      </c>
      <c r="F703" s="1682">
        <v>0.6666666666666666</v>
      </c>
      <c r="G703" s="1644" t="s">
        <v>1063</v>
      </c>
      <c r="H703" s="1644">
        <v>3.0</v>
      </c>
      <c r="I703" s="832"/>
      <c r="J703" s="1644" t="s">
        <v>1747</v>
      </c>
    </row>
    <row r="704">
      <c r="A704" s="1781" t="s">
        <v>6712</v>
      </c>
      <c r="B704" s="1781" t="s">
        <v>5</v>
      </c>
      <c r="C704" s="1781" t="s">
        <v>234</v>
      </c>
      <c r="D704" s="1781" t="s">
        <v>4596</v>
      </c>
      <c r="E704" s="1782">
        <v>0.4166666666666667</v>
      </c>
      <c r="F704" s="1782">
        <v>0.7916666666666666</v>
      </c>
      <c r="G704" s="1781" t="s">
        <v>1063</v>
      </c>
      <c r="H704" s="1781">
        <v>9.0</v>
      </c>
      <c r="I704" s="1904"/>
      <c r="J704" s="242" t="s">
        <v>1747</v>
      </c>
    </row>
    <row r="705">
      <c r="A705" s="1619" t="s">
        <v>6714</v>
      </c>
      <c r="B705" s="1619" t="s">
        <v>5</v>
      </c>
      <c r="C705" s="1619" t="s">
        <v>1064</v>
      </c>
      <c r="D705" s="1619" t="s">
        <v>946</v>
      </c>
      <c r="E705" s="1620">
        <v>0.4166666666666667</v>
      </c>
      <c r="F705" s="1620">
        <v>0.75</v>
      </c>
      <c r="G705" s="1619">
        <v>30.0</v>
      </c>
      <c r="H705" s="1619">
        <v>7.5</v>
      </c>
      <c r="I705" s="103"/>
      <c r="J705" s="242" t="s">
        <v>1747</v>
      </c>
    </row>
    <row r="706">
      <c r="A706" s="1619" t="s">
        <v>6719</v>
      </c>
      <c r="B706" s="1619" t="s">
        <v>40</v>
      </c>
      <c r="C706" s="1619" t="s">
        <v>234</v>
      </c>
      <c r="D706" s="1619" t="s">
        <v>946</v>
      </c>
      <c r="E706" s="1620">
        <v>0.4166666666666667</v>
      </c>
      <c r="F706" s="1620">
        <v>0.7916666666666666</v>
      </c>
      <c r="G706" s="1619" t="s">
        <v>1063</v>
      </c>
      <c r="H706" s="1619">
        <v>9.0</v>
      </c>
      <c r="I706" s="103"/>
      <c r="J706" s="242" t="s">
        <v>1747</v>
      </c>
    </row>
    <row r="707">
      <c r="A707" s="1619" t="s">
        <v>6721</v>
      </c>
      <c r="B707" s="1619" t="s">
        <v>1115</v>
      </c>
      <c r="C707" s="1619" t="s">
        <v>234</v>
      </c>
      <c r="D707" s="1619" t="s">
        <v>946</v>
      </c>
      <c r="E707" s="1620">
        <v>0.4166666666666667</v>
      </c>
      <c r="F707" s="1620">
        <v>0.7916666666666666</v>
      </c>
      <c r="G707" s="1619" t="s">
        <v>1063</v>
      </c>
      <c r="H707" s="1619">
        <v>9.0</v>
      </c>
      <c r="I707" s="103"/>
      <c r="J707" s="242" t="s">
        <v>1747</v>
      </c>
    </row>
    <row r="708">
      <c r="A708" s="1619" t="s">
        <v>6723</v>
      </c>
      <c r="B708" s="1619" t="s">
        <v>109</v>
      </c>
      <c r="C708" s="1619" t="s">
        <v>234</v>
      </c>
      <c r="D708" s="1619" t="s">
        <v>946</v>
      </c>
      <c r="E708" s="1620">
        <v>0.4166666666666667</v>
      </c>
      <c r="F708" s="1620">
        <v>0.5208333333333334</v>
      </c>
      <c r="G708" s="1619" t="s">
        <v>1063</v>
      </c>
      <c r="H708" s="1619">
        <v>2.5</v>
      </c>
      <c r="I708" s="103"/>
      <c r="J708" s="242" t="s">
        <v>1747</v>
      </c>
    </row>
    <row r="709">
      <c r="A709" s="1675" t="s">
        <v>6723</v>
      </c>
      <c r="B709" s="1675" t="s">
        <v>109</v>
      </c>
      <c r="C709" s="1675" t="s">
        <v>234</v>
      </c>
      <c r="D709" s="1675" t="s">
        <v>1446</v>
      </c>
      <c r="E709" s="1691">
        <v>0.625</v>
      </c>
      <c r="F709" s="1691">
        <v>0.875</v>
      </c>
      <c r="G709" s="1675" t="s">
        <v>1063</v>
      </c>
      <c r="H709" s="1675">
        <v>6.0</v>
      </c>
      <c r="I709" s="97"/>
      <c r="J709" s="242" t="s">
        <v>1747</v>
      </c>
    </row>
    <row r="710">
      <c r="A710" s="1619" t="s">
        <v>6725</v>
      </c>
      <c r="B710" s="1619" t="s">
        <v>125</v>
      </c>
      <c r="C710" s="1619" t="s">
        <v>234</v>
      </c>
      <c r="D710" s="1619" t="s">
        <v>946</v>
      </c>
      <c r="E710" s="1620">
        <v>0.4375</v>
      </c>
      <c r="F710" s="1620">
        <v>0.6041666666666666</v>
      </c>
      <c r="G710" s="1619" t="s">
        <v>1063</v>
      </c>
      <c r="H710" s="1619">
        <v>4.0</v>
      </c>
      <c r="I710" s="103"/>
      <c r="J710" s="242" t="s">
        <v>1747</v>
      </c>
    </row>
    <row r="711">
      <c r="A711" s="1644" t="s">
        <v>6730</v>
      </c>
      <c r="B711" s="1644" t="s">
        <v>125</v>
      </c>
      <c r="C711" s="1644" t="s">
        <v>234</v>
      </c>
      <c r="D711" s="1644" t="s">
        <v>1148</v>
      </c>
      <c r="E711" s="1682">
        <v>0.5833333333333334</v>
      </c>
      <c r="F711" s="1682">
        <v>0.8958333333333334</v>
      </c>
      <c r="G711" s="1644" t="s">
        <v>1063</v>
      </c>
      <c r="H711" s="1644">
        <v>7.5</v>
      </c>
      <c r="I711" s="832"/>
      <c r="J711" s="242" t="s">
        <v>1747</v>
      </c>
    </row>
    <row r="712">
      <c r="A712" s="1134">
        <v>41642.0</v>
      </c>
      <c r="B712" s="1675" t="s">
        <v>141</v>
      </c>
      <c r="C712" s="1675" t="s">
        <v>234</v>
      </c>
      <c r="D712" s="1675" t="s">
        <v>1446</v>
      </c>
      <c r="E712" s="1691">
        <v>0.4270833333333333</v>
      </c>
      <c r="F712" s="1691">
        <v>0.7083333333333334</v>
      </c>
      <c r="G712" s="1675" t="s">
        <v>1063</v>
      </c>
      <c r="H712" s="1675">
        <v>6.75</v>
      </c>
      <c r="I712" s="97"/>
      <c r="J712" s="242" t="s">
        <v>1747</v>
      </c>
    </row>
    <row r="713">
      <c r="A713" s="1138">
        <v>41642.0</v>
      </c>
      <c r="B713" s="1644" t="s">
        <v>141</v>
      </c>
      <c r="C713" s="1644" t="s">
        <v>234</v>
      </c>
      <c r="D713" s="1644" t="s">
        <v>1148</v>
      </c>
      <c r="E713" s="1682">
        <v>0.53125</v>
      </c>
      <c r="F713" s="1682">
        <v>0.8958333333333334</v>
      </c>
      <c r="G713" s="1644">
        <v>30.0</v>
      </c>
      <c r="H713" s="1644">
        <v>8.75</v>
      </c>
      <c r="I713" s="832"/>
      <c r="J713" s="242" t="s">
        <v>1747</v>
      </c>
    </row>
    <row r="714">
      <c r="A714" s="968">
        <v>41673.0</v>
      </c>
      <c r="B714" s="1619" t="s">
        <v>170</v>
      </c>
      <c r="C714" s="1619" t="s">
        <v>234</v>
      </c>
      <c r="D714" s="1619" t="s">
        <v>946</v>
      </c>
      <c r="E714" s="1620">
        <v>0.4583333333333333</v>
      </c>
      <c r="F714" s="1620">
        <v>0.75</v>
      </c>
      <c r="G714" s="1619">
        <v>30.0</v>
      </c>
      <c r="H714" s="1619">
        <v>6.5</v>
      </c>
      <c r="I714" s="103"/>
      <c r="J714" s="242" t="s">
        <v>1747</v>
      </c>
    </row>
    <row r="715">
      <c r="A715" s="1670">
        <v>41701.0</v>
      </c>
      <c r="B715" s="1662" t="s">
        <v>5</v>
      </c>
      <c r="C715" s="1662" t="s">
        <v>234</v>
      </c>
      <c r="D715" s="1662" t="s">
        <v>6619</v>
      </c>
      <c r="E715" s="1663">
        <v>0.4166666666666667</v>
      </c>
      <c r="F715" s="1663">
        <v>0.7916666666666666</v>
      </c>
      <c r="G715" s="1662" t="s">
        <v>1063</v>
      </c>
      <c r="H715" s="1662">
        <v>9.0</v>
      </c>
      <c r="I715" s="1508"/>
      <c r="J715" s="242" t="s">
        <v>1747</v>
      </c>
    </row>
    <row r="716">
      <c r="A716" s="968">
        <v>41701.0</v>
      </c>
      <c r="B716" s="1619" t="s">
        <v>5</v>
      </c>
      <c r="C716" s="1619" t="s">
        <v>1064</v>
      </c>
      <c r="D716" s="1619" t="s">
        <v>946</v>
      </c>
      <c r="E716" s="1620">
        <v>0.4166666666666667</v>
      </c>
      <c r="F716" s="1620">
        <v>0.75</v>
      </c>
      <c r="G716" s="1619">
        <v>30.0</v>
      </c>
      <c r="H716" s="1619">
        <v>7.5</v>
      </c>
      <c r="I716" s="103"/>
      <c r="J716" s="242" t="s">
        <v>1747</v>
      </c>
    </row>
    <row r="717">
      <c r="A717" s="968">
        <v>41732.0</v>
      </c>
      <c r="B717" s="1619" t="s">
        <v>40</v>
      </c>
      <c r="C717" s="1619" t="s">
        <v>234</v>
      </c>
      <c r="D717" s="1619" t="s">
        <v>946</v>
      </c>
      <c r="E717" s="1620">
        <v>0.4166666666666667</v>
      </c>
      <c r="F717" s="1620">
        <v>0.7916666666666666</v>
      </c>
      <c r="G717" s="1619" t="s">
        <v>1063</v>
      </c>
      <c r="H717" s="1619">
        <v>9.0</v>
      </c>
      <c r="I717" s="103"/>
      <c r="J717" s="242" t="s">
        <v>1747</v>
      </c>
    </row>
    <row r="718">
      <c r="A718" s="968">
        <v>41762.0</v>
      </c>
      <c r="B718" s="1619" t="s">
        <v>1115</v>
      </c>
      <c r="C718" s="1619" t="s">
        <v>234</v>
      </c>
      <c r="D718" s="1619" t="s">
        <v>946</v>
      </c>
      <c r="E718" s="1620">
        <v>0.4166666666666667</v>
      </c>
      <c r="F718" s="1620">
        <v>0.7916666666666666</v>
      </c>
      <c r="G718" s="1619" t="s">
        <v>1063</v>
      </c>
      <c r="H718" s="1619">
        <v>9.0</v>
      </c>
      <c r="I718" s="103"/>
      <c r="J718" s="242" t="s">
        <v>1747</v>
      </c>
    </row>
    <row r="719">
      <c r="D719" s="242" t="s">
        <v>6748</v>
      </c>
    </row>
    <row r="720">
      <c r="A720" s="1628">
        <v>41793.0</v>
      </c>
      <c r="B720" s="1605" t="s">
        <v>109</v>
      </c>
      <c r="C720" s="1605" t="s">
        <v>234</v>
      </c>
      <c r="D720" s="1605" t="s">
        <v>2870</v>
      </c>
      <c r="E720" s="1607">
        <v>0.4166666666666667</v>
      </c>
      <c r="F720" s="1607">
        <v>0.6770833333333334</v>
      </c>
      <c r="G720" s="1605" t="s">
        <v>1063</v>
      </c>
      <c r="H720" s="1605">
        <v>6.25</v>
      </c>
      <c r="I720" s="1397"/>
      <c r="J720" s="242" t="s">
        <v>1747</v>
      </c>
    </row>
    <row r="721">
      <c r="A721" s="1913">
        <v>41793.0</v>
      </c>
      <c r="B721" s="1866" t="s">
        <v>109</v>
      </c>
      <c r="C721" s="1866" t="s">
        <v>234</v>
      </c>
      <c r="D721" s="1866" t="s">
        <v>1446</v>
      </c>
      <c r="E721" s="1867">
        <v>0.6701388888888888</v>
      </c>
      <c r="F721" s="1867">
        <v>0.8958333333333334</v>
      </c>
      <c r="G721" s="1868"/>
      <c r="H721" s="1866">
        <v>5.0</v>
      </c>
      <c r="I721" s="1868"/>
      <c r="J721" s="242" t="s">
        <v>1747</v>
      </c>
    </row>
    <row r="722">
      <c r="A722" s="1670">
        <v>41823.0</v>
      </c>
      <c r="B722" s="1662" t="s">
        <v>125</v>
      </c>
      <c r="C722" s="1662" t="s">
        <v>234</v>
      </c>
      <c r="D722" s="1662" t="s">
        <v>6619</v>
      </c>
      <c r="E722" s="1663">
        <v>0.4270833333333333</v>
      </c>
      <c r="F722" s="1663">
        <v>0.6875</v>
      </c>
      <c r="G722" s="1662" t="s">
        <v>1063</v>
      </c>
      <c r="H722" s="1662">
        <v>6.25</v>
      </c>
      <c r="I722" s="1662" t="s">
        <v>6755</v>
      </c>
      <c r="J722" s="242" t="s">
        <v>1747</v>
      </c>
    </row>
    <row r="723">
      <c r="A723" s="1914">
        <v>41823.0</v>
      </c>
      <c r="B723" s="1873" t="s">
        <v>125</v>
      </c>
      <c r="C723" s="1873" t="s">
        <v>234</v>
      </c>
      <c r="D723" s="1873" t="s">
        <v>1446</v>
      </c>
      <c r="E723" s="1874">
        <v>0.6736111111111112</v>
      </c>
      <c r="F723" s="1874">
        <v>0.875</v>
      </c>
      <c r="G723" s="1881"/>
      <c r="H723" s="1873">
        <v>5.0</v>
      </c>
      <c r="I723" s="1881"/>
      <c r="J723" s="242" t="s">
        <v>1747</v>
      </c>
    </row>
    <row r="724">
      <c r="A724" s="1138">
        <v>41854.0</v>
      </c>
      <c r="B724" s="1644" t="s">
        <v>141</v>
      </c>
      <c r="C724" s="1644" t="s">
        <v>234</v>
      </c>
      <c r="D724" s="1644" t="s">
        <v>1148</v>
      </c>
      <c r="E724" s="1682">
        <v>0.4166666666666667</v>
      </c>
      <c r="F724" s="1682">
        <v>0.7083333333333334</v>
      </c>
      <c r="G724" s="1644" t="s">
        <v>1063</v>
      </c>
      <c r="H724" s="1644">
        <v>7.0</v>
      </c>
      <c r="I724" s="832"/>
      <c r="J724" s="242" t="s">
        <v>1747</v>
      </c>
    </row>
    <row r="725">
      <c r="A725" s="1914">
        <v>41854.0</v>
      </c>
      <c r="B725" s="1873" t="s">
        <v>141</v>
      </c>
      <c r="C725" s="1873" t="s">
        <v>234</v>
      </c>
      <c r="D725" s="1873" t="s">
        <v>1446</v>
      </c>
      <c r="E725" s="1874">
        <v>0.5</v>
      </c>
      <c r="F725" s="1874">
        <v>0.875</v>
      </c>
      <c r="G725" s="1873">
        <v>30.0</v>
      </c>
      <c r="H725" s="1873">
        <v>8.5</v>
      </c>
      <c r="I725" s="1881"/>
      <c r="J725" s="242" t="s">
        <v>1747</v>
      </c>
    </row>
    <row r="726">
      <c r="A726" s="1628">
        <v>41885.0</v>
      </c>
      <c r="B726" s="1605" t="s">
        <v>170</v>
      </c>
      <c r="C726" s="1605" t="s">
        <v>234</v>
      </c>
      <c r="D726" s="1605" t="s">
        <v>2870</v>
      </c>
      <c r="E726" s="1607">
        <v>0.4166666666666667</v>
      </c>
      <c r="F726" s="1607">
        <v>0.75</v>
      </c>
      <c r="G726" s="1605">
        <v>0.5</v>
      </c>
      <c r="H726" s="1605">
        <v>7.5</v>
      </c>
      <c r="I726" s="1397"/>
      <c r="J726" s="242" t="s">
        <v>1747</v>
      </c>
    </row>
    <row r="727">
      <c r="A727" s="1670">
        <v>41885.0</v>
      </c>
      <c r="B727" s="1662" t="s">
        <v>170</v>
      </c>
      <c r="C727" s="1662" t="s">
        <v>234</v>
      </c>
      <c r="D727" s="1662" t="s">
        <v>6619</v>
      </c>
      <c r="E727" s="1663">
        <v>0.5416666666666666</v>
      </c>
      <c r="F727" s="1663">
        <v>0.6666666666666666</v>
      </c>
      <c r="G727" s="1508"/>
      <c r="H727" s="1662">
        <v>3.0</v>
      </c>
      <c r="I727" s="1508"/>
      <c r="J727" s="242" t="s">
        <v>1747</v>
      </c>
    </row>
    <row r="728">
      <c r="A728" s="1670">
        <v>41915.0</v>
      </c>
      <c r="B728" s="1662" t="s">
        <v>5</v>
      </c>
      <c r="C728" s="1662" t="s">
        <v>234</v>
      </c>
      <c r="D728" s="1662" t="s">
        <v>6619</v>
      </c>
      <c r="E728" s="1663">
        <v>0.4166666666666667</v>
      </c>
      <c r="F728" s="1663">
        <v>0.7916666666666666</v>
      </c>
      <c r="G728" s="1662" t="s">
        <v>1063</v>
      </c>
      <c r="H728" s="1662">
        <v>9.0</v>
      </c>
      <c r="I728" s="1508"/>
      <c r="J728" s="242" t="s">
        <v>1747</v>
      </c>
    </row>
    <row r="729">
      <c r="A729" s="968">
        <v>41915.0</v>
      </c>
      <c r="B729" s="1619" t="s">
        <v>5</v>
      </c>
      <c r="C729" s="1619" t="s">
        <v>1064</v>
      </c>
      <c r="D729" s="1619" t="s">
        <v>946</v>
      </c>
      <c r="E729" s="1620">
        <v>0.4166666666666667</v>
      </c>
      <c r="F729" s="1620">
        <v>0.7291666666666666</v>
      </c>
      <c r="G729" s="1619" t="s">
        <v>1063</v>
      </c>
      <c r="H729" s="1619">
        <v>7.5</v>
      </c>
      <c r="I729" s="103"/>
      <c r="J729" s="242" t="s">
        <v>1747</v>
      </c>
    </row>
    <row r="730">
      <c r="A730" s="968">
        <v>41946.0</v>
      </c>
      <c r="B730" s="1619" t="s">
        <v>40</v>
      </c>
      <c r="C730" s="1619" t="s">
        <v>234</v>
      </c>
      <c r="D730" s="1619" t="s">
        <v>946</v>
      </c>
      <c r="E730" s="1620">
        <v>0.4166666666666667</v>
      </c>
      <c r="F730" s="1620">
        <v>0.7916666666666666</v>
      </c>
      <c r="G730" s="1619" t="s">
        <v>1063</v>
      </c>
      <c r="H730" s="1619">
        <v>9.0</v>
      </c>
      <c r="I730" s="103"/>
      <c r="J730" s="242" t="s">
        <v>1747</v>
      </c>
    </row>
    <row r="731">
      <c r="A731" s="968">
        <v>41976.0</v>
      </c>
      <c r="B731" s="1619" t="s">
        <v>1115</v>
      </c>
      <c r="C731" s="1619" t="s">
        <v>234</v>
      </c>
      <c r="D731" s="1619" t="s">
        <v>946</v>
      </c>
      <c r="E731" s="1620">
        <v>0.4166666666666667</v>
      </c>
      <c r="F731" s="1620">
        <v>0.7916666666666666</v>
      </c>
      <c r="G731" s="1619" t="s">
        <v>1063</v>
      </c>
      <c r="H731" s="1619">
        <v>9.0</v>
      </c>
      <c r="I731" s="103"/>
      <c r="J731" s="242" t="s">
        <v>1747</v>
      </c>
    </row>
    <row r="732">
      <c r="A732" s="1605" t="s">
        <v>6778</v>
      </c>
      <c r="B732" s="1605" t="s">
        <v>109</v>
      </c>
      <c r="C732" s="1605" t="s">
        <v>234</v>
      </c>
      <c r="D732" s="1605" t="s">
        <v>2870</v>
      </c>
      <c r="E732" s="1607">
        <v>0.4166666666666667</v>
      </c>
      <c r="F732" s="1607">
        <v>0.6666666666666666</v>
      </c>
      <c r="G732" s="1605" t="s">
        <v>1063</v>
      </c>
      <c r="H732" s="1605">
        <v>6.0</v>
      </c>
      <c r="I732" s="1397"/>
      <c r="J732" s="242" t="s">
        <v>1747</v>
      </c>
    </row>
    <row r="733">
      <c r="A733" s="1873" t="s">
        <v>6781</v>
      </c>
      <c r="B733" s="1873" t="s">
        <v>109</v>
      </c>
      <c r="C733" s="1873" t="s">
        <v>234</v>
      </c>
      <c r="D733" s="1873" t="s">
        <v>1446</v>
      </c>
      <c r="E733" s="1874">
        <v>0.6666666666666666</v>
      </c>
      <c r="F733" s="1874">
        <v>0.875</v>
      </c>
      <c r="G733" s="1881"/>
      <c r="H733" s="1873">
        <v>5.0</v>
      </c>
      <c r="I733" s="1881"/>
      <c r="J733" s="242" t="s">
        <v>1747</v>
      </c>
    </row>
    <row r="734">
      <c r="A734" s="1619" t="s">
        <v>6786</v>
      </c>
      <c r="B734" s="1619" t="s">
        <v>125</v>
      </c>
      <c r="C734" s="1619" t="s">
        <v>234</v>
      </c>
      <c r="D734" s="1619" t="s">
        <v>946</v>
      </c>
      <c r="E734" s="1620">
        <v>0.4166666666666667</v>
      </c>
      <c r="F734" s="1620">
        <v>0.625</v>
      </c>
      <c r="G734" s="1619" t="s">
        <v>1063</v>
      </c>
      <c r="H734" s="1619">
        <v>5.0</v>
      </c>
      <c r="I734" s="103"/>
      <c r="J734" s="242" t="s">
        <v>1747</v>
      </c>
    </row>
    <row r="735">
      <c r="A735" s="1644" t="s">
        <v>6786</v>
      </c>
      <c r="B735" s="1644" t="s">
        <v>125</v>
      </c>
      <c r="C735" s="1644" t="s">
        <v>234</v>
      </c>
      <c r="D735" s="1644" t="s">
        <v>1148</v>
      </c>
      <c r="E735" s="1682">
        <v>0.625</v>
      </c>
      <c r="F735" s="1682">
        <v>0.8958333333333334</v>
      </c>
      <c r="G735" s="1644" t="s">
        <v>1063</v>
      </c>
      <c r="H735" s="1644">
        <v>6.5</v>
      </c>
      <c r="I735" s="832"/>
      <c r="J735" s="242" t="s">
        <v>1747</v>
      </c>
    </row>
    <row r="736">
      <c r="A736" s="1873" t="s">
        <v>4791</v>
      </c>
      <c r="B736" s="1873" t="s">
        <v>141</v>
      </c>
      <c r="C736" s="1873" t="s">
        <v>234</v>
      </c>
      <c r="D736" s="1873" t="s">
        <v>1446</v>
      </c>
      <c r="E736" s="1874">
        <v>0.4166666666666667</v>
      </c>
      <c r="F736" s="1874">
        <v>0.6666666666666666</v>
      </c>
      <c r="G736" s="1873" t="s">
        <v>1063</v>
      </c>
      <c r="H736" s="1873">
        <v>6.0</v>
      </c>
      <c r="I736" s="1881"/>
      <c r="J736" s="242" t="s">
        <v>1747</v>
      </c>
    </row>
    <row r="737">
      <c r="A737" s="1605" t="s">
        <v>4791</v>
      </c>
      <c r="B737" s="1605" t="s">
        <v>141</v>
      </c>
      <c r="C737" s="1605" t="s">
        <v>234</v>
      </c>
      <c r="D737" s="1605" t="s">
        <v>2870</v>
      </c>
      <c r="E737" s="1607">
        <v>0.5625</v>
      </c>
      <c r="F737" s="1607">
        <v>0.8958333333333334</v>
      </c>
      <c r="G737" s="1605">
        <v>0.5</v>
      </c>
      <c r="H737" s="1605">
        <v>7.5</v>
      </c>
      <c r="I737" s="1605" t="s">
        <v>6794</v>
      </c>
      <c r="J737" s="242" t="s">
        <v>1747</v>
      </c>
    </row>
    <row r="738">
      <c r="A738" s="1619" t="s">
        <v>6795</v>
      </c>
      <c r="B738" s="1619" t="s">
        <v>170</v>
      </c>
      <c r="C738" s="1619" t="s">
        <v>234</v>
      </c>
      <c r="D738" s="1619" t="s">
        <v>946</v>
      </c>
      <c r="E738" s="1620">
        <v>0.4583333333333333</v>
      </c>
      <c r="F738" s="1620">
        <v>0.75</v>
      </c>
      <c r="G738" s="1619">
        <v>0.5</v>
      </c>
      <c r="H738" s="1619">
        <v>6.5</v>
      </c>
      <c r="I738" s="103"/>
      <c r="J738" s="242" t="s">
        <v>1747</v>
      </c>
    </row>
    <row r="739">
      <c r="A739" s="1644" t="s">
        <v>6798</v>
      </c>
      <c r="B739" s="1644" t="s">
        <v>5</v>
      </c>
      <c r="C739" s="1644" t="s">
        <v>234</v>
      </c>
      <c r="D739" s="1644" t="s">
        <v>1148</v>
      </c>
      <c r="E739" s="1682">
        <v>0.4166666666666667</v>
      </c>
      <c r="F739" s="1682">
        <v>0.7916666666666666</v>
      </c>
      <c r="G739" s="1644" t="s">
        <v>1063</v>
      </c>
      <c r="H739" s="1644">
        <v>9.0</v>
      </c>
      <c r="I739" s="832"/>
      <c r="J739" s="242" t="s">
        <v>1747</v>
      </c>
    </row>
    <row r="740">
      <c r="A740" s="1619" t="s">
        <v>6800</v>
      </c>
      <c r="B740" s="1619" t="s">
        <v>5</v>
      </c>
      <c r="C740" s="1619" t="s">
        <v>1064</v>
      </c>
      <c r="D740" s="1619" t="s">
        <v>946</v>
      </c>
      <c r="E740" s="1620">
        <v>0.4166666666666667</v>
      </c>
      <c r="F740" s="1620">
        <v>0.7708333333333334</v>
      </c>
      <c r="G740" s="1619">
        <v>1.0</v>
      </c>
      <c r="H740" s="1619">
        <v>7.5</v>
      </c>
      <c r="I740" s="103"/>
      <c r="J740" s="242" t="s">
        <v>1747</v>
      </c>
    </row>
    <row r="741">
      <c r="A741" s="1619" t="s">
        <v>6804</v>
      </c>
      <c r="B741" s="1619" t="s">
        <v>40</v>
      </c>
      <c r="C741" s="1619" t="s">
        <v>234</v>
      </c>
      <c r="D741" s="1619" t="s">
        <v>946</v>
      </c>
      <c r="E741" s="1620">
        <v>0.4166666666666667</v>
      </c>
      <c r="F741" s="1620">
        <v>0.7916666666666666</v>
      </c>
      <c r="G741" s="1619" t="s">
        <v>1063</v>
      </c>
      <c r="H741" s="1619">
        <v>9.0</v>
      </c>
      <c r="I741" s="103"/>
      <c r="J741" s="242" t="s">
        <v>1747</v>
      </c>
    </row>
    <row r="742">
      <c r="A742" s="1619" t="s">
        <v>6806</v>
      </c>
      <c r="B742" s="1619" t="s">
        <v>1115</v>
      </c>
      <c r="C742" s="1619" t="s">
        <v>234</v>
      </c>
      <c r="D742" s="1619" t="s">
        <v>946</v>
      </c>
      <c r="E742" s="1620">
        <v>0.4166666666666667</v>
      </c>
      <c r="F742" s="1620">
        <v>0.84375</v>
      </c>
      <c r="G742" s="1619" t="s">
        <v>1063</v>
      </c>
      <c r="H742" s="1619">
        <v>10.25</v>
      </c>
      <c r="I742" s="1619" t="s">
        <v>6808</v>
      </c>
      <c r="J742" s="242" t="s">
        <v>1747</v>
      </c>
    </row>
    <row r="743">
      <c r="C743" s="242" t="s">
        <v>6692</v>
      </c>
      <c r="D743" s="242" t="s">
        <v>1056</v>
      </c>
    </row>
    <row r="744">
      <c r="A744" s="1605" t="s">
        <v>6810</v>
      </c>
      <c r="B744" s="1605" t="s">
        <v>109</v>
      </c>
      <c r="C744" s="1605" t="s">
        <v>234</v>
      </c>
      <c r="D744" s="1605" t="s">
        <v>2870</v>
      </c>
      <c r="E744" s="1607">
        <v>0.4166666666666667</v>
      </c>
      <c r="F744" s="1607">
        <v>0.6875</v>
      </c>
      <c r="G744" s="1605" t="s">
        <v>1063</v>
      </c>
      <c r="H744" s="1605">
        <v>6.5</v>
      </c>
      <c r="I744" s="1605" t="s">
        <v>6816</v>
      </c>
      <c r="J744" s="242" t="s">
        <v>1747</v>
      </c>
    </row>
    <row r="745">
      <c r="A745" s="242" t="s">
        <v>6818</v>
      </c>
      <c r="B745" s="242" t="s">
        <v>109</v>
      </c>
      <c r="C745" s="242" t="s">
        <v>234</v>
      </c>
      <c r="D745" s="242" t="s">
        <v>6819</v>
      </c>
      <c r="E745" s="1615">
        <v>0.6875</v>
      </c>
      <c r="F745" s="1615">
        <v>0.875</v>
      </c>
      <c r="J745" s="242" t="s">
        <v>1747</v>
      </c>
    </row>
    <row r="746">
      <c r="A746" s="1078"/>
      <c r="B746" s="1078"/>
      <c r="C746" s="1078"/>
      <c r="D746" s="1792" t="s">
        <v>6824</v>
      </c>
      <c r="E746" s="1792" t="s">
        <v>2059</v>
      </c>
      <c r="F746" s="1078"/>
      <c r="G746" s="1078"/>
      <c r="H746" s="1078"/>
      <c r="I746" s="1078"/>
    </row>
    <row r="747">
      <c r="A747" s="1619" t="s">
        <v>6826</v>
      </c>
      <c r="B747" s="1619" t="s">
        <v>125</v>
      </c>
      <c r="C747" s="1619" t="s">
        <v>234</v>
      </c>
      <c r="D747" s="1619" t="s">
        <v>946</v>
      </c>
      <c r="E747" s="1620">
        <v>0.4166666666666667</v>
      </c>
      <c r="F747" s="1620">
        <v>0.625</v>
      </c>
      <c r="G747" s="1619" t="s">
        <v>1063</v>
      </c>
      <c r="H747" s="1619">
        <v>5.0</v>
      </c>
      <c r="I747" s="103"/>
    </row>
    <row r="749">
      <c r="A749" s="1644" t="s">
        <v>6830</v>
      </c>
      <c r="B749" s="1644" t="s">
        <v>125</v>
      </c>
      <c r="C749" s="1644" t="s">
        <v>234</v>
      </c>
      <c r="D749" s="1644" t="s">
        <v>1148</v>
      </c>
      <c r="E749" s="1682">
        <v>0.625</v>
      </c>
      <c r="F749" s="1644">
        <v>21.15</v>
      </c>
      <c r="G749" s="1644" t="s">
        <v>1063</v>
      </c>
      <c r="H749" s="1644">
        <v>6.25</v>
      </c>
      <c r="I749" s="832"/>
    </row>
    <row r="750">
      <c r="A750" s="1675" t="s">
        <v>6832</v>
      </c>
      <c r="B750" s="1675" t="s">
        <v>141</v>
      </c>
      <c r="C750" s="1675" t="s">
        <v>234</v>
      </c>
      <c r="D750" s="1675" t="s">
        <v>1446</v>
      </c>
      <c r="E750" s="1691">
        <v>0.4166666666666667</v>
      </c>
      <c r="F750" s="1691">
        <v>0.5520833333333334</v>
      </c>
      <c r="G750" s="1675" t="s">
        <v>1063</v>
      </c>
      <c r="H750" s="1675">
        <v>3.25</v>
      </c>
      <c r="I750" s="1675" t="s">
        <v>6835</v>
      </c>
    </row>
    <row r="751">
      <c r="A751" s="1605" t="s">
        <v>6832</v>
      </c>
      <c r="B751" s="1605" t="s">
        <v>141</v>
      </c>
      <c r="C751" s="1605" t="s">
        <v>234</v>
      </c>
      <c r="D751" s="1605" t="s">
        <v>2870</v>
      </c>
      <c r="E751" s="1607">
        <v>0.5</v>
      </c>
      <c r="F751" s="1607">
        <v>0.8958333333333334</v>
      </c>
      <c r="G751" s="1605">
        <v>0.5</v>
      </c>
      <c r="H751" s="1605">
        <v>9.0</v>
      </c>
      <c r="I751" s="1397"/>
    </row>
    <row r="752">
      <c r="A752" s="1619" t="s">
        <v>6832</v>
      </c>
      <c r="B752" s="1619" t="s">
        <v>141</v>
      </c>
      <c r="C752" s="1619" t="s">
        <v>234</v>
      </c>
      <c r="D752" s="1619" t="s">
        <v>946</v>
      </c>
      <c r="E752" s="1620">
        <v>0.59375</v>
      </c>
      <c r="F752" s="1620">
        <v>0.6875</v>
      </c>
      <c r="G752" s="1619" t="s">
        <v>1063</v>
      </c>
      <c r="H752" s="1619">
        <v>2.25</v>
      </c>
      <c r="I752" s="242" t="s">
        <v>6840</v>
      </c>
    </row>
    <row r="753">
      <c r="A753" s="1619" t="s">
        <v>6842</v>
      </c>
      <c r="B753" s="1619" t="s">
        <v>170</v>
      </c>
      <c r="C753" s="1619" t="s">
        <v>234</v>
      </c>
      <c r="D753" s="1619" t="s">
        <v>946</v>
      </c>
      <c r="E753" s="1620">
        <v>0.4583333333333333</v>
      </c>
      <c r="F753" s="1620">
        <v>0.75</v>
      </c>
      <c r="G753" s="1619">
        <v>30.0</v>
      </c>
      <c r="H753" s="1619">
        <v>6.5</v>
      </c>
      <c r="I753" s="103"/>
    </row>
    <row r="754">
      <c r="A754" s="1644" t="s">
        <v>4793</v>
      </c>
      <c r="B754" s="1644" t="s">
        <v>5</v>
      </c>
      <c r="C754" s="1644" t="s">
        <v>234</v>
      </c>
      <c r="D754" s="1644" t="s">
        <v>1148</v>
      </c>
      <c r="E754" s="1682">
        <v>0.4166666666666667</v>
      </c>
      <c r="F754" s="1682">
        <v>0.7916666666666666</v>
      </c>
      <c r="G754" s="1644" t="s">
        <v>1063</v>
      </c>
      <c r="H754" s="1644">
        <v>9.0</v>
      </c>
    </row>
    <row r="755">
      <c r="A755" s="1619" t="s">
        <v>4793</v>
      </c>
      <c r="B755" s="1619" t="s">
        <v>5</v>
      </c>
      <c r="C755" s="1619" t="s">
        <v>234</v>
      </c>
      <c r="D755" s="1619" t="s">
        <v>946</v>
      </c>
      <c r="E755" s="1620">
        <v>0.4166666666666667</v>
      </c>
      <c r="F755" s="1620">
        <v>0.7708333333333334</v>
      </c>
      <c r="G755" s="1619">
        <v>30.0</v>
      </c>
      <c r="H755" s="1619">
        <v>8.0</v>
      </c>
      <c r="I755" s="103"/>
    </row>
    <row r="756">
      <c r="A756" s="1619" t="s">
        <v>6844</v>
      </c>
      <c r="B756" s="1619" t="s">
        <v>40</v>
      </c>
      <c r="C756" s="1619" t="s">
        <v>234</v>
      </c>
      <c r="D756" s="1619" t="s">
        <v>946</v>
      </c>
      <c r="E756" s="1620">
        <v>0.4166666666666667</v>
      </c>
      <c r="F756" s="1620">
        <v>0.7916666666666666</v>
      </c>
      <c r="G756" s="1619" t="s">
        <v>1063</v>
      </c>
      <c r="H756" s="1619">
        <v>9.0</v>
      </c>
      <c r="I756" s="103"/>
    </row>
    <row r="757">
      <c r="A757" s="1619" t="s">
        <v>6846</v>
      </c>
      <c r="B757" s="1619" t="s">
        <v>1115</v>
      </c>
      <c r="C757" s="1619" t="s">
        <v>234</v>
      </c>
      <c r="D757" s="1619" t="s">
        <v>946</v>
      </c>
      <c r="E757" s="1620">
        <v>0.4166666666666667</v>
      </c>
      <c r="F757" s="1620">
        <v>0.7916666666666666</v>
      </c>
      <c r="G757" s="1619" t="s">
        <v>1063</v>
      </c>
      <c r="H757" s="1619">
        <v>9.0</v>
      </c>
      <c r="I757" s="103"/>
    </row>
    <row r="758">
      <c r="A758" s="1662" t="s">
        <v>6848</v>
      </c>
      <c r="B758" s="1662" t="s">
        <v>109</v>
      </c>
      <c r="C758" s="1662" t="s">
        <v>234</v>
      </c>
      <c r="D758" s="1662" t="s">
        <v>6619</v>
      </c>
      <c r="E758" s="1663">
        <v>0.4166666666666667</v>
      </c>
      <c r="F758" s="1663">
        <v>0.6666666666666666</v>
      </c>
      <c r="G758" s="1662" t="s">
        <v>1063</v>
      </c>
      <c r="H758" s="1662">
        <v>6.0</v>
      </c>
      <c r="I758" s="1508"/>
    </row>
    <row r="759">
      <c r="A759" s="1605" t="s">
        <v>6850</v>
      </c>
      <c r="B759" s="1605" t="s">
        <v>109</v>
      </c>
      <c r="C759" s="1605" t="s">
        <v>234</v>
      </c>
      <c r="D759" s="1605" t="s">
        <v>2870</v>
      </c>
      <c r="E759" s="1607">
        <v>0.6666666666666666</v>
      </c>
      <c r="F759" s="1607">
        <v>0.875</v>
      </c>
      <c r="G759" s="1397"/>
      <c r="H759" s="1605">
        <v>6.0</v>
      </c>
      <c r="I759" s="1397"/>
    </row>
    <row r="760">
      <c r="A760" s="1619" t="s">
        <v>6855</v>
      </c>
      <c r="B760" s="1619" t="s">
        <v>125</v>
      </c>
      <c r="C760" s="1619" t="s">
        <v>234</v>
      </c>
      <c r="D760" s="1619" t="s">
        <v>946</v>
      </c>
      <c r="E760" s="1620">
        <v>0.4166666666666667</v>
      </c>
      <c r="F760" s="1620">
        <v>0.625</v>
      </c>
      <c r="G760" s="1619" t="s">
        <v>1063</v>
      </c>
      <c r="H760" s="1619">
        <v>5.0</v>
      </c>
      <c r="I760" s="103"/>
    </row>
    <row r="761">
      <c r="A761" s="1662" t="s">
        <v>6855</v>
      </c>
      <c r="B761" s="1662" t="s">
        <v>125</v>
      </c>
      <c r="C761" s="1662" t="s">
        <v>234</v>
      </c>
      <c r="D761" s="1662" t="s">
        <v>6619</v>
      </c>
      <c r="E761" s="1663">
        <v>0.59375</v>
      </c>
      <c r="F761" s="1663">
        <v>0.90625</v>
      </c>
      <c r="G761" s="1662" t="s">
        <v>1063</v>
      </c>
      <c r="H761" s="1662">
        <v>7.5</v>
      </c>
      <c r="I761" s="1662" t="s">
        <v>6857</v>
      </c>
    </row>
    <row r="762">
      <c r="A762" s="1605" t="s">
        <v>6858</v>
      </c>
      <c r="B762" s="1605" t="s">
        <v>141</v>
      </c>
      <c r="C762" s="1605" t="s">
        <v>234</v>
      </c>
      <c r="D762" s="1605" t="s">
        <v>2870</v>
      </c>
      <c r="E762" s="1607">
        <v>0.4166666666666667</v>
      </c>
      <c r="F762" s="1607">
        <v>0.7083333333333334</v>
      </c>
      <c r="G762" s="1605">
        <v>0.5</v>
      </c>
      <c r="H762" s="1605">
        <v>6.5</v>
      </c>
      <c r="I762" s="1397"/>
    </row>
    <row r="763">
      <c r="A763" s="1644" t="s">
        <v>6858</v>
      </c>
      <c r="B763" s="1644" t="s">
        <v>141</v>
      </c>
      <c r="C763" s="1644" t="s">
        <v>234</v>
      </c>
      <c r="D763" s="1644" t="s">
        <v>1148</v>
      </c>
      <c r="E763" s="1682">
        <v>0.5</v>
      </c>
      <c r="F763" s="1682">
        <v>0.8958333333333334</v>
      </c>
      <c r="G763" s="1644">
        <v>30.0</v>
      </c>
      <c r="H763" s="1644">
        <v>9.0</v>
      </c>
      <c r="I763" s="832"/>
    </row>
    <row r="764">
      <c r="A764" s="1619" t="s">
        <v>6862</v>
      </c>
      <c r="B764" s="1619" t="s">
        <v>170</v>
      </c>
      <c r="C764" s="1619" t="s">
        <v>234</v>
      </c>
      <c r="D764" s="1619" t="s">
        <v>946</v>
      </c>
      <c r="E764" s="1620">
        <v>0.4583333333333333</v>
      </c>
      <c r="F764" s="1620">
        <v>0.75</v>
      </c>
      <c r="G764" s="1619">
        <v>30.0</v>
      </c>
      <c r="H764" s="1619">
        <v>6.5</v>
      </c>
      <c r="I764" s="103"/>
    </row>
    <row r="765">
      <c r="A765" s="1662" t="s">
        <v>6864</v>
      </c>
      <c r="B765" s="1662" t="s">
        <v>3295</v>
      </c>
      <c r="C765" s="1662" t="s">
        <v>234</v>
      </c>
      <c r="D765" s="1662" t="s">
        <v>6619</v>
      </c>
      <c r="E765" s="1663">
        <v>0.4166666666666667</v>
      </c>
      <c r="F765" s="1663">
        <v>0.7916666666666666</v>
      </c>
      <c r="G765" s="1662" t="s">
        <v>1063</v>
      </c>
      <c r="H765" s="1662">
        <v>9.0</v>
      </c>
      <c r="I765" s="1508"/>
    </row>
    <row r="766">
      <c r="A766" s="1619" t="s">
        <v>6865</v>
      </c>
      <c r="B766" s="1619" t="s">
        <v>5</v>
      </c>
      <c r="C766" s="1619" t="s">
        <v>1064</v>
      </c>
      <c r="D766" s="1619" t="s">
        <v>946</v>
      </c>
      <c r="E766" s="1620">
        <v>0.4166666666666667</v>
      </c>
      <c r="F766" s="1620">
        <v>0.7291666666666666</v>
      </c>
      <c r="G766" s="1619">
        <v>30.0</v>
      </c>
      <c r="H766" s="1619">
        <v>7.0</v>
      </c>
      <c r="I766" s="103"/>
    </row>
    <row r="767">
      <c r="A767" s="968">
        <v>41643.0</v>
      </c>
      <c r="B767" s="1619" t="s">
        <v>40</v>
      </c>
      <c r="C767" s="1619" t="s">
        <v>234</v>
      </c>
      <c r="D767" s="1619" t="s">
        <v>946</v>
      </c>
      <c r="E767" s="1620">
        <v>0.4166666666666667</v>
      </c>
      <c r="F767" s="1620">
        <v>0.7916666666666666</v>
      </c>
      <c r="G767" s="1619" t="s">
        <v>1063</v>
      </c>
      <c r="H767" s="1619">
        <v>9.0</v>
      </c>
      <c r="I767" s="103"/>
    </row>
    <row r="768">
      <c r="A768" s="968">
        <v>41674.0</v>
      </c>
      <c r="B768" s="1619" t="s">
        <v>1115</v>
      </c>
      <c r="C768" s="1619" t="s">
        <v>234</v>
      </c>
      <c r="D768" s="1619" t="s">
        <v>946</v>
      </c>
      <c r="E768" s="1620">
        <v>0.4166666666666667</v>
      </c>
      <c r="F768" s="1620">
        <v>0.7916666666666666</v>
      </c>
      <c r="G768" s="1619" t="s">
        <v>1063</v>
      </c>
      <c r="H768" s="1619">
        <v>9.0</v>
      </c>
      <c r="I768" s="103"/>
    </row>
    <row r="769">
      <c r="A769" s="1589"/>
      <c r="B769" s="1589"/>
      <c r="C769" s="1589"/>
      <c r="D769" s="1792" t="s">
        <v>6824</v>
      </c>
      <c r="E769" s="1792" t="s">
        <v>2059</v>
      </c>
      <c r="F769" s="1589"/>
      <c r="G769" s="1589"/>
      <c r="H769" s="1589"/>
      <c r="I769" s="1589"/>
    </row>
    <row r="770">
      <c r="A770" s="1616" t="s">
        <v>6870</v>
      </c>
      <c r="B770" s="1616" t="s">
        <v>109</v>
      </c>
      <c r="C770" s="1616" t="s">
        <v>234</v>
      </c>
      <c r="D770" s="1616" t="s">
        <v>4596</v>
      </c>
      <c r="E770" s="1617">
        <v>0.4166666666666667</v>
      </c>
      <c r="F770" s="1617">
        <v>0.6770833333333334</v>
      </c>
      <c r="G770" s="1616" t="s">
        <v>1063</v>
      </c>
      <c r="H770" s="1616">
        <v>6.25</v>
      </c>
      <c r="I770" s="1618"/>
    </row>
    <row r="771">
      <c r="A771" s="1644" t="s">
        <v>6870</v>
      </c>
      <c r="B771" s="1644" t="s">
        <v>109</v>
      </c>
      <c r="C771" s="1644" t="s">
        <v>234</v>
      </c>
      <c r="D771" s="1644" t="s">
        <v>1148</v>
      </c>
      <c r="E771" s="1682">
        <v>0.5833333333333334</v>
      </c>
      <c r="F771" s="1682">
        <v>0.8854166666666666</v>
      </c>
      <c r="G771" s="1644" t="s">
        <v>1063</v>
      </c>
      <c r="H771" s="1644">
        <v>7.25</v>
      </c>
      <c r="I771" s="832"/>
    </row>
    <row r="772">
      <c r="A772" s="968">
        <v>41733.0</v>
      </c>
      <c r="B772" s="1619" t="s">
        <v>125</v>
      </c>
      <c r="C772" s="1619" t="s">
        <v>234</v>
      </c>
      <c r="D772" s="1619" t="s">
        <v>946</v>
      </c>
      <c r="E772" s="1620">
        <v>0.4166666666666667</v>
      </c>
      <c r="F772" s="1620">
        <v>0.6354166666666666</v>
      </c>
      <c r="G772" s="1619" t="s">
        <v>1063</v>
      </c>
      <c r="H772" s="1619">
        <v>5.25</v>
      </c>
      <c r="I772" s="1619" t="s">
        <v>6872</v>
      </c>
    </row>
    <row r="773">
      <c r="A773" s="1670">
        <v>41733.0</v>
      </c>
      <c r="B773" s="1662" t="s">
        <v>125</v>
      </c>
      <c r="C773" s="1662" t="s">
        <v>234</v>
      </c>
      <c r="D773" s="1662" t="s">
        <v>6619</v>
      </c>
      <c r="E773" s="1663">
        <v>0.4166666666666667</v>
      </c>
      <c r="F773" s="1663">
        <v>0.8854166666666666</v>
      </c>
      <c r="G773" s="1662" t="s">
        <v>1063</v>
      </c>
      <c r="H773" s="1662">
        <v>7.25</v>
      </c>
      <c r="I773" s="1508"/>
    </row>
    <row r="774">
      <c r="A774" s="1138">
        <v>41763.0</v>
      </c>
      <c r="B774" s="1644" t="s">
        <v>141</v>
      </c>
      <c r="C774" s="1644" t="s">
        <v>234</v>
      </c>
      <c r="D774" s="1644" t="s">
        <v>1148</v>
      </c>
      <c r="E774" s="1682">
        <v>0.4166666666666667</v>
      </c>
      <c r="F774" s="1682">
        <v>0.7083333333333334</v>
      </c>
      <c r="G774" s="1644">
        <v>30.0</v>
      </c>
      <c r="H774" s="1644">
        <v>6.5</v>
      </c>
      <c r="I774" s="832"/>
    </row>
    <row r="775">
      <c r="A775" s="1628">
        <v>41794.0</v>
      </c>
      <c r="B775" s="1605" t="s">
        <v>170</v>
      </c>
      <c r="C775" s="1605" t="s">
        <v>234</v>
      </c>
      <c r="D775" s="1605" t="s">
        <v>2870</v>
      </c>
      <c r="E775" s="1607">
        <v>0.4583333333333333</v>
      </c>
      <c r="F775" s="1607">
        <v>0.7604166666666666</v>
      </c>
      <c r="G775" s="1605">
        <v>0.5</v>
      </c>
      <c r="H775" s="1605">
        <v>6.75</v>
      </c>
      <c r="I775" s="1605" t="s">
        <v>2491</v>
      </c>
    </row>
    <row r="776">
      <c r="A776" s="1670">
        <v>41794.0</v>
      </c>
      <c r="B776" s="1662" t="s">
        <v>170</v>
      </c>
      <c r="C776" s="1662" t="s">
        <v>234</v>
      </c>
      <c r="D776" s="1662" t="s">
        <v>6619</v>
      </c>
      <c r="E776" s="1663">
        <v>0.5416666666666666</v>
      </c>
      <c r="F776" s="1663">
        <v>0.6666666666666666</v>
      </c>
      <c r="G776" s="1662" t="s">
        <v>1063</v>
      </c>
      <c r="H776" s="1662">
        <v>3.0</v>
      </c>
      <c r="I776" s="1508"/>
    </row>
    <row r="777">
      <c r="A777" s="1670">
        <v>41824.0</v>
      </c>
      <c r="B777" s="1662" t="s">
        <v>5</v>
      </c>
      <c r="C777" s="1662" t="s">
        <v>234</v>
      </c>
      <c r="D777" s="1662" t="s">
        <v>6619</v>
      </c>
      <c r="E777" s="1663">
        <v>0.4166666666666667</v>
      </c>
      <c r="F777" s="1663">
        <v>0.7916666666666666</v>
      </c>
      <c r="G777" s="1662" t="s">
        <v>1063</v>
      </c>
      <c r="H777" s="1662">
        <v>9.0</v>
      </c>
      <c r="I777" s="1508"/>
    </row>
    <row r="778">
      <c r="A778" s="968">
        <v>41824.0</v>
      </c>
      <c r="B778" s="1619" t="s">
        <v>5</v>
      </c>
      <c r="C778" s="1619" t="s">
        <v>1064</v>
      </c>
      <c r="D778" s="1619" t="s">
        <v>946</v>
      </c>
      <c r="E778" s="1620">
        <v>0.4166666666666667</v>
      </c>
      <c r="F778" s="1620">
        <v>0.6041666666666666</v>
      </c>
      <c r="G778" s="1619" t="s">
        <v>1063</v>
      </c>
      <c r="H778" s="1619">
        <v>4.5</v>
      </c>
      <c r="I778" s="103"/>
    </row>
    <row r="779">
      <c r="A779" s="968">
        <v>41855.0</v>
      </c>
      <c r="B779" s="1619" t="s">
        <v>40</v>
      </c>
      <c r="C779" s="1619" t="s">
        <v>234</v>
      </c>
      <c r="D779" s="1619" t="s">
        <v>946</v>
      </c>
      <c r="E779" s="1620">
        <v>0.4166666666666667</v>
      </c>
      <c r="F779" s="1620">
        <v>0.7916666666666666</v>
      </c>
      <c r="G779" s="1619" t="s">
        <v>1063</v>
      </c>
      <c r="H779" s="1619">
        <v>9.0</v>
      </c>
      <c r="I779" s="103"/>
    </row>
    <row r="780">
      <c r="A780" s="968">
        <v>41886.0</v>
      </c>
      <c r="B780" s="1619" t="s">
        <v>1115</v>
      </c>
      <c r="C780" s="1619" t="s">
        <v>234</v>
      </c>
      <c r="D780" s="1619" t="s">
        <v>946</v>
      </c>
      <c r="E780" s="1620">
        <v>0.4166666666666667</v>
      </c>
      <c r="F780" s="1620">
        <v>0.7916666666666666</v>
      </c>
      <c r="G780" s="1619" t="s">
        <v>1063</v>
      </c>
      <c r="H780" s="1619">
        <v>9.0</v>
      </c>
      <c r="I780" s="103"/>
    </row>
    <row r="781">
      <c r="A781" s="1670">
        <v>41916.0</v>
      </c>
      <c r="B781" s="1662" t="s">
        <v>109</v>
      </c>
      <c r="C781" s="1662" t="s">
        <v>234</v>
      </c>
      <c r="D781" s="1662" t="s">
        <v>6619</v>
      </c>
      <c r="E781" s="1663">
        <v>0.4375</v>
      </c>
      <c r="F781" s="1663">
        <v>0.4722222222222222</v>
      </c>
      <c r="G781" s="1662" t="s">
        <v>1063</v>
      </c>
      <c r="H781" s="1662">
        <v>0.83</v>
      </c>
      <c r="I781" s="1662" t="s">
        <v>6885</v>
      </c>
    </row>
    <row r="782">
      <c r="A782" s="968">
        <v>41916.0</v>
      </c>
      <c r="B782" s="1619" t="s">
        <v>109</v>
      </c>
      <c r="C782" s="1619" t="s">
        <v>234</v>
      </c>
      <c r="D782" s="1619" t="s">
        <v>946</v>
      </c>
      <c r="E782" s="1620">
        <v>0.4722222222222222</v>
      </c>
      <c r="F782" s="1620">
        <v>0.4930555555555556</v>
      </c>
      <c r="G782" s="1619" t="s">
        <v>1063</v>
      </c>
      <c r="H782" s="1619">
        <v>0.5</v>
      </c>
      <c r="I782" s="1619" t="s">
        <v>6887</v>
      </c>
    </row>
    <row r="783">
      <c r="A783" s="968">
        <v>41916.0</v>
      </c>
      <c r="B783" s="1619" t="s">
        <v>109</v>
      </c>
      <c r="C783" s="1619" t="s">
        <v>234</v>
      </c>
      <c r="D783" s="1619" t="s">
        <v>946</v>
      </c>
      <c r="E783" s="1620">
        <v>0.7118055555555556</v>
      </c>
      <c r="F783" s="1620">
        <v>0.8159722222222222</v>
      </c>
      <c r="G783" s="1619" t="s">
        <v>1063</v>
      </c>
      <c r="H783" s="1619">
        <v>1.5</v>
      </c>
      <c r="I783" s="1619" t="s">
        <v>6891</v>
      </c>
    </row>
    <row r="784">
      <c r="A784" s="1138">
        <v>41916.0</v>
      </c>
      <c r="B784" s="1644" t="s">
        <v>109</v>
      </c>
      <c r="C784" s="1644" t="s">
        <v>234</v>
      </c>
      <c r="D784" s="1644" t="s">
        <v>1148</v>
      </c>
      <c r="E784" s="1682">
        <v>0.4895833333333333</v>
      </c>
      <c r="F784" s="1682">
        <v>0.875</v>
      </c>
      <c r="G784" s="1644">
        <v>0.5</v>
      </c>
      <c r="H784" s="1644">
        <v>8.75</v>
      </c>
      <c r="I784" s="1644" t="s">
        <v>6892</v>
      </c>
    </row>
    <row r="785">
      <c r="A785" s="968">
        <v>41947.0</v>
      </c>
      <c r="B785" s="1619" t="s">
        <v>125</v>
      </c>
      <c r="C785" s="1619" t="s">
        <v>234</v>
      </c>
      <c r="D785" s="1619" t="s">
        <v>946</v>
      </c>
      <c r="E785" s="1620">
        <v>0.4166666666666667</v>
      </c>
      <c r="F785" s="1620">
        <v>0.625</v>
      </c>
      <c r="G785" s="1619" t="s">
        <v>1063</v>
      </c>
      <c r="H785" s="1619">
        <v>5.0</v>
      </c>
      <c r="I785" s="103"/>
    </row>
    <row r="786">
      <c r="A786" s="1138">
        <v>41947.0</v>
      </c>
      <c r="B786" s="1644" t="s">
        <v>125</v>
      </c>
      <c r="C786" s="1644" t="s">
        <v>234</v>
      </c>
      <c r="D786" s="1644" t="s">
        <v>1148</v>
      </c>
      <c r="E786" s="1682">
        <v>0.625</v>
      </c>
      <c r="F786" s="1682">
        <v>0.8854166666666666</v>
      </c>
      <c r="G786" s="1644" t="s">
        <v>1063</v>
      </c>
      <c r="H786" s="1644">
        <v>6.25</v>
      </c>
      <c r="I786" s="832"/>
    </row>
    <row r="787">
      <c r="A787" s="1134">
        <v>41977.0</v>
      </c>
      <c r="B787" s="1675" t="s">
        <v>141</v>
      </c>
      <c r="C787" s="1675" t="s">
        <v>234</v>
      </c>
      <c r="D787" s="1675" t="s">
        <v>1446</v>
      </c>
      <c r="E787" s="1691">
        <v>0.4166666666666667</v>
      </c>
      <c r="F787" s="1691">
        <v>0.7083333333333334</v>
      </c>
      <c r="G787" s="1675">
        <v>0.5</v>
      </c>
      <c r="H787" s="1675">
        <v>6.5</v>
      </c>
      <c r="I787" s="97"/>
    </row>
    <row r="788">
      <c r="A788" s="1138">
        <v>41977.0</v>
      </c>
      <c r="B788" s="1644" t="s">
        <v>141</v>
      </c>
      <c r="C788" s="1644" t="s">
        <v>234</v>
      </c>
      <c r="D788" s="1644" t="s">
        <v>1148</v>
      </c>
      <c r="E788" s="1682">
        <v>0.5</v>
      </c>
      <c r="F788" s="1682">
        <v>0.8958333333333334</v>
      </c>
      <c r="G788" s="1644">
        <v>0.5</v>
      </c>
      <c r="H788" s="1644">
        <v>9.0</v>
      </c>
      <c r="I788" s="832"/>
    </row>
    <row r="789">
      <c r="A789" s="1619" t="s">
        <v>6897</v>
      </c>
      <c r="B789" s="1619" t="s">
        <v>170</v>
      </c>
      <c r="C789" s="1619" t="s">
        <v>234</v>
      </c>
      <c r="D789" s="1619" t="s">
        <v>946</v>
      </c>
      <c r="E789" s="1620">
        <v>0.4583333333333333</v>
      </c>
      <c r="F789" s="1620">
        <v>0.75</v>
      </c>
      <c r="G789" s="1619" t="s">
        <v>1063</v>
      </c>
      <c r="H789" s="1619">
        <v>7.0</v>
      </c>
      <c r="I789" s="103"/>
    </row>
    <row r="790">
      <c r="A790" s="1619" t="s">
        <v>6898</v>
      </c>
      <c r="B790" s="1619" t="s">
        <v>5</v>
      </c>
      <c r="C790" s="1619" t="s">
        <v>1064</v>
      </c>
      <c r="D790" s="1619" t="s">
        <v>946</v>
      </c>
      <c r="E790" s="1620">
        <v>0.4270833333333333</v>
      </c>
      <c r="F790" s="1620">
        <v>0.71875</v>
      </c>
      <c r="G790" s="1619">
        <v>30.0</v>
      </c>
      <c r="H790" s="1619">
        <v>6.5</v>
      </c>
      <c r="I790" s="103"/>
    </row>
    <row r="791">
      <c r="A791" s="1662" t="s">
        <v>6898</v>
      </c>
      <c r="B791" s="1662" t="s">
        <v>5</v>
      </c>
      <c r="C791" s="1662" t="s">
        <v>234</v>
      </c>
      <c r="D791" s="1662" t="s">
        <v>6619</v>
      </c>
      <c r="E791" s="1663">
        <v>0.4166666666666667</v>
      </c>
      <c r="F791" s="1663">
        <v>0.7916666666666666</v>
      </c>
      <c r="G791" s="1662" t="s">
        <v>1063</v>
      </c>
      <c r="H791" s="1662">
        <v>9.0</v>
      </c>
      <c r="I791" s="1508"/>
    </row>
    <row r="792">
      <c r="A792" s="1619" t="s">
        <v>6902</v>
      </c>
      <c r="B792" s="1619" t="s">
        <v>40</v>
      </c>
      <c r="C792" s="1619" t="s">
        <v>234</v>
      </c>
      <c r="D792" s="1619" t="s">
        <v>946</v>
      </c>
      <c r="E792" s="1620">
        <v>0.4166666666666667</v>
      </c>
      <c r="F792" s="1620">
        <v>0.7916666666666666</v>
      </c>
      <c r="G792" s="1619" t="s">
        <v>1063</v>
      </c>
      <c r="H792" s="1619">
        <v>9.0</v>
      </c>
      <c r="I792" s="103"/>
    </row>
    <row r="793">
      <c r="A793" s="1619" t="s">
        <v>6904</v>
      </c>
      <c r="B793" s="1619" t="s">
        <v>1115</v>
      </c>
      <c r="C793" s="1619" t="s">
        <v>234</v>
      </c>
      <c r="D793" s="1619" t="s">
        <v>946</v>
      </c>
      <c r="E793" s="1620">
        <v>0.4166666666666667</v>
      </c>
      <c r="F793" s="1620">
        <v>0.7916666666666666</v>
      </c>
      <c r="G793" s="1619" t="s">
        <v>1063</v>
      </c>
      <c r="H793" s="1619">
        <v>9.0</v>
      </c>
      <c r="I793" s="103"/>
    </row>
    <row r="794">
      <c r="D794" s="242" t="s">
        <v>2832</v>
      </c>
    </row>
    <row r="795">
      <c r="A795" s="1662" t="s">
        <v>6905</v>
      </c>
      <c r="B795" s="1662" t="s">
        <v>109</v>
      </c>
      <c r="C795" s="1662" t="s">
        <v>234</v>
      </c>
      <c r="D795" s="1662" t="s">
        <v>6619</v>
      </c>
      <c r="E795" s="1663">
        <v>0.4166666666666667</v>
      </c>
      <c r="F795" s="1663">
        <v>0.75</v>
      </c>
      <c r="G795" s="1662" t="s">
        <v>1063</v>
      </c>
      <c r="H795" s="1662">
        <v>8.0</v>
      </c>
      <c r="I795" s="1662" t="s">
        <v>6906</v>
      </c>
      <c r="J795" s="242" t="s">
        <v>1752</v>
      </c>
    </row>
    <row r="796">
      <c r="A796" s="1605" t="s">
        <v>6905</v>
      </c>
      <c r="B796" s="1605" t="s">
        <v>109</v>
      </c>
      <c r="C796" s="1605" t="s">
        <v>234</v>
      </c>
      <c r="D796" s="1605" t="s">
        <v>2870</v>
      </c>
      <c r="E796" s="1607">
        <v>0.6666666666666666</v>
      </c>
      <c r="F796" s="1607">
        <v>0.8854166666666666</v>
      </c>
      <c r="G796" s="1605" t="s">
        <v>1063</v>
      </c>
      <c r="H796" s="1605">
        <v>5.25</v>
      </c>
      <c r="I796" s="1605" t="s">
        <v>6908</v>
      </c>
      <c r="J796" s="242" t="s">
        <v>1752</v>
      </c>
    </row>
    <row r="797">
      <c r="A797" s="1644" t="s">
        <v>6911</v>
      </c>
      <c r="B797" s="1644" t="s">
        <v>141</v>
      </c>
      <c r="C797" s="1644" t="s">
        <v>234</v>
      </c>
      <c r="D797" s="1644" t="s">
        <v>1148</v>
      </c>
      <c r="E797" s="1682">
        <v>0.4166666666666667</v>
      </c>
      <c r="F797" s="1682">
        <v>0.7083333333333334</v>
      </c>
      <c r="G797" s="1644">
        <v>30.0</v>
      </c>
      <c r="H797" s="1644">
        <v>6.5</v>
      </c>
      <c r="I797" s="1644" t="s">
        <v>1094</v>
      </c>
      <c r="J797" s="242" t="s">
        <v>1752</v>
      </c>
    </row>
    <row r="798">
      <c r="A798" s="1605" t="s">
        <v>6911</v>
      </c>
      <c r="B798" s="1605" t="s">
        <v>141</v>
      </c>
      <c r="C798" s="1605" t="s">
        <v>234</v>
      </c>
      <c r="D798" s="1605" t="s">
        <v>2870</v>
      </c>
      <c r="E798" s="1607">
        <v>0.5</v>
      </c>
      <c r="F798" s="1607">
        <v>0.7916666666666666</v>
      </c>
      <c r="G798" s="1605">
        <v>0.25</v>
      </c>
      <c r="H798" s="1605">
        <v>7.0</v>
      </c>
      <c r="I798" s="1605" t="s">
        <v>1094</v>
      </c>
      <c r="J798" s="242" t="s">
        <v>1752</v>
      </c>
    </row>
    <row r="799">
      <c r="A799" s="1619" t="s">
        <v>6914</v>
      </c>
      <c r="B799" s="1619" t="s">
        <v>170</v>
      </c>
      <c r="C799" s="1619" t="s">
        <v>234</v>
      </c>
      <c r="D799" s="1619" t="s">
        <v>946</v>
      </c>
      <c r="E799" s="1620">
        <v>0.4583333333333333</v>
      </c>
      <c r="F799" s="1620">
        <v>0.75</v>
      </c>
      <c r="G799" s="1619">
        <v>30.0</v>
      </c>
      <c r="H799" s="1619">
        <v>6.5</v>
      </c>
      <c r="I799" s="103"/>
      <c r="J799" s="242" t="s">
        <v>1752</v>
      </c>
    </row>
    <row r="800">
      <c r="A800" s="1662" t="s">
        <v>6914</v>
      </c>
      <c r="B800" s="1662" t="s">
        <v>170</v>
      </c>
      <c r="C800" s="1662" t="s">
        <v>234</v>
      </c>
      <c r="D800" s="1662" t="s">
        <v>6619</v>
      </c>
      <c r="E800" s="1663">
        <v>0.5416666666666666</v>
      </c>
      <c r="F800" s="1663">
        <v>0.6666666666666666</v>
      </c>
      <c r="G800" s="1662" t="s">
        <v>1063</v>
      </c>
      <c r="H800" s="1662">
        <v>3.0</v>
      </c>
      <c r="I800" s="1508"/>
      <c r="J800" s="242" t="s">
        <v>1752</v>
      </c>
    </row>
    <row r="801">
      <c r="A801" s="1619" t="s">
        <v>6920</v>
      </c>
      <c r="B801" s="1619" t="s">
        <v>5</v>
      </c>
      <c r="C801" s="1619" t="s">
        <v>234</v>
      </c>
      <c r="D801" s="1619" t="s">
        <v>946</v>
      </c>
      <c r="E801" s="1620">
        <v>0.4583333333333333</v>
      </c>
      <c r="F801" s="1620">
        <v>0.75</v>
      </c>
      <c r="G801" s="1619">
        <v>30.0</v>
      </c>
      <c r="H801" s="1619">
        <v>6.5</v>
      </c>
      <c r="I801" s="1619" t="s">
        <v>1094</v>
      </c>
      <c r="J801" s="242" t="s">
        <v>1752</v>
      </c>
    </row>
    <row r="802">
      <c r="A802" s="1619" t="s">
        <v>6923</v>
      </c>
      <c r="B802" s="1619" t="s">
        <v>40</v>
      </c>
      <c r="C802" s="1619" t="s">
        <v>234</v>
      </c>
      <c r="D802" s="1619" t="s">
        <v>946</v>
      </c>
      <c r="E802" s="1620">
        <v>0.4166666666666667</v>
      </c>
      <c r="F802" s="1620">
        <v>0.7916666666666666</v>
      </c>
      <c r="G802" s="1619" t="s">
        <v>1063</v>
      </c>
      <c r="H802" s="1619">
        <v>9.0</v>
      </c>
      <c r="I802" s="103"/>
      <c r="J802" s="242" t="s">
        <v>1752</v>
      </c>
    </row>
    <row r="803">
      <c r="A803" s="1619" t="s">
        <v>6927</v>
      </c>
      <c r="B803" s="1619" t="s">
        <v>1115</v>
      </c>
      <c r="C803" s="1619" t="s">
        <v>234</v>
      </c>
      <c r="D803" s="1619" t="s">
        <v>946</v>
      </c>
      <c r="E803" s="1620">
        <v>0.4166666666666667</v>
      </c>
      <c r="F803" s="1620">
        <v>0.7916666666666666</v>
      </c>
      <c r="G803" s="1619" t="s">
        <v>1063</v>
      </c>
      <c r="H803" s="1619">
        <v>9.0</v>
      </c>
      <c r="I803" s="103"/>
      <c r="J803" s="242" t="s">
        <v>1752</v>
      </c>
    </row>
    <row r="804">
      <c r="A804" s="1662" t="s">
        <v>6930</v>
      </c>
      <c r="B804" s="1662" t="s">
        <v>109</v>
      </c>
      <c r="C804" s="1662" t="s">
        <v>234</v>
      </c>
      <c r="D804" s="1662" t="s">
        <v>6619</v>
      </c>
      <c r="E804" s="1663">
        <v>0.4166666666666667</v>
      </c>
      <c r="F804" s="1663">
        <v>0.6666666666666666</v>
      </c>
      <c r="G804" s="1662" t="s">
        <v>1063</v>
      </c>
      <c r="H804" s="1662">
        <v>6.0</v>
      </c>
      <c r="I804" s="1508"/>
      <c r="J804" s="242" t="s">
        <v>1752</v>
      </c>
    </row>
    <row r="805">
      <c r="A805" s="1605" t="s">
        <v>6573</v>
      </c>
      <c r="B805" s="1605" t="s">
        <v>109</v>
      </c>
      <c r="C805" s="1605" t="s">
        <v>234</v>
      </c>
      <c r="D805" s="1605" t="s">
        <v>2870</v>
      </c>
      <c r="E805" s="1607">
        <v>0.6666666666666666</v>
      </c>
      <c r="F805" s="1607">
        <v>0.875</v>
      </c>
      <c r="G805" s="1605" t="s">
        <v>1063</v>
      </c>
      <c r="H805" s="1605">
        <v>5.0</v>
      </c>
      <c r="I805" s="1397"/>
      <c r="J805" s="242" t="s">
        <v>1752</v>
      </c>
    </row>
    <row r="806">
      <c r="A806" s="1619" t="s">
        <v>6934</v>
      </c>
      <c r="B806" s="1619" t="s">
        <v>125</v>
      </c>
      <c r="C806" s="1619" t="s">
        <v>234</v>
      </c>
      <c r="D806" s="1619" t="s">
        <v>946</v>
      </c>
      <c r="E806" s="1620">
        <v>0.4583333333333333</v>
      </c>
      <c r="F806" s="1620">
        <v>0.75</v>
      </c>
      <c r="G806" s="1619">
        <v>30.0</v>
      </c>
      <c r="H806" s="1619">
        <v>6.5</v>
      </c>
      <c r="I806" s="1619" t="s">
        <v>1094</v>
      </c>
      <c r="J806" s="242" t="s">
        <v>1752</v>
      </c>
    </row>
    <row r="807">
      <c r="A807" s="1605" t="s">
        <v>6937</v>
      </c>
      <c r="B807" s="1605" t="s">
        <v>141</v>
      </c>
      <c r="C807" s="1605" t="s">
        <v>234</v>
      </c>
      <c r="D807" s="1605" t="s">
        <v>2870</v>
      </c>
      <c r="E807" s="1607">
        <v>0.4166666666666667</v>
      </c>
      <c r="F807" s="1607">
        <v>0.7083333333333334</v>
      </c>
      <c r="G807" s="1605">
        <v>0.5</v>
      </c>
      <c r="H807" s="1605">
        <v>6.5</v>
      </c>
      <c r="I807" s="1397"/>
      <c r="J807" s="242" t="s">
        <v>1752</v>
      </c>
    </row>
    <row r="808">
      <c r="A808" s="1662" t="s">
        <v>6937</v>
      </c>
      <c r="B808" s="1662" t="s">
        <v>141</v>
      </c>
      <c r="C808" s="1662" t="s">
        <v>234</v>
      </c>
      <c r="D808" s="1662" t="s">
        <v>6619</v>
      </c>
      <c r="E808" s="1663">
        <v>0.5625</v>
      </c>
      <c r="F808" s="1663">
        <v>0.8958333333333334</v>
      </c>
      <c r="G808" s="1662">
        <v>30.0</v>
      </c>
      <c r="H808" s="1662">
        <v>7.5</v>
      </c>
      <c r="I808" s="1508"/>
      <c r="J808" s="242" t="s">
        <v>1752</v>
      </c>
    </row>
    <row r="809">
      <c r="A809" s="1605" t="s">
        <v>6943</v>
      </c>
      <c r="B809" s="1605" t="s">
        <v>170</v>
      </c>
      <c r="C809" s="1605" t="s">
        <v>234</v>
      </c>
      <c r="D809" s="1605" t="s">
        <v>2870</v>
      </c>
      <c r="E809" s="1607">
        <v>0.4583333333333333</v>
      </c>
      <c r="F809" s="1607">
        <v>0.75</v>
      </c>
      <c r="G809" s="1605">
        <v>0.5</v>
      </c>
      <c r="H809" s="1605">
        <v>6.5</v>
      </c>
      <c r="I809" s="1397"/>
      <c r="J809" s="242" t="s">
        <v>1752</v>
      </c>
    </row>
    <row r="810">
      <c r="A810" s="1605" t="s">
        <v>6946</v>
      </c>
      <c r="B810" s="1605" t="s">
        <v>5</v>
      </c>
      <c r="C810" s="1605" t="s">
        <v>234</v>
      </c>
      <c r="D810" s="1605" t="s">
        <v>2870</v>
      </c>
      <c r="E810" s="1607">
        <v>0.4166666666666667</v>
      </c>
      <c r="F810" s="1607">
        <v>0.5104166666666666</v>
      </c>
      <c r="G810" s="1605" t="s">
        <v>1063</v>
      </c>
      <c r="H810" s="1605">
        <v>2.25</v>
      </c>
      <c r="I810" s="1605" t="s">
        <v>6948</v>
      </c>
      <c r="J810" s="242" t="s">
        <v>1752</v>
      </c>
    </row>
    <row r="811">
      <c r="A811" s="1662" t="s">
        <v>6946</v>
      </c>
      <c r="B811" s="1662" t="s">
        <v>5</v>
      </c>
      <c r="C811" s="1662" t="s">
        <v>234</v>
      </c>
      <c r="D811" s="1662" t="s">
        <v>6619</v>
      </c>
      <c r="E811" s="1663">
        <v>0.5104166666666666</v>
      </c>
      <c r="F811" s="1663">
        <v>0.7916666666666666</v>
      </c>
      <c r="G811" s="1662" t="s">
        <v>1063</v>
      </c>
      <c r="H811" s="1662">
        <v>6.75</v>
      </c>
      <c r="I811" s="1662" t="s">
        <v>6951</v>
      </c>
      <c r="J811" s="242" t="s">
        <v>1752</v>
      </c>
    </row>
    <row r="812">
      <c r="A812" s="1619" t="s">
        <v>6946</v>
      </c>
      <c r="B812" s="1619" t="s">
        <v>5</v>
      </c>
      <c r="C812" s="1619" t="s">
        <v>234</v>
      </c>
      <c r="D812" s="1619" t="s">
        <v>946</v>
      </c>
      <c r="E812" s="1620">
        <v>0.4166666666666667</v>
      </c>
      <c r="F812" s="1620">
        <v>0.7395833333333334</v>
      </c>
      <c r="G812" s="1619">
        <v>0.25</v>
      </c>
      <c r="H812" s="1619">
        <v>7.5</v>
      </c>
      <c r="I812" s="103"/>
      <c r="J812" s="242" t="s">
        <v>1752</v>
      </c>
    </row>
    <row r="813">
      <c r="A813" s="1619" t="s">
        <v>6955</v>
      </c>
      <c r="B813" s="1619" t="s">
        <v>40</v>
      </c>
      <c r="C813" s="1619" t="s">
        <v>234</v>
      </c>
      <c r="D813" s="1619" t="s">
        <v>946</v>
      </c>
      <c r="E813" s="1620">
        <v>0.4201388888888889</v>
      </c>
      <c r="F813" s="1620">
        <v>0.7951388888888888</v>
      </c>
      <c r="G813" s="1619" t="s">
        <v>1063</v>
      </c>
      <c r="H813" s="1619">
        <v>9.0</v>
      </c>
      <c r="I813" s="103"/>
      <c r="J813" s="242" t="s">
        <v>1752</v>
      </c>
    </row>
    <row r="814">
      <c r="A814" s="1619" t="s">
        <v>6959</v>
      </c>
      <c r="B814" s="1619" t="s">
        <v>1115</v>
      </c>
      <c r="C814" s="1619" t="s">
        <v>234</v>
      </c>
      <c r="D814" s="1619" t="s">
        <v>946</v>
      </c>
      <c r="E814" s="1620">
        <v>0.4166666666666667</v>
      </c>
      <c r="F814" s="1620">
        <v>0.7916666666666666</v>
      </c>
      <c r="G814" s="1619" t="s">
        <v>1063</v>
      </c>
      <c r="H814" s="1619">
        <v>9.0</v>
      </c>
      <c r="I814" s="103"/>
      <c r="J814" s="242" t="s">
        <v>1752</v>
      </c>
    </row>
    <row r="815">
      <c r="D815" s="242" t="s">
        <v>6962</v>
      </c>
    </row>
    <row r="816">
      <c r="A816" s="1670">
        <v>41644.0</v>
      </c>
      <c r="B816" s="1662" t="s">
        <v>109</v>
      </c>
      <c r="C816" s="1662" t="s">
        <v>234</v>
      </c>
      <c r="D816" s="1662" t="s">
        <v>6619</v>
      </c>
      <c r="E816" s="1663">
        <v>0.4166666666666667</v>
      </c>
      <c r="F816" s="1663">
        <v>0.6666666666666666</v>
      </c>
      <c r="G816" s="1662" t="s">
        <v>1063</v>
      </c>
      <c r="H816" s="1662">
        <v>6.0</v>
      </c>
      <c r="I816" s="1508"/>
      <c r="J816" s="242" t="s">
        <v>1752</v>
      </c>
    </row>
    <row r="817">
      <c r="A817" s="1138">
        <v>41644.0</v>
      </c>
      <c r="B817" s="1644" t="s">
        <v>109</v>
      </c>
      <c r="C817" s="1644" t="s">
        <v>234</v>
      </c>
      <c r="D817" s="1644" t="s">
        <v>1148</v>
      </c>
      <c r="E817" s="1682">
        <v>0.6666666666666666</v>
      </c>
      <c r="F817" s="1682">
        <v>0.8958333333333334</v>
      </c>
      <c r="G817" s="1644" t="s">
        <v>1063</v>
      </c>
      <c r="H817" s="1644">
        <v>5.5</v>
      </c>
      <c r="I817" s="1644" t="s">
        <v>6966</v>
      </c>
      <c r="J817" s="242" t="s">
        <v>1752</v>
      </c>
    </row>
    <row r="818">
      <c r="A818" s="968">
        <v>41675.0</v>
      </c>
      <c r="B818" s="1619" t="s">
        <v>125</v>
      </c>
      <c r="C818" s="1619" t="s">
        <v>234</v>
      </c>
      <c r="D818" s="1619" t="s">
        <v>946</v>
      </c>
      <c r="E818" s="1620">
        <v>0.4166666666666667</v>
      </c>
      <c r="F818" s="1620">
        <v>0.625</v>
      </c>
      <c r="G818" s="1619" t="s">
        <v>1063</v>
      </c>
      <c r="H818" s="1619">
        <v>5.0</v>
      </c>
      <c r="I818" s="103"/>
      <c r="J818" s="242" t="s">
        <v>1752</v>
      </c>
    </row>
    <row r="819">
      <c r="A819" s="1138">
        <v>41675.0</v>
      </c>
      <c r="B819" s="1644" t="s">
        <v>125</v>
      </c>
      <c r="C819" s="1644" t="s">
        <v>234</v>
      </c>
      <c r="D819" s="1644" t="s">
        <v>1148</v>
      </c>
      <c r="E819" s="1682">
        <v>0.625</v>
      </c>
      <c r="F819" s="1682">
        <v>0.875</v>
      </c>
      <c r="G819" s="1644" t="s">
        <v>1063</v>
      </c>
      <c r="H819" s="1644">
        <v>6.0</v>
      </c>
      <c r="I819" s="832"/>
      <c r="J819" s="242" t="s">
        <v>1752</v>
      </c>
    </row>
    <row r="820">
      <c r="A820" s="1138">
        <v>41703.0</v>
      </c>
      <c r="B820" s="1644" t="s">
        <v>141</v>
      </c>
      <c r="C820" s="1644" t="s">
        <v>234</v>
      </c>
      <c r="D820" s="1644" t="s">
        <v>1148</v>
      </c>
      <c r="E820" s="1682">
        <v>0.4166666666666667</v>
      </c>
      <c r="F820" s="1682">
        <v>0.7083333333333334</v>
      </c>
      <c r="G820" s="1644">
        <v>0.5</v>
      </c>
      <c r="H820" s="1644">
        <v>6.5</v>
      </c>
      <c r="I820" s="832"/>
      <c r="J820" s="242" t="s">
        <v>1752</v>
      </c>
    </row>
    <row r="821">
      <c r="A821" s="1628">
        <v>41703.0</v>
      </c>
      <c r="B821" s="1605" t="s">
        <v>141</v>
      </c>
      <c r="C821" s="1605" t="s">
        <v>234</v>
      </c>
      <c r="D821" s="1605" t="s">
        <v>2870</v>
      </c>
      <c r="E821" s="1607">
        <v>0.5</v>
      </c>
      <c r="F821" s="1607">
        <v>0.8958333333333334</v>
      </c>
      <c r="G821" s="1605">
        <v>0.5</v>
      </c>
      <c r="H821" s="1605">
        <v>9.0</v>
      </c>
      <c r="I821" s="1397"/>
      <c r="J821" s="242" t="s">
        <v>1752</v>
      </c>
    </row>
    <row r="822">
      <c r="A822" s="968">
        <v>41734.0</v>
      </c>
      <c r="B822" s="1619" t="s">
        <v>170</v>
      </c>
      <c r="C822" s="1619" t="s">
        <v>234</v>
      </c>
      <c r="D822" s="1619" t="s">
        <v>946</v>
      </c>
      <c r="E822" s="1620">
        <v>0.4583333333333333</v>
      </c>
      <c r="F822" s="1620">
        <v>0.75</v>
      </c>
      <c r="G822" s="1619">
        <v>0.5</v>
      </c>
      <c r="H822" s="1619">
        <v>6.5</v>
      </c>
      <c r="I822" s="103"/>
      <c r="J822" s="242" t="s">
        <v>1752</v>
      </c>
    </row>
    <row r="823">
      <c r="A823" s="1670">
        <v>41734.0</v>
      </c>
      <c r="B823" s="1662" t="s">
        <v>170</v>
      </c>
      <c r="C823" s="1662" t="s">
        <v>234</v>
      </c>
      <c r="D823" s="1662" t="s">
        <v>6619</v>
      </c>
      <c r="E823" s="1663">
        <v>0.5416666666666666</v>
      </c>
      <c r="F823" s="1663">
        <v>0.6666666666666666</v>
      </c>
      <c r="G823" s="1662" t="s">
        <v>1063</v>
      </c>
      <c r="H823" s="1662">
        <v>3.0</v>
      </c>
      <c r="I823" s="1508"/>
      <c r="J823" s="242" t="s">
        <v>1752</v>
      </c>
    </row>
    <row r="824">
      <c r="A824" s="1670">
        <v>41764.0</v>
      </c>
      <c r="B824" s="1662" t="s">
        <v>5</v>
      </c>
      <c r="C824" s="1662" t="s">
        <v>234</v>
      </c>
      <c r="D824" s="1662" t="s">
        <v>6619</v>
      </c>
      <c r="E824" s="1663">
        <v>0.4166666666666667</v>
      </c>
      <c r="F824" s="1663">
        <v>0.75</v>
      </c>
      <c r="G824" s="1662" t="s">
        <v>1063</v>
      </c>
      <c r="H824" s="1662">
        <v>8.0</v>
      </c>
      <c r="I824" s="1662" t="s">
        <v>6981</v>
      </c>
      <c r="J824" s="242" t="s">
        <v>1752</v>
      </c>
    </row>
    <row r="825">
      <c r="A825" s="1134">
        <v>41764.0</v>
      </c>
      <c r="B825" s="1675" t="s">
        <v>5</v>
      </c>
      <c r="C825" s="1675" t="s">
        <v>234</v>
      </c>
      <c r="D825" s="1675" t="s">
        <v>1167</v>
      </c>
      <c r="E825" s="1691">
        <v>0.7083333333333334</v>
      </c>
      <c r="F825" s="1691">
        <v>0.7916666666666666</v>
      </c>
      <c r="G825" s="97"/>
      <c r="H825" s="1675">
        <v>2.0</v>
      </c>
      <c r="I825" s="97"/>
      <c r="J825" s="242" t="s">
        <v>1752</v>
      </c>
    </row>
    <row r="826">
      <c r="A826" s="968">
        <v>41764.0</v>
      </c>
      <c r="B826" s="1619" t="s">
        <v>5</v>
      </c>
      <c r="C826" s="1619" t="s">
        <v>1064</v>
      </c>
      <c r="D826" s="1619" t="s">
        <v>946</v>
      </c>
      <c r="E826" s="1620">
        <v>0.4166666666666667</v>
      </c>
      <c r="F826" s="1620">
        <v>0.7291666666666666</v>
      </c>
      <c r="G826" s="1619">
        <v>0.5</v>
      </c>
      <c r="H826" s="1619">
        <v>7.0</v>
      </c>
      <c r="I826" s="103"/>
      <c r="J826" s="242" t="s">
        <v>1752</v>
      </c>
    </row>
    <row r="827">
      <c r="A827" s="968">
        <v>41795.0</v>
      </c>
      <c r="B827" s="1619" t="s">
        <v>40</v>
      </c>
      <c r="C827" s="1619" t="s">
        <v>234</v>
      </c>
      <c r="D827" s="1619" t="s">
        <v>946</v>
      </c>
      <c r="E827" s="1620">
        <v>0.4166666666666667</v>
      </c>
      <c r="F827" s="1620">
        <v>0.7916666666666666</v>
      </c>
      <c r="G827" s="1619" t="s">
        <v>1063</v>
      </c>
      <c r="H827" s="1619">
        <v>9.0</v>
      </c>
      <c r="I827" s="103"/>
      <c r="J827" s="242" t="s">
        <v>1752</v>
      </c>
    </row>
    <row r="828">
      <c r="A828" s="968">
        <v>41825.0</v>
      </c>
      <c r="B828" s="1619" t="s">
        <v>1115</v>
      </c>
      <c r="C828" s="1619" t="s">
        <v>234</v>
      </c>
      <c r="D828" s="1619" t="s">
        <v>946</v>
      </c>
      <c r="E828" s="1620">
        <v>0.4166666666666667</v>
      </c>
      <c r="F828" s="1620">
        <v>0.7916666666666666</v>
      </c>
      <c r="G828" s="1619" t="s">
        <v>1063</v>
      </c>
      <c r="H828" s="1619">
        <v>9.0</v>
      </c>
      <c r="I828" s="103"/>
      <c r="J828" s="242" t="s">
        <v>1752</v>
      </c>
    </row>
    <row r="829">
      <c r="A829" s="1134">
        <v>41856.0</v>
      </c>
      <c r="B829" s="1675" t="s">
        <v>109</v>
      </c>
      <c r="C829" s="1675" t="s">
        <v>234</v>
      </c>
      <c r="D829" s="1675" t="s">
        <v>1167</v>
      </c>
      <c r="E829" s="1691">
        <v>0.4166666666666667</v>
      </c>
      <c r="F829" s="1691">
        <v>0.6666666666666666</v>
      </c>
      <c r="G829" s="97"/>
      <c r="H829" s="1675">
        <v>6.0</v>
      </c>
      <c r="I829" s="97"/>
      <c r="J829" s="242" t="s">
        <v>1752</v>
      </c>
    </row>
    <row r="830">
      <c r="A830" s="1628">
        <v>41856.0</v>
      </c>
      <c r="B830" s="1605" t="s">
        <v>109</v>
      </c>
      <c r="C830" s="1605" t="s">
        <v>234</v>
      </c>
      <c r="D830" s="1605" t="s">
        <v>2870</v>
      </c>
      <c r="E830" s="1607">
        <v>0.6666666666666666</v>
      </c>
      <c r="F830" s="1607">
        <v>0.875</v>
      </c>
      <c r="G830" s="1397"/>
      <c r="H830" s="1605">
        <v>5.0</v>
      </c>
      <c r="I830" s="1397"/>
      <c r="J830" s="242" t="s">
        <v>1752</v>
      </c>
    </row>
    <row r="831">
      <c r="A831" s="1134">
        <v>41887.0</v>
      </c>
      <c r="B831" s="1675" t="s">
        <v>125</v>
      </c>
      <c r="C831" s="1675" t="s">
        <v>234</v>
      </c>
      <c r="D831" s="1675" t="s">
        <v>1167</v>
      </c>
      <c r="E831" s="1691">
        <v>0.4166666666666667</v>
      </c>
      <c r="F831" s="1691">
        <v>0.625</v>
      </c>
      <c r="G831" s="97"/>
      <c r="H831" s="1675">
        <v>5.0</v>
      </c>
      <c r="I831" s="97"/>
      <c r="J831" s="242" t="s">
        <v>1752</v>
      </c>
    </row>
    <row r="832">
      <c r="A832" s="1138">
        <v>41887.0</v>
      </c>
      <c r="B832" s="1644" t="s">
        <v>125</v>
      </c>
      <c r="C832" s="1644" t="s">
        <v>234</v>
      </c>
      <c r="D832" s="1644" t="s">
        <v>1148</v>
      </c>
      <c r="E832" s="1682">
        <v>0.625</v>
      </c>
      <c r="F832" s="1682">
        <v>0.8958333333333334</v>
      </c>
      <c r="G832" s="1644" t="s">
        <v>1063</v>
      </c>
      <c r="H832" s="1644">
        <v>6.5</v>
      </c>
      <c r="I832" s="1644" t="s">
        <v>7002</v>
      </c>
      <c r="J832" s="242" t="s">
        <v>1752</v>
      </c>
    </row>
    <row r="833">
      <c r="A833" s="1134">
        <v>41917.0</v>
      </c>
      <c r="B833" s="1675" t="s">
        <v>141</v>
      </c>
      <c r="C833" s="1675" t="s">
        <v>234</v>
      </c>
      <c r="D833" s="1675" t="s">
        <v>1167</v>
      </c>
      <c r="E833" s="1691">
        <v>0.4166666666666667</v>
      </c>
      <c r="F833" s="1691">
        <v>0.6041666666666666</v>
      </c>
      <c r="G833" s="97"/>
      <c r="H833" s="1675">
        <v>4.5</v>
      </c>
      <c r="I833" s="97"/>
      <c r="J833" s="242" t="s">
        <v>1752</v>
      </c>
    </row>
    <row r="834">
      <c r="A834" s="1138">
        <v>41917.0</v>
      </c>
      <c r="B834" s="1644" t="s">
        <v>141</v>
      </c>
      <c r="C834" s="1644" t="s">
        <v>234</v>
      </c>
      <c r="D834" s="1644" t="s">
        <v>1148</v>
      </c>
      <c r="E834" s="1682">
        <v>0.5</v>
      </c>
      <c r="F834" s="1682">
        <v>0.8958333333333334</v>
      </c>
      <c r="G834" s="1644">
        <v>0.5</v>
      </c>
      <c r="H834" s="1644">
        <v>9.0</v>
      </c>
      <c r="I834" s="1644" t="s">
        <v>7008</v>
      </c>
      <c r="J834" s="242" t="s">
        <v>1752</v>
      </c>
    </row>
    <row r="835">
      <c r="A835" s="968">
        <v>41917.0</v>
      </c>
      <c r="B835" s="1619" t="s">
        <v>141</v>
      </c>
      <c r="C835" s="1619" t="s">
        <v>234</v>
      </c>
      <c r="D835" s="1619" t="s">
        <v>946</v>
      </c>
      <c r="E835" s="1620">
        <v>0.6041666666666666</v>
      </c>
      <c r="F835" s="1620">
        <v>0.7291666666666666</v>
      </c>
      <c r="G835" s="1619" t="s">
        <v>1063</v>
      </c>
      <c r="H835" s="1619">
        <v>3.0</v>
      </c>
      <c r="I835" s="103"/>
      <c r="J835" s="242" t="s">
        <v>1752</v>
      </c>
    </row>
    <row r="836">
      <c r="A836" s="968">
        <v>41946.0</v>
      </c>
      <c r="B836" s="1619" t="s">
        <v>170</v>
      </c>
      <c r="C836" s="1619" t="s">
        <v>234</v>
      </c>
      <c r="D836" s="1619" t="s">
        <v>946</v>
      </c>
      <c r="E836" s="1620">
        <v>0.4583333333333333</v>
      </c>
      <c r="F836" s="1620">
        <v>0.7708333333333334</v>
      </c>
      <c r="G836" s="1619">
        <v>0.5</v>
      </c>
      <c r="H836" s="1619">
        <v>7.0</v>
      </c>
      <c r="I836" s="103"/>
      <c r="J836" s="242" t="s">
        <v>1752</v>
      </c>
    </row>
    <row r="837">
      <c r="A837" s="1134">
        <v>41948.0</v>
      </c>
      <c r="B837" s="1675" t="s">
        <v>170</v>
      </c>
      <c r="C837" s="1675" t="s">
        <v>234</v>
      </c>
      <c r="D837" s="1675" t="s">
        <v>1167</v>
      </c>
      <c r="E837" s="1691">
        <v>0.5416666666666666</v>
      </c>
      <c r="F837" s="1691">
        <v>0.6666666666666666</v>
      </c>
      <c r="G837" s="97"/>
      <c r="H837" s="1675">
        <v>3.0</v>
      </c>
      <c r="I837" s="97"/>
      <c r="J837" s="242" t="s">
        <v>1752</v>
      </c>
    </row>
    <row r="838">
      <c r="A838" s="1670">
        <v>41978.0</v>
      </c>
      <c r="B838" s="1662" t="s">
        <v>5</v>
      </c>
      <c r="C838" s="1662" t="s">
        <v>234</v>
      </c>
      <c r="D838" s="1662" t="s">
        <v>6619</v>
      </c>
      <c r="E838" s="1663">
        <v>0.4166666666666667</v>
      </c>
      <c r="F838" s="1663">
        <v>0.7916666666666666</v>
      </c>
      <c r="G838" s="1662" t="s">
        <v>1063</v>
      </c>
      <c r="H838" s="1662">
        <v>9.0</v>
      </c>
      <c r="I838" s="1508"/>
      <c r="J838" s="242" t="s">
        <v>1752</v>
      </c>
    </row>
    <row r="839">
      <c r="A839" s="968">
        <v>41978.0</v>
      </c>
      <c r="B839" s="1619" t="s">
        <v>5</v>
      </c>
      <c r="C839" s="1619" t="s">
        <v>1064</v>
      </c>
      <c r="D839" s="1619" t="s">
        <v>946</v>
      </c>
      <c r="E839" s="1620">
        <v>0.4166666666666667</v>
      </c>
      <c r="F839" s="1620">
        <v>0.7708333333333334</v>
      </c>
      <c r="G839" s="1619">
        <v>0.5</v>
      </c>
      <c r="H839" s="1619">
        <v>8.0</v>
      </c>
      <c r="I839" s="103"/>
      <c r="J839" s="242" t="s">
        <v>1752</v>
      </c>
    </row>
    <row r="840">
      <c r="A840" s="1619" t="s">
        <v>7021</v>
      </c>
      <c r="B840" s="1619" t="s">
        <v>40</v>
      </c>
      <c r="C840" s="1619" t="s">
        <v>234</v>
      </c>
      <c r="D840" s="1619" t="s">
        <v>946</v>
      </c>
      <c r="E840" s="1620">
        <v>0.4166666666666667</v>
      </c>
      <c r="F840" s="1620">
        <v>0.7916666666666666</v>
      </c>
      <c r="G840" s="1619" t="s">
        <v>1063</v>
      </c>
      <c r="H840" s="1619">
        <v>9.0</v>
      </c>
      <c r="I840" s="103"/>
      <c r="J840" s="242" t="s">
        <v>1752</v>
      </c>
    </row>
    <row r="841">
      <c r="A841" s="1619" t="s">
        <v>7026</v>
      </c>
      <c r="B841" s="1619" t="s">
        <v>1115</v>
      </c>
      <c r="C841" s="1619" t="s">
        <v>234</v>
      </c>
      <c r="D841" s="1619" t="s">
        <v>946</v>
      </c>
      <c r="E841" s="1620">
        <v>0.4166666666666667</v>
      </c>
      <c r="F841" s="1620">
        <v>0.7916666666666666</v>
      </c>
      <c r="G841" s="1619" t="s">
        <v>1063</v>
      </c>
      <c r="H841" s="1619">
        <v>9.0</v>
      </c>
      <c r="I841" s="103"/>
      <c r="J841" s="242" t="s">
        <v>1752</v>
      </c>
    </row>
    <row r="842">
      <c r="A842" s="1644" t="s">
        <v>7026</v>
      </c>
      <c r="B842" s="1644" t="s">
        <v>1115</v>
      </c>
      <c r="C842" s="1644" t="s">
        <v>1064</v>
      </c>
      <c r="D842" s="1644" t="s">
        <v>1148</v>
      </c>
      <c r="E842" s="1682">
        <v>0.4791666666666667</v>
      </c>
      <c r="F842" s="1682">
        <v>0.8333333333333334</v>
      </c>
      <c r="G842" s="832"/>
      <c r="H842" s="1644">
        <v>8.5</v>
      </c>
      <c r="I842" s="832"/>
      <c r="J842" s="242" t="s">
        <v>7033</v>
      </c>
    </row>
    <row r="843">
      <c r="E843" s="242" t="s">
        <v>7035</v>
      </c>
    </row>
    <row r="844">
      <c r="A844" s="1605" t="s">
        <v>7036</v>
      </c>
      <c r="B844" s="1605" t="s">
        <v>109</v>
      </c>
      <c r="C844" s="1605" t="s">
        <v>234</v>
      </c>
      <c r="D844" s="1605" t="s">
        <v>2870</v>
      </c>
      <c r="E844" s="1607">
        <v>0.4166666666666667</v>
      </c>
      <c r="F844" s="1607">
        <v>0.6666666666666666</v>
      </c>
      <c r="G844" s="1605" t="s">
        <v>1063</v>
      </c>
      <c r="H844" s="1605">
        <v>6.0</v>
      </c>
      <c r="I844" s="1397"/>
      <c r="J844" s="242" t="s">
        <v>1752</v>
      </c>
    </row>
    <row r="845">
      <c r="A845" s="1644" t="s">
        <v>7036</v>
      </c>
      <c r="B845" s="1644" t="s">
        <v>109</v>
      </c>
      <c r="C845" s="1644" t="s">
        <v>234</v>
      </c>
      <c r="D845" s="1644" t="s">
        <v>1148</v>
      </c>
      <c r="E845" s="1682">
        <v>0.6666666666666666</v>
      </c>
      <c r="F845" s="1682">
        <v>0.875</v>
      </c>
      <c r="G845" s="1644" t="s">
        <v>1063</v>
      </c>
      <c r="H845" s="1644">
        <v>5.0</v>
      </c>
      <c r="I845" s="832"/>
      <c r="J845" s="242" t="s">
        <v>1752</v>
      </c>
    </row>
    <row r="846">
      <c r="A846" s="1605" t="s">
        <v>7041</v>
      </c>
      <c r="B846" s="1605" t="s">
        <v>125</v>
      </c>
      <c r="C846" s="1605" t="s">
        <v>234</v>
      </c>
      <c r="D846" s="1605" t="s">
        <v>2870</v>
      </c>
      <c r="E846" s="1607">
        <v>0.4166666666666667</v>
      </c>
      <c r="F846" s="1607">
        <v>0.6666666666666666</v>
      </c>
      <c r="G846" s="1605" t="s">
        <v>1063</v>
      </c>
      <c r="H846" s="1605">
        <v>6.0</v>
      </c>
      <c r="I846" s="1397"/>
      <c r="J846" s="242" t="s">
        <v>1752</v>
      </c>
    </row>
    <row r="847">
      <c r="A847" s="242" t="s">
        <v>7041</v>
      </c>
      <c r="B847" s="242" t="s">
        <v>125</v>
      </c>
      <c r="C847" s="242" t="s">
        <v>234</v>
      </c>
      <c r="D847" s="242" t="s">
        <v>2871</v>
      </c>
      <c r="E847" s="1615">
        <v>0.4583333333333333</v>
      </c>
      <c r="F847" s="1615">
        <v>0.625</v>
      </c>
      <c r="G847" s="242" t="s">
        <v>1063</v>
      </c>
      <c r="H847" s="242">
        <v>4.0</v>
      </c>
      <c r="J847" s="242" t="s">
        <v>1752</v>
      </c>
    </row>
    <row r="848">
      <c r="A848" s="1644" t="s">
        <v>7041</v>
      </c>
      <c r="B848" s="1644" t="s">
        <v>125</v>
      </c>
      <c r="C848" s="1644" t="s">
        <v>234</v>
      </c>
      <c r="D848" s="1644" t="s">
        <v>1148</v>
      </c>
      <c r="E848" s="1682">
        <v>0.6666666666666666</v>
      </c>
      <c r="F848" s="1682">
        <v>0.8854166666666666</v>
      </c>
      <c r="G848" s="1644" t="s">
        <v>1063</v>
      </c>
      <c r="H848" s="1644">
        <v>5.25</v>
      </c>
      <c r="I848" s="832"/>
      <c r="J848" s="242" t="s">
        <v>1752</v>
      </c>
    </row>
    <row r="849">
      <c r="A849" s="1644" t="s">
        <v>7052</v>
      </c>
      <c r="B849" s="1644" t="s">
        <v>141</v>
      </c>
      <c r="C849" s="1644" t="s">
        <v>234</v>
      </c>
      <c r="D849" s="1644" t="s">
        <v>7054</v>
      </c>
      <c r="E849" s="1682">
        <v>0.4166666666666667</v>
      </c>
      <c r="F849" s="1682">
        <v>0.7083333333333334</v>
      </c>
      <c r="G849" s="1644" t="s">
        <v>1063</v>
      </c>
      <c r="H849" s="832"/>
      <c r="I849" s="832"/>
      <c r="J849" s="242" t="s">
        <v>1752</v>
      </c>
    </row>
    <row r="850">
      <c r="A850" s="1605" t="s">
        <v>7052</v>
      </c>
      <c r="B850" s="1605" t="s">
        <v>141</v>
      </c>
      <c r="C850" s="1605" t="s">
        <v>234</v>
      </c>
      <c r="D850" s="1605" t="s">
        <v>2870</v>
      </c>
      <c r="E850" s="1607">
        <v>0.5833333333333334</v>
      </c>
      <c r="F850" s="1607">
        <v>0.90625</v>
      </c>
      <c r="G850" s="1605" t="s">
        <v>1063</v>
      </c>
      <c r="H850" s="1605">
        <v>7.75</v>
      </c>
      <c r="I850" s="1605" t="s">
        <v>7061</v>
      </c>
      <c r="J850" s="242" t="s">
        <v>1752</v>
      </c>
    </row>
    <row r="851">
      <c r="A851" s="1619" t="s">
        <v>7063</v>
      </c>
      <c r="B851" s="1619" t="s">
        <v>170</v>
      </c>
      <c r="C851" s="1619" t="s">
        <v>234</v>
      </c>
      <c r="D851" s="1619" t="s">
        <v>946</v>
      </c>
      <c r="E851" s="1620">
        <v>0.4583333333333333</v>
      </c>
      <c r="F851" s="1620">
        <v>0.7604166666666666</v>
      </c>
      <c r="G851" s="1619">
        <v>0.5</v>
      </c>
      <c r="H851" s="1619">
        <v>6.75</v>
      </c>
      <c r="I851" s="103"/>
      <c r="J851" s="242" t="s">
        <v>1752</v>
      </c>
    </row>
    <row r="852">
      <c r="A852" s="242" t="s">
        <v>7063</v>
      </c>
      <c r="B852" s="242" t="s">
        <v>170</v>
      </c>
      <c r="C852" s="242" t="s">
        <v>234</v>
      </c>
      <c r="D852" s="242" t="s">
        <v>2871</v>
      </c>
      <c r="E852" s="1615">
        <v>0.5416666666666666</v>
      </c>
      <c r="F852" s="1615">
        <v>0.6666666666666666</v>
      </c>
      <c r="H852" s="242">
        <v>3.0</v>
      </c>
      <c r="J852" s="242" t="s">
        <v>1752</v>
      </c>
    </row>
    <row r="853">
      <c r="A853" s="1619" t="s">
        <v>7070</v>
      </c>
      <c r="B853" s="1619" t="s">
        <v>5</v>
      </c>
      <c r="C853" s="1619" t="s">
        <v>1064</v>
      </c>
      <c r="D853" s="1619" t="s">
        <v>946</v>
      </c>
      <c r="E853" s="1620">
        <v>0.4166666666666667</v>
      </c>
      <c r="F853" s="1620">
        <v>0.8125</v>
      </c>
      <c r="G853" s="1619">
        <v>0.5</v>
      </c>
      <c r="H853" s="1619">
        <v>9.0</v>
      </c>
      <c r="I853" s="103"/>
      <c r="J853" s="242" t="s">
        <v>1752</v>
      </c>
    </row>
    <row r="854">
      <c r="A854" s="1662" t="s">
        <v>7070</v>
      </c>
      <c r="B854" s="1662" t="s">
        <v>5</v>
      </c>
      <c r="C854" s="1662" t="s">
        <v>234</v>
      </c>
      <c r="D854" s="1662" t="s">
        <v>6619</v>
      </c>
      <c r="E854" s="1663">
        <v>0.4166666666666667</v>
      </c>
      <c r="F854" s="1663">
        <v>0.7916666666666666</v>
      </c>
      <c r="G854" s="1662" t="s">
        <v>1063</v>
      </c>
      <c r="H854" s="1662">
        <v>9.0</v>
      </c>
      <c r="I854" s="1508"/>
      <c r="J854" s="242" t="s">
        <v>1752</v>
      </c>
    </row>
    <row r="855">
      <c r="A855" s="1619" t="s">
        <v>7076</v>
      </c>
      <c r="B855" s="1619" t="s">
        <v>40</v>
      </c>
      <c r="C855" s="1619" t="s">
        <v>234</v>
      </c>
      <c r="D855" s="1619" t="s">
        <v>946</v>
      </c>
      <c r="E855" s="1620">
        <v>0.4166666666666667</v>
      </c>
      <c r="F855" s="1620">
        <v>0.7916666666666666</v>
      </c>
      <c r="G855" s="1619" t="s">
        <v>1063</v>
      </c>
      <c r="H855" s="1619">
        <v>9.0</v>
      </c>
      <c r="I855" s="103"/>
      <c r="J855" s="242" t="s">
        <v>1752</v>
      </c>
    </row>
    <row r="856">
      <c r="A856" s="242" t="s">
        <v>7076</v>
      </c>
      <c r="B856" s="242" t="s">
        <v>40</v>
      </c>
      <c r="C856" s="242" t="s">
        <v>234</v>
      </c>
      <c r="D856" s="242" t="s">
        <v>2871</v>
      </c>
      <c r="E856" s="1615">
        <v>0.7083333333333334</v>
      </c>
      <c r="F856" s="1615">
        <v>0.7916666666666666</v>
      </c>
      <c r="G856" s="242" t="s">
        <v>1063</v>
      </c>
      <c r="H856" s="242">
        <v>2.0</v>
      </c>
      <c r="J856" s="242" t="s">
        <v>1752</v>
      </c>
    </row>
    <row r="857">
      <c r="A857" s="1619" t="s">
        <v>7083</v>
      </c>
      <c r="B857" s="1619" t="s">
        <v>1115</v>
      </c>
      <c r="C857" s="1619" t="s">
        <v>234</v>
      </c>
      <c r="D857" s="1619" t="s">
        <v>946</v>
      </c>
      <c r="E857" s="1620">
        <v>0.4166666666666667</v>
      </c>
      <c r="F857" s="1620">
        <v>0.7916666666666666</v>
      </c>
      <c r="G857" s="1619" t="s">
        <v>1063</v>
      </c>
      <c r="H857" s="1619">
        <v>9.0</v>
      </c>
      <c r="I857" s="103"/>
      <c r="J857" s="242" t="s">
        <v>1752</v>
      </c>
    </row>
    <row r="858">
      <c r="A858" s="1644" t="s">
        <v>7087</v>
      </c>
      <c r="B858" s="1644" t="s">
        <v>109</v>
      </c>
      <c r="C858" s="1644" t="s">
        <v>234</v>
      </c>
      <c r="D858" s="1644" t="s">
        <v>1148</v>
      </c>
      <c r="E858" s="1682">
        <v>0.4166666666666667</v>
      </c>
      <c r="F858" s="1682">
        <v>0.6666666666666666</v>
      </c>
      <c r="G858" s="1644" t="s">
        <v>1063</v>
      </c>
      <c r="H858" s="1644">
        <v>6.0</v>
      </c>
      <c r="I858" s="832"/>
      <c r="J858" s="242" t="s">
        <v>1752</v>
      </c>
    </row>
    <row r="859">
      <c r="A859" s="1605" t="s">
        <v>7090</v>
      </c>
      <c r="B859" s="1605" t="s">
        <v>109</v>
      </c>
      <c r="C859" s="1605" t="s">
        <v>234</v>
      </c>
      <c r="D859" s="1605" t="s">
        <v>2870</v>
      </c>
      <c r="E859" s="1607">
        <v>0.6666666666666666</v>
      </c>
      <c r="F859" s="1607">
        <v>0.875</v>
      </c>
      <c r="G859" s="1605" t="s">
        <v>1063</v>
      </c>
      <c r="H859" s="1605">
        <v>5.0</v>
      </c>
      <c r="I859" s="1397"/>
      <c r="J859" s="242" t="s">
        <v>1752</v>
      </c>
    </row>
    <row r="860">
      <c r="A860" s="242" t="s">
        <v>7090</v>
      </c>
      <c r="B860" s="242" t="s">
        <v>109</v>
      </c>
      <c r="C860" s="242" t="s">
        <v>234</v>
      </c>
      <c r="D860" s="242" t="s">
        <v>2871</v>
      </c>
      <c r="E860" s="1615">
        <v>0.75</v>
      </c>
      <c r="F860" s="1615">
        <v>0.875</v>
      </c>
      <c r="H860" s="242">
        <v>3.0</v>
      </c>
      <c r="J860" s="242" t="s">
        <v>1752</v>
      </c>
    </row>
    <row r="861">
      <c r="A861" s="1619" t="s">
        <v>7095</v>
      </c>
      <c r="B861" s="1619" t="s">
        <v>125</v>
      </c>
      <c r="C861" s="1619" t="s">
        <v>234</v>
      </c>
      <c r="D861" s="1619" t="s">
        <v>946</v>
      </c>
      <c r="E861" s="1620">
        <v>0.4166666666666667</v>
      </c>
      <c r="F861" s="1620">
        <v>0.6666666666666666</v>
      </c>
      <c r="G861" s="1619" t="s">
        <v>1063</v>
      </c>
      <c r="H861" s="1619">
        <v>6.0</v>
      </c>
      <c r="I861" s="1619" t="s">
        <v>7098</v>
      </c>
      <c r="J861" s="242" t="s">
        <v>1752</v>
      </c>
    </row>
    <row r="862">
      <c r="A862" s="1644" t="s">
        <v>7095</v>
      </c>
      <c r="B862" s="1644" t="s">
        <v>125</v>
      </c>
      <c r="C862" s="1644" t="s">
        <v>234</v>
      </c>
      <c r="D862" s="1644" t="s">
        <v>1148</v>
      </c>
      <c r="E862" s="1682">
        <v>0.625</v>
      </c>
      <c r="F862" s="1682">
        <v>0.8854166666666666</v>
      </c>
      <c r="G862" s="1644" t="s">
        <v>1063</v>
      </c>
      <c r="H862" s="1644">
        <v>6.0</v>
      </c>
      <c r="I862" s="1644" t="s">
        <v>7002</v>
      </c>
      <c r="J862" s="242" t="s">
        <v>1752</v>
      </c>
    </row>
    <row r="863">
      <c r="A863" s="1644" t="s">
        <v>7102</v>
      </c>
      <c r="B863" s="1644" t="s">
        <v>141</v>
      </c>
      <c r="C863" s="1644" t="s">
        <v>234</v>
      </c>
      <c r="D863" s="1644" t="s">
        <v>1148</v>
      </c>
      <c r="E863" s="1682">
        <v>0.4166666666666667</v>
      </c>
      <c r="F863" s="1682">
        <v>0.7083333333333334</v>
      </c>
      <c r="G863" s="1644">
        <v>0.5</v>
      </c>
      <c r="H863" s="1644">
        <v>6.5</v>
      </c>
      <c r="I863" s="1644" t="s">
        <v>7107</v>
      </c>
      <c r="J863" s="242" t="s">
        <v>1752</v>
      </c>
    </row>
    <row r="864">
      <c r="A864" s="242" t="s">
        <v>7102</v>
      </c>
      <c r="B864" s="242" t="s">
        <v>141</v>
      </c>
      <c r="C864" s="242" t="s">
        <v>234</v>
      </c>
      <c r="D864" s="242" t="s">
        <v>2871</v>
      </c>
      <c r="E864" s="1615">
        <v>0.5208333333333334</v>
      </c>
      <c r="F864" s="1615">
        <v>0.8958333333333334</v>
      </c>
      <c r="H864" s="242">
        <v>9.0</v>
      </c>
      <c r="I864" s="242" t="s">
        <v>7111</v>
      </c>
      <c r="J864" s="242" t="s">
        <v>1752</v>
      </c>
    </row>
    <row r="865">
      <c r="A865" s="1619" t="s">
        <v>7113</v>
      </c>
      <c r="B865" s="1619" t="s">
        <v>170</v>
      </c>
      <c r="C865" s="1619" t="s">
        <v>234</v>
      </c>
      <c r="D865" s="1619" t="s">
        <v>946</v>
      </c>
      <c r="E865" s="1620">
        <v>0.4583333333333333</v>
      </c>
      <c r="F865" s="1620">
        <v>0.75</v>
      </c>
      <c r="G865" s="1619">
        <v>0.5</v>
      </c>
      <c r="H865" s="1619">
        <v>6.5</v>
      </c>
      <c r="I865" s="103"/>
      <c r="J865" s="242" t="s">
        <v>1752</v>
      </c>
    </row>
    <row r="866">
      <c r="A866" s="1937" t="s">
        <v>7113</v>
      </c>
      <c r="B866" s="1937" t="s">
        <v>170</v>
      </c>
      <c r="C866" s="1937" t="s">
        <v>234</v>
      </c>
      <c r="D866" s="1937" t="s">
        <v>1167</v>
      </c>
      <c r="E866" s="1938">
        <v>0.5416666666666666</v>
      </c>
      <c r="F866" s="1938">
        <v>0.6666666666666666</v>
      </c>
      <c r="G866" s="1661"/>
      <c r="H866" s="1937">
        <v>3.0</v>
      </c>
      <c r="I866" s="1661"/>
      <c r="J866" s="242" t="s">
        <v>1752</v>
      </c>
    </row>
    <row r="867">
      <c r="A867" s="1662" t="s">
        <v>7121</v>
      </c>
      <c r="B867" s="1662" t="s">
        <v>5</v>
      </c>
      <c r="C867" s="1662" t="s">
        <v>234</v>
      </c>
      <c r="D867" s="1662" t="s">
        <v>6619</v>
      </c>
      <c r="E867" s="1663">
        <v>0.4270833333333333</v>
      </c>
      <c r="F867" s="1663">
        <v>0.8020833333333334</v>
      </c>
      <c r="G867" s="1662" t="s">
        <v>1063</v>
      </c>
      <c r="H867" s="1662">
        <v>9.0</v>
      </c>
      <c r="I867" s="1662" t="s">
        <v>7123</v>
      </c>
      <c r="J867" s="242" t="s">
        <v>1752</v>
      </c>
    </row>
    <row r="868">
      <c r="A868" s="1619" t="s">
        <v>7121</v>
      </c>
      <c r="B868" s="1619" t="s">
        <v>5</v>
      </c>
      <c r="C868" s="1619" t="s">
        <v>1064</v>
      </c>
      <c r="D868" s="1619" t="s">
        <v>946</v>
      </c>
      <c r="E868" s="1620">
        <v>0.4166666666666667</v>
      </c>
      <c r="F868" s="1620">
        <v>0.75</v>
      </c>
      <c r="G868" s="1619">
        <v>0.5</v>
      </c>
      <c r="H868" s="1619">
        <v>7.5</v>
      </c>
      <c r="I868" s="103"/>
      <c r="J868" s="242" t="s">
        <v>1752</v>
      </c>
    </row>
    <row r="869">
      <c r="A869" s="1619" t="s">
        <v>7127</v>
      </c>
      <c r="B869" s="1619" t="s">
        <v>40</v>
      </c>
      <c r="C869" s="1619" t="s">
        <v>234</v>
      </c>
      <c r="D869" s="1619" t="s">
        <v>946</v>
      </c>
      <c r="E869" s="1620">
        <v>0.4166666666666667</v>
      </c>
      <c r="F869" s="1620">
        <v>0.7916666666666666</v>
      </c>
      <c r="G869" s="1619" t="s">
        <v>1063</v>
      </c>
      <c r="H869" s="1619">
        <v>9.0</v>
      </c>
      <c r="I869" s="103"/>
      <c r="J869" s="242" t="s">
        <v>1752</v>
      </c>
    </row>
    <row r="870">
      <c r="A870" s="1619" t="s">
        <v>7132</v>
      </c>
      <c r="B870" s="1619" t="s">
        <v>1115</v>
      </c>
      <c r="C870" s="1619" t="s">
        <v>234</v>
      </c>
      <c r="D870" s="1619" t="s">
        <v>946</v>
      </c>
      <c r="E870" s="1620">
        <v>0.4166666666666667</v>
      </c>
      <c r="F870" s="1620">
        <v>0.7916666666666666</v>
      </c>
      <c r="G870" s="1619" t="s">
        <v>1063</v>
      </c>
      <c r="H870" s="1619">
        <v>9.0</v>
      </c>
      <c r="I870" s="103"/>
      <c r="J870" s="242" t="s">
        <v>1752</v>
      </c>
    </row>
    <row r="871">
      <c r="D871" s="242" t="s">
        <v>7035</v>
      </c>
    </row>
    <row r="872">
      <c r="A872" s="1619" t="s">
        <v>7136</v>
      </c>
      <c r="B872" s="1619" t="s">
        <v>109</v>
      </c>
      <c r="C872" s="1619" t="s">
        <v>234</v>
      </c>
      <c r="D872" s="1619" t="s">
        <v>946</v>
      </c>
      <c r="E872" s="1620">
        <v>0.40625</v>
      </c>
      <c r="F872" s="1620">
        <v>0.4375</v>
      </c>
      <c r="G872" s="1619" t="s">
        <v>1063</v>
      </c>
      <c r="H872" s="1619">
        <v>0.75</v>
      </c>
      <c r="I872" s="103"/>
      <c r="J872" s="1619" t="s">
        <v>1752</v>
      </c>
    </row>
    <row r="873">
      <c r="A873" s="242" t="s">
        <v>7136</v>
      </c>
      <c r="B873" s="242" t="s">
        <v>109</v>
      </c>
      <c r="C873" s="242" t="s">
        <v>234</v>
      </c>
      <c r="D873" s="242" t="s">
        <v>2871</v>
      </c>
      <c r="E873" s="1615">
        <v>0.40625</v>
      </c>
      <c r="F873" s="1615">
        <v>0.6666666666666666</v>
      </c>
      <c r="G873" s="242">
        <v>0.0</v>
      </c>
      <c r="H873" s="242">
        <v>6.25</v>
      </c>
      <c r="J873" s="242" t="s">
        <v>1752</v>
      </c>
    </row>
    <row r="874">
      <c r="A874" s="1644" t="s">
        <v>7136</v>
      </c>
      <c r="B874" s="1644" t="s">
        <v>109</v>
      </c>
      <c r="C874" s="1644" t="s">
        <v>234</v>
      </c>
      <c r="D874" s="1644" t="s">
        <v>1148</v>
      </c>
      <c r="E874" s="1682">
        <v>0.6666666666666666</v>
      </c>
      <c r="F874" s="1682">
        <v>0.875</v>
      </c>
      <c r="G874" s="1644" t="s">
        <v>1063</v>
      </c>
      <c r="H874" s="1644">
        <v>5.0</v>
      </c>
      <c r="I874" s="832"/>
      <c r="J874" s="242" t="s">
        <v>1752</v>
      </c>
    </row>
    <row r="875">
      <c r="A875" s="1619" t="s">
        <v>7143</v>
      </c>
      <c r="B875" s="1619" t="s">
        <v>125</v>
      </c>
      <c r="C875" s="1619" t="s">
        <v>234</v>
      </c>
      <c r="D875" s="1619" t="s">
        <v>946</v>
      </c>
      <c r="E875" s="1620">
        <v>0.4166666666666667</v>
      </c>
      <c r="F875" s="1620">
        <v>0.6458333333333334</v>
      </c>
      <c r="G875" s="1619" t="s">
        <v>1063</v>
      </c>
      <c r="H875" s="1619">
        <v>5.5</v>
      </c>
      <c r="I875" s="103"/>
      <c r="J875" s="242" t="s">
        <v>1752</v>
      </c>
    </row>
    <row r="876">
      <c r="A876" s="1605" t="s">
        <v>7147</v>
      </c>
      <c r="B876" s="1605" t="s">
        <v>125</v>
      </c>
      <c r="C876" s="1605" t="s">
        <v>234</v>
      </c>
      <c r="D876" s="1605" t="s">
        <v>2870</v>
      </c>
      <c r="E876" s="1607">
        <v>0.625</v>
      </c>
      <c r="F876" s="1607">
        <v>0.8854166666666666</v>
      </c>
      <c r="G876" s="1397"/>
      <c r="H876" s="1605">
        <v>6.25</v>
      </c>
      <c r="I876" s="1605" t="s">
        <v>2471</v>
      </c>
      <c r="J876" s="242" t="s">
        <v>1752</v>
      </c>
    </row>
    <row r="877">
      <c r="A877" s="1644" t="s">
        <v>7151</v>
      </c>
      <c r="B877" s="1644" t="s">
        <v>141</v>
      </c>
      <c r="C877" s="1644" t="s">
        <v>234</v>
      </c>
      <c r="D877" s="1644" t="s">
        <v>1148</v>
      </c>
      <c r="E877" s="1682">
        <v>0.4166666666666667</v>
      </c>
      <c r="F877" s="1682">
        <v>0.7083333333333334</v>
      </c>
      <c r="G877" s="1644">
        <v>0.5</v>
      </c>
      <c r="H877" s="1644">
        <v>6.5</v>
      </c>
      <c r="I877" s="832"/>
      <c r="J877" s="242" t="s">
        <v>1752</v>
      </c>
    </row>
    <row r="878">
      <c r="A878" s="1605" t="s">
        <v>7154</v>
      </c>
      <c r="B878" s="1605" t="s">
        <v>141</v>
      </c>
      <c r="C878" s="1605" t="s">
        <v>234</v>
      </c>
      <c r="D878" s="1605" t="s">
        <v>2870</v>
      </c>
      <c r="E878" s="1607">
        <v>0.5</v>
      </c>
      <c r="F878" s="1607">
        <v>0.8958333333333334</v>
      </c>
      <c r="G878" s="1605">
        <v>0.5</v>
      </c>
      <c r="H878" s="1605">
        <v>9.0</v>
      </c>
      <c r="I878" s="1397"/>
      <c r="J878" s="242" t="s">
        <v>1752</v>
      </c>
    </row>
    <row r="879">
      <c r="A879" s="968">
        <v>41645.0</v>
      </c>
      <c r="B879" s="1619" t="s">
        <v>170</v>
      </c>
      <c r="C879" s="1619" t="s">
        <v>234</v>
      </c>
      <c r="D879" s="1619" t="s">
        <v>946</v>
      </c>
      <c r="E879" s="1620">
        <v>0.4583333333333333</v>
      </c>
      <c r="F879" s="1620">
        <v>0.75</v>
      </c>
      <c r="G879" s="1619">
        <v>0.5</v>
      </c>
      <c r="H879" s="1619">
        <v>6.5</v>
      </c>
      <c r="I879" s="103"/>
      <c r="J879" s="242" t="s">
        <v>1752</v>
      </c>
    </row>
    <row r="880">
      <c r="A880" s="864">
        <v>41645.0</v>
      </c>
      <c r="B880" s="242" t="s">
        <v>170</v>
      </c>
      <c r="C880" s="242" t="s">
        <v>234</v>
      </c>
      <c r="D880" s="242" t="s">
        <v>2871</v>
      </c>
      <c r="E880" s="1615">
        <v>0.5416666666666666</v>
      </c>
      <c r="F880" s="1615">
        <v>0.6666666666666666</v>
      </c>
      <c r="H880" s="242">
        <v>3.0</v>
      </c>
      <c r="J880" s="242" t="s">
        <v>1752</v>
      </c>
    </row>
    <row r="881">
      <c r="A881" s="968">
        <v>41676.0</v>
      </c>
      <c r="B881" s="1619" t="s">
        <v>5</v>
      </c>
      <c r="C881" s="1619" t="s">
        <v>1064</v>
      </c>
      <c r="D881" s="1619" t="s">
        <v>946</v>
      </c>
      <c r="E881" s="1620">
        <v>0.4270833333333333</v>
      </c>
      <c r="F881" s="1620">
        <v>0.7083333333333334</v>
      </c>
      <c r="G881" s="1619">
        <v>1.0</v>
      </c>
      <c r="H881" s="1619">
        <v>5.75</v>
      </c>
      <c r="I881" s="103"/>
      <c r="J881" s="242" t="s">
        <v>1752</v>
      </c>
    </row>
    <row r="882">
      <c r="A882" s="1628">
        <v>41676.0</v>
      </c>
      <c r="B882" s="1605" t="s">
        <v>5</v>
      </c>
      <c r="C882" s="1605" t="s">
        <v>234</v>
      </c>
      <c r="D882" s="1605" t="s">
        <v>2870</v>
      </c>
      <c r="E882" s="1607">
        <v>0.4166666666666667</v>
      </c>
      <c r="F882" s="1607">
        <v>0.7916666666666666</v>
      </c>
      <c r="G882" s="1605" t="s">
        <v>1063</v>
      </c>
      <c r="H882" s="1605">
        <v>9.0</v>
      </c>
      <c r="I882" s="1397"/>
      <c r="J882" s="242" t="s">
        <v>1752</v>
      </c>
    </row>
    <row r="883">
      <c r="A883" s="968">
        <v>41704.0</v>
      </c>
      <c r="B883" s="1619" t="s">
        <v>40</v>
      </c>
      <c r="C883" s="1619" t="s">
        <v>234</v>
      </c>
      <c r="D883" s="1619" t="s">
        <v>946</v>
      </c>
      <c r="E883" s="1620">
        <v>0.4166666666666667</v>
      </c>
      <c r="F883" s="1620">
        <v>0.7916666666666666</v>
      </c>
      <c r="G883" s="1619" t="s">
        <v>1063</v>
      </c>
      <c r="H883" s="1619">
        <v>9.0</v>
      </c>
      <c r="I883" s="103"/>
      <c r="J883" s="242" t="s">
        <v>1752</v>
      </c>
    </row>
    <row r="884">
      <c r="A884" s="1138">
        <v>41735.0</v>
      </c>
      <c r="B884" s="1644" t="s">
        <v>1115</v>
      </c>
      <c r="C884" s="1644" t="s">
        <v>234</v>
      </c>
      <c r="D884" s="1644" t="s">
        <v>1148</v>
      </c>
      <c r="E884" s="1682">
        <v>0.4166666666666667</v>
      </c>
      <c r="F884" s="1682">
        <v>0.7916666666666666</v>
      </c>
      <c r="G884" s="1644">
        <v>0.5</v>
      </c>
      <c r="H884" s="1644">
        <v>8.5</v>
      </c>
      <c r="I884" s="832"/>
      <c r="J884" s="242" t="s">
        <v>1752</v>
      </c>
    </row>
    <row r="885">
      <c r="A885" s="1138">
        <v>41765.0</v>
      </c>
      <c r="B885" s="1644" t="s">
        <v>109</v>
      </c>
      <c r="C885" s="1644" t="s">
        <v>234</v>
      </c>
      <c r="D885" s="1644" t="s">
        <v>1148</v>
      </c>
      <c r="E885" s="1682">
        <v>0.4166666666666667</v>
      </c>
      <c r="F885" s="1682">
        <v>0.6666666666666666</v>
      </c>
      <c r="G885" s="1644" t="s">
        <v>1063</v>
      </c>
      <c r="H885" s="1644">
        <v>6.0</v>
      </c>
      <c r="I885" s="832"/>
      <c r="J885" s="242" t="s">
        <v>1752</v>
      </c>
    </row>
    <row r="886">
      <c r="A886" s="864">
        <v>41765.0</v>
      </c>
      <c r="B886" s="242" t="s">
        <v>109</v>
      </c>
      <c r="C886" s="242" t="s">
        <v>234</v>
      </c>
      <c r="D886" s="242" t="s">
        <v>2871</v>
      </c>
      <c r="E886" s="1615">
        <v>0.6666666666666666</v>
      </c>
      <c r="F886" s="1615">
        <v>0.875</v>
      </c>
      <c r="G886" s="242" t="s">
        <v>1063</v>
      </c>
      <c r="H886" s="242">
        <v>5.0</v>
      </c>
      <c r="J886" s="242" t="s">
        <v>1752</v>
      </c>
    </row>
    <row r="887">
      <c r="A887" s="968">
        <v>41765.0</v>
      </c>
      <c r="B887" s="1619" t="s">
        <v>109</v>
      </c>
      <c r="C887" s="1619" t="s">
        <v>1064</v>
      </c>
      <c r="D887" s="1619" t="s">
        <v>946</v>
      </c>
      <c r="E887" s="1620">
        <v>0.4236111111111111</v>
      </c>
      <c r="F887" s="1620">
        <v>0.5902777777777778</v>
      </c>
      <c r="G887" s="1619" t="s">
        <v>1063</v>
      </c>
      <c r="H887" s="1619">
        <v>4.0</v>
      </c>
      <c r="I887" s="103"/>
      <c r="J887" s="242" t="s">
        <v>1752</v>
      </c>
    </row>
    <row r="888">
      <c r="A888" s="968">
        <v>41796.0</v>
      </c>
      <c r="B888" s="1619" t="s">
        <v>125</v>
      </c>
      <c r="C888" s="1619" t="s">
        <v>234</v>
      </c>
      <c r="D888" s="1619" t="s">
        <v>946</v>
      </c>
      <c r="E888" s="1620">
        <v>0.4166666666666667</v>
      </c>
      <c r="F888" s="1620">
        <v>0.625</v>
      </c>
      <c r="G888" s="1619" t="s">
        <v>1063</v>
      </c>
      <c r="H888" s="1619">
        <v>5.0</v>
      </c>
      <c r="I888" s="103"/>
      <c r="J888" s="242" t="s">
        <v>1752</v>
      </c>
    </row>
    <row r="889">
      <c r="A889" s="1138">
        <v>41796.0</v>
      </c>
      <c r="B889" s="1644" t="s">
        <v>125</v>
      </c>
      <c r="C889" s="1644" t="s">
        <v>234</v>
      </c>
      <c r="D889" s="1644" t="s">
        <v>1148</v>
      </c>
      <c r="E889" s="1682">
        <v>0.5833333333333334</v>
      </c>
      <c r="F889" s="1682">
        <v>0.7916666666666666</v>
      </c>
      <c r="G889" s="832"/>
      <c r="H889" s="1644">
        <v>5.0</v>
      </c>
      <c r="I889" s="832"/>
      <c r="J889" s="242" t="s">
        <v>1752</v>
      </c>
    </row>
    <row r="890">
      <c r="A890" s="1628">
        <v>41796.0</v>
      </c>
      <c r="B890" s="1605" t="s">
        <v>125</v>
      </c>
      <c r="C890" s="1605" t="s">
        <v>234</v>
      </c>
      <c r="D890" s="1605" t="s">
        <v>2870</v>
      </c>
      <c r="E890" s="1607">
        <v>0.625</v>
      </c>
      <c r="F890" s="1607">
        <v>0.875</v>
      </c>
      <c r="G890" s="1397"/>
      <c r="H890" s="1605">
        <v>6.0</v>
      </c>
      <c r="I890" s="1397"/>
      <c r="J890" s="242" t="s">
        <v>1752</v>
      </c>
    </row>
    <row r="891">
      <c r="A891" s="1138">
        <v>41826.0</v>
      </c>
      <c r="B891" s="1644" t="s">
        <v>141</v>
      </c>
      <c r="C891" s="1644" t="s">
        <v>234</v>
      </c>
      <c r="D891" s="1644" t="s">
        <v>1148</v>
      </c>
      <c r="E891" s="1682">
        <v>0.4166666666666667</v>
      </c>
      <c r="F891" s="1682">
        <v>0.6666666666666666</v>
      </c>
      <c r="G891" s="1644" t="s">
        <v>1063</v>
      </c>
      <c r="H891" s="1644">
        <v>6.0</v>
      </c>
      <c r="I891" s="832"/>
      <c r="J891" s="242" t="s">
        <v>1752</v>
      </c>
    </row>
    <row r="892">
      <c r="A892" s="864">
        <v>41826.0</v>
      </c>
      <c r="B892" s="242" t="s">
        <v>141</v>
      </c>
      <c r="C892" s="242" t="s">
        <v>234</v>
      </c>
      <c r="D892" s="242" t="s">
        <v>2871</v>
      </c>
      <c r="E892" s="1615">
        <v>0.4791666666666667</v>
      </c>
      <c r="F892" s="1615">
        <v>0.8958333333333334</v>
      </c>
      <c r="G892" s="242">
        <v>1.0</v>
      </c>
      <c r="H892" s="242">
        <v>9.0</v>
      </c>
      <c r="J892" s="242" t="s">
        <v>1752</v>
      </c>
    </row>
    <row r="893">
      <c r="A893" s="1628">
        <v>41826.0</v>
      </c>
      <c r="B893" s="1605" t="s">
        <v>141</v>
      </c>
      <c r="C893" s="1605" t="s">
        <v>234</v>
      </c>
      <c r="D893" s="1605" t="s">
        <v>2870</v>
      </c>
      <c r="E893" s="1607">
        <v>0.6666666666666666</v>
      </c>
      <c r="F893" s="1607">
        <v>0.8958333333333334</v>
      </c>
      <c r="G893" s="1397"/>
      <c r="H893" s="1605">
        <v>5.5</v>
      </c>
      <c r="I893" s="1397"/>
      <c r="J893" s="242" t="s">
        <v>1752</v>
      </c>
    </row>
    <row r="894">
      <c r="A894" s="968">
        <v>41857.0</v>
      </c>
      <c r="B894" s="1619" t="s">
        <v>170</v>
      </c>
      <c r="C894" s="1619" t="s">
        <v>234</v>
      </c>
      <c r="D894" s="1619" t="s">
        <v>946</v>
      </c>
      <c r="E894" s="1620">
        <v>0.4583333333333333</v>
      </c>
      <c r="F894" s="1620">
        <v>0.75</v>
      </c>
      <c r="G894" s="1619" t="s">
        <v>1063</v>
      </c>
      <c r="H894" s="1619">
        <v>7.0</v>
      </c>
      <c r="I894" s="103"/>
      <c r="J894" s="242" t="s">
        <v>1752</v>
      </c>
    </row>
    <row r="895">
      <c r="A895" s="864">
        <v>41857.0</v>
      </c>
      <c r="B895" s="242" t="s">
        <v>170</v>
      </c>
      <c r="C895" s="242" t="s">
        <v>234</v>
      </c>
      <c r="D895" s="242" t="s">
        <v>2871</v>
      </c>
      <c r="E895" s="1615">
        <v>0.5416666666666666</v>
      </c>
      <c r="F895" s="1615">
        <v>0.6666666666666666</v>
      </c>
      <c r="G895" s="242" t="s">
        <v>1063</v>
      </c>
      <c r="H895" s="242">
        <v>3.0</v>
      </c>
      <c r="J895" s="242" t="s">
        <v>1752</v>
      </c>
    </row>
    <row r="896">
      <c r="A896" s="968">
        <v>41888.0</v>
      </c>
      <c r="B896" s="1619" t="s">
        <v>5</v>
      </c>
      <c r="C896" s="1619" t="s">
        <v>234</v>
      </c>
      <c r="D896" s="1619" t="s">
        <v>946</v>
      </c>
      <c r="E896" s="1620">
        <v>0.4583333333333333</v>
      </c>
      <c r="F896" s="1620">
        <v>0.75</v>
      </c>
      <c r="G896" s="1619" t="s">
        <v>1063</v>
      </c>
      <c r="H896" s="1619">
        <v>7.0</v>
      </c>
      <c r="I896" s="1619" t="s">
        <v>1094</v>
      </c>
      <c r="J896" s="242" t="s">
        <v>1752</v>
      </c>
    </row>
    <row r="897">
      <c r="A897" s="1138">
        <v>41888.0</v>
      </c>
      <c r="B897" s="1644" t="s">
        <v>5</v>
      </c>
      <c r="C897" s="1644" t="s">
        <v>234</v>
      </c>
      <c r="D897" s="1644" t="s">
        <v>1148</v>
      </c>
      <c r="E897" s="1682">
        <v>0.5416666666666666</v>
      </c>
      <c r="F897" s="1682">
        <v>0.6666666666666666</v>
      </c>
      <c r="G897" s="1644" t="s">
        <v>1063</v>
      </c>
      <c r="H897" s="1644">
        <v>3.0</v>
      </c>
      <c r="I897" s="1644" t="s">
        <v>2217</v>
      </c>
      <c r="J897" s="242" t="s">
        <v>1752</v>
      </c>
    </row>
    <row r="898">
      <c r="A898" s="968">
        <v>41918.0</v>
      </c>
      <c r="B898" s="1619" t="s">
        <v>40</v>
      </c>
      <c r="C898" s="1619" t="s">
        <v>234</v>
      </c>
      <c r="D898" s="1619" t="s">
        <v>946</v>
      </c>
      <c r="E898" s="1620">
        <v>0.4166666666666667</v>
      </c>
      <c r="F898" s="1620">
        <v>0.7916666666666666</v>
      </c>
      <c r="G898" s="1619" t="s">
        <v>1063</v>
      </c>
      <c r="H898" s="1619">
        <v>9.0</v>
      </c>
      <c r="I898" s="103"/>
      <c r="J898" s="242" t="s">
        <v>1752</v>
      </c>
    </row>
    <row r="899">
      <c r="A899" s="864">
        <v>41949.0</v>
      </c>
      <c r="B899" s="242" t="s">
        <v>1115</v>
      </c>
      <c r="C899" s="242" t="s">
        <v>234</v>
      </c>
      <c r="D899" s="242" t="s">
        <v>2871</v>
      </c>
      <c r="E899" s="1615">
        <v>0.4166666666666667</v>
      </c>
      <c r="F899" s="1615">
        <v>0.7916666666666666</v>
      </c>
      <c r="H899" s="242">
        <v>9.0</v>
      </c>
      <c r="J899" s="242" t="s">
        <v>1752</v>
      </c>
    </row>
    <row r="900">
      <c r="D900" s="242" t="s">
        <v>2832</v>
      </c>
    </row>
    <row r="901">
      <c r="A901" s="1628">
        <v>41979.0</v>
      </c>
      <c r="B901" s="1605" t="s">
        <v>109</v>
      </c>
      <c r="C901" s="1605" t="s">
        <v>234</v>
      </c>
      <c r="D901" s="1605" t="s">
        <v>2870</v>
      </c>
      <c r="E901" s="1607">
        <v>0.4166666666666667</v>
      </c>
      <c r="F901" s="1607">
        <v>0.6666666666666666</v>
      </c>
      <c r="G901" s="1397"/>
      <c r="H901" s="1605">
        <v>6.0</v>
      </c>
      <c r="I901" s="1397"/>
      <c r="J901" s="242" t="s">
        <v>1752</v>
      </c>
    </row>
    <row r="902">
      <c r="A902" s="864">
        <v>41979.0</v>
      </c>
      <c r="B902" s="242" t="s">
        <v>109</v>
      </c>
      <c r="C902" s="242" t="s">
        <v>234</v>
      </c>
      <c r="D902" s="242" t="s">
        <v>2871</v>
      </c>
      <c r="E902" s="1615">
        <v>0.6666666666666666</v>
      </c>
      <c r="F902" s="1615">
        <v>0.875</v>
      </c>
      <c r="H902" s="242">
        <v>5.0</v>
      </c>
      <c r="J902" s="242" t="s">
        <v>1752</v>
      </c>
    </row>
    <row r="903">
      <c r="A903" s="968">
        <v>41979.0</v>
      </c>
      <c r="B903" s="1619" t="s">
        <v>109</v>
      </c>
      <c r="C903" s="1619" t="s">
        <v>1064</v>
      </c>
      <c r="D903" s="1619" t="s">
        <v>946</v>
      </c>
      <c r="E903" s="1620">
        <v>0.4270833333333333</v>
      </c>
      <c r="F903" s="1620">
        <v>0.7083333333333334</v>
      </c>
      <c r="G903" s="1619" t="s">
        <v>1063</v>
      </c>
      <c r="H903" s="1619">
        <v>6.75</v>
      </c>
      <c r="I903" s="103"/>
      <c r="J903" s="242" t="s">
        <v>1752</v>
      </c>
    </row>
    <row r="904">
      <c r="A904" s="1619" t="s">
        <v>7218</v>
      </c>
      <c r="B904" s="1619" t="s">
        <v>125</v>
      </c>
      <c r="C904" s="1619" t="s">
        <v>234</v>
      </c>
      <c r="D904" s="1619" t="s">
        <v>946</v>
      </c>
      <c r="E904" s="1620">
        <v>0.4166666666666667</v>
      </c>
      <c r="F904" s="1620">
        <v>0.625</v>
      </c>
      <c r="G904" s="1619" t="s">
        <v>1063</v>
      </c>
      <c r="H904" s="1619">
        <v>5.0</v>
      </c>
      <c r="I904" s="103"/>
      <c r="J904" s="242" t="s">
        <v>1752</v>
      </c>
    </row>
    <row r="905">
      <c r="A905" s="1605" t="s">
        <v>7222</v>
      </c>
      <c r="B905" s="1605" t="s">
        <v>125</v>
      </c>
      <c r="C905" s="1605" t="s">
        <v>234</v>
      </c>
      <c r="D905" s="1605" t="s">
        <v>2870</v>
      </c>
      <c r="E905" s="1607">
        <v>0.625</v>
      </c>
      <c r="F905" s="1607">
        <v>0.875</v>
      </c>
      <c r="G905" s="1605" t="s">
        <v>1063</v>
      </c>
      <c r="H905" s="1605">
        <v>6.0</v>
      </c>
      <c r="I905" s="1397"/>
      <c r="J905" s="242" t="s">
        <v>1752</v>
      </c>
    </row>
    <row r="906">
      <c r="A906" s="1675" t="s">
        <v>7222</v>
      </c>
      <c r="B906" s="1675" t="s">
        <v>125</v>
      </c>
      <c r="C906" s="1675" t="s">
        <v>234</v>
      </c>
      <c r="D906" s="1675" t="s">
        <v>1167</v>
      </c>
      <c r="E906" s="1691">
        <v>0.5833333333333334</v>
      </c>
      <c r="F906" s="1691">
        <v>0.7916666666666666</v>
      </c>
      <c r="G906" s="97"/>
      <c r="H906" s="1675">
        <v>5.0</v>
      </c>
      <c r="I906" s="97"/>
      <c r="J906" s="242" t="s">
        <v>1752</v>
      </c>
    </row>
    <row r="907">
      <c r="A907" s="242" t="s">
        <v>7231</v>
      </c>
      <c r="B907" s="242" t="s">
        <v>141</v>
      </c>
      <c r="C907" s="242" t="s">
        <v>234</v>
      </c>
      <c r="D907" s="242" t="s">
        <v>2871</v>
      </c>
      <c r="E907" s="1615">
        <v>0.4166666666666667</v>
      </c>
      <c r="F907" s="1615">
        <v>0.6666666666666666</v>
      </c>
      <c r="G907" s="242">
        <v>0.25</v>
      </c>
      <c r="H907" s="242">
        <v>5.75</v>
      </c>
      <c r="J907" s="242" t="s">
        <v>1752</v>
      </c>
    </row>
    <row r="908">
      <c r="A908" s="1644" t="s">
        <v>7231</v>
      </c>
      <c r="B908" s="1644" t="s">
        <v>141</v>
      </c>
      <c r="C908" s="1644" t="s">
        <v>234</v>
      </c>
      <c r="D908" s="1644" t="s">
        <v>1148</v>
      </c>
      <c r="E908" s="1682">
        <v>0.4791666666666667</v>
      </c>
      <c r="F908" s="1682">
        <v>0.90625</v>
      </c>
      <c r="G908" s="1644">
        <v>1.0</v>
      </c>
      <c r="H908" s="1644">
        <v>9.25</v>
      </c>
      <c r="I908" s="1644" t="s">
        <v>7237</v>
      </c>
      <c r="J908" s="242" t="s">
        <v>1752</v>
      </c>
    </row>
    <row r="909">
      <c r="A909" s="1675" t="s">
        <v>7231</v>
      </c>
      <c r="B909" s="1675" t="s">
        <v>141</v>
      </c>
      <c r="C909" s="1675" t="s">
        <v>234</v>
      </c>
      <c r="D909" s="1675" t="s">
        <v>1167</v>
      </c>
      <c r="E909" s="1691">
        <v>0.6666666666666666</v>
      </c>
      <c r="F909" s="1691">
        <v>0.8958333333333334</v>
      </c>
      <c r="G909" s="97"/>
      <c r="H909" s="1675">
        <v>5.5</v>
      </c>
      <c r="I909" s="97"/>
      <c r="J909" s="242" t="s">
        <v>1752</v>
      </c>
    </row>
    <row r="910">
      <c r="A910" s="1619" t="s">
        <v>7242</v>
      </c>
      <c r="B910" s="1619" t="s">
        <v>170</v>
      </c>
      <c r="C910" s="1619" t="s">
        <v>234</v>
      </c>
      <c r="D910" s="1619" t="s">
        <v>946</v>
      </c>
      <c r="E910" s="1620">
        <v>0.4583333333333333</v>
      </c>
      <c r="F910" s="1620">
        <v>0.75</v>
      </c>
      <c r="G910" s="1619">
        <v>0.5</v>
      </c>
      <c r="H910" s="1619">
        <v>6.5</v>
      </c>
      <c r="I910" s="103"/>
      <c r="J910" s="242" t="s">
        <v>1752</v>
      </c>
    </row>
    <row r="911">
      <c r="A911" s="1644" t="s">
        <v>7245</v>
      </c>
      <c r="B911" s="1644" t="s">
        <v>170</v>
      </c>
      <c r="C911" s="1644" t="s">
        <v>234</v>
      </c>
      <c r="D911" s="1644" t="s">
        <v>1148</v>
      </c>
      <c r="E911" s="1682">
        <v>0.5416666666666666</v>
      </c>
      <c r="F911" s="1682">
        <v>0.6666666666666666</v>
      </c>
      <c r="G911" s="1644" t="s">
        <v>1063</v>
      </c>
      <c r="H911" s="1644">
        <v>3.0</v>
      </c>
      <c r="I911" s="832"/>
      <c r="J911" s="242" t="s">
        <v>1752</v>
      </c>
    </row>
    <row r="912">
      <c r="A912" s="1675" t="s">
        <v>7251</v>
      </c>
      <c r="B912" s="1675" t="s">
        <v>5</v>
      </c>
      <c r="C912" s="1675" t="s">
        <v>234</v>
      </c>
      <c r="D912" s="1675" t="s">
        <v>1167</v>
      </c>
      <c r="E912" s="1691">
        <v>0.4166666666666667</v>
      </c>
      <c r="F912" s="1691">
        <v>0.7916666666666666</v>
      </c>
      <c r="G912" s="1675">
        <v>0.5</v>
      </c>
      <c r="H912" s="1675">
        <v>8.5</v>
      </c>
      <c r="I912" s="97"/>
      <c r="J912" s="242" t="s">
        <v>1752</v>
      </c>
    </row>
    <row r="913">
      <c r="A913" s="1643" t="s">
        <v>7251</v>
      </c>
      <c r="B913" s="1643" t="s">
        <v>5</v>
      </c>
      <c r="C913" s="1643" t="s">
        <v>1064</v>
      </c>
      <c r="D913" s="1643" t="s">
        <v>946</v>
      </c>
      <c r="E913" s="1645">
        <v>0.3958333333333333</v>
      </c>
      <c r="F913" s="1645">
        <v>0.75</v>
      </c>
      <c r="G913" s="1643">
        <v>0.5</v>
      </c>
      <c r="H913" s="1643">
        <v>8.0</v>
      </c>
      <c r="I913" s="1669"/>
      <c r="J913" s="242" t="s">
        <v>1752</v>
      </c>
    </row>
    <row r="914">
      <c r="A914" s="1643" t="s">
        <v>7259</v>
      </c>
      <c r="B914" s="1643" t="s">
        <v>40</v>
      </c>
      <c r="C914" s="1643" t="s">
        <v>234</v>
      </c>
      <c r="D914" s="1643" t="s">
        <v>946</v>
      </c>
      <c r="E914" s="1645">
        <v>0.4166666666666667</v>
      </c>
      <c r="F914" s="1645">
        <v>0.7916666666666666</v>
      </c>
      <c r="G914" s="1643" t="s">
        <v>1063</v>
      </c>
      <c r="H914" s="1643">
        <v>9.0</v>
      </c>
      <c r="I914" s="1669"/>
      <c r="J914" s="242" t="s">
        <v>1752</v>
      </c>
    </row>
    <row r="915">
      <c r="A915" s="1643" t="s">
        <v>7263</v>
      </c>
      <c r="B915" s="1643" t="s">
        <v>1115</v>
      </c>
      <c r="C915" s="1643" t="s">
        <v>234</v>
      </c>
      <c r="D915" s="1643" t="s">
        <v>946</v>
      </c>
      <c r="E915" s="1645">
        <v>0.4166666666666667</v>
      </c>
      <c r="F915" s="1645">
        <v>0.7916666666666666</v>
      </c>
      <c r="G915" s="1643" t="s">
        <v>1063</v>
      </c>
      <c r="H915" s="1643">
        <v>9.0</v>
      </c>
      <c r="I915" s="1669"/>
      <c r="J915" s="242" t="s">
        <v>1752</v>
      </c>
    </row>
    <row r="916">
      <c r="A916" s="1619" t="s">
        <v>7267</v>
      </c>
      <c r="B916" s="1619" t="s">
        <v>109</v>
      </c>
      <c r="C916" s="1619" t="s">
        <v>1064</v>
      </c>
      <c r="D916" s="1619" t="s">
        <v>946</v>
      </c>
      <c r="E916" s="1620">
        <v>0.3958333333333333</v>
      </c>
      <c r="F916" s="1620">
        <v>0.6458333333333334</v>
      </c>
      <c r="G916" s="1619">
        <v>15.0</v>
      </c>
      <c r="H916" s="1619">
        <v>5.75</v>
      </c>
      <c r="I916" s="1619" t="s">
        <v>7268</v>
      </c>
      <c r="J916" s="242" t="s">
        <v>1752</v>
      </c>
    </row>
    <row r="917">
      <c r="A917" s="1605" t="s">
        <v>7269</v>
      </c>
      <c r="B917" s="1605" t="s">
        <v>109</v>
      </c>
      <c r="C917" s="1605" t="s">
        <v>234</v>
      </c>
      <c r="D917" s="1605" t="s">
        <v>2870</v>
      </c>
      <c r="E917" s="1607">
        <v>0.4166666666666667</v>
      </c>
      <c r="F917" s="1607">
        <v>0.6770833333333334</v>
      </c>
      <c r="G917" s="1605" t="s">
        <v>1063</v>
      </c>
      <c r="H917" s="1605">
        <v>6.25</v>
      </c>
      <c r="I917" s="1605" t="s">
        <v>7270</v>
      </c>
      <c r="J917" s="242" t="s">
        <v>1752</v>
      </c>
    </row>
    <row r="918">
      <c r="A918" s="1675" t="s">
        <v>7269</v>
      </c>
      <c r="B918" s="1675" t="s">
        <v>109</v>
      </c>
      <c r="C918" s="1675" t="s">
        <v>234</v>
      </c>
      <c r="D918" s="1675" t="s">
        <v>1167</v>
      </c>
      <c r="E918" s="1691">
        <v>0.6736111111111112</v>
      </c>
      <c r="F918" s="1691">
        <v>0.875</v>
      </c>
      <c r="G918" s="97"/>
      <c r="H918" s="1675">
        <v>5.0</v>
      </c>
      <c r="I918" s="1675" t="s">
        <v>7274</v>
      </c>
      <c r="J918" s="242" t="s">
        <v>2664</v>
      </c>
    </row>
    <row r="919">
      <c r="A919" s="1619" t="s">
        <v>7275</v>
      </c>
      <c r="B919" s="1619" t="s">
        <v>125</v>
      </c>
      <c r="C919" s="1619" t="s">
        <v>234</v>
      </c>
      <c r="D919" s="1619" t="s">
        <v>946</v>
      </c>
      <c r="E919" s="1620">
        <v>0.4166666666666667</v>
      </c>
      <c r="F919" s="1620">
        <v>0.6458333333333334</v>
      </c>
      <c r="G919" s="1619" t="s">
        <v>1063</v>
      </c>
      <c r="H919" s="1619">
        <v>5.5</v>
      </c>
      <c r="I919" s="103"/>
      <c r="J919" s="242" t="s">
        <v>1752</v>
      </c>
    </row>
    <row r="920">
      <c r="A920" s="1605" t="s">
        <v>7282</v>
      </c>
      <c r="B920" s="1605" t="s">
        <v>125</v>
      </c>
      <c r="C920" s="1605" t="s">
        <v>234</v>
      </c>
      <c r="D920" s="1605" t="s">
        <v>2870</v>
      </c>
      <c r="E920" s="1607">
        <v>0.5833333333333334</v>
      </c>
      <c r="F920" s="1607">
        <v>0.7916666666666666</v>
      </c>
      <c r="G920" s="1605" t="s">
        <v>1063</v>
      </c>
      <c r="H920" s="1605">
        <v>5.0</v>
      </c>
      <c r="I920" s="1397"/>
      <c r="J920" s="242" t="s">
        <v>1752</v>
      </c>
    </row>
    <row r="921">
      <c r="A921" s="1644" t="s">
        <v>7284</v>
      </c>
      <c r="B921" s="1644" t="s">
        <v>125</v>
      </c>
      <c r="C921" s="1644" t="s">
        <v>234</v>
      </c>
      <c r="D921" s="1644" t="s">
        <v>1148</v>
      </c>
      <c r="E921" s="1682">
        <v>0.625</v>
      </c>
      <c r="F921" s="1682">
        <v>0.875</v>
      </c>
      <c r="G921" s="1644" t="s">
        <v>1063</v>
      </c>
      <c r="H921" s="1644">
        <v>6.0</v>
      </c>
      <c r="I921" s="832"/>
      <c r="J921" s="242" t="s">
        <v>1752</v>
      </c>
    </row>
    <row r="922">
      <c r="A922" s="1644" t="s">
        <v>7288</v>
      </c>
      <c r="B922" s="1644" t="s">
        <v>141</v>
      </c>
      <c r="C922" s="1644" t="s">
        <v>234</v>
      </c>
      <c r="D922" s="1644" t="s">
        <v>1148</v>
      </c>
      <c r="E922" s="1682">
        <v>0.4166666666666667</v>
      </c>
      <c r="F922" s="1682">
        <v>0.6666666666666666</v>
      </c>
      <c r="G922" s="1644">
        <v>0.5</v>
      </c>
      <c r="H922" s="1644">
        <v>5.5</v>
      </c>
      <c r="I922" s="832"/>
      <c r="J922" s="242" t="s">
        <v>1752</v>
      </c>
    </row>
    <row r="923">
      <c r="A923" s="1605" t="s">
        <v>7288</v>
      </c>
      <c r="B923" s="1605" t="s">
        <v>141</v>
      </c>
      <c r="C923" s="1605" t="s">
        <v>234</v>
      </c>
      <c r="D923" s="1605" t="s">
        <v>2870</v>
      </c>
      <c r="E923" s="1607">
        <v>0.4791666666666667</v>
      </c>
      <c r="F923" s="1607">
        <v>0.8958333333333334</v>
      </c>
      <c r="G923" s="1605">
        <v>1.0</v>
      </c>
      <c r="H923" s="1605">
        <v>9.0</v>
      </c>
      <c r="I923" s="1397"/>
      <c r="J923" s="242" t="s">
        <v>1752</v>
      </c>
    </row>
    <row r="924">
      <c r="A924" s="1675" t="s">
        <v>7288</v>
      </c>
      <c r="B924" s="1675" t="s">
        <v>141</v>
      </c>
      <c r="C924" s="1675" t="s">
        <v>234</v>
      </c>
      <c r="D924" s="1675" t="s">
        <v>1167</v>
      </c>
      <c r="E924" s="1691">
        <v>0.6666666666666666</v>
      </c>
      <c r="F924" s="1691">
        <v>0.8958333333333334</v>
      </c>
      <c r="G924" s="1675" t="s">
        <v>1063</v>
      </c>
      <c r="H924" s="1675">
        <v>5.5</v>
      </c>
      <c r="I924" s="97"/>
      <c r="J924" s="242" t="s">
        <v>1752</v>
      </c>
    </row>
    <row r="925">
      <c r="A925" s="1619" t="s">
        <v>7299</v>
      </c>
      <c r="B925" s="1619" t="s">
        <v>170</v>
      </c>
      <c r="C925" s="1619" t="s">
        <v>234</v>
      </c>
      <c r="D925" s="1619" t="s">
        <v>946</v>
      </c>
      <c r="E925" s="1620">
        <v>0.4583333333333333</v>
      </c>
      <c r="F925" s="1620">
        <v>0.75</v>
      </c>
      <c r="G925" s="1619">
        <v>0.5</v>
      </c>
      <c r="H925" s="1619">
        <v>6.5</v>
      </c>
      <c r="I925" s="103"/>
      <c r="J925" s="242" t="s">
        <v>1752</v>
      </c>
    </row>
    <row r="926">
      <c r="A926" s="242" t="s">
        <v>7299</v>
      </c>
      <c r="B926" s="242" t="s">
        <v>170</v>
      </c>
      <c r="C926" s="242" t="s">
        <v>234</v>
      </c>
      <c r="D926" s="242" t="s">
        <v>2871</v>
      </c>
      <c r="E926" s="1615">
        <v>0.5416666666666666</v>
      </c>
      <c r="F926" s="1615">
        <v>0.6666666666666666</v>
      </c>
      <c r="H926" s="242">
        <v>3.0</v>
      </c>
      <c r="J926" s="242" t="s">
        <v>1752</v>
      </c>
    </row>
    <row r="927">
      <c r="A927" s="1619" t="s">
        <v>7307</v>
      </c>
      <c r="B927" s="1619" t="s">
        <v>5</v>
      </c>
      <c r="C927" s="1619" t="s">
        <v>1064</v>
      </c>
      <c r="D927" s="1619" t="s">
        <v>946</v>
      </c>
      <c r="E927" s="1620">
        <v>0.3958333333333333</v>
      </c>
      <c r="F927" s="1620">
        <v>0.75</v>
      </c>
      <c r="G927" s="1619">
        <v>0.25</v>
      </c>
      <c r="H927" s="1619">
        <v>8.25</v>
      </c>
      <c r="I927" s="103"/>
      <c r="J927" s="242" t="s">
        <v>1752</v>
      </c>
    </row>
    <row r="928">
      <c r="A928" s="1945" t="s">
        <v>7307</v>
      </c>
      <c r="B928" s="1945" t="s">
        <v>5</v>
      </c>
      <c r="C928" s="1945" t="s">
        <v>234</v>
      </c>
      <c r="D928" s="1945" t="s">
        <v>6619</v>
      </c>
      <c r="E928" s="1946">
        <v>0.4166666666666667</v>
      </c>
      <c r="F928" s="1946">
        <v>0.7916666666666666</v>
      </c>
      <c r="G928" s="1945" t="s">
        <v>1063</v>
      </c>
      <c r="H928" s="1945">
        <v>9.0</v>
      </c>
      <c r="I928" s="1641"/>
      <c r="J928" s="242" t="s">
        <v>1752</v>
      </c>
    </row>
    <row r="929">
      <c r="A929" s="1619" t="s">
        <v>7323</v>
      </c>
      <c r="B929" s="1643" t="s">
        <v>40</v>
      </c>
      <c r="C929" s="1643" t="s">
        <v>234</v>
      </c>
      <c r="D929" s="1643" t="s">
        <v>946</v>
      </c>
      <c r="E929" s="1645">
        <v>0.4270833333333333</v>
      </c>
      <c r="F929" s="1645">
        <v>0.7916666666666666</v>
      </c>
      <c r="G929" s="1643" t="s">
        <v>1063</v>
      </c>
      <c r="H929" s="1643">
        <v>8.75</v>
      </c>
      <c r="I929" s="1669"/>
      <c r="J929" s="242" t="s">
        <v>1752</v>
      </c>
    </row>
    <row r="930">
      <c r="A930" s="242" t="s">
        <v>7327</v>
      </c>
      <c r="B930" s="1656" t="s">
        <v>1115</v>
      </c>
      <c r="C930" s="1656" t="s">
        <v>234</v>
      </c>
      <c r="D930" s="1656" t="s">
        <v>2871</v>
      </c>
      <c r="E930" s="1947">
        <v>0.4166666666666667</v>
      </c>
      <c r="F930" s="1947">
        <v>0.7916666666666666</v>
      </c>
      <c r="G930" s="1656">
        <v>0.5</v>
      </c>
      <c r="H930" s="1656">
        <v>8.5</v>
      </c>
      <c r="I930" s="1948"/>
      <c r="J930" s="242" t="s">
        <v>1752</v>
      </c>
    </row>
    <row r="931">
      <c r="A931" s="1589"/>
      <c r="B931" s="1589"/>
      <c r="C931" s="1589"/>
      <c r="D931" s="1792" t="s">
        <v>7035</v>
      </c>
      <c r="E931" s="1589"/>
      <c r="F931" s="1589"/>
      <c r="G931" s="1589"/>
      <c r="H931" s="1589"/>
      <c r="I931" s="1589"/>
    </row>
    <row r="932">
      <c r="A932" s="1662" t="s">
        <v>7333</v>
      </c>
      <c r="B932" s="1662" t="s">
        <v>109</v>
      </c>
      <c r="C932" s="1662" t="s">
        <v>234</v>
      </c>
      <c r="D932" s="1662" t="s">
        <v>6619</v>
      </c>
      <c r="E932" s="1663">
        <v>0.4166666666666667</v>
      </c>
      <c r="F932" s="1663">
        <v>0.6666666666666666</v>
      </c>
      <c r="G932" s="1662" t="s">
        <v>1063</v>
      </c>
      <c r="H932" s="1662">
        <v>6.0</v>
      </c>
      <c r="I932" s="1508"/>
      <c r="J932" s="242" t="s">
        <v>1752</v>
      </c>
    </row>
    <row r="933">
      <c r="A933" s="1644" t="s">
        <v>7333</v>
      </c>
      <c r="B933" s="1644" t="s">
        <v>109</v>
      </c>
      <c r="C933" s="1644" t="s">
        <v>234</v>
      </c>
      <c r="D933" s="1644" t="s">
        <v>1148</v>
      </c>
      <c r="E933" s="1682">
        <v>0.6666666666666666</v>
      </c>
      <c r="F933" s="1682">
        <v>0.78125</v>
      </c>
      <c r="G933" s="1644" t="s">
        <v>1063</v>
      </c>
      <c r="H933" s="1644">
        <v>2.75</v>
      </c>
      <c r="I933" s="1644" t="s">
        <v>7334</v>
      </c>
      <c r="J933" s="242" t="s">
        <v>1752</v>
      </c>
    </row>
    <row r="934">
      <c r="A934" s="1619" t="s">
        <v>7333</v>
      </c>
      <c r="B934" s="1619" t="s">
        <v>109</v>
      </c>
      <c r="C934" s="1619" t="s">
        <v>1064</v>
      </c>
      <c r="D934" s="1619" t="s">
        <v>946</v>
      </c>
      <c r="E934" s="1620">
        <v>0.40625</v>
      </c>
      <c r="F934" s="1620">
        <v>0.7083333333333334</v>
      </c>
      <c r="G934" s="1619">
        <v>15.0</v>
      </c>
      <c r="H934" s="1619">
        <v>7.0</v>
      </c>
      <c r="I934" s="103"/>
      <c r="J934" s="242" t="s">
        <v>1752</v>
      </c>
    </row>
    <row r="935">
      <c r="A935" s="1619" t="s">
        <v>7333</v>
      </c>
      <c r="B935" s="1619" t="s">
        <v>109</v>
      </c>
      <c r="C935" s="1619" t="s">
        <v>234</v>
      </c>
      <c r="D935" s="1619" t="s">
        <v>946</v>
      </c>
      <c r="E935" s="1620">
        <v>0.78125</v>
      </c>
      <c r="F935" s="1620">
        <v>0.875</v>
      </c>
      <c r="G935" s="1619" t="s">
        <v>1063</v>
      </c>
      <c r="H935" s="1619">
        <v>2.75</v>
      </c>
      <c r="I935" s="1619" t="s">
        <v>7335</v>
      </c>
      <c r="J935" s="242" t="s">
        <v>1752</v>
      </c>
    </row>
    <row r="936">
      <c r="A936" s="1619" t="s">
        <v>7336</v>
      </c>
      <c r="B936" s="1619" t="s">
        <v>125</v>
      </c>
      <c r="C936" s="1619" t="s">
        <v>234</v>
      </c>
      <c r="D936" s="1619" t="s">
        <v>946</v>
      </c>
      <c r="E936" s="1620">
        <v>0.4166666666666667</v>
      </c>
      <c r="F936" s="1620">
        <v>0.6666666666666666</v>
      </c>
      <c r="G936" s="1619" t="s">
        <v>1063</v>
      </c>
      <c r="H936" s="1619">
        <v>6.0</v>
      </c>
      <c r="I936" s="1619" t="s">
        <v>7338</v>
      </c>
      <c r="J936" s="242" t="s">
        <v>1752</v>
      </c>
    </row>
    <row r="937">
      <c r="A937" s="1662" t="s">
        <v>7336</v>
      </c>
      <c r="B937" s="1662" t="s">
        <v>125</v>
      </c>
      <c r="C937" s="1662" t="s">
        <v>234</v>
      </c>
      <c r="D937" s="1662" t="s">
        <v>6619</v>
      </c>
      <c r="E937" s="1663">
        <v>0.5833333333333334</v>
      </c>
      <c r="F937" s="1663">
        <v>0.7916666666666666</v>
      </c>
      <c r="G937" s="1662" t="s">
        <v>1063</v>
      </c>
      <c r="H937" s="1662">
        <v>5.0</v>
      </c>
      <c r="I937" s="1508"/>
      <c r="J937" s="242" t="s">
        <v>1752</v>
      </c>
    </row>
    <row r="938">
      <c r="A938" s="242" t="s">
        <v>7336</v>
      </c>
      <c r="B938" s="242" t="s">
        <v>125</v>
      </c>
      <c r="C938" s="242" t="s">
        <v>234</v>
      </c>
      <c r="D938" s="242" t="s">
        <v>2871</v>
      </c>
      <c r="E938" s="1615">
        <v>0.6666666666666666</v>
      </c>
      <c r="F938" s="1615">
        <v>0.875</v>
      </c>
      <c r="G938" s="242" t="s">
        <v>1063</v>
      </c>
      <c r="H938" s="242">
        <v>5.0</v>
      </c>
      <c r="I938" s="242" t="s">
        <v>7339</v>
      </c>
      <c r="J938" s="242" t="s">
        <v>1752</v>
      </c>
    </row>
    <row r="939">
      <c r="A939" s="1675" t="s">
        <v>7340</v>
      </c>
      <c r="B939" s="1675" t="s">
        <v>141</v>
      </c>
      <c r="C939" s="1675" t="s">
        <v>234</v>
      </c>
      <c r="D939" s="1675" t="s">
        <v>1167</v>
      </c>
      <c r="E939" s="1691">
        <v>0.4166666666666667</v>
      </c>
      <c r="F939" s="1691">
        <v>0.6666666666666666</v>
      </c>
      <c r="G939" s="1675">
        <v>0.5</v>
      </c>
      <c r="H939" s="1675">
        <v>5.5</v>
      </c>
      <c r="I939" s="97"/>
      <c r="J939" s="242" t="s">
        <v>1752</v>
      </c>
    </row>
    <row r="940">
      <c r="A940" s="1635" t="s">
        <v>7341</v>
      </c>
      <c r="B940" s="1635" t="s">
        <v>141</v>
      </c>
      <c r="C940" s="1635" t="s">
        <v>234</v>
      </c>
      <c r="D940" s="1635" t="s">
        <v>2871</v>
      </c>
      <c r="E940" s="1637">
        <v>0.4791666666666667</v>
      </c>
      <c r="F940" s="1637">
        <v>0.8958333333333334</v>
      </c>
      <c r="G940" s="1635">
        <v>1.0</v>
      </c>
      <c r="H940" s="1635">
        <v>9.0</v>
      </c>
      <c r="I940" s="138"/>
      <c r="J940" s="242" t="s">
        <v>1752</v>
      </c>
    </row>
    <row r="941">
      <c r="A941" s="1644" t="s">
        <v>7340</v>
      </c>
      <c r="B941" s="1644" t="s">
        <v>141</v>
      </c>
      <c r="C941" s="1644" t="s">
        <v>234</v>
      </c>
      <c r="D941" s="1644" t="s">
        <v>1148</v>
      </c>
      <c r="E941" s="1682">
        <v>0.6666666666666666</v>
      </c>
      <c r="F941" s="1682">
        <v>0.8958333333333334</v>
      </c>
      <c r="G941" s="1644" t="s">
        <v>1063</v>
      </c>
      <c r="H941" s="1644">
        <v>5.5</v>
      </c>
      <c r="I941" s="832"/>
      <c r="J941" s="242" t="s">
        <v>1752</v>
      </c>
    </row>
    <row r="942">
      <c r="A942" s="1619" t="s">
        <v>7343</v>
      </c>
      <c r="B942" s="1619" t="s">
        <v>170</v>
      </c>
      <c r="C942" s="1619" t="s">
        <v>234</v>
      </c>
      <c r="D942" s="1619" t="s">
        <v>946</v>
      </c>
      <c r="E942" s="1620">
        <v>0.4583333333333333</v>
      </c>
      <c r="F942" s="1620">
        <v>0.75</v>
      </c>
      <c r="G942" s="1619">
        <v>0.5</v>
      </c>
      <c r="H942" s="1619">
        <v>6.5</v>
      </c>
      <c r="I942" s="103"/>
      <c r="J942" s="242" t="s">
        <v>1752</v>
      </c>
    </row>
    <row r="943">
      <c r="A943" s="1662" t="s">
        <v>7343</v>
      </c>
      <c r="B943" s="1662" t="s">
        <v>170</v>
      </c>
      <c r="C943" s="1662" t="s">
        <v>234</v>
      </c>
      <c r="D943" s="1662" t="s">
        <v>6619</v>
      </c>
      <c r="E943" s="1663">
        <v>0.5416666666666666</v>
      </c>
      <c r="F943" s="1663">
        <v>0.6666666666666666</v>
      </c>
      <c r="G943" s="1662" t="s">
        <v>1063</v>
      </c>
      <c r="H943" s="1662">
        <v>3.0</v>
      </c>
      <c r="I943" s="1508"/>
      <c r="J943" s="242" t="s">
        <v>1752</v>
      </c>
    </row>
    <row r="944">
      <c r="A944" s="1662" t="s">
        <v>7344</v>
      </c>
      <c r="B944" s="1662" t="s">
        <v>5</v>
      </c>
      <c r="C944" s="1662" t="s">
        <v>234</v>
      </c>
      <c r="D944" s="1662" t="s">
        <v>6619</v>
      </c>
      <c r="E944" s="1663">
        <v>0.4166666666666667</v>
      </c>
      <c r="F944" s="1663">
        <v>0.8020833333333334</v>
      </c>
      <c r="G944" s="1662">
        <v>0.5</v>
      </c>
      <c r="H944" s="1662">
        <v>8.75</v>
      </c>
      <c r="I944" s="1662" t="s">
        <v>7345</v>
      </c>
      <c r="J944" s="242" t="s">
        <v>1752</v>
      </c>
    </row>
    <row r="945">
      <c r="A945" s="242" t="s">
        <v>7344</v>
      </c>
      <c r="B945" s="242" t="s">
        <v>5</v>
      </c>
      <c r="C945" s="242" t="s">
        <v>234</v>
      </c>
      <c r="D945" s="242" t="s">
        <v>2871</v>
      </c>
      <c r="E945" s="1615">
        <v>0.5416666666666666</v>
      </c>
      <c r="F945" s="1615">
        <v>0.6666666666666666</v>
      </c>
      <c r="G945" s="242" t="s">
        <v>1063</v>
      </c>
      <c r="H945" s="242">
        <v>3.0</v>
      </c>
      <c r="J945" s="242" t="s">
        <v>1752</v>
      </c>
    </row>
    <row r="946">
      <c r="A946" s="1619" t="s">
        <v>7344</v>
      </c>
      <c r="B946" s="1619" t="s">
        <v>5</v>
      </c>
      <c r="C946" s="1619" t="s">
        <v>1064</v>
      </c>
      <c r="D946" s="1619" t="s">
        <v>946</v>
      </c>
      <c r="E946" s="1620">
        <v>0.3958333333333333</v>
      </c>
      <c r="F946" s="1620">
        <v>0.7291666666666666</v>
      </c>
      <c r="G946" s="1619">
        <v>0.5</v>
      </c>
      <c r="H946" s="1619">
        <v>7.5</v>
      </c>
      <c r="I946" s="103"/>
      <c r="J946" s="242" t="s">
        <v>1752</v>
      </c>
    </row>
    <row r="947">
      <c r="A947" s="968">
        <v>41646.0</v>
      </c>
      <c r="B947" s="1619" t="s">
        <v>40</v>
      </c>
      <c r="C947" s="1619" t="s">
        <v>234</v>
      </c>
      <c r="D947" s="1619" t="s">
        <v>946</v>
      </c>
      <c r="E947" s="1620">
        <v>0.4166666666666667</v>
      </c>
      <c r="F947" s="1620">
        <v>0.6875</v>
      </c>
      <c r="G947" s="1619">
        <v>0.5</v>
      </c>
      <c r="H947" s="1619">
        <v>6.0</v>
      </c>
      <c r="I947" s="103"/>
      <c r="J947" s="242" t="s">
        <v>1752</v>
      </c>
    </row>
    <row r="948">
      <c r="A948" s="1670">
        <v>41646.0</v>
      </c>
      <c r="B948" s="1662" t="s">
        <v>40</v>
      </c>
      <c r="C948" s="1662" t="s">
        <v>234</v>
      </c>
      <c r="D948" s="1662" t="s">
        <v>6619</v>
      </c>
      <c r="E948" s="1663">
        <v>0.5625</v>
      </c>
      <c r="F948" s="1663">
        <v>0.7916666666666666</v>
      </c>
      <c r="G948" s="1662" t="s">
        <v>1063</v>
      </c>
      <c r="H948" s="1662">
        <v>5.5</v>
      </c>
      <c r="I948" s="1508"/>
      <c r="J948" s="242" t="s">
        <v>1752</v>
      </c>
    </row>
    <row r="949">
      <c r="A949" s="1138">
        <v>41677.0</v>
      </c>
      <c r="B949" s="1644" t="s">
        <v>1115</v>
      </c>
      <c r="C949" s="1644" t="s">
        <v>234</v>
      </c>
      <c r="D949" s="1644" t="s">
        <v>1148</v>
      </c>
      <c r="E949" s="1682">
        <v>0.4166666666666667</v>
      </c>
      <c r="F949" s="1682">
        <v>0.7916666666666666</v>
      </c>
      <c r="G949" s="1644">
        <v>0.5</v>
      </c>
      <c r="H949" s="1644">
        <v>8.5</v>
      </c>
      <c r="I949" s="832"/>
      <c r="J949" s="242" t="s">
        <v>1752</v>
      </c>
    </row>
    <row r="950">
      <c r="A950" s="1628">
        <v>41677.0</v>
      </c>
      <c r="B950" s="1605" t="s">
        <v>1115</v>
      </c>
      <c r="C950" s="1605" t="s">
        <v>234</v>
      </c>
      <c r="D950" s="1605" t="s">
        <v>2870</v>
      </c>
      <c r="E950" s="1607">
        <v>0.5625</v>
      </c>
      <c r="F950" s="1607">
        <v>0.6875</v>
      </c>
      <c r="G950" s="1397"/>
      <c r="H950" s="1605">
        <v>3.0</v>
      </c>
      <c r="I950" s="1397"/>
      <c r="J950" s="242" t="s">
        <v>1752</v>
      </c>
    </row>
    <row r="951">
      <c r="A951" s="864">
        <v>41705.0</v>
      </c>
      <c r="B951" s="242" t="s">
        <v>109</v>
      </c>
      <c r="C951" s="242" t="s">
        <v>234</v>
      </c>
      <c r="D951" s="242" t="s">
        <v>2871</v>
      </c>
      <c r="E951" s="1615">
        <v>0.4166666666666667</v>
      </c>
      <c r="F951" s="1615">
        <v>0.75</v>
      </c>
      <c r="G951" s="242">
        <v>0.25</v>
      </c>
      <c r="H951" s="242">
        <v>7.75</v>
      </c>
      <c r="J951" s="242" t="s">
        <v>1752</v>
      </c>
    </row>
    <row r="952">
      <c r="A952" s="1628">
        <v>41705.0</v>
      </c>
      <c r="B952" s="1605" t="s">
        <v>109</v>
      </c>
      <c r="C952" s="1605" t="s">
        <v>234</v>
      </c>
      <c r="D952" s="1605" t="s">
        <v>2870</v>
      </c>
      <c r="E952" s="1607">
        <v>0.5625</v>
      </c>
      <c r="F952" s="1607">
        <v>0.875</v>
      </c>
      <c r="G952" s="1605">
        <v>0.5</v>
      </c>
      <c r="H952" s="1605">
        <v>7.0</v>
      </c>
      <c r="I952" s="1397"/>
      <c r="J952" s="242" t="s">
        <v>1752</v>
      </c>
    </row>
    <row r="953">
      <c r="A953" s="968">
        <v>41705.0</v>
      </c>
      <c r="B953" s="1619" t="s">
        <v>109</v>
      </c>
      <c r="C953" s="1619" t="s">
        <v>1064</v>
      </c>
      <c r="D953" s="1619" t="s">
        <v>946</v>
      </c>
      <c r="E953" s="1620">
        <v>0.4166666666666667</v>
      </c>
      <c r="F953" s="1620">
        <v>0.75</v>
      </c>
      <c r="G953" s="1619">
        <v>0.5</v>
      </c>
      <c r="H953" s="1619">
        <v>7.5</v>
      </c>
      <c r="I953" s="103"/>
      <c r="J953" s="242" t="s">
        <v>1752</v>
      </c>
    </row>
    <row r="954">
      <c r="A954" s="968">
        <v>41736.0</v>
      </c>
      <c r="B954" s="1619" t="s">
        <v>125</v>
      </c>
      <c r="C954" s="1619" t="s">
        <v>234</v>
      </c>
      <c r="D954" s="1619" t="s">
        <v>946</v>
      </c>
      <c r="E954" s="1620">
        <v>0.4166666666666667</v>
      </c>
      <c r="F954" s="1620">
        <v>0.625</v>
      </c>
      <c r="G954" s="1619" t="s">
        <v>1063</v>
      </c>
      <c r="H954" s="1619">
        <v>5.0</v>
      </c>
      <c r="I954" s="103"/>
      <c r="J954" s="242" t="s">
        <v>1752</v>
      </c>
    </row>
    <row r="955">
      <c r="A955" s="1134">
        <v>41736.0</v>
      </c>
      <c r="B955" s="1675" t="s">
        <v>125</v>
      </c>
      <c r="C955" s="1675" t="s">
        <v>234</v>
      </c>
      <c r="D955" s="1675" t="s">
        <v>1167</v>
      </c>
      <c r="E955" s="1691">
        <v>0.5416666666666666</v>
      </c>
      <c r="F955" s="1691">
        <v>0.7916666666666666</v>
      </c>
      <c r="G955" s="1675">
        <v>0.25</v>
      </c>
      <c r="H955" s="1675">
        <v>6.0</v>
      </c>
      <c r="I955" s="97"/>
      <c r="J955" s="242" t="s">
        <v>1752</v>
      </c>
    </row>
    <row r="956">
      <c r="A956" s="864">
        <v>41736.0</v>
      </c>
      <c r="B956" s="242" t="s">
        <v>125</v>
      </c>
      <c r="C956" s="242" t="s">
        <v>234</v>
      </c>
      <c r="D956" s="242" t="s">
        <v>2871</v>
      </c>
      <c r="E956" s="1615">
        <v>0.625</v>
      </c>
      <c r="F956" s="1615">
        <v>0.8854166666666666</v>
      </c>
      <c r="G956" s="242">
        <v>0.5</v>
      </c>
      <c r="H956" s="242">
        <v>5.75</v>
      </c>
      <c r="I956" s="242" t="s">
        <v>7351</v>
      </c>
      <c r="J956" s="242" t="s">
        <v>1752</v>
      </c>
    </row>
    <row r="957">
      <c r="A957" s="1138">
        <v>41766.0</v>
      </c>
      <c r="B957" s="1644" t="s">
        <v>141</v>
      </c>
      <c r="C957" s="1644" t="s">
        <v>234</v>
      </c>
      <c r="D957" s="1644" t="s">
        <v>1148</v>
      </c>
      <c r="E957" s="1682">
        <v>0.4166666666666667</v>
      </c>
      <c r="F957" s="1682">
        <v>0.6770833333333334</v>
      </c>
      <c r="G957" s="1644" t="s">
        <v>1063</v>
      </c>
      <c r="H957" s="1644">
        <v>6.25</v>
      </c>
      <c r="I957" s="1644" t="s">
        <v>7353</v>
      </c>
      <c r="J957" s="242" t="s">
        <v>1752</v>
      </c>
    </row>
    <row r="958">
      <c r="A958" s="1628">
        <v>41766.0</v>
      </c>
      <c r="B958" s="1605" t="s">
        <v>141</v>
      </c>
      <c r="C958" s="1605" t="s">
        <v>234</v>
      </c>
      <c r="D958" s="1605" t="s">
        <v>2870</v>
      </c>
      <c r="E958" s="1607">
        <v>0.4791666666666667</v>
      </c>
      <c r="F958" s="1607">
        <v>0.8958333333333334</v>
      </c>
      <c r="G958" s="1605">
        <v>1.0</v>
      </c>
      <c r="H958" s="1605">
        <v>9.0</v>
      </c>
      <c r="I958" s="1397"/>
      <c r="J958" s="242" t="s">
        <v>1752</v>
      </c>
    </row>
    <row r="959">
      <c r="A959" s="864">
        <v>41766.0</v>
      </c>
      <c r="B959" s="242" t="s">
        <v>141</v>
      </c>
      <c r="C959" s="242" t="s">
        <v>234</v>
      </c>
      <c r="D959" s="242" t="s">
        <v>2871</v>
      </c>
      <c r="E959" s="1615">
        <v>0.6631944444444444</v>
      </c>
      <c r="F959" s="1615">
        <v>0.8958333333333334</v>
      </c>
      <c r="H959" s="242">
        <v>5.5</v>
      </c>
      <c r="I959" s="242" t="s">
        <v>7357</v>
      </c>
      <c r="J959" s="242" t="s">
        <v>1752</v>
      </c>
    </row>
    <row r="960">
      <c r="A960" s="968">
        <v>41797.0</v>
      </c>
      <c r="B960" s="1619" t="s">
        <v>170</v>
      </c>
      <c r="C960" s="1619" t="s">
        <v>234</v>
      </c>
      <c r="D960" s="1619" t="s">
        <v>946</v>
      </c>
      <c r="E960" s="1620">
        <v>0.4166666666666667</v>
      </c>
      <c r="F960" s="1620">
        <v>0.75</v>
      </c>
      <c r="G960" s="1619">
        <v>0.5</v>
      </c>
      <c r="H960" s="1619">
        <v>6.5</v>
      </c>
      <c r="I960" s="103"/>
      <c r="J960" s="242" t="s">
        <v>1752</v>
      </c>
    </row>
    <row r="961">
      <c r="A961" s="864">
        <v>41797.0</v>
      </c>
      <c r="B961" s="242" t="s">
        <v>170</v>
      </c>
      <c r="C961" s="242" t="s">
        <v>234</v>
      </c>
      <c r="D961" s="242" t="s">
        <v>2871</v>
      </c>
      <c r="E961" s="1615">
        <v>0.5416666666666666</v>
      </c>
      <c r="F961" s="1615">
        <v>0.6666666666666666</v>
      </c>
      <c r="G961" s="242">
        <v>0.0</v>
      </c>
      <c r="H961" s="242">
        <v>3.0</v>
      </c>
      <c r="J961" s="242" t="s">
        <v>1752</v>
      </c>
    </row>
    <row r="962">
      <c r="A962" s="968">
        <v>41827.0</v>
      </c>
      <c r="B962" s="1619" t="s">
        <v>5</v>
      </c>
      <c r="C962" s="1619" t="s">
        <v>1064</v>
      </c>
      <c r="D962" s="1619" t="s">
        <v>946</v>
      </c>
      <c r="E962" s="1620">
        <v>0.375</v>
      </c>
      <c r="F962" s="1620">
        <v>0.75</v>
      </c>
      <c r="G962" s="1619">
        <v>0.5</v>
      </c>
      <c r="H962" s="1619">
        <v>8.5</v>
      </c>
      <c r="I962" s="103"/>
      <c r="J962" s="242" t="s">
        <v>1752</v>
      </c>
    </row>
    <row r="963">
      <c r="A963" s="1670">
        <v>41827.0</v>
      </c>
      <c r="B963" s="1662" t="s">
        <v>5</v>
      </c>
      <c r="C963" s="1662" t="s">
        <v>234</v>
      </c>
      <c r="D963" s="1662" t="s">
        <v>6619</v>
      </c>
      <c r="E963" s="1663">
        <v>0.4166666666666667</v>
      </c>
      <c r="F963" s="1663">
        <v>0.8020833333333334</v>
      </c>
      <c r="G963" s="1508"/>
      <c r="H963" s="1662">
        <v>8.75</v>
      </c>
      <c r="I963" s="1662" t="s">
        <v>7002</v>
      </c>
      <c r="J963" s="242" t="s">
        <v>1752</v>
      </c>
    </row>
    <row r="964">
      <c r="A964" s="1138">
        <v>41827.0</v>
      </c>
      <c r="B964" s="1644" t="s">
        <v>5</v>
      </c>
      <c r="C964" s="1644" t="s">
        <v>234</v>
      </c>
      <c r="D964" s="1644" t="s">
        <v>1148</v>
      </c>
      <c r="E964" s="1682">
        <v>0.5625</v>
      </c>
      <c r="F964" s="1682">
        <v>0.6875</v>
      </c>
      <c r="G964" s="1644" t="s">
        <v>1063</v>
      </c>
      <c r="H964" s="1644">
        <v>3.0</v>
      </c>
      <c r="I964" s="832"/>
      <c r="J964" s="242" t="s">
        <v>1752</v>
      </c>
    </row>
    <row r="965">
      <c r="A965" s="968">
        <v>41858.0</v>
      </c>
      <c r="B965" s="1619" t="s">
        <v>40</v>
      </c>
      <c r="C965" s="1619" t="s">
        <v>234</v>
      </c>
      <c r="D965" s="1619" t="s">
        <v>946</v>
      </c>
      <c r="E965" s="1620">
        <v>0.4166666666666667</v>
      </c>
      <c r="F965" s="1620">
        <v>0.7916666666666666</v>
      </c>
      <c r="G965" s="1619">
        <v>0.5</v>
      </c>
      <c r="H965" s="1619">
        <v>8.5</v>
      </c>
      <c r="I965" s="103"/>
      <c r="J965" s="242" t="s">
        <v>1752</v>
      </c>
    </row>
    <row r="966">
      <c r="A966" s="1670">
        <v>41858.0</v>
      </c>
      <c r="B966" s="1662" t="s">
        <v>40</v>
      </c>
      <c r="C966" s="1662" t="s">
        <v>234</v>
      </c>
      <c r="D966" s="1662" t="s">
        <v>6619</v>
      </c>
      <c r="E966" s="1663">
        <v>0.5625</v>
      </c>
      <c r="F966" s="1663">
        <v>0.6875</v>
      </c>
      <c r="G966" s="1662" t="s">
        <v>1063</v>
      </c>
      <c r="H966" s="1662">
        <v>3.0</v>
      </c>
      <c r="I966" s="1508"/>
      <c r="J966" s="242" t="s">
        <v>1752</v>
      </c>
    </row>
    <row r="967">
      <c r="A967" s="1138">
        <v>41889.0</v>
      </c>
      <c r="B967" s="1644" t="s">
        <v>1115</v>
      </c>
      <c r="C967" s="1644" t="s">
        <v>234</v>
      </c>
      <c r="D967" s="1644" t="s">
        <v>1148</v>
      </c>
      <c r="E967" s="1682">
        <v>0.4166666666666667</v>
      </c>
      <c r="F967" s="1682">
        <v>0.7916666666666666</v>
      </c>
      <c r="G967" s="1644">
        <v>0.5</v>
      </c>
      <c r="H967" s="1644">
        <v>8.5</v>
      </c>
      <c r="I967" s="832"/>
      <c r="J967" s="242" t="s">
        <v>1752</v>
      </c>
    </row>
    <row r="968">
      <c r="A968" s="864">
        <v>41889.0</v>
      </c>
      <c r="B968" s="242" t="s">
        <v>1115</v>
      </c>
      <c r="C968" s="242" t="s">
        <v>234</v>
      </c>
      <c r="D968" s="242" t="s">
        <v>2871</v>
      </c>
      <c r="E968" s="1615">
        <v>0.5625</v>
      </c>
      <c r="F968" s="1615">
        <v>0.6875</v>
      </c>
      <c r="G968" s="242">
        <v>0.0</v>
      </c>
      <c r="H968" s="242">
        <v>3.0</v>
      </c>
      <c r="J968" s="242" t="s">
        <v>1752</v>
      </c>
    </row>
    <row r="969">
      <c r="A969" s="1078"/>
      <c r="D969" s="242" t="s">
        <v>2059</v>
      </c>
    </row>
    <row r="970">
      <c r="A970" s="968">
        <v>41919.0</v>
      </c>
      <c r="B970" s="1619" t="s">
        <v>109</v>
      </c>
      <c r="C970" s="1619" t="s">
        <v>1064</v>
      </c>
      <c r="D970" s="1619" t="s">
        <v>946</v>
      </c>
      <c r="E970" s="1620">
        <v>0.4166666666666667</v>
      </c>
      <c r="F970" s="1620">
        <v>0.6458333333333334</v>
      </c>
      <c r="G970" s="1619" t="s">
        <v>1063</v>
      </c>
      <c r="H970" s="1619">
        <v>5.5</v>
      </c>
      <c r="I970" s="103"/>
      <c r="J970" s="242" t="s">
        <v>1752</v>
      </c>
    </row>
    <row r="971">
      <c r="A971" s="1670">
        <v>41919.0</v>
      </c>
      <c r="B971" s="1662" t="s">
        <v>109</v>
      </c>
      <c r="C971" s="1662" t="s">
        <v>234</v>
      </c>
      <c r="D971" s="1662" t="s">
        <v>6619</v>
      </c>
      <c r="E971" s="1663">
        <v>0.4166666666666667</v>
      </c>
      <c r="F971" s="1663">
        <v>0.75</v>
      </c>
      <c r="G971" s="1662" t="s">
        <v>1063</v>
      </c>
      <c r="H971" s="1662">
        <v>8.0</v>
      </c>
      <c r="I971" s="1508"/>
      <c r="J971" s="242" t="s">
        <v>1752</v>
      </c>
    </row>
    <row r="972">
      <c r="A972" s="1138">
        <v>41919.0</v>
      </c>
      <c r="B972" s="1644" t="s">
        <v>109</v>
      </c>
      <c r="C972" s="1644" t="s">
        <v>234</v>
      </c>
      <c r="D972" s="1644" t="s">
        <v>1148</v>
      </c>
      <c r="E972" s="1682">
        <v>0.5625</v>
      </c>
      <c r="F972" s="1682">
        <v>0.875</v>
      </c>
      <c r="G972" s="1644">
        <v>0.5</v>
      </c>
      <c r="H972" s="1644">
        <v>7.0</v>
      </c>
      <c r="I972" s="832"/>
      <c r="J972" s="242" t="s">
        <v>1752</v>
      </c>
    </row>
    <row r="973">
      <c r="A973" s="968">
        <v>41950.0</v>
      </c>
      <c r="B973" s="1619" t="s">
        <v>125</v>
      </c>
      <c r="C973" s="1619" t="s">
        <v>234</v>
      </c>
      <c r="D973" s="1619" t="s">
        <v>946</v>
      </c>
      <c r="E973" s="1620">
        <v>0.4166666666666667</v>
      </c>
      <c r="F973" s="1620">
        <v>0.625</v>
      </c>
      <c r="G973" s="1619" t="s">
        <v>1063</v>
      </c>
      <c r="H973" s="1619">
        <v>5.0</v>
      </c>
      <c r="I973" s="103"/>
      <c r="J973" s="242" t="s">
        <v>1752</v>
      </c>
    </row>
    <row r="974">
      <c r="A974" s="1134">
        <v>41950.0</v>
      </c>
      <c r="B974" s="1675" t="s">
        <v>125</v>
      </c>
      <c r="C974" s="1675" t="s">
        <v>234</v>
      </c>
      <c r="D974" s="1675" t="s">
        <v>1167</v>
      </c>
      <c r="E974" s="1691">
        <v>0.5416666666666666</v>
      </c>
      <c r="F974" s="1691">
        <v>0.7916666666666666</v>
      </c>
      <c r="G974" s="1675">
        <v>0.25</v>
      </c>
      <c r="H974" s="1675">
        <v>6.0</v>
      </c>
      <c r="I974" s="97"/>
      <c r="J974" s="242" t="s">
        <v>1752</v>
      </c>
    </row>
    <row r="975">
      <c r="A975" s="1628">
        <v>41950.0</v>
      </c>
      <c r="B975" s="1605" t="s">
        <v>125</v>
      </c>
      <c r="C975" s="1605" t="s">
        <v>234</v>
      </c>
      <c r="D975" s="1605" t="s">
        <v>2870</v>
      </c>
      <c r="E975" s="1607">
        <v>0.625</v>
      </c>
      <c r="F975" s="1607">
        <v>0.875</v>
      </c>
      <c r="G975" s="1605" t="s">
        <v>7365</v>
      </c>
      <c r="H975" s="1605">
        <v>6.0</v>
      </c>
      <c r="I975" s="1605" t="s">
        <v>7366</v>
      </c>
      <c r="J975" s="242" t="s">
        <v>1752</v>
      </c>
    </row>
    <row r="976">
      <c r="A976" s="1138">
        <v>41980.0</v>
      </c>
      <c r="B976" s="1644" t="s">
        <v>141</v>
      </c>
      <c r="C976" s="1644" t="s">
        <v>234</v>
      </c>
      <c r="D976" s="1644" t="s">
        <v>1148</v>
      </c>
      <c r="E976" s="1682">
        <v>0.4166666666666667</v>
      </c>
      <c r="F976" s="1682">
        <v>0.6666666666666666</v>
      </c>
      <c r="G976" s="1644" t="s">
        <v>1063</v>
      </c>
      <c r="H976" s="1644">
        <v>6.0</v>
      </c>
      <c r="I976" s="832"/>
      <c r="J976" s="242" t="s">
        <v>1752</v>
      </c>
    </row>
    <row r="977">
      <c r="A977" s="864">
        <v>41980.0</v>
      </c>
      <c r="B977" s="242" t="s">
        <v>141</v>
      </c>
      <c r="C977" s="242" t="s">
        <v>234</v>
      </c>
      <c r="D977" s="242" t="s">
        <v>7368</v>
      </c>
      <c r="E977" s="1615">
        <v>0.4791666666666667</v>
      </c>
      <c r="F977" s="1615">
        <v>0.8958333333333334</v>
      </c>
      <c r="G977" s="242">
        <v>1.0</v>
      </c>
      <c r="H977" s="242">
        <v>9.0</v>
      </c>
      <c r="J977" s="242" t="s">
        <v>1752</v>
      </c>
    </row>
    <row r="978">
      <c r="A978" s="1134">
        <v>41980.0</v>
      </c>
      <c r="B978" s="1675" t="s">
        <v>141</v>
      </c>
      <c r="C978" s="1675" t="s">
        <v>234</v>
      </c>
      <c r="D978" s="1675" t="s">
        <v>1167</v>
      </c>
      <c r="E978" s="1691">
        <v>0.6666666666666666</v>
      </c>
      <c r="F978" s="1691">
        <v>0.8958333333333334</v>
      </c>
      <c r="G978" s="1675" t="s">
        <v>1063</v>
      </c>
      <c r="H978" s="1675">
        <v>5.5</v>
      </c>
      <c r="I978" s="97"/>
      <c r="J978" s="242" t="s">
        <v>1752</v>
      </c>
    </row>
    <row r="979">
      <c r="A979" s="1619" t="s">
        <v>7369</v>
      </c>
      <c r="B979" s="1619" t="s">
        <v>170</v>
      </c>
      <c r="C979" s="1619" t="s">
        <v>234</v>
      </c>
      <c r="D979" s="1619" t="s">
        <v>946</v>
      </c>
      <c r="E979" s="1620">
        <v>0.4583333333333333</v>
      </c>
      <c r="F979" s="1620">
        <v>0.75</v>
      </c>
      <c r="G979" s="1619">
        <v>0.5</v>
      </c>
      <c r="H979" s="1619">
        <v>6.5</v>
      </c>
      <c r="I979" s="1619" t="s">
        <v>7370</v>
      </c>
      <c r="J979" s="242" t="s">
        <v>1752</v>
      </c>
    </row>
    <row r="980">
      <c r="A980" s="1662" t="s">
        <v>7369</v>
      </c>
      <c r="B980" s="1662" t="s">
        <v>170</v>
      </c>
      <c r="C980" s="1662" t="s">
        <v>234</v>
      </c>
      <c r="D980" s="1662" t="s">
        <v>6619</v>
      </c>
      <c r="E980" s="1663">
        <v>0.5416666666666666</v>
      </c>
      <c r="F980" s="1663">
        <v>0.6666666666666666</v>
      </c>
      <c r="G980" s="1662" t="s">
        <v>1063</v>
      </c>
      <c r="H980" s="1662">
        <v>3.0</v>
      </c>
      <c r="I980" s="1508"/>
      <c r="J980" s="242" t="s">
        <v>1752</v>
      </c>
    </row>
    <row r="981">
      <c r="A981" s="1619" t="s">
        <v>7372</v>
      </c>
      <c r="B981" s="1619" t="s">
        <v>5</v>
      </c>
      <c r="C981" s="1619" t="s">
        <v>1064</v>
      </c>
      <c r="D981" s="1619" t="s">
        <v>936</v>
      </c>
      <c r="E981" s="1620">
        <v>0.3958333333333333</v>
      </c>
      <c r="F981" s="1620">
        <v>0.7395833333333334</v>
      </c>
      <c r="G981" s="1619">
        <v>0.75</v>
      </c>
      <c r="H981" s="1619">
        <v>7.5</v>
      </c>
      <c r="I981" s="103"/>
      <c r="J981" s="242" t="s">
        <v>1752</v>
      </c>
    </row>
    <row r="982">
      <c r="A982" s="1662" t="s">
        <v>7372</v>
      </c>
      <c r="B982" s="1662" t="s">
        <v>5</v>
      </c>
      <c r="C982" s="1662" t="s">
        <v>234</v>
      </c>
      <c r="D982" s="1662" t="s">
        <v>6619</v>
      </c>
      <c r="E982" s="1663">
        <v>0.4166666666666667</v>
      </c>
      <c r="F982" s="1663">
        <v>0.6666666666666666</v>
      </c>
      <c r="G982" s="1662" t="s">
        <v>1063</v>
      </c>
      <c r="H982" s="1662">
        <v>6.0</v>
      </c>
      <c r="I982" s="1508"/>
      <c r="J982" s="242" t="s">
        <v>1752</v>
      </c>
    </row>
    <row r="983">
      <c r="A983" s="1644" t="s">
        <v>7372</v>
      </c>
      <c r="B983" s="1644" t="s">
        <v>5</v>
      </c>
      <c r="C983" s="1644" t="s">
        <v>234</v>
      </c>
      <c r="D983" s="1644" t="s">
        <v>1148</v>
      </c>
      <c r="E983" s="1682">
        <v>0.625</v>
      </c>
      <c r="F983" s="1682">
        <v>0.7916666666666666</v>
      </c>
      <c r="G983" s="1644" t="s">
        <v>1063</v>
      </c>
      <c r="H983" s="1644">
        <v>4.0</v>
      </c>
      <c r="I983" s="832"/>
      <c r="J983" s="242" t="s">
        <v>1752</v>
      </c>
    </row>
    <row r="984">
      <c r="A984" s="1619" t="s">
        <v>7375</v>
      </c>
      <c r="B984" s="1619" t="s">
        <v>40</v>
      </c>
      <c r="C984" s="1619" t="s">
        <v>234</v>
      </c>
      <c r="D984" s="1619" t="s">
        <v>946</v>
      </c>
      <c r="E984" s="1620">
        <v>0.4166666666666667</v>
      </c>
      <c r="F984" s="1620">
        <v>0.6666666666666666</v>
      </c>
      <c r="G984" s="1619" t="s">
        <v>1063</v>
      </c>
      <c r="H984" s="1619">
        <v>6.0</v>
      </c>
      <c r="I984" s="103"/>
      <c r="J984" s="242" t="s">
        <v>1752</v>
      </c>
    </row>
    <row r="985">
      <c r="A985" s="1644" t="s">
        <v>7375</v>
      </c>
      <c r="B985" s="1644" t="s">
        <v>40</v>
      </c>
      <c r="C985" s="1644" t="s">
        <v>234</v>
      </c>
      <c r="D985" s="1644" t="s">
        <v>1148</v>
      </c>
      <c r="E985" s="1682">
        <v>0.625</v>
      </c>
      <c r="F985" s="1682">
        <v>0.7916666666666666</v>
      </c>
      <c r="G985" s="1644" t="s">
        <v>1063</v>
      </c>
      <c r="H985" s="1644">
        <v>4.0</v>
      </c>
      <c r="I985" s="832"/>
      <c r="J985" s="242" t="s">
        <v>1752</v>
      </c>
    </row>
    <row r="986">
      <c r="A986" s="1605" t="s">
        <v>7378</v>
      </c>
      <c r="B986" s="1605" t="s">
        <v>1115</v>
      </c>
      <c r="C986" s="1605" t="s">
        <v>234</v>
      </c>
      <c r="D986" s="1605" t="s">
        <v>2870</v>
      </c>
      <c r="E986" s="1607">
        <v>0.4166666666666667</v>
      </c>
      <c r="F986" s="1607">
        <v>0.6666666666666666</v>
      </c>
      <c r="G986" s="1605">
        <v>0.25</v>
      </c>
      <c r="H986" s="1605">
        <v>6.0</v>
      </c>
      <c r="I986" s="1397"/>
      <c r="J986" s="242" t="s">
        <v>1752</v>
      </c>
    </row>
    <row r="987">
      <c r="A987" s="242" t="s">
        <v>7379</v>
      </c>
      <c r="B987" s="242" t="s">
        <v>1115</v>
      </c>
      <c r="C987" s="242" t="s">
        <v>234</v>
      </c>
      <c r="D987" s="242" t="s">
        <v>2871</v>
      </c>
      <c r="E987" s="1615">
        <v>0.625</v>
      </c>
      <c r="F987" s="1615">
        <v>0.7916666666666666</v>
      </c>
      <c r="G987" s="242" t="s">
        <v>1063</v>
      </c>
      <c r="H987" s="242">
        <v>4.0</v>
      </c>
      <c r="J987" s="242" t="s">
        <v>1752</v>
      </c>
    </row>
    <row r="988">
      <c r="A988" s="1605" t="s">
        <v>7380</v>
      </c>
      <c r="B988" s="1605" t="s">
        <v>109</v>
      </c>
      <c r="C988" s="1605" t="s">
        <v>234</v>
      </c>
      <c r="D988" s="1605" t="s">
        <v>2870</v>
      </c>
      <c r="E988" s="1607">
        <v>0.4166666666666667</v>
      </c>
      <c r="F988" s="1607">
        <v>0.7708333333333334</v>
      </c>
      <c r="G988" s="1605" t="s">
        <v>1063</v>
      </c>
      <c r="H988" s="1605">
        <v>8.5</v>
      </c>
      <c r="I988" s="1605" t="s">
        <v>7381</v>
      </c>
      <c r="J988" s="242" t="s">
        <v>1752</v>
      </c>
    </row>
    <row r="989">
      <c r="A989" s="1619" t="s">
        <v>7382</v>
      </c>
      <c r="B989" s="1619" t="s">
        <v>109</v>
      </c>
      <c r="C989" s="1619" t="s">
        <v>234</v>
      </c>
      <c r="D989" s="1619" t="s">
        <v>946</v>
      </c>
      <c r="E989" s="1620">
        <v>0.3993055555555556</v>
      </c>
      <c r="F989" s="1620">
        <v>0.7291666666666666</v>
      </c>
      <c r="G989" s="1619" t="s">
        <v>5766</v>
      </c>
      <c r="H989" s="1619">
        <v>7.5</v>
      </c>
      <c r="I989" s="103"/>
      <c r="J989" s="242" t="s">
        <v>1752</v>
      </c>
    </row>
    <row r="990">
      <c r="A990" s="242" t="s">
        <v>7382</v>
      </c>
      <c r="B990" s="242" t="s">
        <v>109</v>
      </c>
      <c r="C990" s="242" t="s">
        <v>234</v>
      </c>
      <c r="D990" s="242" t="s">
        <v>2871</v>
      </c>
      <c r="E990" s="1615">
        <v>0.6666666666666666</v>
      </c>
      <c r="F990" s="1615">
        <v>0.875</v>
      </c>
      <c r="H990" s="242">
        <v>5.0</v>
      </c>
      <c r="J990" s="242" t="s">
        <v>1752</v>
      </c>
    </row>
    <row r="991">
      <c r="A991" s="1619" t="s">
        <v>7385</v>
      </c>
      <c r="B991" s="1619" t="s">
        <v>125</v>
      </c>
      <c r="C991" s="1619" t="s">
        <v>234</v>
      </c>
      <c r="D991" s="1619" t="s">
        <v>946</v>
      </c>
      <c r="E991" s="1620">
        <v>0.4166666666666667</v>
      </c>
      <c r="F991" s="1620">
        <v>0.6354166666666666</v>
      </c>
      <c r="G991" s="1619" t="s">
        <v>1063</v>
      </c>
      <c r="H991" s="1619">
        <v>5.25</v>
      </c>
      <c r="I991" s="103"/>
      <c r="J991" s="242" t="s">
        <v>1752</v>
      </c>
    </row>
    <row r="992">
      <c r="A992" s="1662" t="s">
        <v>7385</v>
      </c>
      <c r="B992" s="1662" t="s">
        <v>125</v>
      </c>
      <c r="C992" s="1662" t="s">
        <v>234</v>
      </c>
      <c r="D992" s="1662" t="s">
        <v>6619</v>
      </c>
      <c r="E992" s="1663">
        <v>0.5902777777777778</v>
      </c>
      <c r="F992" s="1663">
        <v>0.7986111111111112</v>
      </c>
      <c r="G992" s="1662" t="s">
        <v>1063</v>
      </c>
      <c r="H992" s="1662">
        <v>5.0</v>
      </c>
      <c r="I992" s="1662" t="s">
        <v>7387</v>
      </c>
      <c r="J992" s="242" t="s">
        <v>1752</v>
      </c>
    </row>
    <row r="993">
      <c r="A993" s="1644" t="s">
        <v>7385</v>
      </c>
      <c r="B993" s="1644" t="s">
        <v>125</v>
      </c>
      <c r="C993" s="1644" t="s">
        <v>234</v>
      </c>
      <c r="D993" s="1644" t="s">
        <v>1148</v>
      </c>
      <c r="E993" s="1682">
        <v>0.625</v>
      </c>
      <c r="F993" s="1682">
        <v>0.875</v>
      </c>
      <c r="G993" s="1644" t="s">
        <v>1063</v>
      </c>
      <c r="H993" s="1644">
        <v>6.0</v>
      </c>
      <c r="I993" s="832"/>
      <c r="J993" s="242" t="s">
        <v>1752</v>
      </c>
    </row>
    <row r="994">
      <c r="A994" s="242" t="s">
        <v>7390</v>
      </c>
      <c r="B994" s="242" t="s">
        <v>141</v>
      </c>
      <c r="C994" s="242" t="s">
        <v>234</v>
      </c>
      <c r="D994" s="242" t="s">
        <v>2871</v>
      </c>
      <c r="E994" s="1615">
        <v>0.4166666666666667</v>
      </c>
      <c r="F994" s="1615">
        <v>0.6666666666666666</v>
      </c>
      <c r="G994" s="242" t="s">
        <v>1063</v>
      </c>
      <c r="H994" s="242">
        <v>6.0</v>
      </c>
      <c r="J994" s="242" t="s">
        <v>1752</v>
      </c>
    </row>
    <row r="995">
      <c r="A995" s="1644" t="s">
        <v>7390</v>
      </c>
      <c r="B995" s="1644" t="s">
        <v>141</v>
      </c>
      <c r="C995" s="1644" t="s">
        <v>234</v>
      </c>
      <c r="D995" s="1644" t="s">
        <v>1148</v>
      </c>
      <c r="E995" s="1682">
        <v>0.4791666666666667</v>
      </c>
      <c r="F995" s="1682">
        <v>0.8958333333333334</v>
      </c>
      <c r="G995" s="1644">
        <v>1.0</v>
      </c>
      <c r="H995" s="1644">
        <v>9.0</v>
      </c>
      <c r="I995" s="832"/>
      <c r="J995" s="242" t="s">
        <v>1752</v>
      </c>
    </row>
    <row r="996">
      <c r="A996" s="1605" t="s">
        <v>7392</v>
      </c>
      <c r="B996" s="1605" t="s">
        <v>141</v>
      </c>
      <c r="C996" s="1605" t="s">
        <v>234</v>
      </c>
      <c r="D996" s="1605" t="s">
        <v>2870</v>
      </c>
      <c r="E996" s="1607">
        <v>0.6666666666666666</v>
      </c>
      <c r="F996" s="1607">
        <v>0.8958333333333334</v>
      </c>
      <c r="G996" s="1605" t="s">
        <v>1063</v>
      </c>
      <c r="H996" s="1605">
        <v>5.5</v>
      </c>
      <c r="I996" s="1397"/>
      <c r="J996" s="242" t="s">
        <v>1752</v>
      </c>
    </row>
    <row r="997">
      <c r="A997" s="1619" t="s">
        <v>7394</v>
      </c>
      <c r="B997" s="1619" t="s">
        <v>170</v>
      </c>
      <c r="C997" s="1619" t="s">
        <v>234</v>
      </c>
      <c r="D997" s="1619" t="s">
        <v>946</v>
      </c>
      <c r="E997" s="1620">
        <v>0.4583333333333333</v>
      </c>
      <c r="F997" s="1620">
        <v>0.75</v>
      </c>
      <c r="G997" s="1619">
        <v>0.5</v>
      </c>
      <c r="H997" s="1619">
        <v>6.5</v>
      </c>
      <c r="I997" s="103"/>
      <c r="J997" s="242" t="s">
        <v>1752</v>
      </c>
    </row>
    <row r="998">
      <c r="A998" s="1605" t="s">
        <v>7396</v>
      </c>
      <c r="B998" s="1605" t="s">
        <v>170</v>
      </c>
      <c r="C998" s="1605" t="s">
        <v>234</v>
      </c>
      <c r="D998" s="1605" t="s">
        <v>2870</v>
      </c>
      <c r="E998" s="1607">
        <v>0.5416666666666666</v>
      </c>
      <c r="F998" s="1607">
        <v>0.6666666666666666</v>
      </c>
      <c r="G998" s="1605" t="s">
        <v>1063</v>
      </c>
      <c r="H998" s="1605">
        <v>3.0</v>
      </c>
      <c r="I998" s="1397"/>
      <c r="J998" s="242" t="s">
        <v>1752</v>
      </c>
    </row>
    <row r="999">
      <c r="A999" s="1662" t="s">
        <v>7397</v>
      </c>
      <c r="B999" s="1662" t="s">
        <v>5</v>
      </c>
      <c r="C999" s="1662" t="s">
        <v>234</v>
      </c>
      <c r="D999" s="1662" t="s">
        <v>6619</v>
      </c>
      <c r="E999" s="1663">
        <v>0.4166666666666667</v>
      </c>
      <c r="F999" s="1663">
        <v>0.6666666666666666</v>
      </c>
      <c r="G999" s="1662" t="s">
        <v>1063</v>
      </c>
      <c r="H999" s="1662">
        <v>6.0</v>
      </c>
      <c r="I999" s="1508"/>
      <c r="J999" s="242" t="s">
        <v>1752</v>
      </c>
    </row>
    <row r="1000">
      <c r="A1000" s="242" t="s">
        <v>7397</v>
      </c>
      <c r="B1000" s="242" t="s">
        <v>5</v>
      </c>
      <c r="C1000" s="242" t="s">
        <v>234</v>
      </c>
      <c r="D1000" s="242" t="s">
        <v>2871</v>
      </c>
      <c r="E1000" s="1615">
        <v>0.625</v>
      </c>
      <c r="F1000" s="1615">
        <v>0.7986111111111112</v>
      </c>
      <c r="G1000" s="242">
        <v>0.0</v>
      </c>
      <c r="H1000" s="242" t="s">
        <v>7399</v>
      </c>
      <c r="J1000" s="242" t="s">
        <v>2664</v>
      </c>
    </row>
    <row r="1001">
      <c r="A1001" s="1619" t="s">
        <v>7400</v>
      </c>
      <c r="B1001" s="1619" t="s">
        <v>5</v>
      </c>
      <c r="C1001" s="1619" t="s">
        <v>1064</v>
      </c>
      <c r="D1001" s="1619" t="s">
        <v>946</v>
      </c>
      <c r="E1001" s="1620">
        <v>0.4166666666666667</v>
      </c>
      <c r="F1001" s="1620">
        <v>0.75</v>
      </c>
      <c r="G1001" s="1619" t="s">
        <v>7401</v>
      </c>
      <c r="H1001" s="1619">
        <v>7.25</v>
      </c>
      <c r="I1001" s="103"/>
      <c r="J1001" s="242" t="s">
        <v>1752</v>
      </c>
    </row>
    <row r="1002">
      <c r="A1002" s="1643" t="s">
        <v>7402</v>
      </c>
      <c r="B1002" s="1643" t="s">
        <v>40</v>
      </c>
      <c r="C1002" s="1643" t="s">
        <v>234</v>
      </c>
      <c r="D1002" s="1643" t="s">
        <v>946</v>
      </c>
      <c r="E1002" s="1645">
        <v>0.4166666666666667</v>
      </c>
      <c r="F1002" s="1645">
        <v>0.625</v>
      </c>
      <c r="G1002" s="1643" t="s">
        <v>1063</v>
      </c>
      <c r="H1002" s="1643">
        <v>5.0</v>
      </c>
      <c r="I1002" s="1669"/>
      <c r="J1002" s="242" t="s">
        <v>1752</v>
      </c>
    </row>
    <row r="1003">
      <c r="A1003" s="1643" t="s">
        <v>7402</v>
      </c>
      <c r="B1003" s="1643" t="s">
        <v>40</v>
      </c>
      <c r="C1003" s="1643" t="s">
        <v>1064</v>
      </c>
      <c r="D1003" s="1643" t="s">
        <v>946</v>
      </c>
      <c r="E1003" s="1645">
        <v>0.6458333333333334</v>
      </c>
      <c r="F1003" s="1645">
        <v>0.7395833333333334</v>
      </c>
      <c r="G1003" s="1643" t="s">
        <v>1063</v>
      </c>
      <c r="H1003" s="1643">
        <v>2.25</v>
      </c>
      <c r="I1003" s="1669"/>
      <c r="J1003" s="242" t="s">
        <v>1752</v>
      </c>
    </row>
    <row r="1004">
      <c r="A1004" s="1644" t="s">
        <v>7402</v>
      </c>
      <c r="B1004" s="1644" t="s">
        <v>40</v>
      </c>
      <c r="C1004" s="1644" t="s">
        <v>234</v>
      </c>
      <c r="D1004" s="1644" t="s">
        <v>1148</v>
      </c>
      <c r="E1004" s="1682">
        <v>0.625</v>
      </c>
      <c r="F1004" s="1682">
        <v>0.7916666666666666</v>
      </c>
      <c r="G1004" s="1644" t="s">
        <v>1063</v>
      </c>
      <c r="H1004" s="1644">
        <v>4.0</v>
      </c>
      <c r="I1004" s="832"/>
      <c r="J1004" s="242" t="s">
        <v>1752</v>
      </c>
    </row>
    <row r="1005">
      <c r="A1005" s="1605" t="s">
        <v>7403</v>
      </c>
      <c r="B1005" s="1605" t="s">
        <v>1115</v>
      </c>
      <c r="C1005" s="1605" t="s">
        <v>234</v>
      </c>
      <c r="D1005" s="1605" t="s">
        <v>2870</v>
      </c>
      <c r="E1005" s="1607">
        <v>0.4166666666666667</v>
      </c>
      <c r="F1005" s="1607">
        <v>0.6666666666666666</v>
      </c>
      <c r="G1005" s="1605" t="s">
        <v>1063</v>
      </c>
      <c r="H1005" s="1605">
        <v>6.0</v>
      </c>
      <c r="I1005" s="1397"/>
      <c r="J1005" s="242" t="s">
        <v>1752</v>
      </c>
    </row>
    <row r="1006">
      <c r="A1006" s="1644" t="s">
        <v>7403</v>
      </c>
      <c r="B1006" s="1644" t="s">
        <v>1115</v>
      </c>
      <c r="C1006" s="1644" t="s">
        <v>234</v>
      </c>
      <c r="D1006" s="1644" t="s">
        <v>1148</v>
      </c>
      <c r="E1006" s="1682">
        <v>0.625</v>
      </c>
      <c r="F1006" s="1682">
        <v>0.7916666666666666</v>
      </c>
      <c r="G1006" s="1644" t="s">
        <v>1063</v>
      </c>
      <c r="H1006" s="1644">
        <v>4.0</v>
      </c>
      <c r="I1006" s="832"/>
      <c r="J1006" s="242" t="s">
        <v>1752</v>
      </c>
    </row>
    <row r="1007">
      <c r="D1007" s="242" t="s">
        <v>2832</v>
      </c>
    </row>
    <row r="1008">
      <c r="A1008" s="1675" t="s">
        <v>7404</v>
      </c>
      <c r="B1008" s="1675" t="s">
        <v>109</v>
      </c>
      <c r="C1008" s="1675" t="s">
        <v>234</v>
      </c>
      <c r="D1008" s="1675" t="s">
        <v>1167</v>
      </c>
      <c r="E1008" s="1691">
        <v>0.4166666666666667</v>
      </c>
      <c r="F1008" s="1691">
        <v>0.625</v>
      </c>
      <c r="G1008" s="1675" t="s">
        <v>1063</v>
      </c>
      <c r="H1008" s="1675">
        <v>5.0</v>
      </c>
      <c r="I1008" s="97"/>
      <c r="J1008" s="242" t="s">
        <v>1752</v>
      </c>
    </row>
    <row r="1009">
      <c r="A1009" s="1635" t="s">
        <v>7404</v>
      </c>
      <c r="B1009" s="1635" t="s">
        <v>109</v>
      </c>
      <c r="C1009" s="1635" t="s">
        <v>234</v>
      </c>
      <c r="D1009" s="1635" t="s">
        <v>2871</v>
      </c>
      <c r="E1009" s="1637">
        <v>0.625</v>
      </c>
      <c r="F1009" s="1637">
        <v>0.8784722222222222</v>
      </c>
      <c r="G1009" s="1635" t="s">
        <v>1063</v>
      </c>
      <c r="H1009" s="1635">
        <v>4.08</v>
      </c>
      <c r="I1009" s="138"/>
      <c r="J1009" s="242" t="s">
        <v>1752</v>
      </c>
    </row>
    <row r="1010">
      <c r="A1010" s="1619" t="s">
        <v>7404</v>
      </c>
      <c r="B1010" s="1619" t="s">
        <v>109</v>
      </c>
      <c r="C1010" s="1619" t="s">
        <v>234</v>
      </c>
      <c r="D1010" s="1619" t="s">
        <v>946</v>
      </c>
      <c r="E1010" s="1620">
        <v>0.3958333333333333</v>
      </c>
      <c r="F1010" s="1620">
        <v>0.14583333333333334</v>
      </c>
      <c r="G1010" s="1619" t="s">
        <v>1063</v>
      </c>
      <c r="H1010" s="1619">
        <v>6.0</v>
      </c>
      <c r="I1010" s="1619" t="s">
        <v>7408</v>
      </c>
      <c r="J1010" s="242" t="s">
        <v>1752</v>
      </c>
    </row>
    <row r="1011">
      <c r="A1011" s="1619" t="s">
        <v>7409</v>
      </c>
      <c r="B1011" s="1619" t="s">
        <v>125</v>
      </c>
      <c r="C1011" s="1619" t="s">
        <v>234</v>
      </c>
      <c r="D1011" s="1619" t="s">
        <v>946</v>
      </c>
      <c r="E1011" s="1620">
        <v>0.4166666666666667</v>
      </c>
      <c r="F1011" s="1620">
        <v>0.6041666666666666</v>
      </c>
      <c r="G1011" s="103"/>
      <c r="H1011" s="1619">
        <v>4.5</v>
      </c>
      <c r="I1011" s="103"/>
      <c r="J1011" s="242" t="s">
        <v>1752</v>
      </c>
    </row>
    <row r="1012">
      <c r="A1012" s="1675" t="s">
        <v>7409</v>
      </c>
      <c r="B1012" s="1675" t="s">
        <v>125</v>
      </c>
      <c r="C1012" s="1675" t="s">
        <v>234</v>
      </c>
      <c r="D1012" s="1675" t="s">
        <v>1167</v>
      </c>
      <c r="E1012" s="1691">
        <v>0.5833333333333334</v>
      </c>
      <c r="F1012" s="1691">
        <v>0.7916666666666666</v>
      </c>
      <c r="G1012" s="1675" t="s">
        <v>1063</v>
      </c>
      <c r="H1012" s="1675">
        <v>5.0</v>
      </c>
      <c r="I1012" s="97"/>
      <c r="J1012" s="242" t="s">
        <v>1752</v>
      </c>
    </row>
    <row r="1013">
      <c r="A1013" s="1635" t="s">
        <v>7409</v>
      </c>
      <c r="B1013" s="1635" t="s">
        <v>125</v>
      </c>
      <c r="C1013" s="1635" t="s">
        <v>234</v>
      </c>
      <c r="D1013" s="1635" t="s">
        <v>2871</v>
      </c>
      <c r="E1013" s="1637">
        <v>0.625</v>
      </c>
      <c r="F1013" s="1637">
        <v>0.8784722222222222</v>
      </c>
      <c r="G1013" s="1635">
        <v>0.25</v>
      </c>
      <c r="H1013" s="1635">
        <v>5.16</v>
      </c>
      <c r="I1013" s="138"/>
      <c r="J1013" s="242" t="s">
        <v>1752</v>
      </c>
    </row>
    <row r="1014">
      <c r="A1014" s="1675" t="s">
        <v>7411</v>
      </c>
      <c r="B1014" s="1675" t="s">
        <v>141</v>
      </c>
      <c r="C1014" s="1675" t="s">
        <v>234</v>
      </c>
      <c r="D1014" s="1675" t="s">
        <v>1167</v>
      </c>
      <c r="E1014" s="1691">
        <v>0.4166666666666667</v>
      </c>
      <c r="F1014" s="1691">
        <v>0.6666666666666666</v>
      </c>
      <c r="G1014" s="1675" t="s">
        <v>1063</v>
      </c>
      <c r="H1014" s="1675">
        <v>6.0</v>
      </c>
      <c r="I1014" s="97"/>
      <c r="J1014" s="242" t="s">
        <v>1752</v>
      </c>
    </row>
    <row r="1015">
      <c r="A1015" s="1635" t="s">
        <v>7411</v>
      </c>
      <c r="B1015" s="1635" t="s">
        <v>141</v>
      </c>
      <c r="C1015" s="1635" t="s">
        <v>234</v>
      </c>
      <c r="D1015" s="1635" t="s">
        <v>2871</v>
      </c>
      <c r="E1015" s="1637">
        <v>0.4791666666666667</v>
      </c>
      <c r="F1015" s="1637">
        <v>0.9027777777777778</v>
      </c>
      <c r="G1015" s="1635">
        <v>1.0</v>
      </c>
      <c r="H1015" s="1635">
        <v>9.0</v>
      </c>
      <c r="I1015" s="138"/>
      <c r="J1015" s="242" t="s">
        <v>1752</v>
      </c>
    </row>
    <row r="1016">
      <c r="A1016" s="1662" t="s">
        <v>7411</v>
      </c>
      <c r="B1016" s="1662" t="s">
        <v>141</v>
      </c>
      <c r="C1016" s="1662" t="s">
        <v>234</v>
      </c>
      <c r="D1016" s="1662" t="s">
        <v>6619</v>
      </c>
      <c r="E1016" s="1663">
        <v>0.6666666666666666</v>
      </c>
      <c r="F1016" s="1663">
        <v>0.9027777777777778</v>
      </c>
      <c r="G1016" s="1662" t="s">
        <v>1063</v>
      </c>
      <c r="H1016" s="1662">
        <v>5.5</v>
      </c>
      <c r="I1016" s="1508"/>
      <c r="J1016" s="242" t="s">
        <v>1752</v>
      </c>
    </row>
    <row r="1017">
      <c r="A1017" s="1619" t="s">
        <v>7413</v>
      </c>
      <c r="B1017" s="1619" t="s">
        <v>170</v>
      </c>
      <c r="C1017" s="1619" t="s">
        <v>234</v>
      </c>
      <c r="D1017" s="1619" t="s">
        <v>946</v>
      </c>
      <c r="E1017" s="1620">
        <v>0.4583333333333333</v>
      </c>
      <c r="F1017" s="1620">
        <v>0.75</v>
      </c>
      <c r="G1017" s="1619">
        <v>0.5</v>
      </c>
      <c r="H1017" s="1619">
        <v>6.5</v>
      </c>
      <c r="I1017" s="103"/>
      <c r="J1017" s="242" t="s">
        <v>1752</v>
      </c>
    </row>
    <row r="1018">
      <c r="A1018" s="1635" t="s">
        <v>7413</v>
      </c>
      <c r="B1018" s="1635" t="s">
        <v>170</v>
      </c>
      <c r="C1018" s="1635" t="s">
        <v>234</v>
      </c>
      <c r="D1018" s="1635" t="s">
        <v>2871</v>
      </c>
      <c r="E1018" s="1637">
        <v>0.5416666666666666</v>
      </c>
      <c r="F1018" s="1637">
        <v>0.6666666666666666</v>
      </c>
      <c r="G1018" s="1635">
        <v>0.0</v>
      </c>
      <c r="H1018" s="1635">
        <v>3.0</v>
      </c>
      <c r="I1018" s="138"/>
      <c r="J1018" s="242" t="s">
        <v>1752</v>
      </c>
    </row>
    <row r="1019">
      <c r="A1019" s="1662" t="s">
        <v>6725</v>
      </c>
      <c r="B1019" s="1662" t="s">
        <v>7414</v>
      </c>
      <c r="C1019" s="1662" t="s">
        <v>234</v>
      </c>
      <c r="D1019" s="1662" t="s">
        <v>6619</v>
      </c>
      <c r="E1019" s="1663">
        <v>0.4166666666666667</v>
      </c>
      <c r="F1019" s="1663">
        <v>0.6666666666666666</v>
      </c>
      <c r="G1019" s="1662" t="s">
        <v>1063</v>
      </c>
      <c r="H1019" s="1662">
        <v>6.0</v>
      </c>
      <c r="I1019" s="1508"/>
      <c r="J1019" s="242" t="s">
        <v>1752</v>
      </c>
    </row>
    <row r="1020">
      <c r="A1020" s="1635" t="s">
        <v>6725</v>
      </c>
      <c r="B1020" s="1635" t="s">
        <v>7414</v>
      </c>
      <c r="C1020" s="1635" t="s">
        <v>234</v>
      </c>
      <c r="D1020" s="1635" t="s">
        <v>2871</v>
      </c>
      <c r="E1020" s="1637">
        <v>0.625</v>
      </c>
      <c r="F1020" s="1637">
        <v>0.7986111111111112</v>
      </c>
      <c r="G1020" s="1635">
        <v>0.0</v>
      </c>
      <c r="H1020" s="1635">
        <v>4.16</v>
      </c>
      <c r="I1020" s="138"/>
      <c r="J1020" s="242" t="s">
        <v>2664</v>
      </c>
    </row>
    <row r="1021">
      <c r="A1021" s="1619" t="s">
        <v>6725</v>
      </c>
      <c r="B1021" s="1619" t="s">
        <v>7417</v>
      </c>
      <c r="C1021" s="1619" t="s">
        <v>1064</v>
      </c>
      <c r="D1021" s="1619" t="s">
        <v>946</v>
      </c>
      <c r="E1021" s="1620">
        <v>0.4166666666666667</v>
      </c>
      <c r="F1021" s="1620">
        <v>0.71875</v>
      </c>
      <c r="G1021" s="1619">
        <v>0.5</v>
      </c>
      <c r="H1021" s="1619">
        <v>6.75</v>
      </c>
      <c r="I1021" s="103"/>
      <c r="J1021" s="242" t="s">
        <v>1752</v>
      </c>
    </row>
    <row r="1022">
      <c r="A1022" s="1619" t="s">
        <v>7418</v>
      </c>
      <c r="B1022" s="1619" t="s">
        <v>40</v>
      </c>
      <c r="C1022" s="1619" t="s">
        <v>234</v>
      </c>
      <c r="D1022" s="1619" t="s">
        <v>946</v>
      </c>
      <c r="E1022" s="1620">
        <v>0.4166666666666667</v>
      </c>
      <c r="F1022" s="1620">
        <v>0.6666666666666666</v>
      </c>
      <c r="G1022" s="1619" t="s">
        <v>1063</v>
      </c>
      <c r="H1022" s="1619">
        <v>5.5</v>
      </c>
      <c r="I1022" s="242" t="s">
        <v>7419</v>
      </c>
      <c r="J1022" s="242" t="s">
        <v>1752</v>
      </c>
    </row>
    <row r="1023">
      <c r="A1023" s="1662" t="s">
        <v>7418</v>
      </c>
      <c r="B1023" s="1662" t="s">
        <v>40</v>
      </c>
      <c r="C1023" s="1662" t="s">
        <v>234</v>
      </c>
      <c r="D1023" s="1662" t="s">
        <v>6619</v>
      </c>
      <c r="E1023" s="1663">
        <v>0.6291666666666667</v>
      </c>
      <c r="F1023" s="1663">
        <v>0.7958333333333333</v>
      </c>
      <c r="G1023" s="1662" t="s">
        <v>1063</v>
      </c>
      <c r="H1023" s="1662">
        <v>4.0</v>
      </c>
      <c r="I1023" s="1662" t="s">
        <v>7420</v>
      </c>
      <c r="J1023" s="242" t="s">
        <v>1747</v>
      </c>
    </row>
    <row r="1024">
      <c r="A1024" s="1619" t="s">
        <v>7421</v>
      </c>
      <c r="B1024" s="1619" t="s">
        <v>1115</v>
      </c>
      <c r="C1024" s="1619" t="s">
        <v>234</v>
      </c>
      <c r="D1024" s="1619" t="s">
        <v>946</v>
      </c>
      <c r="E1024" s="1620">
        <v>0.4166666666666667</v>
      </c>
      <c r="F1024" s="1620">
        <v>0.625</v>
      </c>
      <c r="G1024" s="1619" t="s">
        <v>1063</v>
      </c>
      <c r="H1024" s="1619">
        <v>5.0</v>
      </c>
      <c r="I1024" s="103"/>
      <c r="J1024" s="242" t="s">
        <v>1747</v>
      </c>
    </row>
    <row r="1025">
      <c r="A1025" s="1644" t="s">
        <v>7421</v>
      </c>
      <c r="B1025" s="1644" t="s">
        <v>1115</v>
      </c>
      <c r="C1025" s="1644" t="s">
        <v>234</v>
      </c>
      <c r="D1025" s="1644" t="s">
        <v>1148</v>
      </c>
      <c r="E1025" s="1682">
        <v>0.625</v>
      </c>
      <c r="F1025" s="1682">
        <v>0.7916666666666666</v>
      </c>
      <c r="G1025" s="1644" t="s">
        <v>1063</v>
      </c>
      <c r="H1025" s="1644">
        <v>4.0</v>
      </c>
      <c r="I1025" s="832"/>
      <c r="J1025" s="242" t="s">
        <v>1747</v>
      </c>
    </row>
    <row r="1026">
      <c r="A1026" s="1619" t="s">
        <v>7422</v>
      </c>
      <c r="B1026" s="1619" t="s">
        <v>109</v>
      </c>
      <c r="C1026" s="1619" t="s">
        <v>234</v>
      </c>
      <c r="D1026" s="1619" t="s">
        <v>946</v>
      </c>
      <c r="E1026" s="1620">
        <v>0.4375</v>
      </c>
      <c r="F1026" s="1620">
        <v>0.7083333333333334</v>
      </c>
      <c r="G1026" s="1619" t="s">
        <v>1063</v>
      </c>
      <c r="H1026" s="1619">
        <v>6.5</v>
      </c>
      <c r="I1026" s="1619" t="s">
        <v>7423</v>
      </c>
      <c r="J1026" s="242" t="s">
        <v>1747</v>
      </c>
    </row>
    <row r="1027">
      <c r="A1027" s="1635" t="s">
        <v>7422</v>
      </c>
      <c r="B1027" s="1635" t="s">
        <v>109</v>
      </c>
      <c r="C1027" s="1635" t="s">
        <v>234</v>
      </c>
      <c r="D1027" s="1635" t="s">
        <v>2871</v>
      </c>
      <c r="E1027" s="1637">
        <v>0.6666666666666666</v>
      </c>
      <c r="F1027" s="1637">
        <v>0.8854166666666666</v>
      </c>
      <c r="G1027" s="1635" t="s">
        <v>1063</v>
      </c>
      <c r="H1027" s="1635">
        <v>5.25</v>
      </c>
      <c r="I1027" s="138"/>
      <c r="J1027" s="242" t="s">
        <v>1747</v>
      </c>
    </row>
    <row r="1028">
      <c r="A1028" s="968">
        <v>41647.0</v>
      </c>
      <c r="B1028" s="1619" t="s">
        <v>125</v>
      </c>
      <c r="C1028" s="1619" t="s">
        <v>234</v>
      </c>
      <c r="D1028" s="1619" t="s">
        <v>946</v>
      </c>
      <c r="E1028" s="1620">
        <v>0.4166666666666667</v>
      </c>
      <c r="F1028" s="1620">
        <v>0.6041666666666666</v>
      </c>
      <c r="G1028" s="1619" t="s">
        <v>1063</v>
      </c>
      <c r="H1028" s="1619">
        <v>4.5</v>
      </c>
      <c r="I1028" s="103"/>
      <c r="J1028" s="242" t="s">
        <v>1747</v>
      </c>
    </row>
    <row r="1029">
      <c r="A1029" s="1670">
        <v>41647.0</v>
      </c>
      <c r="B1029" s="1662" t="s">
        <v>125</v>
      </c>
      <c r="C1029" s="1662" t="s">
        <v>234</v>
      </c>
      <c r="D1029" s="1662" t="s">
        <v>6619</v>
      </c>
      <c r="E1029" s="1663">
        <v>0.5833333333333334</v>
      </c>
      <c r="F1029" s="1663">
        <v>0.7916666666666666</v>
      </c>
      <c r="G1029" s="1662" t="s">
        <v>1063</v>
      </c>
      <c r="H1029" s="1662">
        <v>5.0</v>
      </c>
      <c r="I1029" s="1508"/>
      <c r="J1029" s="242" t="s">
        <v>1752</v>
      </c>
    </row>
    <row r="1030">
      <c r="A1030" s="1634">
        <v>41647.0</v>
      </c>
      <c r="B1030" s="1635" t="s">
        <v>125</v>
      </c>
      <c r="C1030" s="1635" t="s">
        <v>234</v>
      </c>
      <c r="D1030" s="1635" t="s">
        <v>2871</v>
      </c>
      <c r="E1030" s="1637">
        <v>0.625</v>
      </c>
      <c r="F1030" s="1637">
        <v>0.8784722222222222</v>
      </c>
      <c r="G1030" s="1635">
        <v>0.25</v>
      </c>
      <c r="H1030" s="1635">
        <v>5.83</v>
      </c>
      <c r="I1030" s="138"/>
      <c r="J1030" s="242" t="s">
        <v>1752</v>
      </c>
    </row>
    <row r="1031">
      <c r="A1031" s="1138">
        <v>41678.0</v>
      </c>
      <c r="B1031" s="1644" t="s">
        <v>141</v>
      </c>
      <c r="C1031" s="1644" t="s">
        <v>234</v>
      </c>
      <c r="D1031" s="1644" t="s">
        <v>1148</v>
      </c>
      <c r="E1031" s="1682">
        <v>0.4166666666666667</v>
      </c>
      <c r="F1031" s="1682">
        <v>0.7291666666666666</v>
      </c>
      <c r="G1031" s="1644" t="s">
        <v>1063</v>
      </c>
      <c r="H1031" s="1644">
        <v>7.5</v>
      </c>
      <c r="I1031" s="832"/>
      <c r="J1031" s="242" t="s">
        <v>1752</v>
      </c>
    </row>
    <row r="1032">
      <c r="A1032" s="1634">
        <v>41678.0</v>
      </c>
      <c r="B1032" s="1635" t="s">
        <v>141</v>
      </c>
      <c r="C1032" s="1635" t="s">
        <v>234</v>
      </c>
      <c r="D1032" s="1635" t="s">
        <v>2871</v>
      </c>
      <c r="E1032" s="1637">
        <v>0.4791666666666667</v>
      </c>
      <c r="F1032" s="1637">
        <v>0.7638888888888888</v>
      </c>
      <c r="G1032" s="1635">
        <v>0.5</v>
      </c>
      <c r="H1032" s="1635">
        <v>6.34</v>
      </c>
      <c r="I1032" s="138"/>
      <c r="J1032" s="242" t="s">
        <v>1752</v>
      </c>
    </row>
    <row r="1033">
      <c r="A1033" s="968">
        <v>41706.0</v>
      </c>
      <c r="B1033" s="1619" t="s">
        <v>170</v>
      </c>
      <c r="C1033" s="1619" t="s">
        <v>234</v>
      </c>
      <c r="D1033" s="1619" t="s">
        <v>946</v>
      </c>
      <c r="E1033" s="1620">
        <v>0.4583333333333333</v>
      </c>
      <c r="F1033" s="1620">
        <v>0.75</v>
      </c>
      <c r="G1033" s="1619">
        <v>0.5</v>
      </c>
      <c r="H1033" s="1619">
        <v>6.5</v>
      </c>
      <c r="I1033" s="103"/>
      <c r="J1033" s="242" t="s">
        <v>1752</v>
      </c>
    </row>
    <row r="1034">
      <c r="A1034" s="1628">
        <v>41706.0</v>
      </c>
      <c r="B1034" s="1605" t="s">
        <v>170</v>
      </c>
      <c r="C1034" s="1605" t="s">
        <v>234</v>
      </c>
      <c r="D1034" s="1605" t="s">
        <v>2870</v>
      </c>
      <c r="E1034" s="1607">
        <v>0.5416666666666666</v>
      </c>
      <c r="F1034" s="1607">
        <v>0.6666666666666666</v>
      </c>
      <c r="G1034" s="1605" t="s">
        <v>1063</v>
      </c>
      <c r="H1034" s="1605">
        <v>3.0</v>
      </c>
      <c r="I1034" s="1397"/>
      <c r="J1034" s="242" t="s">
        <v>1752</v>
      </c>
    </row>
    <row r="1035">
      <c r="A1035" s="1670">
        <v>41737.0</v>
      </c>
      <c r="B1035" s="1662" t="s">
        <v>7414</v>
      </c>
      <c r="C1035" s="1662" t="s">
        <v>234</v>
      </c>
      <c r="D1035" s="1662" t="s">
        <v>6619</v>
      </c>
      <c r="E1035" s="1663">
        <v>0.4166666666666667</v>
      </c>
      <c r="F1035" s="1663">
        <v>0.6666666666666666</v>
      </c>
      <c r="G1035" s="1662" t="s">
        <v>1063</v>
      </c>
      <c r="H1035" s="1662">
        <v>6.0</v>
      </c>
      <c r="I1035" s="1508"/>
      <c r="J1035" s="242" t="s">
        <v>1752</v>
      </c>
    </row>
    <row r="1036">
      <c r="A1036" s="1138">
        <v>41737.0</v>
      </c>
      <c r="B1036" s="1644" t="s">
        <v>7414</v>
      </c>
      <c r="C1036" s="1644" t="s">
        <v>234</v>
      </c>
      <c r="D1036" s="1644" t="s">
        <v>1148</v>
      </c>
      <c r="E1036" s="1682">
        <v>0.625</v>
      </c>
      <c r="F1036" s="1682">
        <v>0.7916666666666666</v>
      </c>
      <c r="G1036" s="1644" t="s">
        <v>1063</v>
      </c>
      <c r="H1036" s="1644">
        <v>4.0</v>
      </c>
      <c r="I1036" s="832"/>
      <c r="J1036" s="242" t="s">
        <v>1752</v>
      </c>
    </row>
    <row r="1037">
      <c r="A1037" s="968">
        <v>41737.0</v>
      </c>
      <c r="B1037" s="1619" t="s">
        <v>7414</v>
      </c>
      <c r="C1037" s="1619" t="s">
        <v>234</v>
      </c>
      <c r="D1037" s="1619" t="s">
        <v>946</v>
      </c>
      <c r="E1037" s="1620">
        <v>0.3854166666666667</v>
      </c>
      <c r="F1037" s="1620">
        <v>0.7708333333333334</v>
      </c>
      <c r="G1037" s="1619">
        <v>0.5</v>
      </c>
      <c r="H1037" s="1619">
        <v>8.75</v>
      </c>
      <c r="I1037" s="103"/>
      <c r="J1037" s="242" t="s">
        <v>1752</v>
      </c>
    </row>
    <row r="1038">
      <c r="A1038" s="968">
        <v>41767.0</v>
      </c>
      <c r="B1038" s="1619" t="s">
        <v>40</v>
      </c>
      <c r="C1038" s="1619" t="s">
        <v>234</v>
      </c>
      <c r="D1038" s="1619" t="s">
        <v>946</v>
      </c>
      <c r="E1038" s="1620">
        <v>0.4166666666666667</v>
      </c>
      <c r="F1038" s="1620">
        <v>0.6354166666666666</v>
      </c>
      <c r="G1038" s="1619" t="s">
        <v>1063</v>
      </c>
      <c r="H1038" s="1619">
        <v>5.25</v>
      </c>
      <c r="I1038" s="103"/>
      <c r="J1038" s="242" t="s">
        <v>1752</v>
      </c>
    </row>
    <row r="1039">
      <c r="A1039" s="1134">
        <v>41798.0</v>
      </c>
      <c r="B1039" s="1675" t="s">
        <v>40</v>
      </c>
      <c r="C1039" s="1675" t="s">
        <v>234</v>
      </c>
      <c r="D1039" s="1675" t="s">
        <v>1167</v>
      </c>
      <c r="E1039" s="1691">
        <v>0.625</v>
      </c>
      <c r="F1039" s="1691">
        <v>0.7916666666666666</v>
      </c>
      <c r="G1039" s="1675" t="s">
        <v>1063</v>
      </c>
      <c r="H1039" s="1675">
        <v>4.0</v>
      </c>
      <c r="I1039" s="97"/>
      <c r="J1039" s="242" t="s">
        <v>1752</v>
      </c>
    </row>
    <row r="1040">
      <c r="A1040" s="1138">
        <v>41798.0</v>
      </c>
      <c r="B1040" s="1644" t="s">
        <v>1115</v>
      </c>
      <c r="C1040" s="1644" t="s">
        <v>234</v>
      </c>
      <c r="D1040" s="1644" t="s">
        <v>1148</v>
      </c>
      <c r="E1040" s="1682">
        <v>0.4166666666666667</v>
      </c>
      <c r="F1040" s="1682">
        <v>0.6666666666666666</v>
      </c>
      <c r="G1040" s="1644" t="s">
        <v>1063</v>
      </c>
      <c r="H1040" s="1644">
        <v>6.0</v>
      </c>
      <c r="I1040" s="832"/>
      <c r="J1040" s="242" t="s">
        <v>1752</v>
      </c>
    </row>
    <row r="1041">
      <c r="A1041" s="1634">
        <v>41798.0</v>
      </c>
      <c r="B1041" s="1635" t="s">
        <v>1115</v>
      </c>
      <c r="C1041" s="1635" t="s">
        <v>234</v>
      </c>
      <c r="D1041" s="1635" t="s">
        <v>2871</v>
      </c>
      <c r="E1041" s="1637">
        <v>0.625</v>
      </c>
      <c r="F1041" s="1637">
        <v>0.7986111111111112</v>
      </c>
      <c r="G1041" s="1635" t="s">
        <v>1063</v>
      </c>
      <c r="H1041" s="1635" t="s">
        <v>7428</v>
      </c>
      <c r="I1041" s="138"/>
      <c r="J1041" s="242" t="s">
        <v>1752</v>
      </c>
    </row>
    <row r="1042">
      <c r="A1042" s="1635" t="s">
        <v>1063</v>
      </c>
      <c r="B1042" s="1635" t="s">
        <v>1063</v>
      </c>
      <c r="C1042" s="1965" t="s">
        <v>1063</v>
      </c>
      <c r="D1042" s="1699" t="s">
        <v>7035</v>
      </c>
      <c r="E1042" s="1965" t="s">
        <v>1063</v>
      </c>
      <c r="F1042" s="1635" t="s">
        <v>1063</v>
      </c>
      <c r="G1042" s="1635" t="s">
        <v>1063</v>
      </c>
      <c r="H1042" s="1635" t="s">
        <v>1063</v>
      </c>
      <c r="I1042" s="1635" t="s">
        <v>1063</v>
      </c>
    </row>
    <row r="1043">
      <c r="A1043" s="968">
        <v>41828.0</v>
      </c>
      <c r="B1043" s="1619" t="s">
        <v>109</v>
      </c>
      <c r="C1043" s="1619" t="s">
        <v>1064</v>
      </c>
      <c r="D1043" s="1619" t="s">
        <v>946</v>
      </c>
      <c r="E1043" s="1620">
        <v>0.3958333333333333</v>
      </c>
      <c r="F1043" s="1620">
        <v>0.7916666666666666</v>
      </c>
      <c r="G1043" s="1619">
        <v>0.5</v>
      </c>
      <c r="H1043" s="1619">
        <v>9.0</v>
      </c>
      <c r="I1043" s="103"/>
      <c r="J1043" s="242" t="s">
        <v>1752</v>
      </c>
    </row>
    <row r="1044">
      <c r="A1044" s="1628">
        <v>41828.0</v>
      </c>
      <c r="B1044" s="1605" t="s">
        <v>109</v>
      </c>
      <c r="C1044" s="1605" t="s">
        <v>234</v>
      </c>
      <c r="D1044" s="1605" t="s">
        <v>2870</v>
      </c>
      <c r="E1044" s="1607">
        <v>0.4166666666666667</v>
      </c>
      <c r="F1044" s="1607">
        <v>0.71875</v>
      </c>
      <c r="G1044" s="1397"/>
      <c r="H1044" s="1605">
        <v>7.25</v>
      </c>
      <c r="I1044" s="1605" t="s">
        <v>7270</v>
      </c>
      <c r="J1044" s="242" t="s">
        <v>1752</v>
      </c>
    </row>
    <row r="1045">
      <c r="A1045" s="1634">
        <v>41828.0</v>
      </c>
      <c r="B1045" s="1635" t="s">
        <v>109</v>
      </c>
      <c r="C1045" s="1635" t="s">
        <v>234</v>
      </c>
      <c r="D1045" s="1635" t="s">
        <v>2871</v>
      </c>
      <c r="E1045" s="1637">
        <v>0.625</v>
      </c>
      <c r="F1045" s="1637">
        <v>0.8923611111111112</v>
      </c>
      <c r="G1045" s="1635">
        <v>0.5</v>
      </c>
      <c r="H1045" s="1635" t="s">
        <v>7429</v>
      </c>
      <c r="I1045" s="1635" t="s">
        <v>2491</v>
      </c>
      <c r="J1045" s="1635" t="s">
        <v>1752</v>
      </c>
    </row>
    <row r="1046">
      <c r="A1046" s="968">
        <v>41859.0</v>
      </c>
      <c r="B1046" s="1619" t="s">
        <v>125</v>
      </c>
      <c r="C1046" s="1619" t="s">
        <v>234</v>
      </c>
      <c r="D1046" s="1619" t="s">
        <v>946</v>
      </c>
      <c r="E1046" s="1620">
        <v>0.4166666666666667</v>
      </c>
      <c r="F1046" s="1620">
        <v>0.6666666666666666</v>
      </c>
      <c r="G1046" s="1619" t="s">
        <v>1063</v>
      </c>
      <c r="H1046" s="1619">
        <v>6.0</v>
      </c>
      <c r="I1046" s="1619" t="s">
        <v>7431</v>
      </c>
      <c r="J1046" s="242" t="s">
        <v>1752</v>
      </c>
    </row>
    <row r="1047">
      <c r="A1047" s="1966">
        <v>41859.0</v>
      </c>
      <c r="B1047" s="1967" t="s">
        <v>125</v>
      </c>
      <c r="C1047" s="1967" t="s">
        <v>234</v>
      </c>
      <c r="D1047" s="1967" t="s">
        <v>1148</v>
      </c>
      <c r="E1047" s="1968">
        <v>0.5833333333333334</v>
      </c>
      <c r="F1047" s="1968">
        <v>0.7916666666666666</v>
      </c>
      <c r="G1047" s="1969"/>
      <c r="H1047" s="1967">
        <v>5.0</v>
      </c>
      <c r="I1047" s="1969"/>
      <c r="J1047" s="242" t="s">
        <v>1752</v>
      </c>
    </row>
    <row r="1048">
      <c r="A1048" s="1628">
        <v>41859.0</v>
      </c>
      <c r="B1048" s="1605" t="s">
        <v>125</v>
      </c>
      <c r="C1048" s="1605" t="s">
        <v>234</v>
      </c>
      <c r="D1048" s="1605" t="s">
        <v>2870</v>
      </c>
      <c r="E1048" s="1607">
        <v>0.625</v>
      </c>
      <c r="F1048" s="1607">
        <v>0.8923611111111112</v>
      </c>
      <c r="G1048" s="1397"/>
      <c r="H1048" s="1605" t="s">
        <v>7433</v>
      </c>
      <c r="I1048" s="1605" t="s">
        <v>2491</v>
      </c>
      <c r="J1048" s="242" t="s">
        <v>1752</v>
      </c>
    </row>
    <row r="1049">
      <c r="A1049" s="1134">
        <v>41890.0</v>
      </c>
      <c r="B1049" s="1675" t="s">
        <v>141</v>
      </c>
      <c r="C1049" s="1675" t="s">
        <v>234</v>
      </c>
      <c r="D1049" s="1675" t="s">
        <v>1167</v>
      </c>
      <c r="E1049" s="1691">
        <v>0.4166666666666667</v>
      </c>
      <c r="F1049" s="1691">
        <v>0.6666666666666666</v>
      </c>
      <c r="G1049" s="1675" t="s">
        <v>4032</v>
      </c>
      <c r="H1049" s="1675" t="s">
        <v>2101</v>
      </c>
      <c r="I1049" s="97"/>
      <c r="J1049" s="242" t="s">
        <v>1752</v>
      </c>
    </row>
    <row r="1050">
      <c r="A1050" s="1628">
        <v>41890.0</v>
      </c>
      <c r="B1050" s="1605" t="s">
        <v>141</v>
      </c>
      <c r="C1050" s="1605" t="s">
        <v>234</v>
      </c>
      <c r="D1050" s="1605" t="s">
        <v>2870</v>
      </c>
      <c r="E1050" s="1607">
        <v>0.4791666666666667</v>
      </c>
      <c r="F1050" s="1607">
        <v>0.9027777777777778</v>
      </c>
      <c r="G1050" s="1605">
        <v>1.0</v>
      </c>
      <c r="H1050" s="1605" t="s">
        <v>6299</v>
      </c>
      <c r="I1050" s="1397"/>
      <c r="J1050" s="242" t="s">
        <v>1752</v>
      </c>
    </row>
    <row r="1051">
      <c r="A1051" s="1138">
        <v>41890.0</v>
      </c>
      <c r="B1051" s="1644" t="s">
        <v>141</v>
      </c>
      <c r="C1051" s="1644" t="s">
        <v>234</v>
      </c>
      <c r="D1051" s="1644" t="s">
        <v>1148</v>
      </c>
      <c r="E1051" s="1682">
        <v>0.6666666666666666</v>
      </c>
      <c r="F1051" s="1682">
        <v>0.9027777777777778</v>
      </c>
      <c r="G1051" s="1644" t="s">
        <v>1063</v>
      </c>
      <c r="H1051" s="1644" t="s">
        <v>7435</v>
      </c>
      <c r="I1051" s="832"/>
      <c r="J1051" s="242" t="s">
        <v>1752</v>
      </c>
    </row>
    <row r="1052">
      <c r="A1052" s="1634">
        <v>41920.0</v>
      </c>
      <c r="B1052" s="1635" t="s">
        <v>170</v>
      </c>
      <c r="C1052" s="1635" t="s">
        <v>234</v>
      </c>
      <c r="D1052" s="1635" t="s">
        <v>2871</v>
      </c>
      <c r="E1052" s="1637">
        <v>0.5416666666666666</v>
      </c>
      <c r="F1052" s="1637">
        <v>0.6666666666666666</v>
      </c>
      <c r="G1052" s="138"/>
      <c r="H1052" s="1635">
        <v>3.0</v>
      </c>
      <c r="I1052" s="138"/>
      <c r="J1052" s="242" t="s">
        <v>1752</v>
      </c>
    </row>
    <row r="1053">
      <c r="A1053" s="968">
        <v>41920.0</v>
      </c>
      <c r="B1053" s="1619" t="s">
        <v>170</v>
      </c>
      <c r="C1053" s="1619" t="s">
        <v>234</v>
      </c>
      <c r="D1053" s="1619" t="s">
        <v>946</v>
      </c>
      <c r="E1053" s="1620">
        <v>0.4618055555555556</v>
      </c>
      <c r="F1053" s="1620">
        <v>0.7569444444444444</v>
      </c>
      <c r="G1053" s="1619" t="s">
        <v>7436</v>
      </c>
      <c r="H1053" s="1619">
        <v>7.0</v>
      </c>
      <c r="I1053" s="103"/>
      <c r="J1053" s="242" t="s">
        <v>1752</v>
      </c>
    </row>
    <row r="1054">
      <c r="A1054" s="1134">
        <v>41951.0</v>
      </c>
      <c r="B1054" s="1675" t="s">
        <v>7414</v>
      </c>
      <c r="C1054" s="1675" t="s">
        <v>234</v>
      </c>
      <c r="D1054" s="1675" t="s">
        <v>1167</v>
      </c>
      <c r="E1054" s="1691">
        <v>0.4166666666666667</v>
      </c>
      <c r="F1054" s="1691">
        <v>0.6666666666666666</v>
      </c>
      <c r="G1054" s="1675" t="s">
        <v>1063</v>
      </c>
      <c r="H1054" s="1675">
        <v>6.0</v>
      </c>
      <c r="I1054" s="97"/>
      <c r="J1054" s="242" t="s">
        <v>1752</v>
      </c>
    </row>
    <row r="1055">
      <c r="A1055" s="1634">
        <v>41951.0</v>
      </c>
      <c r="B1055" s="1635" t="s">
        <v>7414</v>
      </c>
      <c r="C1055" s="1635" t="s">
        <v>234</v>
      </c>
      <c r="D1055" s="1635" t="s">
        <v>2871</v>
      </c>
      <c r="E1055" s="1637">
        <v>0.625</v>
      </c>
      <c r="F1055" s="1637">
        <v>0.7986111111111112</v>
      </c>
      <c r="G1055" s="138"/>
      <c r="H1055" s="1635" t="s">
        <v>7437</v>
      </c>
      <c r="I1055" s="138"/>
      <c r="J1055" s="242" t="s">
        <v>1752</v>
      </c>
    </row>
    <row r="1056">
      <c r="A1056" s="968">
        <v>41951.0</v>
      </c>
      <c r="B1056" s="1619" t="s">
        <v>5</v>
      </c>
      <c r="C1056" s="1619" t="s">
        <v>1064</v>
      </c>
      <c r="D1056" s="1619" t="s">
        <v>946</v>
      </c>
      <c r="E1056" s="1620">
        <v>0.3854166666666667</v>
      </c>
      <c r="F1056" s="1620">
        <v>0.71875</v>
      </c>
      <c r="G1056" s="1619" t="s">
        <v>4566</v>
      </c>
      <c r="H1056" s="1619">
        <v>7.5</v>
      </c>
      <c r="I1056" s="103"/>
      <c r="J1056" s="242" t="s">
        <v>1752</v>
      </c>
    </row>
    <row r="1057">
      <c r="A1057" s="968">
        <v>41981.0</v>
      </c>
      <c r="B1057" s="1619" t="s">
        <v>40</v>
      </c>
      <c r="C1057" s="1619" t="s">
        <v>234</v>
      </c>
      <c r="D1057" s="1619" t="s">
        <v>946</v>
      </c>
      <c r="E1057" s="1620">
        <v>0.4166666666666667</v>
      </c>
      <c r="F1057" s="1620">
        <v>0.7291666666666666</v>
      </c>
      <c r="G1057" s="1619" t="s">
        <v>1063</v>
      </c>
      <c r="H1057" s="1619">
        <v>7.5</v>
      </c>
      <c r="I1057" s="1619" t="s">
        <v>7438</v>
      </c>
      <c r="J1057" s="242" t="s">
        <v>1752</v>
      </c>
    </row>
    <row r="1058">
      <c r="A1058" s="1634">
        <v>41981.0</v>
      </c>
      <c r="B1058" s="1635" t="s">
        <v>40</v>
      </c>
      <c r="C1058" s="1635" t="s">
        <v>234</v>
      </c>
      <c r="D1058" s="1635" t="s">
        <v>2871</v>
      </c>
      <c r="E1058" s="1637">
        <v>0.625</v>
      </c>
      <c r="F1058" s="1637">
        <v>0.7986111111111112</v>
      </c>
      <c r="G1058" s="138"/>
      <c r="H1058" s="1635" t="s">
        <v>7439</v>
      </c>
      <c r="I1058" s="138"/>
      <c r="J1058" s="242" t="s">
        <v>1752</v>
      </c>
    </row>
    <row r="1059">
      <c r="A1059" s="1644" t="s">
        <v>7440</v>
      </c>
      <c r="B1059" s="1644" t="s">
        <v>1115</v>
      </c>
      <c r="C1059" s="1644" t="s">
        <v>234</v>
      </c>
      <c r="D1059" s="1644" t="s">
        <v>1148</v>
      </c>
      <c r="E1059" s="1682">
        <v>0.4166666666666667</v>
      </c>
      <c r="F1059" s="1682">
        <v>0.6666666666666666</v>
      </c>
      <c r="G1059" s="1644" t="s">
        <v>1063</v>
      </c>
      <c r="H1059" s="1644">
        <v>6.0</v>
      </c>
      <c r="I1059" s="832"/>
      <c r="J1059" s="242" t="s">
        <v>1752</v>
      </c>
    </row>
    <row r="1060">
      <c r="A1060" s="1619" t="s">
        <v>7440</v>
      </c>
      <c r="B1060" s="1619" t="s">
        <v>1115</v>
      </c>
      <c r="C1060" s="1619" t="s">
        <v>234</v>
      </c>
      <c r="D1060" s="1619" t="s">
        <v>946</v>
      </c>
      <c r="E1060" s="1620">
        <v>0.6493055555555556</v>
      </c>
      <c r="F1060" s="1620">
        <v>0.2951388888888889</v>
      </c>
      <c r="G1060" s="1619" t="s">
        <v>1063</v>
      </c>
      <c r="H1060" s="1619">
        <v>4.5</v>
      </c>
      <c r="I1060" s="1619" t="s">
        <v>7441</v>
      </c>
      <c r="J1060" s="242" t="s">
        <v>1752</v>
      </c>
    </row>
    <row r="1061">
      <c r="A1061" s="1619" t="s">
        <v>7442</v>
      </c>
      <c r="B1061" s="1619" t="s">
        <v>109</v>
      </c>
      <c r="C1061" s="1619" t="s">
        <v>1064</v>
      </c>
      <c r="D1061" s="1619" t="s">
        <v>946</v>
      </c>
      <c r="E1061" s="1620">
        <v>0.4166666666666667</v>
      </c>
      <c r="F1061" s="1620">
        <v>0.6458333333333334</v>
      </c>
      <c r="G1061" s="1619" t="s">
        <v>1063</v>
      </c>
      <c r="H1061" s="1619">
        <v>5.5</v>
      </c>
      <c r="I1061" s="103"/>
      <c r="J1061" s="242" t="s">
        <v>1752</v>
      </c>
    </row>
    <row r="1062">
      <c r="A1062" s="1644" t="s">
        <v>7442</v>
      </c>
      <c r="B1062" s="1644" t="s">
        <v>109</v>
      </c>
      <c r="C1062" s="1644" t="s">
        <v>234</v>
      </c>
      <c r="D1062" s="1644" t="s">
        <v>1148</v>
      </c>
      <c r="E1062" s="1682">
        <v>0.4166666666666667</v>
      </c>
      <c r="F1062" s="1682">
        <v>0.7083333333333334</v>
      </c>
      <c r="G1062" s="1644" t="s">
        <v>1063</v>
      </c>
      <c r="H1062" s="1644">
        <v>7.0</v>
      </c>
      <c r="I1062" s="832"/>
      <c r="J1062" s="242" t="s">
        <v>1752</v>
      </c>
    </row>
    <row r="1063">
      <c r="A1063" s="1605" t="s">
        <v>7444</v>
      </c>
      <c r="B1063" s="1605" t="s">
        <v>109</v>
      </c>
      <c r="C1063" s="1605" t="s">
        <v>234</v>
      </c>
      <c r="D1063" s="1605" t="s">
        <v>2870</v>
      </c>
      <c r="E1063" s="1607">
        <v>0.625</v>
      </c>
      <c r="F1063" s="1607">
        <v>0.8888888888888888</v>
      </c>
      <c r="G1063" s="1605" t="s">
        <v>1063</v>
      </c>
      <c r="H1063" s="1605" t="s">
        <v>7445</v>
      </c>
      <c r="I1063" s="1605" t="s">
        <v>7446</v>
      </c>
      <c r="J1063" s="242" t="s">
        <v>1752</v>
      </c>
    </row>
    <row r="1064">
      <c r="A1064" s="1619" t="s">
        <v>7447</v>
      </c>
      <c r="B1064" s="1619" t="s">
        <v>125</v>
      </c>
      <c r="C1064" s="1619" t="s">
        <v>234</v>
      </c>
      <c r="D1064" s="1619" t="s">
        <v>946</v>
      </c>
      <c r="E1064" s="1620">
        <v>0.4166666666666667</v>
      </c>
      <c r="F1064" s="1620">
        <v>0.6354166666666666</v>
      </c>
      <c r="G1064" s="1619" t="s">
        <v>1063</v>
      </c>
      <c r="H1064" s="1619">
        <v>5.25</v>
      </c>
      <c r="I1064" s="103"/>
      <c r="J1064" s="242" t="s">
        <v>1752</v>
      </c>
    </row>
    <row r="1065">
      <c r="A1065" s="1605" t="s">
        <v>7447</v>
      </c>
      <c r="B1065" s="1605" t="s">
        <v>125</v>
      </c>
      <c r="C1065" s="1605" t="s">
        <v>234</v>
      </c>
      <c r="D1065" s="1605" t="s">
        <v>2870</v>
      </c>
      <c r="E1065" s="1607">
        <v>0.625</v>
      </c>
      <c r="F1065" s="1607">
        <v>0.8819444444444444</v>
      </c>
      <c r="G1065" s="1605">
        <v>0.5</v>
      </c>
      <c r="H1065" s="1605" t="s">
        <v>1106</v>
      </c>
      <c r="I1065" s="1397"/>
      <c r="J1065" s="242" t="s">
        <v>1752</v>
      </c>
    </row>
    <row r="1066">
      <c r="A1066" s="1662" t="s">
        <v>7447</v>
      </c>
      <c r="B1066" s="1662" t="s">
        <v>125</v>
      </c>
      <c r="C1066" s="1662" t="s">
        <v>234</v>
      </c>
      <c r="D1066" s="1662" t="s">
        <v>6619</v>
      </c>
      <c r="E1066" s="1663">
        <v>0.5833333333333334</v>
      </c>
      <c r="F1066" s="1663">
        <v>0.7986111111111112</v>
      </c>
      <c r="G1066" s="1662" t="s">
        <v>1063</v>
      </c>
      <c r="H1066" s="1662" t="s">
        <v>7448</v>
      </c>
      <c r="I1066" s="1662" t="s">
        <v>7449</v>
      </c>
      <c r="J1066" s="242" t="s">
        <v>1752</v>
      </c>
    </row>
    <row r="1067">
      <c r="A1067" s="1644" t="s">
        <v>7450</v>
      </c>
      <c r="B1067" s="1644" t="s">
        <v>141</v>
      </c>
      <c r="C1067" s="1644" t="s">
        <v>234</v>
      </c>
      <c r="D1067" s="1644" t="s">
        <v>1148</v>
      </c>
      <c r="E1067" s="1682">
        <v>0.4166666666666667</v>
      </c>
      <c r="F1067" s="1682">
        <v>0.6666666666666666</v>
      </c>
      <c r="G1067" s="1644" t="s">
        <v>1063</v>
      </c>
      <c r="H1067" s="1644">
        <v>6.0</v>
      </c>
      <c r="I1067" s="832"/>
      <c r="J1067" s="242" t="s">
        <v>1752</v>
      </c>
    </row>
    <row r="1068">
      <c r="A1068" s="1635" t="s">
        <v>7450</v>
      </c>
      <c r="B1068" s="1635" t="s">
        <v>141</v>
      </c>
      <c r="C1068" s="1635" t="s">
        <v>234</v>
      </c>
      <c r="D1068" s="1635" t="s">
        <v>2871</v>
      </c>
      <c r="E1068" s="1637">
        <v>0.4791666666666667</v>
      </c>
      <c r="F1068" s="1637">
        <v>0.75</v>
      </c>
      <c r="G1068" s="1635">
        <v>0.5</v>
      </c>
      <c r="H1068" s="1635">
        <v>6.0</v>
      </c>
      <c r="I1068" s="138"/>
      <c r="J1068" s="242" t="s">
        <v>1752</v>
      </c>
    </row>
    <row r="1069">
      <c r="A1069" s="1605" t="s">
        <v>7451</v>
      </c>
      <c r="B1069" s="1605" t="s">
        <v>141</v>
      </c>
      <c r="C1069" s="1605" t="s">
        <v>234</v>
      </c>
      <c r="D1069" s="1605" t="s">
        <v>2870</v>
      </c>
      <c r="E1069" s="1607">
        <v>0.6666666666666666</v>
      </c>
      <c r="F1069" s="1607">
        <v>0.90625</v>
      </c>
      <c r="G1069" s="1397"/>
      <c r="H1069" s="1605">
        <v>5.75</v>
      </c>
      <c r="I1069" s="1397"/>
      <c r="J1069" s="242" t="s">
        <v>1752</v>
      </c>
    </row>
    <row r="1070">
      <c r="A1070" s="1619" t="s">
        <v>7450</v>
      </c>
      <c r="B1070" s="1619" t="s">
        <v>141</v>
      </c>
      <c r="C1070" s="1619" t="s">
        <v>234</v>
      </c>
      <c r="D1070" s="1619" t="s">
        <v>946</v>
      </c>
      <c r="E1070" s="1620">
        <v>0.75</v>
      </c>
      <c r="F1070" s="1620">
        <v>0.90625</v>
      </c>
      <c r="G1070" s="1619" t="s">
        <v>1063</v>
      </c>
      <c r="H1070" s="1619">
        <v>3.75</v>
      </c>
      <c r="I1070" s="103"/>
      <c r="J1070" s="242" t="s">
        <v>1752</v>
      </c>
    </row>
    <row r="1071">
      <c r="A1071" s="1619" t="s">
        <v>7453</v>
      </c>
      <c r="B1071" s="1619" t="s">
        <v>170</v>
      </c>
      <c r="C1071" s="1619" t="s">
        <v>234</v>
      </c>
      <c r="D1071" s="1619" t="s">
        <v>946</v>
      </c>
      <c r="E1071" s="1620">
        <v>0.4583333333333333</v>
      </c>
      <c r="F1071" s="1620">
        <v>0.75</v>
      </c>
      <c r="G1071" s="1619">
        <v>30.0</v>
      </c>
      <c r="H1071" s="1619">
        <v>6.5</v>
      </c>
      <c r="I1071" s="103"/>
      <c r="J1071" s="242" t="s">
        <v>1752</v>
      </c>
    </row>
    <row r="1072">
      <c r="A1072" s="1675" t="s">
        <v>7454</v>
      </c>
      <c r="B1072" s="1675" t="s">
        <v>170</v>
      </c>
      <c r="C1072" s="1675" t="s">
        <v>234</v>
      </c>
      <c r="D1072" s="1675" t="s">
        <v>1167</v>
      </c>
      <c r="E1072" s="1691">
        <v>0.5416666666666666</v>
      </c>
      <c r="F1072" s="1691">
        <v>0.6666666666666666</v>
      </c>
      <c r="G1072" s="1675" t="s">
        <v>1063</v>
      </c>
      <c r="H1072" s="1675">
        <v>3.0</v>
      </c>
      <c r="I1072" s="97"/>
      <c r="J1072" s="242" t="s">
        <v>1752</v>
      </c>
    </row>
    <row r="1073">
      <c r="A1073" s="1974" t="s">
        <v>7455</v>
      </c>
      <c r="B1073" s="1974" t="s">
        <v>5</v>
      </c>
      <c r="C1073" s="1974" t="s">
        <v>234</v>
      </c>
      <c r="D1073" s="1974" t="s">
        <v>4596</v>
      </c>
      <c r="E1073" s="1975">
        <v>0.4166666666666667</v>
      </c>
      <c r="F1073" s="1975">
        <v>0.8055555555555556</v>
      </c>
      <c r="G1073" s="1974" t="s">
        <v>1073</v>
      </c>
      <c r="H1073" s="1974" t="s">
        <v>4952</v>
      </c>
      <c r="I1073" s="1974" t="s">
        <v>7457</v>
      </c>
      <c r="J1073" s="242" t="s">
        <v>1752</v>
      </c>
    </row>
    <row r="1074">
      <c r="A1074" s="1976" t="s">
        <v>7455</v>
      </c>
      <c r="B1074" s="1976" t="s">
        <v>5</v>
      </c>
      <c r="C1074" s="1976" t="s">
        <v>234</v>
      </c>
      <c r="D1074" s="1976" t="s">
        <v>7458</v>
      </c>
      <c r="E1074" s="1977">
        <v>0.5416666666666666</v>
      </c>
      <c r="F1074" s="1977">
        <v>0.8055555555555556</v>
      </c>
      <c r="G1074" s="1976" t="s">
        <v>1073</v>
      </c>
      <c r="H1074" s="1976" t="s">
        <v>2101</v>
      </c>
      <c r="I1074" s="1976" t="s">
        <v>7337</v>
      </c>
      <c r="J1074" s="242" t="s">
        <v>1752</v>
      </c>
    </row>
    <row r="1075">
      <c r="A1075" s="1619" t="s">
        <v>7459</v>
      </c>
      <c r="B1075" s="1619" t="s">
        <v>5</v>
      </c>
      <c r="C1075" s="1619" t="s">
        <v>1064</v>
      </c>
      <c r="D1075" s="1619" t="s">
        <v>946</v>
      </c>
      <c r="E1075" s="1620">
        <v>0.4166666666666667</v>
      </c>
      <c r="F1075" s="1620">
        <v>0.7291666666666666</v>
      </c>
      <c r="G1075" s="1619" t="s">
        <v>1073</v>
      </c>
      <c r="H1075" s="1619">
        <v>7.0</v>
      </c>
      <c r="I1075" s="103"/>
      <c r="J1075" s="242" t="s">
        <v>1752</v>
      </c>
    </row>
    <row r="1076">
      <c r="A1076" s="1619" t="s">
        <v>7460</v>
      </c>
      <c r="B1076" s="1619" t="s">
        <v>40</v>
      </c>
      <c r="C1076" s="1619" t="s">
        <v>234</v>
      </c>
      <c r="D1076" s="1619" t="s">
        <v>946</v>
      </c>
      <c r="E1076" s="1620">
        <v>0.4166666666666667</v>
      </c>
      <c r="F1076" s="1620">
        <v>0.6354166666666666</v>
      </c>
      <c r="G1076" s="1619" t="s">
        <v>1063</v>
      </c>
      <c r="H1076" s="1619">
        <v>5.25</v>
      </c>
      <c r="I1076" s="103"/>
      <c r="J1076" s="242" t="s">
        <v>1752</v>
      </c>
    </row>
    <row r="1077">
      <c r="A1077" s="1635" t="s">
        <v>7460</v>
      </c>
      <c r="B1077" s="1635" t="s">
        <v>40</v>
      </c>
      <c r="C1077" s="1635" t="s">
        <v>234</v>
      </c>
      <c r="D1077" s="1635" t="s">
        <v>2871</v>
      </c>
      <c r="E1077" s="1637">
        <v>0.625</v>
      </c>
      <c r="F1077" s="1637">
        <v>0.7916666666666666</v>
      </c>
      <c r="G1077" s="1635" t="s">
        <v>1063</v>
      </c>
      <c r="H1077" s="1635">
        <v>4.0</v>
      </c>
      <c r="I1077" s="138"/>
      <c r="J1077" s="242" t="s">
        <v>1752</v>
      </c>
    </row>
    <row r="1078">
      <c r="A1078" s="1644" t="s">
        <v>7461</v>
      </c>
      <c r="B1078" s="1644" t="s">
        <v>1115</v>
      </c>
      <c r="C1078" s="1644" t="s">
        <v>234</v>
      </c>
      <c r="D1078" s="1644" t="s">
        <v>1148</v>
      </c>
      <c r="E1078" s="1682">
        <v>0.4166666666666667</v>
      </c>
      <c r="F1078" s="1682">
        <v>0.6666666666666666</v>
      </c>
      <c r="G1078" s="1644" t="s">
        <v>1063</v>
      </c>
      <c r="H1078" s="1644">
        <v>6.0</v>
      </c>
      <c r="I1078" s="832"/>
      <c r="J1078" s="242" t="s">
        <v>1752</v>
      </c>
    </row>
    <row r="1079">
      <c r="A1079" s="1635" t="s">
        <v>7461</v>
      </c>
      <c r="B1079" s="1635" t="s">
        <v>1115</v>
      </c>
      <c r="C1079" s="1635" t="s">
        <v>234</v>
      </c>
      <c r="D1079" s="1635" t="s">
        <v>2871</v>
      </c>
      <c r="E1079" s="1637">
        <v>0.625</v>
      </c>
      <c r="F1079" s="1637">
        <v>0.7916666666666666</v>
      </c>
      <c r="G1079" s="1635" t="s">
        <v>1063</v>
      </c>
      <c r="H1079" s="1635">
        <v>4.0</v>
      </c>
      <c r="I1079" s="138"/>
      <c r="J1079" s="242" t="s">
        <v>1752</v>
      </c>
    </row>
    <row r="1080">
      <c r="A1080" s="138"/>
      <c r="B1080" s="138"/>
      <c r="C1080" s="1978"/>
      <c r="D1080" s="1635" t="s">
        <v>2451</v>
      </c>
      <c r="E1080" s="1078"/>
      <c r="F1080" s="138"/>
      <c r="G1080" s="138"/>
      <c r="H1080" s="138"/>
      <c r="I1080" s="138"/>
    </row>
    <row r="1081">
      <c r="A1081" s="1662" t="s">
        <v>7464</v>
      </c>
      <c r="B1081" s="1662" t="s">
        <v>109</v>
      </c>
      <c r="C1081" s="1662" t="s">
        <v>234</v>
      </c>
      <c r="D1081" s="1662" t="s">
        <v>6619</v>
      </c>
      <c r="E1081" s="1663">
        <v>0.4166666666666667</v>
      </c>
      <c r="F1081" s="1663">
        <v>0.7083333333333334</v>
      </c>
      <c r="G1081" s="1662" t="s">
        <v>1063</v>
      </c>
      <c r="H1081" s="1662">
        <v>7.0</v>
      </c>
      <c r="I1081" s="1508"/>
      <c r="J1081" s="242" t="s">
        <v>1752</v>
      </c>
    </row>
    <row r="1082">
      <c r="A1082" s="1644" t="s">
        <v>7468</v>
      </c>
      <c r="B1082" s="1644" t="s">
        <v>109</v>
      </c>
      <c r="C1082" s="1644" t="s">
        <v>234</v>
      </c>
      <c r="D1082" s="1644" t="s">
        <v>7469</v>
      </c>
      <c r="E1082" s="1682">
        <v>0.625</v>
      </c>
      <c r="F1082" s="1682">
        <v>0.8854166666666666</v>
      </c>
      <c r="G1082" s="1644" t="s">
        <v>1063</v>
      </c>
      <c r="H1082" s="1644">
        <v>6.25</v>
      </c>
      <c r="I1082" s="1644" t="s">
        <v>7470</v>
      </c>
      <c r="J1082" s="242" t="s">
        <v>1752</v>
      </c>
    </row>
    <row r="1083">
      <c r="A1083" s="1619" t="s">
        <v>7468</v>
      </c>
      <c r="B1083" s="1619" t="s">
        <v>109</v>
      </c>
      <c r="C1083" s="1619" t="s">
        <v>1064</v>
      </c>
      <c r="D1083" s="1619" t="s">
        <v>946</v>
      </c>
      <c r="E1083" s="1620">
        <v>0.4166666666666667</v>
      </c>
      <c r="F1083" s="1620">
        <v>0.7708333333333334</v>
      </c>
      <c r="G1083" s="1619" t="s">
        <v>4566</v>
      </c>
      <c r="H1083" s="1619">
        <v>8.0</v>
      </c>
      <c r="I1083" s="103"/>
      <c r="J1083" s="242" t="s">
        <v>1752</v>
      </c>
    </row>
    <row r="1084">
      <c r="A1084" s="1619" t="s">
        <v>7471</v>
      </c>
      <c r="B1084" s="1619" t="s">
        <v>125</v>
      </c>
      <c r="C1084" s="1619" t="s">
        <v>234</v>
      </c>
      <c r="D1084" s="1619" t="s">
        <v>946</v>
      </c>
      <c r="E1084" s="1620">
        <v>0.4166666666666667</v>
      </c>
      <c r="F1084" s="1620">
        <v>0.6770833333333334</v>
      </c>
      <c r="G1084" s="1619" t="s">
        <v>1063</v>
      </c>
      <c r="H1084" s="1619">
        <v>6.25</v>
      </c>
      <c r="I1084" s="103"/>
      <c r="J1084" s="242" t="s">
        <v>1752</v>
      </c>
    </row>
    <row r="1085">
      <c r="A1085" s="1675" t="s">
        <v>7474</v>
      </c>
      <c r="B1085" s="1675" t="s">
        <v>125</v>
      </c>
      <c r="C1085" s="1675" t="s">
        <v>234</v>
      </c>
      <c r="D1085" s="1675" t="s">
        <v>1167</v>
      </c>
      <c r="E1085" s="1691">
        <v>0.5833333333333334</v>
      </c>
      <c r="F1085" s="1691">
        <v>0.7916666666666666</v>
      </c>
      <c r="G1085" s="1675" t="s">
        <v>1063</v>
      </c>
      <c r="H1085" s="1675">
        <v>5.0</v>
      </c>
      <c r="I1085" s="97"/>
      <c r="J1085" s="242" t="s">
        <v>1752</v>
      </c>
    </row>
    <row r="1086">
      <c r="A1086" s="1635" t="s">
        <v>7474</v>
      </c>
      <c r="B1086" s="1635" t="s">
        <v>125</v>
      </c>
      <c r="C1086" s="1635" t="s">
        <v>234</v>
      </c>
      <c r="D1086" s="1635" t="s">
        <v>2871</v>
      </c>
      <c r="E1086" s="1637">
        <v>0.625</v>
      </c>
      <c r="F1086" s="1637">
        <v>0.8854166666666666</v>
      </c>
      <c r="G1086" s="1635">
        <v>0.5</v>
      </c>
      <c r="H1086" s="1635">
        <v>5.75</v>
      </c>
      <c r="I1086" s="138"/>
      <c r="J1086" s="242" t="s">
        <v>1752</v>
      </c>
    </row>
    <row r="1087">
      <c r="A1087" s="1675" t="s">
        <v>7475</v>
      </c>
      <c r="B1087" s="1675" t="s">
        <v>141</v>
      </c>
      <c r="C1087" s="1675" t="s">
        <v>234</v>
      </c>
      <c r="D1087" s="1675" t="s">
        <v>1167</v>
      </c>
      <c r="E1087" s="1691">
        <v>0.4166666666666667</v>
      </c>
      <c r="F1087" s="1691">
        <v>0.6666666666666666</v>
      </c>
      <c r="G1087" s="1675" t="s">
        <v>4593</v>
      </c>
      <c r="H1087" s="1675" t="s">
        <v>4536</v>
      </c>
      <c r="I1087" s="97"/>
      <c r="J1087" s="242" t="s">
        <v>1752</v>
      </c>
    </row>
    <row r="1088">
      <c r="A1088" s="1644" t="s">
        <v>7475</v>
      </c>
      <c r="B1088" s="1644" t="s">
        <v>141</v>
      </c>
      <c r="C1088" s="1644" t="s">
        <v>234</v>
      </c>
      <c r="D1088" s="1644" t="s">
        <v>1148</v>
      </c>
      <c r="E1088" s="1682">
        <v>0.4791666666666667</v>
      </c>
      <c r="F1088" s="1682">
        <v>0.9027777777777778</v>
      </c>
      <c r="G1088" s="1644">
        <v>1.0</v>
      </c>
      <c r="H1088" s="1644" t="s">
        <v>2562</v>
      </c>
      <c r="I1088" s="832"/>
      <c r="J1088" s="242" t="s">
        <v>1752</v>
      </c>
    </row>
    <row r="1089">
      <c r="A1089" s="1635" t="s">
        <v>7475</v>
      </c>
      <c r="B1089" s="1635" t="s">
        <v>141</v>
      </c>
      <c r="C1089" s="1635" t="s">
        <v>234</v>
      </c>
      <c r="D1089" s="1635" t="s">
        <v>2871</v>
      </c>
      <c r="E1089" s="1637">
        <v>0.6666666666666666</v>
      </c>
      <c r="F1089" s="1637">
        <v>0.9027777777777778</v>
      </c>
      <c r="G1089" s="1635" t="s">
        <v>1063</v>
      </c>
      <c r="H1089" s="1635" t="s">
        <v>6057</v>
      </c>
      <c r="I1089" s="138"/>
      <c r="J1089" s="242" t="s">
        <v>1752</v>
      </c>
    </row>
    <row r="1090">
      <c r="A1090" s="1619" t="s">
        <v>7477</v>
      </c>
      <c r="B1090" s="1619" t="s">
        <v>170</v>
      </c>
      <c r="C1090" s="1619" t="s">
        <v>234</v>
      </c>
      <c r="D1090" s="1619" t="s">
        <v>946</v>
      </c>
      <c r="E1090" s="1620">
        <v>0.4583333333333333</v>
      </c>
      <c r="F1090" s="1620">
        <v>0.7569444444444444</v>
      </c>
      <c r="G1090" s="1619">
        <v>30.0</v>
      </c>
      <c r="H1090" s="1619" t="s">
        <v>2246</v>
      </c>
      <c r="I1090" s="103"/>
      <c r="J1090" s="242" t="s">
        <v>1752</v>
      </c>
    </row>
    <row r="1091">
      <c r="A1091" s="1635" t="s">
        <v>7477</v>
      </c>
      <c r="B1091" s="1635" t="s">
        <v>170</v>
      </c>
      <c r="C1091" s="1635" t="s">
        <v>234</v>
      </c>
      <c r="D1091" s="1635" t="s">
        <v>2871</v>
      </c>
      <c r="E1091" s="1637">
        <v>0.5416666666666666</v>
      </c>
      <c r="F1091" s="1637">
        <v>0.6666666666666666</v>
      </c>
      <c r="G1091" s="1635" t="s">
        <v>1063</v>
      </c>
      <c r="H1091" s="1635">
        <v>3.0</v>
      </c>
      <c r="I1091" s="138"/>
      <c r="J1091" s="242" t="s">
        <v>1752</v>
      </c>
    </row>
    <row r="1092">
      <c r="A1092" s="1619" t="s">
        <v>7479</v>
      </c>
      <c r="B1092" s="1619" t="s">
        <v>5</v>
      </c>
      <c r="C1092" s="1619" t="s">
        <v>1064</v>
      </c>
      <c r="D1092" s="1619" t="s">
        <v>946</v>
      </c>
      <c r="E1092" s="1620">
        <v>0.3958333333333333</v>
      </c>
      <c r="F1092" s="1620">
        <v>0.8229166666666666</v>
      </c>
      <c r="G1092" s="1619">
        <v>1.75</v>
      </c>
      <c r="H1092" s="1619">
        <v>8.5</v>
      </c>
      <c r="I1092" s="1619" t="s">
        <v>7480</v>
      </c>
      <c r="J1092" s="242" t="s">
        <v>1752</v>
      </c>
    </row>
    <row r="1093">
      <c r="A1093" s="1635" t="s">
        <v>7479</v>
      </c>
      <c r="B1093" s="1635" t="s">
        <v>5</v>
      </c>
      <c r="C1093" s="1635" t="s">
        <v>234</v>
      </c>
      <c r="D1093" s="1635" t="s">
        <v>2871</v>
      </c>
      <c r="E1093" s="1637">
        <v>0.4166666666666667</v>
      </c>
      <c r="F1093" s="1637">
        <v>0.6666666666666666</v>
      </c>
      <c r="G1093" s="1635" t="s">
        <v>1063</v>
      </c>
      <c r="H1093" s="1635">
        <v>6.0</v>
      </c>
      <c r="I1093" s="138"/>
      <c r="J1093" s="242" t="s">
        <v>1752</v>
      </c>
    </row>
    <row r="1094">
      <c r="A1094" s="1647" t="s">
        <v>7479</v>
      </c>
      <c r="B1094" s="1647" t="s">
        <v>5</v>
      </c>
      <c r="C1094" s="1647" t="s">
        <v>234</v>
      </c>
      <c r="D1094" s="1647" t="s">
        <v>7458</v>
      </c>
      <c r="E1094" s="1648">
        <v>0.625</v>
      </c>
      <c r="F1094" s="1648">
        <v>0.8229166666666666</v>
      </c>
      <c r="G1094" s="1647" t="s">
        <v>1063</v>
      </c>
      <c r="H1094" s="1647">
        <v>4.75</v>
      </c>
      <c r="I1094" s="1749"/>
      <c r="J1094" s="242" t="s">
        <v>1752</v>
      </c>
    </row>
    <row r="1095">
      <c r="A1095" s="1619" t="s">
        <v>7484</v>
      </c>
      <c r="B1095" s="1619" t="s">
        <v>40</v>
      </c>
      <c r="C1095" s="1619" t="s">
        <v>234</v>
      </c>
      <c r="D1095" s="1619" t="s">
        <v>946</v>
      </c>
      <c r="E1095" s="1620">
        <v>0.4166666666666667</v>
      </c>
      <c r="F1095" s="1620">
        <v>0.6354166666666666</v>
      </c>
      <c r="G1095" s="1619" t="s">
        <v>1063</v>
      </c>
      <c r="H1095" s="1619">
        <v>5.25</v>
      </c>
      <c r="I1095" s="103"/>
      <c r="J1095" s="242" t="s">
        <v>1752</v>
      </c>
    </row>
    <row r="1096">
      <c r="A1096" s="1605" t="s">
        <v>7486</v>
      </c>
      <c r="B1096" s="1605" t="s">
        <v>40</v>
      </c>
      <c r="C1096" s="1605" t="s">
        <v>234</v>
      </c>
      <c r="D1096" s="1605" t="s">
        <v>2870</v>
      </c>
      <c r="E1096" s="1607">
        <v>0.625</v>
      </c>
      <c r="F1096" s="1607">
        <v>0.8020833333333334</v>
      </c>
      <c r="G1096" s="1397"/>
      <c r="H1096" s="1605">
        <v>4.25</v>
      </c>
      <c r="I1096" s="1605" t="s">
        <v>7487</v>
      </c>
      <c r="J1096" s="242" t="s">
        <v>1752</v>
      </c>
    </row>
    <row r="1097">
      <c r="A1097" s="1644" t="s">
        <v>7488</v>
      </c>
      <c r="B1097" s="1644" t="s">
        <v>1115</v>
      </c>
      <c r="C1097" s="1644" t="s">
        <v>234</v>
      </c>
      <c r="D1097" s="1644" t="s">
        <v>1148</v>
      </c>
      <c r="E1097" s="1682">
        <v>0.4166666666666667</v>
      </c>
      <c r="F1097" s="1682">
        <v>0.6666666666666666</v>
      </c>
      <c r="G1097" s="1644" t="s">
        <v>1063</v>
      </c>
      <c r="H1097" s="1644">
        <v>6.0</v>
      </c>
      <c r="I1097" s="832"/>
      <c r="J1097" s="242" t="s">
        <v>1752</v>
      </c>
    </row>
    <row r="1098">
      <c r="A1098" s="1635" t="s">
        <v>7488</v>
      </c>
      <c r="B1098" s="1635" t="s">
        <v>1115</v>
      </c>
      <c r="C1098" s="1635" t="s">
        <v>234</v>
      </c>
      <c r="D1098" s="1635" t="s">
        <v>2871</v>
      </c>
      <c r="E1098" s="1637">
        <v>0.625</v>
      </c>
      <c r="F1098" s="1637">
        <v>0.7986111111111112</v>
      </c>
      <c r="G1098" s="1635" t="s">
        <v>1063</v>
      </c>
      <c r="H1098" s="1635" t="s">
        <v>7399</v>
      </c>
      <c r="I1098" s="138"/>
      <c r="J1098" s="242" t="s">
        <v>1752</v>
      </c>
    </row>
    <row r="1099">
      <c r="A1099" s="1662" t="s">
        <v>7490</v>
      </c>
      <c r="B1099" s="1662" t="s">
        <v>109</v>
      </c>
      <c r="C1099" s="1662" t="s">
        <v>234</v>
      </c>
      <c r="D1099" s="1662" t="s">
        <v>6619</v>
      </c>
      <c r="E1099" s="1663">
        <v>0.4166666666666667</v>
      </c>
      <c r="F1099" s="1663">
        <v>0.7083333333333334</v>
      </c>
      <c r="G1099" s="1662" t="s">
        <v>1063</v>
      </c>
      <c r="H1099" s="1662">
        <v>7.0</v>
      </c>
      <c r="I1099" s="1508"/>
      <c r="J1099" s="242" t="s">
        <v>1752</v>
      </c>
    </row>
    <row r="1100">
      <c r="A1100" s="1644" t="s">
        <v>7490</v>
      </c>
      <c r="B1100" s="1644" t="s">
        <v>109</v>
      </c>
      <c r="C1100" s="1644" t="s">
        <v>234</v>
      </c>
      <c r="D1100" s="1644" t="s">
        <v>1148</v>
      </c>
      <c r="E1100" s="1682">
        <v>0.625</v>
      </c>
      <c r="F1100" s="1682">
        <v>0.8854166666666666</v>
      </c>
      <c r="G1100" s="1644" t="s">
        <v>1063</v>
      </c>
      <c r="H1100" s="1644">
        <v>6.25</v>
      </c>
      <c r="I1100" s="832"/>
      <c r="J1100" s="242" t="s">
        <v>1752</v>
      </c>
    </row>
    <row r="1101">
      <c r="A1101" s="1619" t="s">
        <v>7490</v>
      </c>
      <c r="B1101" s="1619" t="s">
        <v>4685</v>
      </c>
      <c r="C1101" s="1619" t="s">
        <v>1064</v>
      </c>
      <c r="D1101" s="1619" t="s">
        <v>946</v>
      </c>
      <c r="E1101" s="1620">
        <v>0.40625</v>
      </c>
      <c r="F1101" s="1620">
        <v>0.6354166666666666</v>
      </c>
      <c r="G1101" s="1619" t="s">
        <v>1063</v>
      </c>
      <c r="H1101" s="1619">
        <v>5.5</v>
      </c>
      <c r="I1101" s="103"/>
      <c r="J1101" s="242" t="s">
        <v>1752</v>
      </c>
    </row>
    <row r="1102">
      <c r="A1102" s="1619" t="s">
        <v>7492</v>
      </c>
      <c r="B1102" s="1619" t="s">
        <v>125</v>
      </c>
      <c r="C1102" s="1619" t="s">
        <v>234</v>
      </c>
      <c r="D1102" s="1619" t="s">
        <v>946</v>
      </c>
      <c r="E1102" s="1620">
        <v>0.4166666666666667</v>
      </c>
      <c r="F1102" s="1620">
        <v>0.6354166666666666</v>
      </c>
      <c r="G1102" s="1619" t="s">
        <v>1063</v>
      </c>
      <c r="H1102" s="1619">
        <v>5.25</v>
      </c>
      <c r="I1102" s="103"/>
      <c r="J1102" s="242" t="s">
        <v>1752</v>
      </c>
    </row>
    <row r="1103">
      <c r="A1103" s="1644" t="s">
        <v>7492</v>
      </c>
      <c r="B1103" s="1644" t="s">
        <v>125</v>
      </c>
      <c r="C1103" s="1644" t="s">
        <v>234</v>
      </c>
      <c r="D1103" s="1644" t="s">
        <v>1148</v>
      </c>
      <c r="E1103" s="1682">
        <v>0.5833333333333334</v>
      </c>
      <c r="F1103" s="1682">
        <v>0.7916666666666666</v>
      </c>
      <c r="G1103" s="1644" t="s">
        <v>1063</v>
      </c>
      <c r="H1103" s="1644">
        <v>5.0</v>
      </c>
      <c r="I1103" s="832"/>
      <c r="J1103" s="242" t="s">
        <v>1752</v>
      </c>
    </row>
    <row r="1104">
      <c r="A1104" s="1605" t="s">
        <v>7494</v>
      </c>
      <c r="B1104" s="1605" t="s">
        <v>125</v>
      </c>
      <c r="C1104" s="1605" t="s">
        <v>234</v>
      </c>
      <c r="D1104" s="1605" t="s">
        <v>2870</v>
      </c>
      <c r="E1104" s="1607">
        <v>0.625</v>
      </c>
      <c r="F1104" s="1607">
        <v>0.8819444444444444</v>
      </c>
      <c r="G1104" s="1605">
        <v>0.5</v>
      </c>
      <c r="H1104" s="1605" t="s">
        <v>1106</v>
      </c>
      <c r="I1104" s="1397"/>
      <c r="J1104" s="242" t="s">
        <v>1752</v>
      </c>
    </row>
    <row r="1105">
      <c r="A1105" s="1619" t="s">
        <v>7495</v>
      </c>
      <c r="B1105" s="1619" t="s">
        <v>141</v>
      </c>
      <c r="C1105" s="1619" t="s">
        <v>234</v>
      </c>
      <c r="D1105" s="1619" t="s">
        <v>946</v>
      </c>
      <c r="E1105" s="1620">
        <v>0.4791666666666667</v>
      </c>
      <c r="F1105" s="1620">
        <v>0.5833333333333334</v>
      </c>
      <c r="G1105" s="1619" t="s">
        <v>1063</v>
      </c>
      <c r="H1105" s="1619">
        <v>2.5</v>
      </c>
      <c r="I1105" s="103"/>
      <c r="J1105" s="242" t="s">
        <v>1752</v>
      </c>
    </row>
    <row r="1106">
      <c r="A1106" s="1675" t="s">
        <v>7495</v>
      </c>
      <c r="B1106" s="1675" t="s">
        <v>141</v>
      </c>
      <c r="C1106" s="1675" t="s">
        <v>234</v>
      </c>
      <c r="D1106" s="1675" t="s">
        <v>1167</v>
      </c>
      <c r="E1106" s="1691">
        <v>0.4166666666666667</v>
      </c>
      <c r="F1106" s="1691">
        <v>0.6666666666666666</v>
      </c>
      <c r="G1106" s="1675" t="s">
        <v>4566</v>
      </c>
      <c r="H1106" s="1675">
        <v>5.5</v>
      </c>
      <c r="I1106" s="97"/>
      <c r="J1106" s="242" t="s">
        <v>1752</v>
      </c>
    </row>
    <row r="1107">
      <c r="A1107" s="1644" t="s">
        <v>7498</v>
      </c>
      <c r="B1107" s="1644" t="s">
        <v>141</v>
      </c>
      <c r="C1107" s="1644" t="s">
        <v>234</v>
      </c>
      <c r="D1107" s="1644" t="s">
        <v>7469</v>
      </c>
      <c r="E1107" s="1682">
        <v>0.5833333333333334</v>
      </c>
      <c r="F1107" s="1682">
        <v>0.9270833333333334</v>
      </c>
      <c r="G1107" s="1644" t="s">
        <v>4566</v>
      </c>
      <c r="H1107" s="1644">
        <v>8.25</v>
      </c>
      <c r="I1107" s="1644" t="s">
        <v>2471</v>
      </c>
      <c r="J1107" s="242" t="s">
        <v>1752</v>
      </c>
    </row>
    <row r="1108">
      <c r="A1108" s="1647" t="s">
        <v>7498</v>
      </c>
      <c r="B1108" s="1647" t="s">
        <v>141</v>
      </c>
      <c r="C1108" s="1647" t="s">
        <v>234</v>
      </c>
      <c r="D1108" s="1647" t="s">
        <v>7458</v>
      </c>
      <c r="E1108" s="1648">
        <v>0.6666666666666666</v>
      </c>
      <c r="F1108" s="1648">
        <v>0.9270833333333334</v>
      </c>
      <c r="G1108" s="1647" t="s">
        <v>4566</v>
      </c>
      <c r="H1108" s="1647">
        <v>5.75</v>
      </c>
      <c r="I1108" s="1647" t="s">
        <v>2471</v>
      </c>
      <c r="J1108" s="242" t="s">
        <v>1752</v>
      </c>
    </row>
    <row r="1109">
      <c r="A1109" s="1643" t="s">
        <v>7500</v>
      </c>
      <c r="B1109" s="1643" t="s">
        <v>170</v>
      </c>
      <c r="C1109" s="1643" t="s">
        <v>234</v>
      </c>
      <c r="D1109" s="1643" t="s">
        <v>946</v>
      </c>
      <c r="E1109" s="1645">
        <v>0.4583333333333333</v>
      </c>
      <c r="F1109" s="1645">
        <v>0.75</v>
      </c>
      <c r="G1109" s="1643" t="s">
        <v>1073</v>
      </c>
      <c r="H1109" s="1643">
        <v>6.5</v>
      </c>
      <c r="I1109" s="1669"/>
      <c r="J1109" s="242" t="s">
        <v>1752</v>
      </c>
    </row>
    <row r="1110">
      <c r="A1110" s="1675" t="s">
        <v>7501</v>
      </c>
      <c r="B1110" s="1675" t="s">
        <v>170</v>
      </c>
      <c r="C1110" s="1675" t="s">
        <v>234</v>
      </c>
      <c r="D1110" s="1675" t="s">
        <v>1167</v>
      </c>
      <c r="E1110" s="1691">
        <v>0.5416666666666666</v>
      </c>
      <c r="F1110" s="1691">
        <v>0.6666666666666666</v>
      </c>
      <c r="G1110" s="1675" t="s">
        <v>1063</v>
      </c>
      <c r="H1110" s="1675">
        <v>3.0</v>
      </c>
      <c r="I1110" s="97"/>
      <c r="J1110" s="242" t="s">
        <v>1752</v>
      </c>
    </row>
    <row r="1111">
      <c r="A1111" s="1670">
        <v>41648.0</v>
      </c>
      <c r="B1111" s="1662" t="s">
        <v>5</v>
      </c>
      <c r="C1111" s="1662" t="s">
        <v>234</v>
      </c>
      <c r="D1111" s="1662" t="s">
        <v>6619</v>
      </c>
      <c r="E1111" s="1663">
        <v>0.4166666666666667</v>
      </c>
      <c r="F1111" s="1663">
        <v>0.6666666666666666</v>
      </c>
      <c r="G1111" s="1662" t="s">
        <v>1063</v>
      </c>
      <c r="H1111" s="1662">
        <v>6.0</v>
      </c>
      <c r="I1111" s="1508"/>
      <c r="J1111" s="242" t="s">
        <v>1752</v>
      </c>
    </row>
    <row r="1112">
      <c r="A1112" s="1634">
        <v>41648.0</v>
      </c>
      <c r="B1112" s="1635" t="s">
        <v>5</v>
      </c>
      <c r="C1112" s="1635" t="s">
        <v>234</v>
      </c>
      <c r="D1112" s="1635" t="s">
        <v>2871</v>
      </c>
      <c r="E1112" s="1637">
        <v>0.625</v>
      </c>
      <c r="F1112" s="1637">
        <v>0.7916666666666666</v>
      </c>
      <c r="G1112" s="1635" t="s">
        <v>1063</v>
      </c>
      <c r="H1112" s="1635">
        <v>4.0</v>
      </c>
      <c r="I1112" s="138"/>
      <c r="J1112" s="242" t="s">
        <v>1752</v>
      </c>
    </row>
    <row r="1113">
      <c r="A1113" s="968">
        <v>41648.0</v>
      </c>
      <c r="B1113" s="1619" t="s">
        <v>5</v>
      </c>
      <c r="C1113" s="1619" t="s">
        <v>1064</v>
      </c>
      <c r="D1113" s="1619" t="s">
        <v>946</v>
      </c>
      <c r="E1113" s="1620">
        <v>0.40625</v>
      </c>
      <c r="F1113" s="1620">
        <v>0.7291666666666666</v>
      </c>
      <c r="G1113" s="1619" t="s">
        <v>4593</v>
      </c>
      <c r="H1113" s="1619">
        <v>7.5</v>
      </c>
      <c r="I1113" s="103"/>
      <c r="J1113" s="242" t="s">
        <v>1752</v>
      </c>
    </row>
    <row r="1114">
      <c r="A1114" s="968">
        <v>41679.0</v>
      </c>
      <c r="B1114" s="1619" t="s">
        <v>40</v>
      </c>
      <c r="C1114" s="1619" t="s">
        <v>234</v>
      </c>
      <c r="D1114" s="1619" t="s">
        <v>946</v>
      </c>
      <c r="E1114" s="1620">
        <v>0.4166666666666667</v>
      </c>
      <c r="F1114" s="1620">
        <v>0.6666666666666666</v>
      </c>
      <c r="G1114" s="1619" t="s">
        <v>1063</v>
      </c>
      <c r="H1114" s="1619">
        <v>6.0</v>
      </c>
      <c r="I1114" s="103"/>
      <c r="J1114" s="242" t="s">
        <v>1752</v>
      </c>
    </row>
    <row r="1115">
      <c r="A1115" s="1634">
        <v>41679.0</v>
      </c>
      <c r="B1115" s="1635" t="s">
        <v>40</v>
      </c>
      <c r="C1115" s="1635" t="s">
        <v>234</v>
      </c>
      <c r="D1115" s="1635" t="s">
        <v>2871</v>
      </c>
      <c r="E1115" s="1637">
        <v>0.625</v>
      </c>
      <c r="F1115" s="1637">
        <v>0.7916666666666666</v>
      </c>
      <c r="G1115" s="1635" t="s">
        <v>1063</v>
      </c>
      <c r="H1115" s="1635">
        <v>4.0</v>
      </c>
      <c r="I1115" s="138"/>
      <c r="J1115" s="242" t="s">
        <v>1752</v>
      </c>
    </row>
    <row r="1116">
      <c r="A1116" s="968">
        <v>41707.0</v>
      </c>
      <c r="B1116" s="1619" t="s">
        <v>1115</v>
      </c>
      <c r="C1116" s="1619" t="s">
        <v>234</v>
      </c>
      <c r="D1116" s="1619" t="s">
        <v>946</v>
      </c>
      <c r="E1116" s="1620">
        <v>0.4166666666666667</v>
      </c>
      <c r="F1116" s="1620">
        <v>0.6666666666666666</v>
      </c>
      <c r="G1116" s="1619" t="s">
        <v>1063</v>
      </c>
      <c r="H1116" s="1619">
        <v>6.0</v>
      </c>
      <c r="I1116" s="103"/>
      <c r="J1116" s="242" t="s">
        <v>1752</v>
      </c>
    </row>
    <row r="1117">
      <c r="A1117" s="1634">
        <v>41707.0</v>
      </c>
      <c r="B1117" s="1635" t="s">
        <v>1115</v>
      </c>
      <c r="C1117" s="1635" t="s">
        <v>234</v>
      </c>
      <c r="D1117" s="1635" t="s">
        <v>2871</v>
      </c>
      <c r="E1117" s="1637">
        <v>0.625</v>
      </c>
      <c r="F1117" s="1637">
        <v>0.7916666666666666</v>
      </c>
      <c r="G1117" s="1635" t="s">
        <v>1063</v>
      </c>
      <c r="H1117" s="1635">
        <v>4.0</v>
      </c>
      <c r="I1117" s="138"/>
      <c r="J1117" s="242" t="s">
        <v>1752</v>
      </c>
    </row>
    <row r="1118">
      <c r="A1118" s="1078"/>
      <c r="B1118" s="1078"/>
      <c r="C1118" s="1078"/>
      <c r="D1118" s="1792" t="s">
        <v>2059</v>
      </c>
      <c r="E1118" s="1078"/>
      <c r="F1118" s="1078"/>
      <c r="G1118" s="1078"/>
      <c r="H1118" s="1078"/>
      <c r="I1118" s="1078"/>
    </row>
    <row r="1119">
      <c r="A1119" s="968">
        <v>41738.0</v>
      </c>
      <c r="B1119" s="1619" t="s">
        <v>109</v>
      </c>
      <c r="C1119" s="1619" t="s">
        <v>1064</v>
      </c>
      <c r="D1119" s="1619" t="s">
        <v>946</v>
      </c>
      <c r="E1119" s="1620">
        <v>0.3958333333333333</v>
      </c>
      <c r="F1119" s="1620">
        <v>0.6145833333333334</v>
      </c>
      <c r="G1119" s="1619" t="s">
        <v>1063</v>
      </c>
      <c r="H1119" s="1619">
        <v>5.25</v>
      </c>
      <c r="I1119" s="103"/>
      <c r="J1119" s="242" t="s">
        <v>1752</v>
      </c>
    </row>
    <row r="1120">
      <c r="A1120" s="1134">
        <v>41738.0</v>
      </c>
      <c r="B1120" s="1675" t="s">
        <v>109</v>
      </c>
      <c r="C1120" s="1675" t="s">
        <v>234</v>
      </c>
      <c r="D1120" s="1675" t="s">
        <v>1167</v>
      </c>
      <c r="E1120" s="1691">
        <v>0.4166666666666667</v>
      </c>
      <c r="F1120" s="1691">
        <v>0.7083333333333334</v>
      </c>
      <c r="G1120" s="97"/>
      <c r="H1120" s="1675">
        <v>7.0</v>
      </c>
      <c r="I1120" s="97"/>
      <c r="J1120" s="242" t="s">
        <v>1752</v>
      </c>
    </row>
    <row r="1121">
      <c r="A1121" s="1628">
        <v>41738.0</v>
      </c>
      <c r="B1121" s="1605" t="s">
        <v>109</v>
      </c>
      <c r="C1121" s="1605" t="s">
        <v>234</v>
      </c>
      <c r="D1121" s="1605" t="s">
        <v>2870</v>
      </c>
      <c r="E1121" s="1607">
        <v>0.625</v>
      </c>
      <c r="F1121" s="1607">
        <v>0.8819444444444444</v>
      </c>
      <c r="G1121" s="1397"/>
      <c r="H1121" s="1605" t="s">
        <v>2949</v>
      </c>
      <c r="I1121" s="1397"/>
      <c r="J1121" s="242" t="s">
        <v>1752</v>
      </c>
    </row>
    <row r="1122">
      <c r="A1122" s="968">
        <v>41768.0</v>
      </c>
      <c r="B1122" s="1619" t="s">
        <v>125</v>
      </c>
      <c r="C1122" s="1619" t="s">
        <v>234</v>
      </c>
      <c r="D1122" s="1619" t="s">
        <v>946</v>
      </c>
      <c r="E1122" s="1620">
        <v>0.4166666666666667</v>
      </c>
      <c r="F1122" s="1620">
        <v>0.6770833333333334</v>
      </c>
      <c r="G1122" s="1619" t="s">
        <v>1063</v>
      </c>
      <c r="H1122" s="1619">
        <v>6.25</v>
      </c>
      <c r="I1122" s="103"/>
      <c r="J1122" s="242" t="s">
        <v>1752</v>
      </c>
    </row>
    <row r="1123">
      <c r="A1123" s="864">
        <v>41768.0</v>
      </c>
      <c r="B1123" s="242" t="s">
        <v>125</v>
      </c>
      <c r="C1123" s="242" t="s">
        <v>234</v>
      </c>
      <c r="D1123" s="242" t="s">
        <v>2871</v>
      </c>
      <c r="E1123" s="1615">
        <v>0.5416666666666666</v>
      </c>
      <c r="F1123" s="1615">
        <v>0.875</v>
      </c>
      <c r="G1123" s="242" t="s">
        <v>4566</v>
      </c>
      <c r="H1123" s="242">
        <v>7.5</v>
      </c>
      <c r="I1123" s="242" t="s">
        <v>7510</v>
      </c>
      <c r="J1123" s="242" t="s">
        <v>1752</v>
      </c>
    </row>
    <row r="1124">
      <c r="A1124" s="1134">
        <v>41799.0</v>
      </c>
      <c r="B1124" s="1675" t="s">
        <v>141</v>
      </c>
      <c r="C1124" s="1675" t="s">
        <v>234</v>
      </c>
      <c r="D1124" s="1675" t="s">
        <v>1167</v>
      </c>
      <c r="E1124" s="1691">
        <v>0.4166666666666667</v>
      </c>
      <c r="F1124" s="1691">
        <v>0.625</v>
      </c>
      <c r="G1124" s="1675" t="s">
        <v>1063</v>
      </c>
      <c r="H1124" s="1675">
        <v>5.0</v>
      </c>
      <c r="I1124" s="97"/>
      <c r="J1124" s="242" t="s">
        <v>1752</v>
      </c>
    </row>
    <row r="1125">
      <c r="A1125" s="864">
        <v>41799.0</v>
      </c>
      <c r="B1125" s="242" t="s">
        <v>141</v>
      </c>
      <c r="C1125" s="242" t="s">
        <v>234</v>
      </c>
      <c r="D1125" s="242" t="s">
        <v>2871</v>
      </c>
      <c r="E1125" s="1615">
        <v>0.4791666666666667</v>
      </c>
      <c r="F1125" s="1615">
        <v>0.8125</v>
      </c>
      <c r="G1125" s="242" t="s">
        <v>4566</v>
      </c>
      <c r="H1125" s="242">
        <v>7.5</v>
      </c>
      <c r="J1125" s="242" t="s">
        <v>1752</v>
      </c>
    </row>
    <row r="1126">
      <c r="A1126" s="1628">
        <v>41799.0</v>
      </c>
      <c r="B1126" s="1605" t="s">
        <v>141</v>
      </c>
      <c r="C1126" s="1605" t="s">
        <v>234</v>
      </c>
      <c r="D1126" s="1605" t="s">
        <v>2870</v>
      </c>
      <c r="E1126" s="1607">
        <v>0.625</v>
      </c>
      <c r="F1126" s="1607">
        <v>0.9027777777777778</v>
      </c>
      <c r="G1126" s="1605">
        <v>0.5</v>
      </c>
      <c r="H1126" s="1605" t="s">
        <v>1069</v>
      </c>
      <c r="I1126" s="1397"/>
      <c r="J1126" s="242" t="s">
        <v>1752</v>
      </c>
    </row>
    <row r="1127">
      <c r="A1127" s="968">
        <v>41829.0</v>
      </c>
      <c r="B1127" s="1619" t="s">
        <v>170</v>
      </c>
      <c r="C1127" s="1619" t="s">
        <v>234</v>
      </c>
      <c r="D1127" s="1619" t="s">
        <v>946</v>
      </c>
      <c r="E1127" s="1620">
        <v>0.4583333333333333</v>
      </c>
      <c r="F1127" s="1620">
        <v>0.75</v>
      </c>
      <c r="G1127" s="1619" t="s">
        <v>1073</v>
      </c>
      <c r="H1127" s="1619">
        <v>6.5</v>
      </c>
      <c r="I1127" s="103"/>
      <c r="J1127" s="242" t="s">
        <v>1752</v>
      </c>
    </row>
    <row r="1128">
      <c r="A1128" s="1670">
        <v>41829.0</v>
      </c>
      <c r="B1128" s="1662" t="s">
        <v>170</v>
      </c>
      <c r="C1128" s="1662" t="s">
        <v>234</v>
      </c>
      <c r="D1128" s="1662" t="s">
        <v>6619</v>
      </c>
      <c r="E1128" s="1663">
        <v>0.5416666666666666</v>
      </c>
      <c r="F1128" s="1663">
        <v>0.6666666666666666</v>
      </c>
      <c r="G1128" s="1662" t="s">
        <v>1063</v>
      </c>
      <c r="H1128" s="1662">
        <v>3.0</v>
      </c>
      <c r="I1128" s="1508"/>
      <c r="J1128" s="242" t="s">
        <v>1752</v>
      </c>
    </row>
    <row r="1129">
      <c r="A1129" s="1134">
        <v>41860.0</v>
      </c>
      <c r="B1129" s="1675" t="s">
        <v>5</v>
      </c>
      <c r="C1129" s="1675" t="s">
        <v>234</v>
      </c>
      <c r="D1129" s="1675" t="s">
        <v>1167</v>
      </c>
      <c r="E1129" s="1691">
        <v>0.4166666666666667</v>
      </c>
      <c r="F1129" s="1691">
        <v>0.6666666666666666</v>
      </c>
      <c r="G1129" s="1675" t="s">
        <v>7514</v>
      </c>
      <c r="H1129" s="1675" t="s">
        <v>7515</v>
      </c>
      <c r="I1129" s="97"/>
      <c r="J1129" s="242" t="s">
        <v>1752</v>
      </c>
    </row>
    <row r="1130">
      <c r="A1130" s="864">
        <v>41860.0</v>
      </c>
      <c r="B1130" s="242" t="s">
        <v>5</v>
      </c>
      <c r="C1130" s="242" t="s">
        <v>234</v>
      </c>
      <c r="D1130" s="242" t="s">
        <v>2871</v>
      </c>
      <c r="E1130" s="1615">
        <v>0.625</v>
      </c>
      <c r="F1130" s="1615">
        <v>0.7708333333333334</v>
      </c>
      <c r="G1130" s="242" t="s">
        <v>1063</v>
      </c>
      <c r="H1130" s="242">
        <v>3.5</v>
      </c>
      <c r="J1130" s="242" t="s">
        <v>1752</v>
      </c>
    </row>
    <row r="1131">
      <c r="A1131" s="968">
        <v>41860.0</v>
      </c>
      <c r="B1131" s="1619" t="s">
        <v>5</v>
      </c>
      <c r="C1131" s="1619" t="s">
        <v>1064</v>
      </c>
      <c r="D1131" s="1619" t="s">
        <v>946</v>
      </c>
      <c r="E1131" s="1620">
        <v>0.3958333333333333</v>
      </c>
      <c r="F1131" s="1620">
        <v>0.6875</v>
      </c>
      <c r="G1131" s="1619" t="s">
        <v>1063</v>
      </c>
      <c r="H1131" s="1619">
        <v>7.0</v>
      </c>
      <c r="I1131" s="1619" t="s">
        <v>7519</v>
      </c>
      <c r="J1131" s="242" t="s">
        <v>1752</v>
      </c>
    </row>
    <row r="1132">
      <c r="A1132" s="968">
        <v>41891.0</v>
      </c>
      <c r="B1132" s="1619" t="s">
        <v>40</v>
      </c>
      <c r="C1132" s="1619" t="s">
        <v>234</v>
      </c>
      <c r="D1132" s="1619" t="s">
        <v>946</v>
      </c>
      <c r="E1132" s="1620">
        <v>0.4166666666666667</v>
      </c>
      <c r="F1132" s="1620">
        <v>0.6666666666666666</v>
      </c>
      <c r="G1132" s="1619" t="s">
        <v>1063</v>
      </c>
      <c r="H1132" s="1619">
        <v>6.0</v>
      </c>
      <c r="I1132" s="103"/>
      <c r="J1132" s="242" t="s">
        <v>1752</v>
      </c>
    </row>
    <row r="1133">
      <c r="A1133" s="864">
        <v>41891.0</v>
      </c>
      <c r="B1133" s="242" t="s">
        <v>40</v>
      </c>
      <c r="C1133" s="242" t="s">
        <v>234</v>
      </c>
      <c r="D1133" s="242" t="s">
        <v>2871</v>
      </c>
      <c r="E1133" s="1615">
        <v>0.625</v>
      </c>
      <c r="F1133" s="1615">
        <v>0.7708333333333334</v>
      </c>
      <c r="G1133" s="242" t="s">
        <v>1063</v>
      </c>
      <c r="H1133" s="242">
        <v>3.5</v>
      </c>
      <c r="J1133" s="242" t="s">
        <v>1752</v>
      </c>
    </row>
    <row r="1134">
      <c r="A1134" s="864">
        <v>41921.0</v>
      </c>
      <c r="B1134" s="242" t="s">
        <v>1115</v>
      </c>
      <c r="C1134" s="242" t="s">
        <v>234</v>
      </c>
      <c r="D1134" s="242" t="s">
        <v>2871</v>
      </c>
      <c r="E1134" s="1615">
        <v>0.4166666666666667</v>
      </c>
      <c r="F1134" s="1615">
        <v>0.65625</v>
      </c>
      <c r="G1134" s="242" t="s">
        <v>1063</v>
      </c>
      <c r="H1134" s="242" t="s">
        <v>7521</v>
      </c>
      <c r="J1134" s="242" t="s">
        <v>1752</v>
      </c>
    </row>
    <row r="1135">
      <c r="A1135" s="968">
        <v>41921.0</v>
      </c>
      <c r="B1135" s="1619" t="s">
        <v>1115</v>
      </c>
      <c r="C1135" s="1619" t="s">
        <v>234</v>
      </c>
      <c r="D1135" s="1619" t="s">
        <v>946</v>
      </c>
      <c r="E1135" s="1620">
        <v>0.625</v>
      </c>
      <c r="F1135" s="1620">
        <v>0.7916666666666666</v>
      </c>
      <c r="G1135" s="1619" t="s">
        <v>1063</v>
      </c>
      <c r="H1135" s="1619">
        <v>4.0</v>
      </c>
      <c r="I1135" s="103"/>
      <c r="J1135" s="242" t="s">
        <v>1752</v>
      </c>
    </row>
    <row r="1136">
      <c r="A1136" s="1634">
        <v>41952.0</v>
      </c>
      <c r="B1136" s="1635" t="s">
        <v>109</v>
      </c>
      <c r="C1136" s="1635" t="s">
        <v>234</v>
      </c>
      <c r="D1136" s="1635" t="s">
        <v>2871</v>
      </c>
      <c r="E1136" s="1637">
        <v>0.625</v>
      </c>
      <c r="F1136" s="1637">
        <v>0.875</v>
      </c>
      <c r="G1136" s="1635" t="s">
        <v>1063</v>
      </c>
      <c r="H1136" s="1635">
        <v>6.0</v>
      </c>
      <c r="I1136" s="138"/>
      <c r="J1136" s="1635" t="s">
        <v>1752</v>
      </c>
    </row>
    <row r="1137">
      <c r="A1137" s="968">
        <v>41952.0</v>
      </c>
      <c r="B1137" s="1619" t="s">
        <v>109</v>
      </c>
      <c r="C1137" s="1619" t="s">
        <v>1064</v>
      </c>
      <c r="D1137" s="1619" t="s">
        <v>946</v>
      </c>
      <c r="E1137" s="1620">
        <v>0.40625</v>
      </c>
      <c r="F1137" s="1620">
        <v>0.625</v>
      </c>
      <c r="G1137" s="1619" t="s">
        <v>1063</v>
      </c>
      <c r="H1137" s="1619">
        <v>5.25</v>
      </c>
      <c r="I1137" s="103"/>
      <c r="J1137" s="242" t="s">
        <v>1752</v>
      </c>
    </row>
    <row r="1138">
      <c r="A1138" s="1670">
        <v>41952.0</v>
      </c>
      <c r="B1138" s="1662" t="s">
        <v>109</v>
      </c>
      <c r="C1138" s="1662" t="s">
        <v>234</v>
      </c>
      <c r="D1138" s="1662" t="s">
        <v>6619</v>
      </c>
      <c r="E1138" s="1663">
        <v>0.4166666666666667</v>
      </c>
      <c r="F1138" s="1663">
        <v>0.7083333333333334</v>
      </c>
      <c r="G1138" s="1662">
        <v>0.5</v>
      </c>
      <c r="H1138" s="1662">
        <v>6.5</v>
      </c>
      <c r="I1138" s="1508"/>
      <c r="J1138" s="242" t="s">
        <v>1752</v>
      </c>
    </row>
    <row r="1139">
      <c r="A1139" s="1670">
        <v>41982.0</v>
      </c>
      <c r="B1139" s="1662" t="s">
        <v>125</v>
      </c>
      <c r="C1139" s="1662" t="s">
        <v>234</v>
      </c>
      <c r="D1139" s="1662" t="s">
        <v>6619</v>
      </c>
      <c r="E1139" s="1663">
        <v>0.4166666666666667</v>
      </c>
      <c r="F1139" s="1663">
        <v>0.625</v>
      </c>
      <c r="G1139" s="1662" t="s">
        <v>1063</v>
      </c>
      <c r="H1139" s="1662">
        <v>5.0</v>
      </c>
      <c r="I1139" s="1508"/>
      <c r="J1139" s="242" t="s">
        <v>1752</v>
      </c>
    </row>
    <row r="1140">
      <c r="A1140" s="1628">
        <v>41982.0</v>
      </c>
      <c r="B1140" s="1605" t="s">
        <v>125</v>
      </c>
      <c r="C1140" s="1605" t="s">
        <v>234</v>
      </c>
      <c r="D1140" s="1605" t="s">
        <v>2870</v>
      </c>
      <c r="E1140" s="1607">
        <v>0.625</v>
      </c>
      <c r="F1140" s="1607">
        <v>0.8819444444444444</v>
      </c>
      <c r="G1140" s="1605">
        <v>0.5</v>
      </c>
      <c r="H1140" s="1605" t="s">
        <v>1106</v>
      </c>
      <c r="I1140" s="1397"/>
      <c r="J1140" s="242" t="s">
        <v>1752</v>
      </c>
    </row>
    <row r="1141">
      <c r="A1141" s="968">
        <v>41982.0</v>
      </c>
      <c r="B1141" s="1619" t="s">
        <v>125</v>
      </c>
      <c r="C1141" s="1619" t="s">
        <v>234</v>
      </c>
      <c r="D1141" s="1619" t="s">
        <v>946</v>
      </c>
      <c r="E1141" s="1620">
        <v>0.5416666666666666</v>
      </c>
      <c r="F1141" s="1620">
        <v>0.7916666666666666</v>
      </c>
      <c r="G1141" s="1619">
        <v>0.5</v>
      </c>
      <c r="H1141" s="1619">
        <v>5.5</v>
      </c>
      <c r="I1141" s="103"/>
      <c r="J1141" s="242" t="s">
        <v>1752</v>
      </c>
    </row>
    <row r="1142">
      <c r="A1142" s="1605" t="s">
        <v>7526</v>
      </c>
      <c r="B1142" s="1605" t="s">
        <v>141</v>
      </c>
      <c r="C1142" s="1605" t="s">
        <v>234</v>
      </c>
      <c r="D1142" s="1605" t="s">
        <v>2870</v>
      </c>
      <c r="E1142" s="1607">
        <v>0.4166666666666667</v>
      </c>
      <c r="F1142" s="1607">
        <v>0.6666666666666666</v>
      </c>
      <c r="G1142" s="1605">
        <v>0.5</v>
      </c>
      <c r="H1142" s="1605">
        <v>5.5</v>
      </c>
      <c r="I1142" s="1397"/>
      <c r="J1142" s="242" t="s">
        <v>1752</v>
      </c>
    </row>
    <row r="1143">
      <c r="A1143" s="1675" t="s">
        <v>7526</v>
      </c>
      <c r="B1143" s="1675" t="s">
        <v>141</v>
      </c>
      <c r="C1143" s="1675" t="s">
        <v>234</v>
      </c>
      <c r="D1143" s="1675" t="s">
        <v>1167</v>
      </c>
      <c r="E1143" s="1691">
        <v>0.6666666666666666</v>
      </c>
      <c r="F1143" s="1691">
        <v>0.8958333333333334</v>
      </c>
      <c r="G1143" s="97"/>
      <c r="H1143" s="1675">
        <v>5.5</v>
      </c>
      <c r="I1143" s="97"/>
      <c r="J1143" s="242" t="s">
        <v>1752</v>
      </c>
    </row>
    <row r="1144">
      <c r="A1144" s="1619" t="s">
        <v>7528</v>
      </c>
      <c r="B1144" s="1619" t="s">
        <v>170</v>
      </c>
      <c r="C1144" s="1619" t="s">
        <v>234</v>
      </c>
      <c r="D1144" s="1619" t="s">
        <v>946</v>
      </c>
      <c r="E1144" s="1620">
        <v>0.4583333333333333</v>
      </c>
      <c r="F1144" s="1620">
        <v>0.75</v>
      </c>
      <c r="G1144" s="1619">
        <v>0.5</v>
      </c>
      <c r="H1144" s="1619">
        <v>6.5</v>
      </c>
      <c r="I1144" s="103"/>
      <c r="J1144" s="242" t="s">
        <v>1752</v>
      </c>
    </row>
    <row r="1145">
      <c r="A1145" s="242" t="s">
        <v>7529</v>
      </c>
      <c r="B1145" s="242" t="s">
        <v>170</v>
      </c>
      <c r="C1145" s="242" t="s">
        <v>234</v>
      </c>
      <c r="D1145" s="242" t="s">
        <v>2871</v>
      </c>
      <c r="E1145" s="1615">
        <v>0.5416666666666666</v>
      </c>
      <c r="F1145" s="1615">
        <v>0.6666666666666666</v>
      </c>
      <c r="G1145" s="242" t="s">
        <v>1063</v>
      </c>
      <c r="H1145" s="242">
        <v>3.0</v>
      </c>
      <c r="J1145" s="242" t="s">
        <v>1752</v>
      </c>
    </row>
    <row r="1146">
      <c r="A1146" s="1662" t="s">
        <v>7531</v>
      </c>
      <c r="B1146" s="1662" t="s">
        <v>5</v>
      </c>
      <c r="C1146" s="1662" t="s">
        <v>234</v>
      </c>
      <c r="D1146" s="1662" t="s">
        <v>6619</v>
      </c>
      <c r="E1146" s="1663">
        <v>0.4166666666666667</v>
      </c>
      <c r="F1146" s="1663">
        <v>0.6666666666666666</v>
      </c>
      <c r="G1146" s="1662" t="s">
        <v>1063</v>
      </c>
      <c r="H1146" s="1662">
        <v>6.0</v>
      </c>
      <c r="I1146" s="1508"/>
      <c r="J1146" s="242" t="s">
        <v>1752</v>
      </c>
    </row>
    <row r="1147">
      <c r="A1147" s="242" t="s">
        <v>7532</v>
      </c>
      <c r="B1147" s="242" t="s">
        <v>5</v>
      </c>
      <c r="C1147" s="242" t="s">
        <v>234</v>
      </c>
      <c r="D1147" s="242" t="s">
        <v>2871</v>
      </c>
      <c r="E1147" s="1615">
        <v>0.625</v>
      </c>
      <c r="F1147" s="1615">
        <v>0.7777777777777778</v>
      </c>
      <c r="G1147" s="242" t="s">
        <v>1063</v>
      </c>
      <c r="H1147" s="242" t="s">
        <v>7533</v>
      </c>
      <c r="J1147" s="242" t="s">
        <v>1752</v>
      </c>
    </row>
    <row r="1148">
      <c r="A1148" s="1619" t="s">
        <v>7534</v>
      </c>
      <c r="B1148" s="1619" t="s">
        <v>5</v>
      </c>
      <c r="C1148" s="1619" t="s">
        <v>1064</v>
      </c>
      <c r="D1148" s="1619" t="s">
        <v>946</v>
      </c>
      <c r="E1148" s="1620">
        <v>0.4166666666666667</v>
      </c>
      <c r="F1148" s="1620">
        <v>0.7291666666666666</v>
      </c>
      <c r="G1148" s="1619" t="s">
        <v>1063</v>
      </c>
      <c r="H1148" s="1619">
        <v>7.5</v>
      </c>
      <c r="I1148" s="103"/>
      <c r="J1148" s="242" t="s">
        <v>1752</v>
      </c>
    </row>
    <row r="1149">
      <c r="A1149" s="1605" t="s">
        <v>7534</v>
      </c>
      <c r="B1149" s="1605" t="s">
        <v>40</v>
      </c>
      <c r="C1149" s="1605" t="s">
        <v>234</v>
      </c>
      <c r="D1149" s="1605" t="s">
        <v>2870</v>
      </c>
      <c r="E1149" s="1607">
        <v>0.4166666666666667</v>
      </c>
      <c r="F1149" s="1607">
        <v>0.6458333333333334</v>
      </c>
      <c r="G1149" s="1605" t="s">
        <v>7436</v>
      </c>
      <c r="H1149" s="1605">
        <v>5.5</v>
      </c>
      <c r="I1149" s="1397"/>
      <c r="J1149" s="242" t="s">
        <v>1752</v>
      </c>
    </row>
    <row r="1150">
      <c r="A1150" s="1619" t="s">
        <v>7534</v>
      </c>
      <c r="B1150" s="1619" t="s">
        <v>40</v>
      </c>
      <c r="C1150" s="1619" t="s">
        <v>234</v>
      </c>
      <c r="D1150" s="1619" t="s">
        <v>946</v>
      </c>
      <c r="E1150" s="1620">
        <v>0.625</v>
      </c>
      <c r="F1150" s="1620">
        <v>0.7986111111111112</v>
      </c>
      <c r="G1150" s="103"/>
      <c r="H1150" s="1619" t="s">
        <v>7535</v>
      </c>
      <c r="I1150" s="103"/>
      <c r="J1150" s="242" t="s">
        <v>1752</v>
      </c>
    </row>
    <row r="1151">
      <c r="A1151" s="1979" t="s">
        <v>7534</v>
      </c>
      <c r="B1151" s="1979" t="s">
        <v>40</v>
      </c>
      <c r="C1151" s="1979" t="s">
        <v>234</v>
      </c>
      <c r="D1151" s="1979" t="s">
        <v>1158</v>
      </c>
      <c r="E1151" s="1980">
        <v>0.6666666666666666</v>
      </c>
      <c r="F1151" s="1980">
        <v>0.7986111111111112</v>
      </c>
      <c r="G1151" s="1979" t="s">
        <v>1063</v>
      </c>
      <c r="H1151" s="1979" t="s">
        <v>7536</v>
      </c>
      <c r="I1151" s="1982"/>
      <c r="J1151" s="1656" t="s">
        <v>1752</v>
      </c>
    </row>
    <row r="1152">
      <c r="A1152" s="1605" t="s">
        <v>7537</v>
      </c>
      <c r="B1152" s="1605" t="s">
        <v>1115</v>
      </c>
      <c r="C1152" s="1605" t="s">
        <v>234</v>
      </c>
      <c r="D1152" s="1605" t="s">
        <v>2870</v>
      </c>
      <c r="E1152" s="1607">
        <v>0.4166666666666667</v>
      </c>
      <c r="F1152" s="1607">
        <v>0.6666666666666666</v>
      </c>
      <c r="G1152" s="1605" t="s">
        <v>1063</v>
      </c>
      <c r="H1152" s="1605">
        <v>6.0</v>
      </c>
      <c r="I1152" s="1397"/>
      <c r="J1152" s="242" t="s">
        <v>1752</v>
      </c>
    </row>
    <row r="1153">
      <c r="A1153" s="1643" t="s">
        <v>7537</v>
      </c>
      <c r="B1153" s="1643" t="s">
        <v>1115</v>
      </c>
      <c r="C1153" s="1643" t="s">
        <v>234</v>
      </c>
      <c r="D1153" s="1643" t="s">
        <v>946</v>
      </c>
      <c r="E1153" s="1645">
        <v>0.625</v>
      </c>
      <c r="F1153" s="1645">
        <v>0.7916666666666666</v>
      </c>
      <c r="G1153" s="1643" t="s">
        <v>1063</v>
      </c>
      <c r="H1153" s="1643">
        <v>4.0</v>
      </c>
      <c r="I1153" s="1669"/>
      <c r="J1153" s="242" t="s">
        <v>1752</v>
      </c>
    </row>
    <row r="1154">
      <c r="A1154" s="1589"/>
      <c r="B1154" s="1589"/>
      <c r="C1154" s="1589"/>
      <c r="D1154" s="1792" t="s">
        <v>7035</v>
      </c>
      <c r="E1154" s="1589"/>
      <c r="F1154" s="1589"/>
      <c r="G1154" s="1589"/>
      <c r="H1154" s="1589"/>
      <c r="I1154" s="1589"/>
    </row>
    <row r="1155">
      <c r="A1155" s="1662" t="s">
        <v>7540</v>
      </c>
      <c r="B1155" s="1662" t="s">
        <v>109</v>
      </c>
      <c r="C1155" s="1662" t="s">
        <v>234</v>
      </c>
      <c r="D1155" s="1662" t="s">
        <v>6619</v>
      </c>
      <c r="E1155" s="1663">
        <v>0.4166666666666667</v>
      </c>
      <c r="F1155" s="1663">
        <v>0.7083333333333334</v>
      </c>
      <c r="G1155" s="1662" t="s">
        <v>1063</v>
      </c>
      <c r="H1155" s="1662">
        <v>7.0</v>
      </c>
      <c r="I1155" s="1662" t="s">
        <v>7541</v>
      </c>
      <c r="J1155" s="242" t="s">
        <v>1752</v>
      </c>
    </row>
    <row r="1156">
      <c r="A1156" s="242" t="s">
        <v>7543</v>
      </c>
      <c r="B1156" s="242" t="s">
        <v>109</v>
      </c>
      <c r="C1156" s="242" t="s">
        <v>234</v>
      </c>
      <c r="D1156" s="242" t="s">
        <v>2871</v>
      </c>
      <c r="E1156" s="1615">
        <v>0.625</v>
      </c>
      <c r="F1156" s="1615">
        <v>0.875</v>
      </c>
      <c r="G1156" s="242">
        <v>0.5</v>
      </c>
      <c r="H1156" s="242">
        <v>5.5</v>
      </c>
      <c r="J1156" s="242" t="s">
        <v>1752</v>
      </c>
    </row>
    <row r="1157">
      <c r="A1157" s="1619" t="s">
        <v>7544</v>
      </c>
      <c r="B1157" s="1619" t="s">
        <v>125</v>
      </c>
      <c r="C1157" s="1619" t="s">
        <v>234</v>
      </c>
      <c r="D1157" s="1619" t="s">
        <v>946</v>
      </c>
      <c r="E1157" s="1620">
        <v>0.4166666666666667</v>
      </c>
      <c r="F1157" s="1620">
        <v>0.6354166666666666</v>
      </c>
      <c r="G1157" s="1619" t="s">
        <v>1063</v>
      </c>
      <c r="H1157" s="1619">
        <v>5.25</v>
      </c>
      <c r="I1157" s="103"/>
      <c r="J1157" s="242" t="s">
        <v>1752</v>
      </c>
    </row>
    <row r="1158">
      <c r="A1158" s="1676" t="s">
        <v>7544</v>
      </c>
      <c r="B1158" s="1676" t="s">
        <v>125</v>
      </c>
      <c r="C1158" s="1676" t="s">
        <v>234</v>
      </c>
      <c r="D1158" s="1676" t="s">
        <v>1158</v>
      </c>
      <c r="E1158" s="1684">
        <v>0.4166666666666667</v>
      </c>
      <c r="F1158" s="1684">
        <v>0.5520833333333334</v>
      </c>
      <c r="G1158" s="1043"/>
      <c r="H1158" s="1676">
        <v>3.25</v>
      </c>
      <c r="I1158" s="1043"/>
      <c r="J1158" s="242" t="s">
        <v>1752</v>
      </c>
    </row>
    <row r="1159">
      <c r="A1159" s="1675" t="s">
        <v>7545</v>
      </c>
      <c r="B1159" s="1675" t="s">
        <v>125</v>
      </c>
      <c r="C1159" s="1675" t="s">
        <v>234</v>
      </c>
      <c r="D1159" s="1675" t="s">
        <v>1167</v>
      </c>
      <c r="E1159" s="1691">
        <v>0.5416666666666666</v>
      </c>
      <c r="F1159" s="1691">
        <v>0.7916666666666666</v>
      </c>
      <c r="G1159" s="1675">
        <v>0.5</v>
      </c>
      <c r="H1159" s="1675">
        <v>5.5</v>
      </c>
      <c r="I1159" s="97"/>
      <c r="J1159" s="242" t="s">
        <v>1752</v>
      </c>
    </row>
    <row r="1160">
      <c r="A1160" s="242" t="s">
        <v>7544</v>
      </c>
      <c r="B1160" s="242" t="s">
        <v>125</v>
      </c>
      <c r="C1160" s="242" t="s">
        <v>234</v>
      </c>
      <c r="D1160" s="242" t="s">
        <v>2871</v>
      </c>
      <c r="E1160" s="1615">
        <v>0.625</v>
      </c>
      <c r="F1160" s="1615">
        <v>0.875</v>
      </c>
      <c r="G1160" s="242" t="s">
        <v>1063</v>
      </c>
      <c r="H1160" s="242">
        <v>6.0</v>
      </c>
      <c r="J1160" s="242" t="s">
        <v>1752</v>
      </c>
    </row>
    <row r="1161">
      <c r="A1161" s="242" t="s">
        <v>7546</v>
      </c>
      <c r="B1161" s="242" t="s">
        <v>141</v>
      </c>
      <c r="C1161" s="242" t="s">
        <v>234</v>
      </c>
      <c r="D1161" s="242" t="s">
        <v>2871</v>
      </c>
      <c r="E1161" s="1615">
        <v>0.4166666666666667</v>
      </c>
      <c r="F1161" s="1615">
        <v>0.7083333333333334</v>
      </c>
      <c r="G1161" s="242" t="s">
        <v>1063</v>
      </c>
      <c r="H1161" s="242">
        <v>7.0</v>
      </c>
      <c r="J1161" s="242" t="s">
        <v>1752</v>
      </c>
    </row>
    <row r="1162">
      <c r="A1162" s="1676" t="s">
        <v>7546</v>
      </c>
      <c r="B1162" s="1676" t="s">
        <v>141</v>
      </c>
      <c r="C1162" s="1676" t="s">
        <v>234</v>
      </c>
      <c r="D1162" s="1676" t="s">
        <v>1158</v>
      </c>
      <c r="E1162" s="1684">
        <v>0.4791666666666667</v>
      </c>
      <c r="F1162" s="1684">
        <v>0.6458333333333334</v>
      </c>
      <c r="G1162" s="1676" t="s">
        <v>1063</v>
      </c>
      <c r="H1162" s="1676">
        <v>4.0</v>
      </c>
      <c r="I1162" s="1043"/>
      <c r="J1162" s="242" t="s">
        <v>1752</v>
      </c>
    </row>
    <row r="1163">
      <c r="A1163" s="1662" t="s">
        <v>7546</v>
      </c>
      <c r="B1163" s="1662" t="s">
        <v>141</v>
      </c>
      <c r="C1163" s="1662" t="s">
        <v>234</v>
      </c>
      <c r="D1163" s="1662" t="s">
        <v>6619</v>
      </c>
      <c r="E1163" s="1663">
        <v>0.6458333333333334</v>
      </c>
      <c r="F1163" s="1663">
        <v>0.8958333333333334</v>
      </c>
      <c r="G1163" s="1662" t="s">
        <v>1063</v>
      </c>
      <c r="H1163" s="1662">
        <v>6.0</v>
      </c>
      <c r="I1163" s="1508"/>
      <c r="J1163" s="242" t="s">
        <v>1752</v>
      </c>
    </row>
    <row r="1164">
      <c r="A1164" s="1619" t="s">
        <v>7547</v>
      </c>
      <c r="B1164" s="1619" t="s">
        <v>170</v>
      </c>
      <c r="C1164" s="1619" t="s">
        <v>234</v>
      </c>
      <c r="D1164" s="1619" t="s">
        <v>946</v>
      </c>
      <c r="E1164" s="1620">
        <v>0.4583333333333333</v>
      </c>
      <c r="F1164" s="1620">
        <v>0.75</v>
      </c>
      <c r="G1164" s="1619" t="s">
        <v>4566</v>
      </c>
      <c r="H1164" s="1619">
        <v>6.5</v>
      </c>
      <c r="I1164" s="103"/>
      <c r="J1164" s="242" t="s">
        <v>1752</v>
      </c>
    </row>
    <row r="1165">
      <c r="A1165" s="1675" t="s">
        <v>7547</v>
      </c>
      <c r="B1165" s="1675" t="s">
        <v>170</v>
      </c>
      <c r="C1165" s="1675" t="s">
        <v>234</v>
      </c>
      <c r="D1165" s="1675" t="s">
        <v>1167</v>
      </c>
      <c r="E1165" s="1691">
        <v>0.5416666666666666</v>
      </c>
      <c r="F1165" s="1691">
        <v>0.6666666666666666</v>
      </c>
      <c r="G1165" s="1675" t="s">
        <v>1063</v>
      </c>
      <c r="H1165" s="1675">
        <v>3.0</v>
      </c>
      <c r="I1165" s="97"/>
      <c r="J1165" s="242" t="s">
        <v>1752</v>
      </c>
    </row>
    <row r="1166">
      <c r="A1166" s="242" t="s">
        <v>7548</v>
      </c>
      <c r="B1166" s="242" t="s">
        <v>5</v>
      </c>
      <c r="C1166" s="242" t="s">
        <v>234</v>
      </c>
      <c r="D1166" s="242" t="s">
        <v>2871</v>
      </c>
      <c r="E1166" s="1615">
        <v>0.5416666666666666</v>
      </c>
      <c r="F1166" s="1615">
        <v>0.78125</v>
      </c>
      <c r="G1166" s="242">
        <v>0.25</v>
      </c>
      <c r="H1166" s="242" t="s">
        <v>7549</v>
      </c>
      <c r="J1166" s="242" t="s">
        <v>1752</v>
      </c>
    </row>
    <row r="1167">
      <c r="A1167" s="1662" t="s">
        <v>7548</v>
      </c>
      <c r="B1167" s="1662" t="s">
        <v>5</v>
      </c>
      <c r="C1167" s="1662" t="s">
        <v>234</v>
      </c>
      <c r="D1167" s="1662" t="s">
        <v>6619</v>
      </c>
      <c r="E1167" s="1663">
        <v>0.4166666666666667</v>
      </c>
      <c r="F1167" s="1663">
        <v>0.6770833333333334</v>
      </c>
      <c r="G1167" s="1662">
        <v>30.0</v>
      </c>
      <c r="H1167" s="1662">
        <v>5.75</v>
      </c>
      <c r="I1167" s="1508"/>
      <c r="J1167" s="242" t="s">
        <v>1752</v>
      </c>
    </row>
    <row r="1168">
      <c r="A1168" s="1619" t="s">
        <v>7548</v>
      </c>
      <c r="B1168" s="1619" t="s">
        <v>5</v>
      </c>
      <c r="C1168" s="1619" t="s">
        <v>1064</v>
      </c>
      <c r="D1168" s="1619" t="s">
        <v>946</v>
      </c>
      <c r="E1168" s="1620">
        <v>0.40625</v>
      </c>
      <c r="F1168" s="1620">
        <v>0.7083333333333334</v>
      </c>
      <c r="G1168" s="1619" t="s">
        <v>1063</v>
      </c>
      <c r="H1168" s="1619">
        <v>7.25</v>
      </c>
      <c r="I1168" s="1619" t="s">
        <v>7550</v>
      </c>
      <c r="J1168" s="242" t="s">
        <v>1752</v>
      </c>
    </row>
    <row r="1169">
      <c r="A1169" s="1619" t="s">
        <v>7551</v>
      </c>
      <c r="B1169" s="1619" t="s">
        <v>40</v>
      </c>
      <c r="C1169" s="1619" t="s">
        <v>234</v>
      </c>
      <c r="D1169" s="1619" t="s">
        <v>946</v>
      </c>
      <c r="E1169" s="1620">
        <v>0.4166666666666667</v>
      </c>
      <c r="F1169" s="1620">
        <v>0.6770833333333334</v>
      </c>
      <c r="G1169" s="1619">
        <v>30.0</v>
      </c>
      <c r="H1169" s="1619">
        <v>5.75</v>
      </c>
      <c r="I1169" s="103"/>
      <c r="J1169" s="242" t="s">
        <v>1752</v>
      </c>
    </row>
    <row r="1170">
      <c r="A1170" s="242" t="s">
        <v>7551</v>
      </c>
      <c r="B1170" s="242" t="s">
        <v>40</v>
      </c>
      <c r="C1170" s="242" t="s">
        <v>234</v>
      </c>
      <c r="D1170" s="242" t="s">
        <v>2871</v>
      </c>
      <c r="E1170" s="1615">
        <v>0.5416666666666666</v>
      </c>
      <c r="F1170" s="1615">
        <v>0.7708333333333334</v>
      </c>
      <c r="G1170" s="242">
        <v>0.75</v>
      </c>
      <c r="H1170" s="242">
        <v>4.75</v>
      </c>
      <c r="J1170" s="242" t="s">
        <v>1752</v>
      </c>
    </row>
    <row r="1171">
      <c r="A1171" s="1675" t="s">
        <v>7553</v>
      </c>
      <c r="B1171" s="1675" t="s">
        <v>1115</v>
      </c>
      <c r="C1171" s="1675" t="s">
        <v>234</v>
      </c>
      <c r="D1171" s="1675" t="s">
        <v>1167</v>
      </c>
      <c r="E1171" s="1691">
        <v>0.4166666666666667</v>
      </c>
      <c r="F1171" s="1691">
        <v>0.6666666666666666</v>
      </c>
      <c r="G1171" s="1675" t="s">
        <v>4566</v>
      </c>
      <c r="H1171" s="1675">
        <v>5.5</v>
      </c>
      <c r="I1171" s="97"/>
      <c r="J1171" s="242" t="s">
        <v>1752</v>
      </c>
    </row>
    <row r="1172">
      <c r="A1172" s="242" t="s">
        <v>7553</v>
      </c>
      <c r="B1172" s="242" t="s">
        <v>1115</v>
      </c>
      <c r="C1172" s="242" t="s">
        <v>234</v>
      </c>
      <c r="D1172" s="242" t="s">
        <v>2871</v>
      </c>
      <c r="E1172" s="1615">
        <v>0.5416666666666666</v>
      </c>
      <c r="F1172" s="1615">
        <v>0.7083333333333334</v>
      </c>
      <c r="G1172" s="242" t="s">
        <v>1063</v>
      </c>
      <c r="H1172" s="242">
        <v>4.0</v>
      </c>
      <c r="J1172" s="242" t="s">
        <v>1752</v>
      </c>
    </row>
    <row r="1173">
      <c r="A1173" s="1619" t="s">
        <v>7553</v>
      </c>
      <c r="B1173" s="1619" t="s">
        <v>1115</v>
      </c>
      <c r="C1173" s="1619" t="s">
        <v>3145</v>
      </c>
      <c r="D1173" s="1619" t="s">
        <v>946</v>
      </c>
      <c r="E1173" s="1620">
        <v>0.7083333333333334</v>
      </c>
      <c r="F1173" s="1620">
        <v>0.7916666666666666</v>
      </c>
      <c r="G1173" s="1619" t="s">
        <v>1063</v>
      </c>
      <c r="H1173" s="1619">
        <v>2.25</v>
      </c>
      <c r="I1173" s="1619" t="s">
        <v>7555</v>
      </c>
      <c r="J1173" s="242" t="s">
        <v>1752</v>
      </c>
    </row>
    <row r="1174">
      <c r="A1174" s="1619" t="s">
        <v>7556</v>
      </c>
      <c r="B1174" s="1619" t="s">
        <v>109</v>
      </c>
      <c r="C1174" s="1619" t="s">
        <v>1064</v>
      </c>
      <c r="D1174" s="1619" t="s">
        <v>946</v>
      </c>
      <c r="E1174" s="1620">
        <v>0.40625</v>
      </c>
      <c r="F1174" s="1620">
        <v>0.7083333333333334</v>
      </c>
      <c r="G1174" s="1619" t="s">
        <v>1063</v>
      </c>
      <c r="H1174" s="1619">
        <v>7.25</v>
      </c>
      <c r="I1174" s="103"/>
      <c r="J1174" s="242" t="s">
        <v>1752</v>
      </c>
    </row>
    <row r="1175">
      <c r="A1175" s="1676" t="s">
        <v>7556</v>
      </c>
      <c r="B1175" s="1676" t="s">
        <v>109</v>
      </c>
      <c r="C1175" s="1676" t="s">
        <v>234</v>
      </c>
      <c r="D1175" s="1676" t="s">
        <v>1158</v>
      </c>
      <c r="E1175" s="1684">
        <v>0.40625</v>
      </c>
      <c r="F1175" s="1684">
        <v>0.5416666666666666</v>
      </c>
      <c r="G1175" s="1043"/>
      <c r="H1175" s="1676">
        <v>3.0</v>
      </c>
      <c r="I1175" s="1676" t="s">
        <v>7557</v>
      </c>
      <c r="J1175" s="242" t="s">
        <v>1752</v>
      </c>
    </row>
    <row r="1176">
      <c r="A1176" s="1605" t="s">
        <v>7558</v>
      </c>
      <c r="B1176" s="1605" t="s">
        <v>109</v>
      </c>
      <c r="C1176" s="1605" t="s">
        <v>234</v>
      </c>
      <c r="D1176" s="1605" t="s">
        <v>2870</v>
      </c>
      <c r="E1176" s="1607">
        <v>0.5416666666666666</v>
      </c>
      <c r="F1176" s="1607">
        <v>0.8819444444444444</v>
      </c>
      <c r="G1176" s="1605">
        <v>0.5</v>
      </c>
      <c r="H1176" s="1605" t="s">
        <v>2793</v>
      </c>
      <c r="I1176" s="1397"/>
      <c r="J1176" s="242" t="s">
        <v>1752</v>
      </c>
    </row>
    <row r="1177">
      <c r="A1177" s="242" t="s">
        <v>7556</v>
      </c>
      <c r="B1177" s="242" t="s">
        <v>109</v>
      </c>
      <c r="C1177" s="242" t="s">
        <v>234</v>
      </c>
      <c r="D1177" s="242" t="s">
        <v>2871</v>
      </c>
      <c r="E1177" s="1615">
        <v>0.5416666666666666</v>
      </c>
      <c r="F1177" s="1615">
        <v>0.75</v>
      </c>
      <c r="G1177" s="242" t="s">
        <v>1063</v>
      </c>
      <c r="H1177" s="242">
        <v>5.0</v>
      </c>
      <c r="J1177" s="242" t="s">
        <v>1752</v>
      </c>
    </row>
    <row r="1178">
      <c r="A1178" s="1983" t="s">
        <v>7559</v>
      </c>
      <c r="B1178" s="1983" t="s">
        <v>109</v>
      </c>
      <c r="C1178" s="1983" t="s">
        <v>234</v>
      </c>
      <c r="D1178" s="1983" t="s">
        <v>1158</v>
      </c>
      <c r="E1178" s="1984">
        <v>0.75</v>
      </c>
      <c r="F1178" s="1984">
        <v>0.8819444444444444</v>
      </c>
      <c r="G1178" s="1985"/>
      <c r="H1178" s="1983" t="s">
        <v>3361</v>
      </c>
      <c r="I1178" s="1985"/>
      <c r="J1178" s="242" t="s">
        <v>1752</v>
      </c>
    </row>
    <row r="1179">
      <c r="A1179" s="1605" t="s">
        <v>7560</v>
      </c>
      <c r="B1179" s="1605" t="s">
        <v>125</v>
      </c>
      <c r="C1179" s="1605" t="s">
        <v>234</v>
      </c>
      <c r="D1179" s="1605" t="s">
        <v>2870</v>
      </c>
      <c r="E1179" s="1607">
        <v>0.5520833333333334</v>
      </c>
      <c r="F1179" s="1607">
        <v>0.8819444444444444</v>
      </c>
      <c r="G1179" s="1605">
        <v>0.5</v>
      </c>
      <c r="H1179" s="1605" t="s">
        <v>2529</v>
      </c>
      <c r="I1179" s="1605" t="s">
        <v>7561</v>
      </c>
      <c r="J1179" s="242" t="s">
        <v>1752</v>
      </c>
    </row>
    <row r="1180">
      <c r="A1180" s="1662" t="s">
        <v>7560</v>
      </c>
      <c r="B1180" s="1662" t="s">
        <v>125</v>
      </c>
      <c r="C1180" s="1662" t="s">
        <v>234</v>
      </c>
      <c r="D1180" s="1662" t="s">
        <v>6619</v>
      </c>
      <c r="E1180" s="1663">
        <v>0.4166666666666667</v>
      </c>
      <c r="F1180" s="1663">
        <v>0.7986111111111112</v>
      </c>
      <c r="G1180" s="1662">
        <v>0.5</v>
      </c>
      <c r="H1180" s="1662" t="s">
        <v>3445</v>
      </c>
      <c r="I1180" s="1662" t="s">
        <v>7562</v>
      </c>
      <c r="J1180" s="242" t="s">
        <v>1752</v>
      </c>
    </row>
    <row r="1181">
      <c r="A1181" s="1619" t="s">
        <v>7560</v>
      </c>
      <c r="B1181" s="1619" t="s">
        <v>125</v>
      </c>
      <c r="C1181" s="1619" t="s">
        <v>234</v>
      </c>
      <c r="D1181" s="1619" t="s">
        <v>946</v>
      </c>
      <c r="E1181" s="1620">
        <v>0.4652777777777778</v>
      </c>
      <c r="F1181" s="1620">
        <v>0.5590277777777778</v>
      </c>
      <c r="G1181" s="1619" t="s">
        <v>1063</v>
      </c>
      <c r="H1181" s="1619">
        <v>2.25</v>
      </c>
      <c r="I1181" s="1619" t="s">
        <v>7564</v>
      </c>
      <c r="J1181" s="242" t="s">
        <v>1752</v>
      </c>
    </row>
    <row r="1182">
      <c r="A1182" s="1675" t="s">
        <v>7565</v>
      </c>
      <c r="B1182" s="1675" t="s">
        <v>141</v>
      </c>
      <c r="C1182" s="1675" t="s">
        <v>234</v>
      </c>
      <c r="D1182" s="1675" t="s">
        <v>1167</v>
      </c>
      <c r="E1182" s="1691">
        <v>0.4166666666666667</v>
      </c>
      <c r="F1182" s="1691">
        <v>0.7083333333333334</v>
      </c>
      <c r="G1182" s="1675" t="s">
        <v>4566</v>
      </c>
      <c r="H1182" s="1675">
        <v>6.5</v>
      </c>
      <c r="I1182" s="97"/>
      <c r="J1182" s="242" t="s">
        <v>1752</v>
      </c>
    </row>
    <row r="1183">
      <c r="B1183" s="242" t="s">
        <v>6642</v>
      </c>
      <c r="C1183" s="242" t="s">
        <v>234</v>
      </c>
      <c r="D1183" s="242" t="s">
        <v>1158</v>
      </c>
      <c r="E1183" s="1615">
        <v>0.4791666666666667</v>
      </c>
      <c r="F1183" s="1615">
        <v>0.6458333333333334</v>
      </c>
      <c r="G1183" s="242" t="s">
        <v>1063</v>
      </c>
      <c r="H1183" s="242">
        <v>4.0</v>
      </c>
      <c r="J1183" s="242" t="s">
        <v>1752</v>
      </c>
    </row>
    <row r="1184">
      <c r="A1184" s="242" t="s">
        <v>7566</v>
      </c>
      <c r="B1184" s="242" t="s">
        <v>141</v>
      </c>
      <c r="C1184" s="242" t="s">
        <v>234</v>
      </c>
      <c r="D1184" s="242" t="s">
        <v>2871</v>
      </c>
      <c r="E1184" s="1615">
        <v>0.6458333333333334</v>
      </c>
      <c r="F1184" s="1615">
        <v>0.8958333333333334</v>
      </c>
      <c r="H1184" s="242">
        <v>6.0</v>
      </c>
      <c r="J1184" s="242" t="s">
        <v>1752</v>
      </c>
    </row>
    <row r="1185">
      <c r="A1185" s="1619" t="s">
        <v>7566</v>
      </c>
      <c r="B1185" s="1619" t="s">
        <v>141</v>
      </c>
      <c r="C1185" s="1619" t="s">
        <v>234</v>
      </c>
      <c r="D1185" s="1619" t="s">
        <v>946</v>
      </c>
      <c r="E1185" s="1620">
        <v>0.7083333333333334</v>
      </c>
      <c r="F1185" s="1620">
        <v>0.8958333333333334</v>
      </c>
      <c r="G1185" s="1619" t="s">
        <v>1063</v>
      </c>
      <c r="H1185" s="1619">
        <v>4.5</v>
      </c>
      <c r="I1185" s="103"/>
      <c r="J1185" s="242" t="s">
        <v>1752</v>
      </c>
    </row>
    <row r="1186">
      <c r="A1186" s="1619" t="s">
        <v>7567</v>
      </c>
      <c r="B1186" s="1619" t="s">
        <v>170</v>
      </c>
      <c r="C1186" s="1619" t="s">
        <v>234</v>
      </c>
      <c r="D1186" s="1619" t="s">
        <v>4585</v>
      </c>
      <c r="E1186" s="1620">
        <v>0.4583333333333333</v>
      </c>
      <c r="F1186" s="1620">
        <v>0.75</v>
      </c>
      <c r="G1186" s="1619" t="s">
        <v>4566</v>
      </c>
      <c r="H1186" s="1619">
        <v>6.5</v>
      </c>
      <c r="I1186" s="103"/>
      <c r="J1186" s="242" t="s">
        <v>1752</v>
      </c>
    </row>
    <row r="1187">
      <c r="A1187" s="1976" t="s">
        <v>7568</v>
      </c>
      <c r="B1187" s="1976" t="s">
        <v>170</v>
      </c>
      <c r="C1187" s="1976" t="s">
        <v>234</v>
      </c>
      <c r="D1187" s="1976" t="s">
        <v>7458</v>
      </c>
      <c r="E1187" s="1977">
        <v>0.5416666666666666</v>
      </c>
      <c r="F1187" s="1977">
        <v>0.6666666666666666</v>
      </c>
      <c r="G1187" s="1976" t="s">
        <v>1063</v>
      </c>
      <c r="H1187" s="1976">
        <v>3.0</v>
      </c>
      <c r="I1187" s="1986"/>
      <c r="J1187" s="242" t="s">
        <v>1752</v>
      </c>
    </row>
    <row r="1188">
      <c r="A1188" s="1662" t="s">
        <v>7569</v>
      </c>
      <c r="B1188" s="1662" t="s">
        <v>5</v>
      </c>
      <c r="C1188" s="1662" t="s">
        <v>234</v>
      </c>
      <c r="D1188" s="1662" t="s">
        <v>6619</v>
      </c>
      <c r="E1188" s="1663">
        <v>0.4166666666666667</v>
      </c>
      <c r="F1188" s="1663">
        <v>0.6666666666666666</v>
      </c>
      <c r="G1188" s="1662" t="s">
        <v>1063</v>
      </c>
      <c r="H1188" s="1662">
        <v>6.0</v>
      </c>
      <c r="I1188" s="1508"/>
      <c r="J1188" s="242" t="s">
        <v>1752</v>
      </c>
    </row>
    <row r="1189">
      <c r="A1189" s="242" t="s">
        <v>7569</v>
      </c>
      <c r="B1189" s="242" t="s">
        <v>5</v>
      </c>
      <c r="C1189" s="242" t="s">
        <v>234</v>
      </c>
      <c r="D1189" s="242" t="s">
        <v>2871</v>
      </c>
      <c r="E1189" s="1615">
        <v>0.5416666666666666</v>
      </c>
      <c r="F1189" s="1615">
        <v>0.7708333333333334</v>
      </c>
      <c r="G1189" s="242" t="s">
        <v>1063</v>
      </c>
      <c r="H1189" s="242">
        <v>5.5</v>
      </c>
      <c r="J1189" s="242" t="s">
        <v>1752</v>
      </c>
    </row>
    <row r="1190">
      <c r="A1190" s="1619" t="s">
        <v>7569</v>
      </c>
      <c r="B1190" s="1619" t="s">
        <v>5</v>
      </c>
      <c r="C1190" s="1619" t="s">
        <v>1064</v>
      </c>
      <c r="D1190" s="1619" t="s">
        <v>946</v>
      </c>
      <c r="E1190" s="1620">
        <v>0.3958333333333333</v>
      </c>
      <c r="F1190" s="1620">
        <v>0.71875</v>
      </c>
      <c r="G1190" s="1619" t="s">
        <v>1063</v>
      </c>
      <c r="H1190" s="1619">
        <v>7.75</v>
      </c>
      <c r="I1190" s="103"/>
      <c r="J1190" s="242" t="s">
        <v>1752</v>
      </c>
    </row>
    <row r="1191">
      <c r="A1191" s="1619" t="s">
        <v>7570</v>
      </c>
      <c r="B1191" s="1619" t="s">
        <v>40</v>
      </c>
      <c r="C1191" s="1619" t="s">
        <v>234</v>
      </c>
      <c r="D1191" s="1619" t="s">
        <v>946</v>
      </c>
      <c r="E1191" s="1620">
        <v>0.4166666666666667</v>
      </c>
      <c r="F1191" s="1620">
        <v>0.625</v>
      </c>
      <c r="G1191" s="1619" t="s">
        <v>4566</v>
      </c>
      <c r="H1191" s="1619">
        <v>4.5</v>
      </c>
      <c r="I1191" s="103"/>
      <c r="J1191" s="242" t="s">
        <v>1752</v>
      </c>
    </row>
    <row r="1192">
      <c r="B1192" s="1643" t="s">
        <v>40</v>
      </c>
      <c r="C1192" s="1643" t="s">
        <v>7571</v>
      </c>
      <c r="D1192" s="1643" t="s">
        <v>946</v>
      </c>
      <c r="E1192" s="1645">
        <v>0.6666666666666666</v>
      </c>
      <c r="F1192" s="1645">
        <v>0.75</v>
      </c>
      <c r="G1192" s="1643" t="s">
        <v>1063</v>
      </c>
      <c r="H1192" s="1643">
        <v>2.0</v>
      </c>
      <c r="I1192" s="1643" t="s">
        <v>7573</v>
      </c>
      <c r="J1192" s="242" t="s">
        <v>1752</v>
      </c>
    </row>
    <row r="1193">
      <c r="A1193" s="242" t="s">
        <v>2908</v>
      </c>
      <c r="B1193" s="242" t="s">
        <v>40</v>
      </c>
      <c r="C1193" s="242" t="s">
        <v>234</v>
      </c>
      <c r="D1193" s="242" t="s">
        <v>2871</v>
      </c>
      <c r="E1193" s="1615">
        <v>0.5416666666666666</v>
      </c>
      <c r="F1193" s="1615">
        <v>0.7708333333333334</v>
      </c>
      <c r="G1193" s="242" t="s">
        <v>1063</v>
      </c>
      <c r="H1193" s="242">
        <v>5.5</v>
      </c>
      <c r="J1193" s="242" t="s">
        <v>1752</v>
      </c>
    </row>
    <row r="1194">
      <c r="A1194" s="864">
        <v>41649.0</v>
      </c>
      <c r="B1194" s="242" t="s">
        <v>1115</v>
      </c>
      <c r="C1194" s="242" t="s">
        <v>234</v>
      </c>
      <c r="D1194" s="242" t="s">
        <v>2871</v>
      </c>
      <c r="E1194" s="1615">
        <v>0.4166666666666667</v>
      </c>
      <c r="F1194" s="1615">
        <v>0.5833333333333334</v>
      </c>
      <c r="G1194" s="242" t="s">
        <v>1063</v>
      </c>
      <c r="H1194" s="242">
        <v>4.0</v>
      </c>
      <c r="J1194" s="242" t="s">
        <v>1752</v>
      </c>
    </row>
    <row r="1195">
      <c r="A1195" s="864">
        <v>41649.0</v>
      </c>
      <c r="B1195" s="1676" t="s">
        <v>1115</v>
      </c>
      <c r="C1195" s="1676" t="s">
        <v>234</v>
      </c>
      <c r="D1195" s="1676" t="s">
        <v>1158</v>
      </c>
      <c r="E1195" s="1684">
        <v>0.5416666666666666</v>
      </c>
      <c r="F1195" s="1684">
        <v>0.8229166666666666</v>
      </c>
      <c r="G1195" s="1676" t="s">
        <v>1063</v>
      </c>
      <c r="H1195" s="1676">
        <v>6.75</v>
      </c>
      <c r="I1195" s="1676" t="s">
        <v>7574</v>
      </c>
      <c r="J1195" s="242" t="s">
        <v>1752</v>
      </c>
    </row>
    <row r="1196">
      <c r="C1196" s="1078"/>
      <c r="D1196" s="242" t="s">
        <v>7575</v>
      </c>
      <c r="E1196" s="1078"/>
    </row>
    <row r="1197">
      <c r="A1197" s="968">
        <v>41680.0</v>
      </c>
      <c r="B1197" s="1619" t="s">
        <v>109</v>
      </c>
      <c r="C1197" s="1619" t="s">
        <v>1064</v>
      </c>
      <c r="D1197" s="1619" t="s">
        <v>946</v>
      </c>
      <c r="E1197" s="1620">
        <v>0.4166666666666667</v>
      </c>
      <c r="F1197" s="1620">
        <v>0.7083333333333334</v>
      </c>
      <c r="G1197" s="1619" t="s">
        <v>1063</v>
      </c>
      <c r="H1197" s="1619">
        <v>7.0</v>
      </c>
      <c r="I1197" s="103"/>
      <c r="J1197" s="242" t="s">
        <v>1752</v>
      </c>
    </row>
    <row r="1198">
      <c r="A1198" s="864">
        <v>41680.0</v>
      </c>
      <c r="B1198" s="242" t="s">
        <v>109</v>
      </c>
      <c r="C1198" s="242" t="s">
        <v>234</v>
      </c>
      <c r="D1198" s="242" t="s">
        <v>2871</v>
      </c>
      <c r="E1198" s="1615">
        <v>0.625</v>
      </c>
      <c r="F1198" s="1615">
        <v>0.875</v>
      </c>
      <c r="G1198" s="242">
        <v>0.5</v>
      </c>
      <c r="H1198" s="242">
        <v>5.5</v>
      </c>
      <c r="J1198" s="242" t="s">
        <v>1752</v>
      </c>
    </row>
    <row r="1199">
      <c r="A1199" s="1670">
        <v>41680.0</v>
      </c>
      <c r="B1199" s="1662" t="s">
        <v>109</v>
      </c>
      <c r="C1199" s="1662" t="s">
        <v>234</v>
      </c>
      <c r="D1199" s="1662" t="s">
        <v>6619</v>
      </c>
      <c r="E1199" s="1663">
        <v>0.4166666666666667</v>
      </c>
      <c r="F1199" s="1663">
        <v>0.7604166666666666</v>
      </c>
      <c r="G1199" s="1662">
        <v>30.0</v>
      </c>
      <c r="H1199" s="1662">
        <v>7.75</v>
      </c>
      <c r="I1199" s="1662" t="s">
        <v>7576</v>
      </c>
      <c r="J1199" s="242" t="s">
        <v>1752</v>
      </c>
    </row>
    <row r="1200">
      <c r="A1200" s="1134">
        <v>41708.0</v>
      </c>
      <c r="B1200" s="1675" t="s">
        <v>125</v>
      </c>
      <c r="C1200" s="1675" t="s">
        <v>234</v>
      </c>
      <c r="D1200" s="1675" t="s">
        <v>1167</v>
      </c>
      <c r="E1200" s="1691">
        <v>0.5416666666666666</v>
      </c>
      <c r="F1200" s="1691">
        <v>0.7222222222222222</v>
      </c>
      <c r="G1200" s="1675" t="s">
        <v>1063</v>
      </c>
      <c r="H1200" s="1675" t="s">
        <v>2354</v>
      </c>
      <c r="I1200" s="1675" t="s">
        <v>7577</v>
      </c>
      <c r="J1200" s="242" t="s">
        <v>1752</v>
      </c>
    </row>
    <row r="1201">
      <c r="A1201" s="864">
        <v>41708.0</v>
      </c>
      <c r="B1201" s="242" t="s">
        <v>125</v>
      </c>
      <c r="C1201" s="242" t="s">
        <v>234</v>
      </c>
      <c r="D1201" s="242" t="s">
        <v>2871</v>
      </c>
      <c r="E1201" s="1615">
        <v>0.625</v>
      </c>
      <c r="F1201" s="1615">
        <v>0.875</v>
      </c>
      <c r="G1201" s="242">
        <v>0.5</v>
      </c>
      <c r="H1201" s="242">
        <v>5.5</v>
      </c>
      <c r="J1201" s="242" t="s">
        <v>1752</v>
      </c>
    </row>
    <row r="1202">
      <c r="A1202" s="1736">
        <v>41708.0</v>
      </c>
      <c r="B1202" s="1643" t="s">
        <v>125</v>
      </c>
      <c r="C1202" s="1643" t="s">
        <v>7579</v>
      </c>
      <c r="D1202" s="1643" t="s">
        <v>946</v>
      </c>
      <c r="E1202" s="1645">
        <v>0.4166666666666667</v>
      </c>
      <c r="F1202" s="1645">
        <v>0.6875</v>
      </c>
      <c r="G1202" s="1643">
        <v>0.5</v>
      </c>
      <c r="H1202" s="1643">
        <v>6.0</v>
      </c>
      <c r="I1202" s="1643" t="s">
        <v>7580</v>
      </c>
      <c r="J1202" s="242" t="s">
        <v>1752</v>
      </c>
    </row>
    <row r="1203">
      <c r="A1203" s="1134">
        <v>41739.0</v>
      </c>
      <c r="B1203" s="1675" t="s">
        <v>141</v>
      </c>
      <c r="C1203" s="1675" t="s">
        <v>234</v>
      </c>
      <c r="D1203" s="1675" t="s">
        <v>1167</v>
      </c>
      <c r="E1203" s="1691">
        <v>0.4166666666666667</v>
      </c>
      <c r="F1203" s="1691">
        <v>0.6666666666666666</v>
      </c>
      <c r="G1203" s="1675">
        <v>0.5</v>
      </c>
      <c r="H1203" s="1675">
        <v>5.5</v>
      </c>
      <c r="I1203" s="97"/>
      <c r="J1203" s="242" t="s">
        <v>1752</v>
      </c>
    </row>
    <row r="1204">
      <c r="A1204" s="968">
        <v>41739.0</v>
      </c>
      <c r="B1204" s="1619" t="s">
        <v>141</v>
      </c>
      <c r="C1204" s="1619" t="s">
        <v>234</v>
      </c>
      <c r="D1204" s="1619" t="s">
        <v>946</v>
      </c>
      <c r="E1204" s="1620">
        <v>0.4791666666666667</v>
      </c>
      <c r="F1204" s="1620">
        <v>0.7083333333333334</v>
      </c>
      <c r="G1204" s="1619" t="s">
        <v>1063</v>
      </c>
      <c r="H1204" s="1619">
        <v>5.5</v>
      </c>
      <c r="I1204" s="103"/>
      <c r="J1204" s="242" t="s">
        <v>1752</v>
      </c>
    </row>
    <row r="1205">
      <c r="A1205" s="1039">
        <v>41739.0</v>
      </c>
      <c r="B1205" s="1676" t="s">
        <v>141</v>
      </c>
      <c r="C1205" s="1676" t="s">
        <v>234</v>
      </c>
      <c r="D1205" s="1676" t="s">
        <v>1158</v>
      </c>
      <c r="E1205" s="1684">
        <v>0.6458333333333334</v>
      </c>
      <c r="F1205" s="1684">
        <v>0.875</v>
      </c>
      <c r="G1205" s="1676">
        <v>0.25</v>
      </c>
      <c r="H1205" s="1676">
        <v>5.25</v>
      </c>
      <c r="I1205" s="1043"/>
      <c r="J1205" s="242" t="s">
        <v>1752</v>
      </c>
    </row>
    <row r="1206">
      <c r="A1206" s="864">
        <v>41739.0</v>
      </c>
      <c r="B1206" s="242" t="s">
        <v>141</v>
      </c>
      <c r="C1206" s="242" t="s">
        <v>234</v>
      </c>
      <c r="D1206" s="242" t="s">
        <v>2871</v>
      </c>
      <c r="E1206" s="1615">
        <v>0.6875</v>
      </c>
      <c r="F1206" s="1615">
        <v>0.875</v>
      </c>
      <c r="G1206" s="242" t="s">
        <v>1063</v>
      </c>
      <c r="H1206" s="242">
        <v>4.5</v>
      </c>
      <c r="J1206" s="242" t="s">
        <v>1752</v>
      </c>
    </row>
    <row r="1207">
      <c r="A1207" s="968">
        <v>41769.0</v>
      </c>
      <c r="B1207" s="1619" t="s">
        <v>170</v>
      </c>
      <c r="C1207" s="1619" t="s">
        <v>234</v>
      </c>
      <c r="D1207" s="1619" t="s">
        <v>946</v>
      </c>
      <c r="E1207" s="1620">
        <v>0.4583333333333333</v>
      </c>
      <c r="F1207" s="1620">
        <v>0.75</v>
      </c>
      <c r="G1207" s="1619" t="s">
        <v>4566</v>
      </c>
      <c r="H1207" s="1619">
        <v>6.5</v>
      </c>
      <c r="I1207" s="103"/>
      <c r="J1207" s="242" t="s">
        <v>1752</v>
      </c>
    </row>
    <row r="1208">
      <c r="A1208" s="1039">
        <v>41769.0</v>
      </c>
      <c r="B1208" s="1676" t="s">
        <v>170</v>
      </c>
      <c r="C1208" s="1676" t="s">
        <v>234</v>
      </c>
      <c r="D1208" s="1676" t="s">
        <v>1158</v>
      </c>
      <c r="E1208" s="1684">
        <v>0.5416666666666666</v>
      </c>
      <c r="F1208" s="1684">
        <v>0.6666666666666666</v>
      </c>
      <c r="G1208" s="1676" t="s">
        <v>1063</v>
      </c>
      <c r="H1208" s="1676">
        <v>3.0</v>
      </c>
      <c r="I1208" s="1043"/>
      <c r="J1208" s="242" t="s">
        <v>1752</v>
      </c>
    </row>
    <row r="1209">
      <c r="A1209" s="1039">
        <v>41800.0</v>
      </c>
      <c r="B1209" s="1676" t="s">
        <v>5</v>
      </c>
      <c r="C1209" s="1676" t="s">
        <v>234</v>
      </c>
      <c r="D1209" s="1676" t="s">
        <v>1158</v>
      </c>
      <c r="E1209" s="1684">
        <v>0.4166666666666667</v>
      </c>
      <c r="F1209" s="1684">
        <v>0.6666666666666666</v>
      </c>
      <c r="G1209" s="1676" t="s">
        <v>1063</v>
      </c>
      <c r="H1209" s="1676">
        <v>6.0</v>
      </c>
      <c r="I1209" s="1676" t="s">
        <v>1094</v>
      </c>
      <c r="J1209" s="242" t="s">
        <v>1752</v>
      </c>
    </row>
    <row r="1210">
      <c r="A1210" s="864">
        <v>41800.0</v>
      </c>
      <c r="B1210" s="242" t="s">
        <v>5</v>
      </c>
      <c r="C1210" s="242" t="s">
        <v>234</v>
      </c>
      <c r="D1210" s="242" t="s">
        <v>2871</v>
      </c>
      <c r="E1210" s="1615">
        <v>0.5416666666666666</v>
      </c>
      <c r="F1210" s="1615">
        <v>0.75</v>
      </c>
      <c r="G1210" s="242" t="s">
        <v>1063</v>
      </c>
      <c r="H1210" s="242">
        <v>5.0</v>
      </c>
      <c r="I1210" s="242" t="s">
        <v>1094</v>
      </c>
      <c r="J1210" s="242" t="s">
        <v>1752</v>
      </c>
    </row>
    <row r="1211">
      <c r="A1211" s="968">
        <v>41800.0</v>
      </c>
      <c r="B1211" s="1619" t="s">
        <v>5</v>
      </c>
      <c r="C1211" s="1619" t="s">
        <v>1064</v>
      </c>
      <c r="D1211" s="1619" t="s">
        <v>946</v>
      </c>
      <c r="E1211" s="1620">
        <v>0.4270833333333333</v>
      </c>
      <c r="F1211" s="1620">
        <v>0.59375</v>
      </c>
      <c r="G1211" s="1619" t="s">
        <v>1063</v>
      </c>
      <c r="H1211" s="1619">
        <v>4.0</v>
      </c>
      <c r="I1211" s="1619" t="s">
        <v>7581</v>
      </c>
      <c r="J1211" s="242" t="s">
        <v>1752</v>
      </c>
    </row>
    <row r="1212">
      <c r="A1212" s="968">
        <v>41830.0</v>
      </c>
      <c r="B1212" s="1619" t="s">
        <v>40</v>
      </c>
      <c r="C1212" s="1619" t="s">
        <v>234</v>
      </c>
      <c r="D1212" s="1619" t="s">
        <v>946</v>
      </c>
      <c r="E1212" s="1620">
        <v>0.4166666666666667</v>
      </c>
      <c r="F1212" s="1620">
        <v>0.71875</v>
      </c>
      <c r="G1212" s="1619" t="s">
        <v>1063</v>
      </c>
      <c r="H1212" s="1619">
        <v>7.25</v>
      </c>
      <c r="I1212" s="103"/>
      <c r="J1212" s="242" t="s">
        <v>1752</v>
      </c>
    </row>
    <row r="1213">
      <c r="A1213" s="1039">
        <v>41830.0</v>
      </c>
      <c r="B1213" s="1676" t="s">
        <v>40</v>
      </c>
      <c r="C1213" s="1676" t="s">
        <v>234</v>
      </c>
      <c r="D1213" s="1676" t="s">
        <v>1158</v>
      </c>
      <c r="E1213" s="1684">
        <v>0.625</v>
      </c>
      <c r="F1213" s="1684">
        <v>0.8020833333333334</v>
      </c>
      <c r="G1213" s="1676" t="s">
        <v>1063</v>
      </c>
      <c r="H1213" s="1676">
        <v>4.25</v>
      </c>
      <c r="I1213" s="1043"/>
      <c r="J1213" s="242" t="s">
        <v>1752</v>
      </c>
    </row>
    <row r="1214">
      <c r="A1214" s="864">
        <v>41861.0</v>
      </c>
      <c r="B1214" s="242" t="s">
        <v>1115</v>
      </c>
      <c r="C1214" s="242" t="s">
        <v>234</v>
      </c>
      <c r="D1214" s="242" t="s">
        <v>2871</v>
      </c>
      <c r="E1214" s="1615">
        <v>0.4166666666666667</v>
      </c>
      <c r="F1214" s="1615">
        <v>0.625</v>
      </c>
      <c r="G1214" s="242" t="s">
        <v>1063</v>
      </c>
      <c r="H1214" s="242">
        <v>5.0</v>
      </c>
      <c r="I1214" s="242" t="s">
        <v>7582</v>
      </c>
      <c r="J1214" s="242" t="s">
        <v>1752</v>
      </c>
    </row>
    <row r="1215">
      <c r="A1215" s="1134">
        <v>41861.0</v>
      </c>
      <c r="B1215" s="1675" t="s">
        <v>1115</v>
      </c>
      <c r="C1215" s="1675" t="s">
        <v>234</v>
      </c>
      <c r="D1215" s="1675" t="s">
        <v>1167</v>
      </c>
      <c r="E1215" s="1691">
        <v>0.625</v>
      </c>
      <c r="F1215" s="1691">
        <v>0.7847222222222222</v>
      </c>
      <c r="G1215" s="1675" t="s">
        <v>1063</v>
      </c>
      <c r="H1215" s="1675">
        <v>4.0</v>
      </c>
      <c r="I1215" s="1675" t="s">
        <v>7584</v>
      </c>
      <c r="J1215" s="242" t="s">
        <v>1752</v>
      </c>
    </row>
    <row r="1216">
      <c r="A1216" s="1628">
        <v>41892.0</v>
      </c>
      <c r="B1216" s="1605" t="s">
        <v>109</v>
      </c>
      <c r="C1216" s="1605" t="s">
        <v>234</v>
      </c>
      <c r="D1216" s="1605" t="s">
        <v>2870</v>
      </c>
      <c r="E1216" s="1607">
        <v>0.4166666666666667</v>
      </c>
      <c r="F1216" s="1607">
        <v>0.75</v>
      </c>
      <c r="G1216" s="1605">
        <v>1.5</v>
      </c>
      <c r="H1216" s="1605">
        <v>6.5</v>
      </c>
      <c r="I1216" s="1605" t="s">
        <v>7585</v>
      </c>
      <c r="J1216" s="242" t="s">
        <v>1752</v>
      </c>
    </row>
    <row r="1217">
      <c r="A1217" s="864">
        <v>41892.0</v>
      </c>
      <c r="B1217" s="242" t="s">
        <v>109</v>
      </c>
      <c r="C1217" s="242" t="s">
        <v>234</v>
      </c>
      <c r="D1217" s="242" t="s">
        <v>2871</v>
      </c>
      <c r="E1217" s="1615">
        <v>0.625</v>
      </c>
      <c r="F1217" s="1615">
        <v>0.875</v>
      </c>
      <c r="G1217" s="242" t="s">
        <v>1063</v>
      </c>
      <c r="H1217" s="242">
        <v>6.0</v>
      </c>
      <c r="J1217" s="242" t="s">
        <v>1752</v>
      </c>
    </row>
    <row r="1218">
      <c r="A1218" s="951">
        <v>41892.0</v>
      </c>
      <c r="B1218" s="1721" t="s">
        <v>109</v>
      </c>
      <c r="C1218" s="1721" t="s">
        <v>1064</v>
      </c>
      <c r="D1218" s="1721" t="s">
        <v>946</v>
      </c>
      <c r="E1218" s="1722">
        <v>0.40625</v>
      </c>
      <c r="F1218" s="1722">
        <v>0.7708333333333334</v>
      </c>
      <c r="G1218" s="1721" t="s">
        <v>4593</v>
      </c>
      <c r="H1218" s="1721">
        <v>8.5</v>
      </c>
      <c r="I1218" s="915"/>
      <c r="J1218" s="242" t="s">
        <v>1752</v>
      </c>
    </row>
    <row r="1219">
      <c r="A1219" s="951">
        <v>41922.0</v>
      </c>
      <c r="B1219" s="1721" t="s">
        <v>125</v>
      </c>
      <c r="C1219" s="1721" t="s">
        <v>234</v>
      </c>
      <c r="D1219" s="1721" t="s">
        <v>946</v>
      </c>
      <c r="E1219" s="1722">
        <v>0.4166666666666667</v>
      </c>
      <c r="F1219" s="1722">
        <v>0.65625</v>
      </c>
      <c r="G1219" s="1721">
        <v>30.0</v>
      </c>
      <c r="H1219" s="1721">
        <v>5.25</v>
      </c>
      <c r="I1219" s="915"/>
      <c r="J1219" s="242" t="s">
        <v>1752</v>
      </c>
    </row>
    <row r="1220">
      <c r="A1220" s="1286">
        <v>41922.0</v>
      </c>
      <c r="B1220" s="1728" t="s">
        <v>125</v>
      </c>
      <c r="C1220" s="1728" t="s">
        <v>234</v>
      </c>
      <c r="D1220" s="1728" t="s">
        <v>1167</v>
      </c>
      <c r="E1220" s="1729">
        <v>0.5416666666666666</v>
      </c>
      <c r="F1220" s="1729">
        <v>0.7916666666666666</v>
      </c>
      <c r="G1220" s="1728" t="s">
        <v>4566</v>
      </c>
      <c r="H1220" s="1728">
        <v>5.5</v>
      </c>
      <c r="I1220" s="1005"/>
      <c r="J1220" s="242" t="s">
        <v>1752</v>
      </c>
    </row>
    <row r="1221">
      <c r="A1221" s="1989">
        <v>41922.0</v>
      </c>
      <c r="B1221" s="1784" t="s">
        <v>125</v>
      </c>
      <c r="C1221" s="1784" t="s">
        <v>234</v>
      </c>
      <c r="D1221" s="1784" t="s">
        <v>2871</v>
      </c>
      <c r="E1221" s="1990">
        <v>0.625</v>
      </c>
      <c r="F1221" s="1990">
        <v>0.8854166666666666</v>
      </c>
      <c r="G1221" s="1784" t="s">
        <v>2387</v>
      </c>
      <c r="H1221" s="1784" t="s">
        <v>7591</v>
      </c>
      <c r="I1221" s="1784" t="s">
        <v>7592</v>
      </c>
      <c r="J1221" s="242" t="s">
        <v>1752</v>
      </c>
    </row>
    <row r="1222">
      <c r="A1222" s="1047">
        <v>41953.0</v>
      </c>
      <c r="B1222" s="1706" t="s">
        <v>141</v>
      </c>
      <c r="C1222" s="1706" t="s">
        <v>234</v>
      </c>
      <c r="D1222" s="1706" t="s">
        <v>1158</v>
      </c>
      <c r="E1222" s="1707">
        <v>0.4166666666666667</v>
      </c>
      <c r="F1222" s="1707">
        <v>0.7083333333333334</v>
      </c>
      <c r="G1222" s="1706" t="s">
        <v>1063</v>
      </c>
      <c r="H1222" s="1706">
        <v>7.0</v>
      </c>
      <c r="I1222" s="937"/>
      <c r="J1222" s="242" t="s">
        <v>1752</v>
      </c>
    </row>
    <row r="1223">
      <c r="A1223" s="1989">
        <v>41953.0</v>
      </c>
      <c r="B1223" s="1784" t="s">
        <v>141</v>
      </c>
      <c r="C1223" s="1784" t="s">
        <v>234</v>
      </c>
      <c r="D1223" s="1784" t="s">
        <v>2871</v>
      </c>
      <c r="E1223" s="1990">
        <v>0.6041666666666666</v>
      </c>
      <c r="F1223" s="1990">
        <v>0.875</v>
      </c>
      <c r="G1223" s="1784" t="s">
        <v>7595</v>
      </c>
      <c r="H1223" s="1784">
        <v>6.0</v>
      </c>
      <c r="I1223" s="1326"/>
      <c r="J1223" s="242" t="s">
        <v>1752</v>
      </c>
    </row>
    <row r="1224">
      <c r="A1224" s="1286">
        <v>41953.0</v>
      </c>
      <c r="B1224" s="1728" t="s">
        <v>141</v>
      </c>
      <c r="C1224" s="1728" t="s">
        <v>234</v>
      </c>
      <c r="D1224" s="1728" t="s">
        <v>1167</v>
      </c>
      <c r="E1224" s="1729">
        <v>0.7083333333333334</v>
      </c>
      <c r="F1224" s="1729">
        <v>0.875</v>
      </c>
      <c r="G1224" s="1728" t="s">
        <v>1063</v>
      </c>
      <c r="H1224" s="1728">
        <v>4.0</v>
      </c>
      <c r="I1224" s="1005"/>
      <c r="J1224" s="242" t="s">
        <v>1752</v>
      </c>
    </row>
    <row r="1225">
      <c r="A1225" s="951">
        <v>41983.0</v>
      </c>
      <c r="B1225" s="1721" t="s">
        <v>170</v>
      </c>
      <c r="C1225" s="1721" t="s">
        <v>234</v>
      </c>
      <c r="D1225" s="1721" t="s">
        <v>946</v>
      </c>
      <c r="E1225" s="1722">
        <v>0.5</v>
      </c>
      <c r="F1225" s="1722">
        <v>0.78125</v>
      </c>
      <c r="G1225" s="1721" t="s">
        <v>4593</v>
      </c>
      <c r="H1225" s="1721">
        <v>6.5</v>
      </c>
      <c r="I1225" s="1721" t="s">
        <v>7562</v>
      </c>
      <c r="J1225" s="242" t="s">
        <v>1752</v>
      </c>
    </row>
    <row r="1226">
      <c r="A1226" s="1047">
        <v>41983.0</v>
      </c>
      <c r="B1226" s="1706" t="s">
        <v>170</v>
      </c>
      <c r="C1226" s="1706" t="s">
        <v>234</v>
      </c>
      <c r="D1226" s="1706" t="s">
        <v>1158</v>
      </c>
      <c r="E1226" s="1707">
        <v>0.5416666666666666</v>
      </c>
      <c r="F1226" s="1707">
        <v>0.6666666666666666</v>
      </c>
      <c r="G1226" s="1706" t="s">
        <v>1063</v>
      </c>
      <c r="H1226" s="1706">
        <v>3.0</v>
      </c>
      <c r="I1226" s="937"/>
      <c r="J1226" s="242" t="s">
        <v>1752</v>
      </c>
    </row>
    <row r="1227">
      <c r="A1227" s="1721" t="s">
        <v>7596</v>
      </c>
      <c r="B1227" s="1721" t="s">
        <v>5</v>
      </c>
      <c r="C1227" s="1721" t="s">
        <v>1064</v>
      </c>
      <c r="D1227" s="1721" t="s">
        <v>946</v>
      </c>
      <c r="E1227" s="1722">
        <v>0.4166666666666667</v>
      </c>
      <c r="F1227" s="1722">
        <v>0.7604166666666666</v>
      </c>
      <c r="G1227" s="103"/>
      <c r="H1227" s="1721">
        <v>8.25</v>
      </c>
      <c r="I1227" s="103"/>
      <c r="J1227" s="242" t="s">
        <v>1752</v>
      </c>
    </row>
    <row r="1228">
      <c r="A1228" s="1784" t="s">
        <v>7596</v>
      </c>
      <c r="B1228" s="1784" t="s">
        <v>5</v>
      </c>
      <c r="C1228" s="1784" t="s">
        <v>234</v>
      </c>
      <c r="D1228" s="1784" t="s">
        <v>2871</v>
      </c>
      <c r="E1228" s="1990">
        <v>0.4166666666666667</v>
      </c>
      <c r="F1228" s="1990">
        <v>0.625</v>
      </c>
      <c r="G1228" s="1784" t="s">
        <v>1063</v>
      </c>
      <c r="H1228" s="1784">
        <v>5.0</v>
      </c>
      <c r="I1228" s="1784" t="s">
        <v>7597</v>
      </c>
      <c r="J1228" s="242" t="s">
        <v>1752</v>
      </c>
    </row>
    <row r="1229">
      <c r="A1229" s="1706" t="s">
        <v>7596</v>
      </c>
      <c r="B1229" s="1706" t="s">
        <v>5</v>
      </c>
      <c r="C1229" s="1706" t="s">
        <v>234</v>
      </c>
      <c r="D1229" s="1706" t="s">
        <v>1158</v>
      </c>
      <c r="E1229" s="1707">
        <v>0.625</v>
      </c>
      <c r="F1229" s="1707">
        <v>0.8020833333333334</v>
      </c>
      <c r="G1229" s="1706" t="s">
        <v>1063</v>
      </c>
      <c r="H1229" s="1706">
        <v>4.25</v>
      </c>
      <c r="I1229" s="937"/>
      <c r="J1229" s="242" t="s">
        <v>1752</v>
      </c>
    </row>
    <row r="1230">
      <c r="A1230" s="1721" t="s">
        <v>7598</v>
      </c>
      <c r="B1230" s="1721" t="s">
        <v>40</v>
      </c>
      <c r="C1230" s="1721" t="s">
        <v>234</v>
      </c>
      <c r="D1230" s="1721" t="s">
        <v>946</v>
      </c>
      <c r="E1230" s="1722">
        <v>0.4166666666666667</v>
      </c>
      <c r="F1230" s="1721">
        <v>15.45</v>
      </c>
      <c r="G1230" s="1721" t="s">
        <v>1063</v>
      </c>
      <c r="H1230" s="1721">
        <v>5.75</v>
      </c>
      <c r="I1230" s="915"/>
      <c r="J1230" s="242" t="s">
        <v>1752</v>
      </c>
    </row>
    <row r="1231">
      <c r="A1231" s="1286">
        <v>41926.0</v>
      </c>
      <c r="B1231" s="1728" t="s">
        <v>40</v>
      </c>
      <c r="C1231" s="1728" t="s">
        <v>234</v>
      </c>
      <c r="D1231" s="1728" t="s">
        <v>1167</v>
      </c>
      <c r="E1231" s="1729">
        <v>0.5416666666666666</v>
      </c>
      <c r="F1231" s="1729">
        <v>0.8020833333333334</v>
      </c>
      <c r="G1231" s="1728" t="s">
        <v>1063</v>
      </c>
      <c r="H1231" s="1728" t="s">
        <v>4022</v>
      </c>
      <c r="I1231" s="1005"/>
      <c r="J1231" s="242" t="s">
        <v>1752</v>
      </c>
    </row>
    <row r="1232">
      <c r="A1232" s="1721" t="s">
        <v>2921</v>
      </c>
      <c r="B1232" s="1721" t="s">
        <v>1115</v>
      </c>
      <c r="C1232" s="1721" t="s">
        <v>234</v>
      </c>
      <c r="D1232" s="1721" t="s">
        <v>946</v>
      </c>
      <c r="E1232" s="1722">
        <v>0.4166666666666667</v>
      </c>
      <c r="F1232" s="1722">
        <v>0.6666666666666666</v>
      </c>
      <c r="G1232" s="1721" t="s">
        <v>1063</v>
      </c>
      <c r="H1232" s="1721">
        <v>6.0</v>
      </c>
      <c r="I1232" s="915"/>
      <c r="J1232" s="242" t="s">
        <v>1752</v>
      </c>
    </row>
    <row r="1233">
      <c r="A1233" s="1625" t="s">
        <v>2921</v>
      </c>
      <c r="B1233" s="1625" t="s">
        <v>1115</v>
      </c>
      <c r="C1233" s="1625" t="s">
        <v>234</v>
      </c>
      <c r="D1233" s="1625" t="s">
        <v>6619</v>
      </c>
      <c r="E1233" s="1683">
        <v>0.625</v>
      </c>
      <c r="F1233" s="1683">
        <v>0.8020833333333334</v>
      </c>
      <c r="G1233" s="1625" t="s">
        <v>1063</v>
      </c>
      <c r="H1233" s="1625">
        <v>4.25</v>
      </c>
      <c r="I1233" s="1623"/>
      <c r="J1233" s="242" t="s">
        <v>1752</v>
      </c>
    </row>
    <row r="1234">
      <c r="A1234" s="1792" t="s">
        <v>7600</v>
      </c>
      <c r="B1234" s="1792" t="s">
        <v>7600</v>
      </c>
      <c r="C1234" s="1792" t="s">
        <v>7600</v>
      </c>
      <c r="D1234" s="1792" t="s">
        <v>7600</v>
      </c>
      <c r="E1234" s="1792" t="s">
        <v>2832</v>
      </c>
      <c r="F1234" s="1792" t="s">
        <v>7600</v>
      </c>
      <c r="G1234" s="1792" t="s">
        <v>7600</v>
      </c>
      <c r="H1234" s="1792" t="s">
        <v>7600</v>
      </c>
      <c r="I1234" s="1792" t="s">
        <v>7600</v>
      </c>
    </row>
    <row r="1235">
      <c r="A1235" s="1605" t="s">
        <v>7601</v>
      </c>
      <c r="B1235" s="1605" t="s">
        <v>109</v>
      </c>
      <c r="C1235" s="1605" t="s">
        <v>234</v>
      </c>
      <c r="D1235" s="1605" t="s">
        <v>2870</v>
      </c>
      <c r="E1235" s="1607">
        <v>0.4166666666666667</v>
      </c>
      <c r="F1235" s="1607">
        <v>0.7569444444444444</v>
      </c>
      <c r="G1235" s="1397"/>
      <c r="H1235" s="1605" t="s">
        <v>6398</v>
      </c>
      <c r="I1235" s="1605" t="s">
        <v>7602</v>
      </c>
      <c r="J1235" s="242" t="s">
        <v>1752</v>
      </c>
    </row>
    <row r="1237">
      <c r="A1237" s="1619" t="s">
        <v>7601</v>
      </c>
      <c r="B1237" s="1619" t="s">
        <v>109</v>
      </c>
      <c r="C1237" s="1619" t="s">
        <v>1064</v>
      </c>
      <c r="D1237" s="1619" t="s">
        <v>946</v>
      </c>
      <c r="E1237" s="1620">
        <v>0.40625</v>
      </c>
      <c r="F1237" s="1620">
        <v>0.6354166666666666</v>
      </c>
      <c r="G1237" s="1619" t="s">
        <v>1063</v>
      </c>
      <c r="H1237" s="1619">
        <v>5.5</v>
      </c>
      <c r="I1237" s="103"/>
      <c r="J1237" s="242" t="s">
        <v>1752</v>
      </c>
    </row>
    <row r="1238">
      <c r="A1238" s="242" t="s">
        <v>7601</v>
      </c>
      <c r="B1238" s="242" t="s">
        <v>109</v>
      </c>
      <c r="C1238" s="242" t="s">
        <v>234</v>
      </c>
      <c r="D1238" s="242" t="s">
        <v>2871</v>
      </c>
      <c r="E1238" s="1615">
        <v>0.625</v>
      </c>
      <c r="F1238" s="1615">
        <v>0.875</v>
      </c>
      <c r="G1238" s="242">
        <v>0.5</v>
      </c>
      <c r="H1238" s="242">
        <v>5.5</v>
      </c>
      <c r="J1238" s="242" t="s">
        <v>1752</v>
      </c>
    </row>
    <row r="1239">
      <c r="A1239" s="1662" t="s">
        <v>7603</v>
      </c>
      <c r="B1239" s="1662" t="s">
        <v>125</v>
      </c>
      <c r="C1239" s="1662" t="s">
        <v>234</v>
      </c>
      <c r="D1239" s="1662" t="s">
        <v>6619</v>
      </c>
      <c r="E1239" s="1663">
        <v>0.4166666666666667</v>
      </c>
      <c r="F1239" s="1663">
        <v>0.625</v>
      </c>
      <c r="G1239" s="1662" t="s">
        <v>1063</v>
      </c>
      <c r="H1239" s="1662">
        <v>5.0</v>
      </c>
      <c r="I1239" s="1508"/>
      <c r="J1239" s="242" t="s">
        <v>1752</v>
      </c>
    </row>
    <row r="1240">
      <c r="A1240" s="1676" t="s">
        <v>7603</v>
      </c>
      <c r="B1240" s="1676" t="s">
        <v>125</v>
      </c>
      <c r="C1240" s="1676" t="s">
        <v>234</v>
      </c>
      <c r="D1240" s="1676" t="s">
        <v>1158</v>
      </c>
      <c r="E1240" s="1684">
        <v>0.5416666666666666</v>
      </c>
      <c r="F1240" s="1684">
        <v>0.7916666666666666</v>
      </c>
      <c r="G1240" s="1676">
        <v>0.5</v>
      </c>
      <c r="H1240" s="1676">
        <v>5.5</v>
      </c>
      <c r="I1240" s="1043"/>
      <c r="J1240" s="242" t="s">
        <v>1752</v>
      </c>
    </row>
    <row r="1241">
      <c r="A1241" s="242" t="s">
        <v>7603</v>
      </c>
      <c r="B1241" s="242" t="s">
        <v>125</v>
      </c>
      <c r="C1241" s="242" t="s">
        <v>234</v>
      </c>
      <c r="D1241" s="242" t="s">
        <v>2871</v>
      </c>
      <c r="E1241" s="1615">
        <v>0.625</v>
      </c>
      <c r="F1241" s="1615">
        <v>0.875</v>
      </c>
      <c r="G1241" s="242" t="s">
        <v>1063</v>
      </c>
      <c r="H1241" s="242">
        <v>6.0</v>
      </c>
      <c r="J1241" s="242" t="s">
        <v>1752</v>
      </c>
    </row>
    <row r="1242">
      <c r="A1242" s="1676" t="s">
        <v>7605</v>
      </c>
      <c r="B1242" s="1676" t="s">
        <v>141</v>
      </c>
      <c r="C1242" s="1676" t="s">
        <v>234</v>
      </c>
      <c r="D1242" s="1676" t="s">
        <v>1158</v>
      </c>
      <c r="E1242" s="1684">
        <v>0.4166666666666667</v>
      </c>
      <c r="F1242" s="1684">
        <v>0.7569444444444444</v>
      </c>
      <c r="G1242" s="1676">
        <v>0.5</v>
      </c>
      <c r="H1242" s="1676" t="s">
        <v>7606</v>
      </c>
      <c r="I1242" s="1043"/>
      <c r="J1242" s="242" t="s">
        <v>1752</v>
      </c>
    </row>
    <row r="1243">
      <c r="A1243" s="242" t="s">
        <v>7605</v>
      </c>
      <c r="B1243" s="242" t="s">
        <v>141</v>
      </c>
      <c r="C1243" s="242" t="s">
        <v>234</v>
      </c>
      <c r="D1243" s="242" t="s">
        <v>2871</v>
      </c>
      <c r="E1243" s="1615">
        <v>0.4791666666666667</v>
      </c>
      <c r="F1243" s="1615">
        <v>0.7083333333333334</v>
      </c>
      <c r="G1243" s="242">
        <v>0.25</v>
      </c>
      <c r="H1243" s="242">
        <v>5.25</v>
      </c>
      <c r="I1243" s="242" t="s">
        <v>7607</v>
      </c>
      <c r="J1243" s="242" t="s">
        <v>1752</v>
      </c>
    </row>
    <row r="1244">
      <c r="A1244" s="242" t="s">
        <v>7608</v>
      </c>
      <c r="B1244" s="242" t="s">
        <v>170</v>
      </c>
      <c r="C1244" s="242" t="s">
        <v>234</v>
      </c>
      <c r="D1244" s="242" t="s">
        <v>2871</v>
      </c>
      <c r="E1244" s="1615">
        <v>0.4583333333333333</v>
      </c>
      <c r="F1244" s="1615">
        <v>0.75</v>
      </c>
      <c r="G1244" s="242">
        <v>0.5</v>
      </c>
      <c r="H1244" s="242">
        <v>6.5</v>
      </c>
      <c r="J1244" s="242" t="s">
        <v>1752</v>
      </c>
    </row>
    <row r="1245">
      <c r="A1245" s="1676" t="s">
        <v>7608</v>
      </c>
      <c r="B1245" s="1676" t="s">
        <v>170</v>
      </c>
      <c r="C1245" s="1676" t="s">
        <v>234</v>
      </c>
      <c r="D1245" s="1676" t="s">
        <v>1158</v>
      </c>
      <c r="E1245" s="1684">
        <v>0.5416666666666666</v>
      </c>
      <c r="F1245" s="1684">
        <v>0.6666666666666666</v>
      </c>
      <c r="G1245" s="1676" t="s">
        <v>1063</v>
      </c>
      <c r="H1245" s="1676">
        <v>3.0</v>
      </c>
      <c r="I1245" s="1043"/>
      <c r="J1245" s="242" t="s">
        <v>1752</v>
      </c>
    </row>
    <row r="1246">
      <c r="A1246" s="1662" t="s">
        <v>7609</v>
      </c>
      <c r="B1246" s="1662" t="s">
        <v>5</v>
      </c>
      <c r="C1246" s="1662" t="s">
        <v>234</v>
      </c>
      <c r="D1246" s="1662" t="s">
        <v>6619</v>
      </c>
      <c r="E1246" s="1663">
        <v>0.4166666666666667</v>
      </c>
      <c r="F1246" s="1663">
        <v>0.6666666666666666</v>
      </c>
      <c r="G1246" s="1662" t="s">
        <v>1063</v>
      </c>
      <c r="H1246" s="1662">
        <v>6.0</v>
      </c>
      <c r="I1246" s="1508"/>
      <c r="J1246" s="242" t="s">
        <v>1752</v>
      </c>
    </row>
    <row r="1247">
      <c r="A1247" s="1676" t="s">
        <v>7609</v>
      </c>
      <c r="B1247" s="1676" t="s">
        <v>5</v>
      </c>
      <c r="C1247" s="1676" t="s">
        <v>234</v>
      </c>
      <c r="D1247" s="1676" t="s">
        <v>1158</v>
      </c>
      <c r="E1247" s="1684">
        <v>0.625</v>
      </c>
      <c r="F1247" s="1684">
        <v>0.8055555555555556</v>
      </c>
      <c r="G1247" s="1676" t="s">
        <v>1063</v>
      </c>
      <c r="H1247" s="1676" t="s">
        <v>7611</v>
      </c>
      <c r="I1247" s="1676" t="s">
        <v>2471</v>
      </c>
      <c r="J1247" s="242" t="s">
        <v>1752</v>
      </c>
    </row>
    <row r="1248">
      <c r="A1248" s="1619" t="s">
        <v>7613</v>
      </c>
      <c r="B1248" s="1619" t="s">
        <v>5</v>
      </c>
      <c r="C1248" s="1619" t="s">
        <v>1064</v>
      </c>
      <c r="D1248" s="1619" t="s">
        <v>946</v>
      </c>
      <c r="E1248" s="1620">
        <v>0.4166666666666667</v>
      </c>
      <c r="F1248" s="1620">
        <v>0.8541666666666666</v>
      </c>
      <c r="G1248" s="1619">
        <v>30.0</v>
      </c>
      <c r="H1248" s="1619">
        <v>10.0</v>
      </c>
      <c r="I1248" s="103"/>
      <c r="J1248" s="242" t="s">
        <v>1752</v>
      </c>
    </row>
    <row r="1249">
      <c r="A1249" s="1619" t="s">
        <v>7613</v>
      </c>
      <c r="B1249" s="1619" t="s">
        <v>40</v>
      </c>
      <c r="C1249" s="1619" t="s">
        <v>234</v>
      </c>
      <c r="D1249" s="1619" t="s">
        <v>946</v>
      </c>
      <c r="E1249" s="1620">
        <v>0.4166666666666667</v>
      </c>
      <c r="F1249" s="1620">
        <v>0.6770833333333334</v>
      </c>
      <c r="G1249" s="1619" t="s">
        <v>1063</v>
      </c>
      <c r="H1249" s="1619">
        <v>6.25</v>
      </c>
      <c r="I1249" s="103"/>
      <c r="J1249" s="242" t="s">
        <v>1752</v>
      </c>
    </row>
    <row r="1250">
      <c r="A1250" s="1678" t="s">
        <v>7613</v>
      </c>
      <c r="B1250" s="1678" t="s">
        <v>40</v>
      </c>
      <c r="C1250" s="1678" t="s">
        <v>234</v>
      </c>
      <c r="D1250" s="1678" t="s">
        <v>2872</v>
      </c>
      <c r="E1250" s="1679">
        <v>0.4166666666666667</v>
      </c>
      <c r="F1250" s="1679">
        <v>0.5416666666666666</v>
      </c>
      <c r="G1250" s="1678" t="s">
        <v>1063</v>
      </c>
      <c r="H1250" s="1678">
        <v>3.0</v>
      </c>
      <c r="I1250" s="1321"/>
      <c r="J1250" s="242" t="s">
        <v>1752</v>
      </c>
    </row>
    <row r="1251">
      <c r="A1251" s="1619" t="s">
        <v>7613</v>
      </c>
      <c r="B1251" s="1619" t="s">
        <v>1115</v>
      </c>
      <c r="C1251" s="1619" t="s">
        <v>1064</v>
      </c>
      <c r="D1251" s="1619" t="s">
        <v>946</v>
      </c>
      <c r="E1251" s="1620">
        <v>0.4583333333333333</v>
      </c>
      <c r="F1251" s="1620">
        <v>0.7708333333333334</v>
      </c>
      <c r="G1251" s="1619" t="s">
        <v>1063</v>
      </c>
      <c r="H1251" s="1619">
        <v>7.5</v>
      </c>
      <c r="I1251" s="1619" t="s">
        <v>7615</v>
      </c>
      <c r="J1251" s="242" t="s">
        <v>1752</v>
      </c>
    </row>
    <row r="1252">
      <c r="A1252" s="1676" t="s">
        <v>7613</v>
      </c>
      <c r="B1252" s="1676" t="s">
        <v>40</v>
      </c>
      <c r="C1252" s="1676" t="s">
        <v>234</v>
      </c>
      <c r="D1252" s="1676" t="s">
        <v>1158</v>
      </c>
      <c r="E1252" s="1684">
        <v>0.625</v>
      </c>
      <c r="F1252" s="1684">
        <v>0.8229166666666666</v>
      </c>
      <c r="G1252" s="1676" t="s">
        <v>1063</v>
      </c>
      <c r="H1252" s="1676">
        <v>4.75</v>
      </c>
      <c r="I1252" s="1676" t="s">
        <v>2471</v>
      </c>
      <c r="J1252" s="242" t="s">
        <v>1752</v>
      </c>
    </row>
    <row r="1253">
      <c r="A1253" s="1662" t="s">
        <v>7616</v>
      </c>
      <c r="B1253" s="1662" t="s">
        <v>1115</v>
      </c>
      <c r="C1253" s="1662" t="s">
        <v>234</v>
      </c>
      <c r="D1253" s="1662" t="s">
        <v>6619</v>
      </c>
      <c r="E1253" s="1663">
        <v>0.4166666666666667</v>
      </c>
      <c r="F1253" s="1663">
        <v>0.6666666666666666</v>
      </c>
      <c r="G1253" s="1662" t="s">
        <v>1063</v>
      </c>
      <c r="H1253" s="1662">
        <v>6.0</v>
      </c>
      <c r="I1253" s="1508"/>
      <c r="J1253" s="242" t="s">
        <v>1752</v>
      </c>
    </row>
    <row r="1254">
      <c r="A1254" s="242" t="s">
        <v>7616</v>
      </c>
      <c r="B1254" s="242" t="s">
        <v>1115</v>
      </c>
      <c r="C1254" s="242" t="s">
        <v>234</v>
      </c>
      <c r="D1254" s="242" t="s">
        <v>2871</v>
      </c>
      <c r="E1254" s="1615">
        <v>0.625</v>
      </c>
      <c r="F1254" s="1615">
        <v>0.7881944444444444</v>
      </c>
      <c r="G1254" s="242" t="s">
        <v>1063</v>
      </c>
      <c r="H1254" s="242" t="s">
        <v>7618</v>
      </c>
      <c r="I1254" s="242" t="s">
        <v>7619</v>
      </c>
      <c r="J1254" s="242" t="s">
        <v>1752</v>
      </c>
    </row>
    <row r="1255">
      <c r="A1255" s="1619" t="s">
        <v>1217</v>
      </c>
      <c r="B1255" s="1619" t="s">
        <v>109</v>
      </c>
      <c r="C1255" s="1619" t="s">
        <v>1064</v>
      </c>
      <c r="D1255" s="1619" t="s">
        <v>946</v>
      </c>
      <c r="E1255" s="1620">
        <v>0.375</v>
      </c>
      <c r="F1255" s="1620">
        <v>0.75</v>
      </c>
      <c r="G1255" s="1619" t="s">
        <v>4566</v>
      </c>
      <c r="H1255" s="1619">
        <v>8.5</v>
      </c>
      <c r="I1255" s="1619" t="s">
        <v>7620</v>
      </c>
      <c r="J1255" s="242" t="s">
        <v>1752</v>
      </c>
    </row>
    <row r="1256">
      <c r="A1256" s="1662" t="s">
        <v>1217</v>
      </c>
      <c r="B1256" s="1662" t="s">
        <v>109</v>
      </c>
      <c r="C1256" s="1662" t="s">
        <v>234</v>
      </c>
      <c r="D1256" s="1662" t="s">
        <v>6619</v>
      </c>
      <c r="E1256" s="1663">
        <v>0.4166666666666667</v>
      </c>
      <c r="F1256" s="1663">
        <v>0.75</v>
      </c>
      <c r="G1256" s="1662" t="s">
        <v>6491</v>
      </c>
      <c r="H1256" s="1662">
        <v>7.5</v>
      </c>
      <c r="I1256" s="1508"/>
      <c r="J1256" s="242" t="s">
        <v>1752</v>
      </c>
    </row>
    <row r="1257">
      <c r="A1257" s="242" t="s">
        <v>1217</v>
      </c>
      <c r="B1257" s="242" t="s">
        <v>109</v>
      </c>
      <c r="C1257" s="242" t="s">
        <v>234</v>
      </c>
      <c r="D1257" s="242" t="s">
        <v>2871</v>
      </c>
      <c r="E1257" s="1615">
        <v>0.625</v>
      </c>
      <c r="F1257" s="1615">
        <v>0.8819444444444444</v>
      </c>
      <c r="G1257" s="242" t="s">
        <v>1063</v>
      </c>
      <c r="H1257" s="242" t="s">
        <v>7621</v>
      </c>
      <c r="J1257" s="242" t="s">
        <v>1752</v>
      </c>
    </row>
    <row r="1258">
      <c r="A1258" s="1619" t="s">
        <v>7622</v>
      </c>
      <c r="B1258" s="1619" t="s">
        <v>125</v>
      </c>
      <c r="C1258" s="1619" t="s">
        <v>234</v>
      </c>
      <c r="D1258" s="1619" t="s">
        <v>946</v>
      </c>
      <c r="E1258" s="1620">
        <v>0.4166666666666667</v>
      </c>
      <c r="F1258" s="1620">
        <v>0.6666666666666666</v>
      </c>
      <c r="G1258" s="1619">
        <v>30.0</v>
      </c>
      <c r="H1258" s="1619">
        <v>5.5</v>
      </c>
      <c r="I1258" s="103"/>
      <c r="J1258" s="242" t="s">
        <v>1752</v>
      </c>
    </row>
    <row r="1259">
      <c r="A1259" s="1605" t="s">
        <v>7622</v>
      </c>
      <c r="B1259" s="1605" t="s">
        <v>125</v>
      </c>
      <c r="C1259" s="1605" t="s">
        <v>234</v>
      </c>
      <c r="D1259" s="1605" t="s">
        <v>2870</v>
      </c>
      <c r="E1259" s="1607">
        <v>0.5416666666666666</v>
      </c>
      <c r="F1259" s="1607">
        <v>0.7916666666666666</v>
      </c>
      <c r="G1259" s="1397"/>
      <c r="H1259" s="1605">
        <v>6.0</v>
      </c>
      <c r="I1259" s="1397"/>
      <c r="J1259" s="242" t="s">
        <v>1752</v>
      </c>
    </row>
    <row r="1260">
      <c r="A1260" s="242" t="s">
        <v>7622</v>
      </c>
      <c r="B1260" s="242" t="s">
        <v>125</v>
      </c>
      <c r="C1260" s="242" t="s">
        <v>234</v>
      </c>
      <c r="D1260" s="242" t="s">
        <v>2871</v>
      </c>
      <c r="E1260" s="1615">
        <v>0.625</v>
      </c>
      <c r="F1260" s="1615">
        <v>0.8819444444444444</v>
      </c>
      <c r="G1260" s="242" t="s">
        <v>1063</v>
      </c>
      <c r="H1260" s="242" t="s">
        <v>7621</v>
      </c>
      <c r="J1260" s="242" t="s">
        <v>1752</v>
      </c>
    </row>
    <row r="1261">
      <c r="A1261" s="1676" t="s">
        <v>7624</v>
      </c>
      <c r="B1261" s="1676" t="s">
        <v>141</v>
      </c>
      <c r="C1261" s="1676" t="s">
        <v>234</v>
      </c>
      <c r="D1261" s="1676" t="s">
        <v>1158</v>
      </c>
      <c r="E1261" s="1684">
        <v>0.4097222222222222</v>
      </c>
      <c r="F1261" s="1684">
        <v>0.7083333333333334</v>
      </c>
      <c r="G1261" s="1676">
        <v>30.0</v>
      </c>
      <c r="H1261" s="1676" t="s">
        <v>7625</v>
      </c>
      <c r="I1261" s="1043"/>
      <c r="J1261" s="242" t="s">
        <v>1752</v>
      </c>
    </row>
    <row r="1262">
      <c r="A1262" s="1605" t="s">
        <v>7626</v>
      </c>
      <c r="B1262" s="1605" t="s">
        <v>141</v>
      </c>
      <c r="C1262" s="1605" t="s">
        <v>234</v>
      </c>
      <c r="D1262" s="1605" t="s">
        <v>2870</v>
      </c>
      <c r="E1262" s="1607">
        <v>0.4791666666666667</v>
      </c>
      <c r="F1262" s="1607">
        <v>0.6458333333333334</v>
      </c>
      <c r="G1262" s="1397"/>
      <c r="H1262" s="1605">
        <v>4.0</v>
      </c>
      <c r="I1262" s="1605" t="s">
        <v>7627</v>
      </c>
      <c r="J1262" s="242" t="s">
        <v>1752</v>
      </c>
    </row>
    <row r="1263">
      <c r="A1263" s="1675" t="s">
        <v>7626</v>
      </c>
      <c r="B1263" s="1675" t="s">
        <v>141</v>
      </c>
      <c r="C1263" s="1675" t="s">
        <v>234</v>
      </c>
      <c r="D1263" s="1675" t="s">
        <v>1167</v>
      </c>
      <c r="E1263" s="1691">
        <v>0.6458333333333334</v>
      </c>
      <c r="F1263" s="1691">
        <v>0.9027777777777778</v>
      </c>
      <c r="G1263" s="1675" t="s">
        <v>1063</v>
      </c>
      <c r="H1263" s="1675" t="s">
        <v>7629</v>
      </c>
      <c r="I1263" s="97"/>
      <c r="J1263" s="242" t="s">
        <v>1752</v>
      </c>
    </row>
    <row r="1264">
      <c r="A1264" s="242" t="s">
        <v>7626</v>
      </c>
      <c r="B1264" s="242" t="s">
        <v>141</v>
      </c>
      <c r="C1264" s="242" t="s">
        <v>234</v>
      </c>
      <c r="D1264" s="242" t="s">
        <v>2871</v>
      </c>
      <c r="E1264" s="1615">
        <v>0.7083333333333334</v>
      </c>
      <c r="F1264" s="1615">
        <v>0.9027777777777778</v>
      </c>
      <c r="G1264" s="242" t="s">
        <v>1063</v>
      </c>
      <c r="H1264" s="242" t="s">
        <v>7630</v>
      </c>
      <c r="J1264" s="242" t="s">
        <v>1752</v>
      </c>
    </row>
    <row r="1265">
      <c r="A1265" s="1619" t="s">
        <v>7631</v>
      </c>
      <c r="B1265" s="1619" t="s">
        <v>170</v>
      </c>
      <c r="C1265" s="1619" t="s">
        <v>234</v>
      </c>
      <c r="D1265" s="1619" t="s">
        <v>946</v>
      </c>
      <c r="E1265" s="1620">
        <v>0.4583333333333333</v>
      </c>
      <c r="F1265" s="1620">
        <v>0.7708333333333334</v>
      </c>
      <c r="G1265" s="1619">
        <v>30.0</v>
      </c>
      <c r="H1265" s="1619">
        <v>7.0</v>
      </c>
      <c r="I1265" s="1619" t="s">
        <v>3765</v>
      </c>
      <c r="J1265" s="242" t="s">
        <v>1752</v>
      </c>
    </row>
    <row r="1266">
      <c r="A1266" s="1675" t="s">
        <v>7631</v>
      </c>
      <c r="B1266" s="1675" t="s">
        <v>170</v>
      </c>
      <c r="C1266" s="1675" t="s">
        <v>234</v>
      </c>
      <c r="D1266" s="1675" t="s">
        <v>1167</v>
      </c>
      <c r="E1266" s="1691">
        <v>0.5416666666666666</v>
      </c>
      <c r="F1266" s="1691">
        <v>0.6666666666666666</v>
      </c>
      <c r="G1266" s="1675" t="s">
        <v>1063</v>
      </c>
      <c r="H1266" s="1675">
        <v>3.0</v>
      </c>
      <c r="I1266" s="97"/>
      <c r="J1266" s="242" t="s">
        <v>1752</v>
      </c>
    </row>
    <row r="1267">
      <c r="A1267" s="1662" t="s">
        <v>7634</v>
      </c>
      <c r="B1267" s="1662" t="s">
        <v>5</v>
      </c>
      <c r="C1267" s="1662" t="s">
        <v>234</v>
      </c>
      <c r="D1267" s="1662" t="s">
        <v>6619</v>
      </c>
      <c r="E1267" s="1663">
        <v>0.4166666666666667</v>
      </c>
      <c r="F1267" s="1663">
        <v>0.6770833333333334</v>
      </c>
      <c r="G1267" s="1662" t="s">
        <v>1063</v>
      </c>
      <c r="H1267" s="1662">
        <v>6.25</v>
      </c>
      <c r="I1267" s="1662" t="s">
        <v>7635</v>
      </c>
      <c r="J1267" s="242" t="s">
        <v>1752</v>
      </c>
    </row>
    <row r="1268">
      <c r="A1268" s="1676" t="s">
        <v>7634</v>
      </c>
      <c r="B1268" s="1676" t="s">
        <v>5</v>
      </c>
      <c r="C1268" s="1676" t="s">
        <v>234</v>
      </c>
      <c r="D1268" s="1676" t="s">
        <v>1158</v>
      </c>
      <c r="E1268" s="1684">
        <v>0.625</v>
      </c>
      <c r="F1268" s="1684">
        <v>0.8090277777777778</v>
      </c>
      <c r="G1268" s="1676" t="s">
        <v>1063</v>
      </c>
      <c r="H1268" s="1676" t="s">
        <v>4650</v>
      </c>
      <c r="I1268" s="1676" t="s">
        <v>7636</v>
      </c>
      <c r="J1268" s="242" t="s">
        <v>1752</v>
      </c>
    </row>
    <row r="1269">
      <c r="A1269" s="1619" t="s">
        <v>7637</v>
      </c>
      <c r="B1269" s="1619" t="s">
        <v>5</v>
      </c>
      <c r="C1269" s="1619" t="s">
        <v>1064</v>
      </c>
      <c r="D1269" s="1619" t="s">
        <v>946</v>
      </c>
      <c r="E1269" s="1620">
        <v>0.4166666666666667</v>
      </c>
      <c r="F1269" s="1620">
        <v>0.7291666666666666</v>
      </c>
      <c r="G1269" s="1619" t="s">
        <v>1063</v>
      </c>
      <c r="H1269" s="1619">
        <v>7.5</v>
      </c>
      <c r="I1269" s="103"/>
      <c r="J1269" s="242" t="s">
        <v>1752</v>
      </c>
    </row>
    <row r="1270">
      <c r="A1270" s="1619" t="s">
        <v>7638</v>
      </c>
      <c r="B1270" s="1619" t="s">
        <v>40</v>
      </c>
      <c r="C1270" s="1619" t="s">
        <v>234</v>
      </c>
      <c r="D1270" s="1619" t="s">
        <v>946</v>
      </c>
      <c r="E1270" s="1620">
        <v>0.4166666666666667</v>
      </c>
      <c r="F1270" s="1620">
        <v>0.7083333333333334</v>
      </c>
      <c r="G1270" s="1619">
        <v>30.0</v>
      </c>
      <c r="H1270" s="1619">
        <v>6.5</v>
      </c>
      <c r="I1270" s="103"/>
      <c r="J1270" s="242" t="s">
        <v>1752</v>
      </c>
    </row>
    <row r="1271">
      <c r="A1271" s="1676" t="s">
        <v>7637</v>
      </c>
      <c r="B1271" s="1676" t="s">
        <v>40</v>
      </c>
      <c r="C1271" s="1676" t="s">
        <v>234</v>
      </c>
      <c r="D1271" s="1676" t="s">
        <v>1158</v>
      </c>
      <c r="E1271" s="1684">
        <v>0.625</v>
      </c>
      <c r="F1271" s="1684">
        <v>0.8090277777777778</v>
      </c>
      <c r="G1271" s="1676" t="s">
        <v>1063</v>
      </c>
      <c r="H1271" s="1676" t="s">
        <v>7639</v>
      </c>
      <c r="I1271" s="1676" t="s">
        <v>7640</v>
      </c>
      <c r="J1271" s="242" t="s">
        <v>1752</v>
      </c>
    </row>
    <row r="1272">
      <c r="A1272" s="1675" t="s">
        <v>7638</v>
      </c>
      <c r="B1272" s="1675" t="s">
        <v>1115</v>
      </c>
      <c r="C1272" s="1675" t="s">
        <v>234</v>
      </c>
      <c r="D1272" s="1675" t="s">
        <v>1167</v>
      </c>
      <c r="E1272" s="1691">
        <v>0.4166666666666667</v>
      </c>
      <c r="F1272" s="1691">
        <v>0.6666666666666666</v>
      </c>
      <c r="G1272" s="1675">
        <v>30.0</v>
      </c>
      <c r="H1272" s="1675">
        <v>5.5</v>
      </c>
      <c r="I1272" s="97"/>
      <c r="J1272" s="242" t="s">
        <v>1752</v>
      </c>
    </row>
    <row r="1273">
      <c r="A1273" s="1662" t="s">
        <v>7638</v>
      </c>
      <c r="B1273" s="1662" t="s">
        <v>1115</v>
      </c>
      <c r="C1273" s="1662" t="s">
        <v>234</v>
      </c>
      <c r="D1273" s="1662" t="s">
        <v>6619</v>
      </c>
      <c r="E1273" s="1663">
        <v>0.625</v>
      </c>
      <c r="F1273" s="1663">
        <v>0.8020833333333334</v>
      </c>
      <c r="G1273" s="1662" t="s">
        <v>1063</v>
      </c>
      <c r="H1273" s="1662">
        <v>4.75</v>
      </c>
      <c r="I1273" s="1662" t="s">
        <v>7641</v>
      </c>
      <c r="J1273" s="242" t="s">
        <v>1752</v>
      </c>
    </row>
    <row r="1274">
      <c r="A1274" s="1619" t="s">
        <v>7642</v>
      </c>
      <c r="B1274" s="1619" t="s">
        <v>109</v>
      </c>
      <c r="C1274" s="1619" t="s">
        <v>1064</v>
      </c>
      <c r="D1274" s="1619" t="s">
        <v>946</v>
      </c>
      <c r="E1274" s="1620">
        <v>0.4166666666666667</v>
      </c>
      <c r="F1274" s="1620">
        <v>0.6875</v>
      </c>
      <c r="G1274" s="1619" t="s">
        <v>1063</v>
      </c>
      <c r="H1274" s="1619">
        <v>6.5</v>
      </c>
      <c r="I1274" s="103"/>
      <c r="J1274" s="242" t="s">
        <v>1752</v>
      </c>
    </row>
    <row r="1275">
      <c r="A1275" s="242" t="s">
        <v>7642</v>
      </c>
      <c r="B1275" s="242" t="s">
        <v>109</v>
      </c>
      <c r="C1275" s="242" t="s">
        <v>234</v>
      </c>
      <c r="D1275" s="242" t="s">
        <v>2871</v>
      </c>
      <c r="E1275" s="1615">
        <v>0.625</v>
      </c>
      <c r="F1275" s="1615">
        <v>0.8819444444444444</v>
      </c>
      <c r="G1275" s="242" t="s">
        <v>1063</v>
      </c>
      <c r="H1275" s="242" t="s">
        <v>7621</v>
      </c>
      <c r="J1275" s="242" t="s">
        <v>1752</v>
      </c>
    </row>
    <row r="1276">
      <c r="A1276" s="1619" t="s">
        <v>7643</v>
      </c>
      <c r="B1276" s="1619" t="s">
        <v>125</v>
      </c>
      <c r="C1276" s="1619" t="s">
        <v>234</v>
      </c>
      <c r="D1276" s="1619" t="s">
        <v>946</v>
      </c>
      <c r="E1276" s="1620">
        <v>0.4166666666666667</v>
      </c>
      <c r="F1276" s="1620">
        <v>0.6666666666666666</v>
      </c>
      <c r="G1276" s="1619" t="s">
        <v>1063</v>
      </c>
      <c r="H1276" s="1619">
        <v>6.0</v>
      </c>
      <c r="I1276" s="103"/>
      <c r="J1276" s="242" t="s">
        <v>1752</v>
      </c>
    </row>
    <row r="1277">
      <c r="A1277" s="242" t="s">
        <v>7644</v>
      </c>
      <c r="B1277" s="242" t="s">
        <v>125</v>
      </c>
      <c r="C1277" s="242" t="s">
        <v>7645</v>
      </c>
      <c r="D1277" s="242" t="s">
        <v>2871</v>
      </c>
      <c r="E1277" s="1615">
        <v>0.625</v>
      </c>
      <c r="F1277" s="1615">
        <v>0.875</v>
      </c>
      <c r="G1277" s="242">
        <v>0.5</v>
      </c>
      <c r="H1277" s="242">
        <v>5.5</v>
      </c>
      <c r="J1277" s="242" t="s">
        <v>1752</v>
      </c>
    </row>
    <row r="1278">
      <c r="A1278" s="1039">
        <v>41650.0</v>
      </c>
      <c r="B1278" s="1676" t="s">
        <v>141</v>
      </c>
      <c r="C1278" s="1676" t="s">
        <v>234</v>
      </c>
      <c r="D1278" s="1676" t="s">
        <v>1158</v>
      </c>
      <c r="E1278" s="1684">
        <v>0.4097222222222222</v>
      </c>
      <c r="F1278" s="1684">
        <v>0.6666666666666666</v>
      </c>
      <c r="G1278" s="1676" t="s">
        <v>4032</v>
      </c>
      <c r="H1278" s="1676">
        <v>6.0</v>
      </c>
      <c r="I1278" s="1043"/>
      <c r="J1278" s="242" t="s">
        <v>1752</v>
      </c>
    </row>
    <row r="1279">
      <c r="A1279" s="2001">
        <v>41650.0</v>
      </c>
      <c r="B1279" s="1937" t="s">
        <v>141</v>
      </c>
      <c r="C1279" s="1937" t="s">
        <v>234</v>
      </c>
      <c r="D1279" s="1937" t="s">
        <v>1167</v>
      </c>
      <c r="E1279" s="1938">
        <v>0.4583333333333333</v>
      </c>
      <c r="F1279" s="1938">
        <v>0.625</v>
      </c>
      <c r="G1279" s="1937" t="s">
        <v>1063</v>
      </c>
      <c r="H1279" s="1937">
        <v>4.0</v>
      </c>
      <c r="I1279" s="1661"/>
      <c r="J1279" s="242" t="s">
        <v>1752</v>
      </c>
    </row>
    <row r="1280">
      <c r="A1280" s="864">
        <v>41650.0</v>
      </c>
      <c r="B1280" s="242" t="s">
        <v>141</v>
      </c>
      <c r="C1280" s="242" t="s">
        <v>234</v>
      </c>
      <c r="D1280" s="242" t="s">
        <v>2871</v>
      </c>
      <c r="E1280" s="1615">
        <v>0.625</v>
      </c>
      <c r="F1280" s="1615">
        <v>0.7708333333333334</v>
      </c>
      <c r="G1280" s="242" t="s">
        <v>1063</v>
      </c>
      <c r="H1280" s="242">
        <v>3.5</v>
      </c>
      <c r="I1280" s="242" t="s">
        <v>7647</v>
      </c>
      <c r="J1280" s="242" t="s">
        <v>1752</v>
      </c>
    </row>
    <row r="1281">
      <c r="A1281" s="1132">
        <v>41650.0</v>
      </c>
      <c r="B1281" s="2002" t="s">
        <v>4578</v>
      </c>
      <c r="C1281" s="2002" t="s">
        <v>3145</v>
      </c>
      <c r="D1281" s="2002" t="s">
        <v>7648</v>
      </c>
      <c r="E1281" s="2003">
        <v>0.6666666666666666</v>
      </c>
      <c r="F1281" s="2003">
        <v>0.9097222222222222</v>
      </c>
      <c r="G1281" s="2002" t="s">
        <v>1063</v>
      </c>
      <c r="H1281" s="2002" t="s">
        <v>7649</v>
      </c>
      <c r="I1281" s="892"/>
      <c r="J1281" s="242" t="s">
        <v>1752</v>
      </c>
    </row>
    <row r="1282">
      <c r="A1282" s="968">
        <v>41650.0</v>
      </c>
      <c r="B1282" s="1619" t="s">
        <v>4578</v>
      </c>
      <c r="C1282" s="1619" t="s">
        <v>234</v>
      </c>
      <c r="D1282" s="1619" t="s">
        <v>946</v>
      </c>
      <c r="E1282" s="1620">
        <v>0.8333333333333334</v>
      </c>
      <c r="F1282" s="1620">
        <v>0.9166666666666666</v>
      </c>
      <c r="G1282" s="1619" t="s">
        <v>1063</v>
      </c>
      <c r="H1282" s="1619">
        <v>2.0</v>
      </c>
      <c r="I1282" s="1619" t="s">
        <v>7650</v>
      </c>
      <c r="J1282" s="242" t="s">
        <v>1752</v>
      </c>
    </row>
    <row r="1283">
      <c r="A1283" s="968">
        <v>41681.0</v>
      </c>
      <c r="B1283" s="1619" t="s">
        <v>170</v>
      </c>
      <c r="C1283" s="1619" t="s">
        <v>234</v>
      </c>
      <c r="D1283" s="1619" t="s">
        <v>946</v>
      </c>
      <c r="E1283" s="1620">
        <v>0.4583333333333333</v>
      </c>
      <c r="F1283" s="1620">
        <v>0.7708333333333334</v>
      </c>
      <c r="G1283" s="1619">
        <v>30.0</v>
      </c>
      <c r="H1283" s="1619">
        <v>7.0</v>
      </c>
      <c r="I1283" s="103"/>
      <c r="J1283" s="242" t="s">
        <v>1752</v>
      </c>
    </row>
    <row r="1284">
      <c r="A1284" s="1132">
        <v>41681.0</v>
      </c>
      <c r="B1284" s="2002" t="s">
        <v>170</v>
      </c>
      <c r="C1284" s="2002" t="s">
        <v>234</v>
      </c>
      <c r="D1284" s="2002" t="s">
        <v>2872</v>
      </c>
      <c r="E1284" s="2003">
        <v>0.5416666666666666</v>
      </c>
      <c r="F1284" s="2003">
        <v>0.6666666666666666</v>
      </c>
      <c r="G1284" s="2002" t="s">
        <v>1063</v>
      </c>
      <c r="H1284" s="892"/>
      <c r="I1284" s="892"/>
      <c r="J1284" s="242" t="s">
        <v>1752</v>
      </c>
    </row>
    <row r="1285">
      <c r="A1285" s="968">
        <v>41709.0</v>
      </c>
      <c r="B1285" s="1619" t="s">
        <v>5</v>
      </c>
      <c r="C1285" s="1619" t="s">
        <v>1064</v>
      </c>
      <c r="D1285" s="1619" t="s">
        <v>946</v>
      </c>
      <c r="E1285" s="1620">
        <v>0.4166666666666667</v>
      </c>
      <c r="F1285" s="1620">
        <v>0.7083333333333334</v>
      </c>
      <c r="G1285" s="1619" t="s">
        <v>1063</v>
      </c>
      <c r="H1285" s="1619">
        <v>7.0</v>
      </c>
      <c r="I1285" s="1619" t="s">
        <v>3103</v>
      </c>
      <c r="J1285" s="242" t="s">
        <v>1752</v>
      </c>
    </row>
    <row r="1286">
      <c r="A1286" s="2004">
        <v>41709.0</v>
      </c>
      <c r="B1286" s="1945" t="s">
        <v>5</v>
      </c>
      <c r="C1286" s="1945" t="s">
        <v>234</v>
      </c>
      <c r="D1286" s="1945" t="s">
        <v>6619</v>
      </c>
      <c r="E1286" s="1946">
        <v>0.4166666666666667</v>
      </c>
      <c r="F1286" s="1946">
        <v>0.6770833333333334</v>
      </c>
      <c r="G1286" s="1945" t="s">
        <v>1063</v>
      </c>
      <c r="H1286" s="1945">
        <v>6.25</v>
      </c>
      <c r="I1286" s="1641"/>
      <c r="J1286" s="242" t="s">
        <v>1752</v>
      </c>
    </row>
    <row r="1287">
      <c r="A1287" s="1039">
        <v>41709.0</v>
      </c>
      <c r="B1287" s="1676" t="s">
        <v>5</v>
      </c>
      <c r="C1287" s="1676" t="s">
        <v>234</v>
      </c>
      <c r="D1287" s="1676" t="s">
        <v>1158</v>
      </c>
      <c r="E1287" s="1684">
        <v>0.625</v>
      </c>
      <c r="F1287" s="1684">
        <v>0.8090277777777778</v>
      </c>
      <c r="G1287" s="1676" t="s">
        <v>1063</v>
      </c>
      <c r="H1287" s="1676" t="s">
        <v>4650</v>
      </c>
      <c r="I1287" s="1043"/>
      <c r="J1287" s="242" t="s">
        <v>1752</v>
      </c>
    </row>
    <row r="1288">
      <c r="A1288" s="1134">
        <v>41740.0</v>
      </c>
      <c r="B1288" s="1675" t="s">
        <v>40</v>
      </c>
      <c r="C1288" s="1675" t="s">
        <v>234</v>
      </c>
      <c r="D1288" s="1675" t="s">
        <v>1167</v>
      </c>
      <c r="E1288" s="1691">
        <v>0.4166666666666667</v>
      </c>
      <c r="F1288" s="1691">
        <v>0.6666666666666666</v>
      </c>
      <c r="G1288" s="1675">
        <v>30.0</v>
      </c>
      <c r="H1288" s="1675">
        <v>5.5</v>
      </c>
      <c r="I1288" s="97"/>
      <c r="J1288" s="242" t="s">
        <v>1752</v>
      </c>
    </row>
    <row r="1289">
      <c r="A1289" s="864">
        <v>41740.0</v>
      </c>
      <c r="B1289" s="242" t="s">
        <v>40</v>
      </c>
      <c r="C1289" s="242" t="s">
        <v>234</v>
      </c>
      <c r="D1289" s="242" t="s">
        <v>2871</v>
      </c>
      <c r="E1289" s="1615">
        <v>0.6284722222222222</v>
      </c>
      <c r="F1289" s="1615">
        <v>0.7986111111111112</v>
      </c>
      <c r="G1289" s="242" t="s">
        <v>1063</v>
      </c>
      <c r="H1289" s="242" t="s">
        <v>2157</v>
      </c>
      <c r="I1289" s="242" t="s">
        <v>7651</v>
      </c>
      <c r="J1289" s="242" t="s">
        <v>1752</v>
      </c>
    </row>
    <row r="1290">
      <c r="A1290" s="968">
        <v>41770.0</v>
      </c>
      <c r="B1290" s="1619" t="s">
        <v>1115</v>
      </c>
      <c r="C1290" s="1619" t="s">
        <v>234</v>
      </c>
      <c r="D1290" s="1619" t="s">
        <v>946</v>
      </c>
      <c r="E1290" s="1620">
        <v>0.625</v>
      </c>
      <c r="F1290" s="1620">
        <v>0.8020833333333334</v>
      </c>
      <c r="G1290" s="103"/>
      <c r="H1290" s="103"/>
      <c r="I1290" s="103"/>
      <c r="J1290" s="242" t="s">
        <v>1752</v>
      </c>
    </row>
    <row r="1291">
      <c r="A1291" s="1132">
        <v>41770.0</v>
      </c>
      <c r="B1291" s="2002" t="s">
        <v>1115</v>
      </c>
      <c r="C1291" s="2002" t="s">
        <v>234</v>
      </c>
      <c r="D1291" s="2002" t="s">
        <v>2872</v>
      </c>
      <c r="E1291" s="2003">
        <v>0.6666666666666666</v>
      </c>
      <c r="F1291" s="2003">
        <v>0.8020833333333334</v>
      </c>
      <c r="G1291" s="892"/>
      <c r="H1291" s="892"/>
      <c r="I1291" s="892"/>
      <c r="J1291" s="242" t="s">
        <v>1752</v>
      </c>
    </row>
    <row r="1292">
      <c r="A1292" s="1670">
        <v>41770.0</v>
      </c>
      <c r="B1292" s="1662" t="s">
        <v>1115</v>
      </c>
      <c r="C1292" s="1662" t="s">
        <v>234</v>
      </c>
      <c r="D1292" s="1662" t="s">
        <v>6619</v>
      </c>
      <c r="E1292" s="1663">
        <v>0.4166666666666667</v>
      </c>
      <c r="F1292" s="1663">
        <v>0.6666666666666666</v>
      </c>
      <c r="G1292" s="1662" t="s">
        <v>1063</v>
      </c>
      <c r="H1292" s="1662">
        <v>6.0</v>
      </c>
      <c r="I1292" s="1508"/>
      <c r="J1292" s="242" t="s">
        <v>1752</v>
      </c>
    </row>
    <row r="1293">
      <c r="A1293" s="1628">
        <v>41801.0</v>
      </c>
      <c r="B1293" s="1605" t="s">
        <v>109</v>
      </c>
      <c r="C1293" s="1605" t="s">
        <v>234</v>
      </c>
      <c r="D1293" s="1605" t="s">
        <v>2870</v>
      </c>
      <c r="E1293" s="1607">
        <v>0.625</v>
      </c>
      <c r="F1293" s="1607">
        <v>0.8819444444444444</v>
      </c>
      <c r="G1293" s="1605">
        <v>0.5</v>
      </c>
      <c r="H1293" s="1605" t="s">
        <v>1106</v>
      </c>
      <c r="I1293" s="1397"/>
      <c r="J1293" s="242" t="s">
        <v>1752</v>
      </c>
    </row>
    <row r="1294">
      <c r="A1294" s="1670">
        <v>41801.0</v>
      </c>
      <c r="B1294" s="1662" t="s">
        <v>109</v>
      </c>
      <c r="C1294" s="1662" t="s">
        <v>234</v>
      </c>
      <c r="D1294" s="1662" t="s">
        <v>6619</v>
      </c>
      <c r="E1294" s="1663">
        <v>0.4166666666666667</v>
      </c>
      <c r="F1294" s="1663">
        <v>0.75</v>
      </c>
      <c r="G1294" s="1662">
        <v>30.0</v>
      </c>
      <c r="H1294" s="1662">
        <v>7.5</v>
      </c>
      <c r="I1294" s="1662" t="s">
        <v>7652</v>
      </c>
      <c r="J1294" s="242" t="s">
        <v>1752</v>
      </c>
    </row>
    <row r="1295">
      <c r="A1295" s="968">
        <v>41801.0</v>
      </c>
      <c r="B1295" s="1619" t="s">
        <v>109</v>
      </c>
      <c r="C1295" s="1619" t="s">
        <v>1064</v>
      </c>
      <c r="D1295" s="1619" t="s">
        <v>946</v>
      </c>
      <c r="E1295" s="1620">
        <v>0.4270833333333333</v>
      </c>
      <c r="F1295" s="1620">
        <v>0.71875</v>
      </c>
      <c r="G1295" s="1619" t="s">
        <v>1063</v>
      </c>
      <c r="H1295" s="1619">
        <v>7.0</v>
      </c>
      <c r="I1295" s="103"/>
      <c r="J1295" s="242" t="s">
        <v>1752</v>
      </c>
    </row>
    <row r="1296">
      <c r="A1296" s="864">
        <v>41831.0</v>
      </c>
      <c r="B1296" s="242" t="s">
        <v>125</v>
      </c>
      <c r="C1296" s="242" t="s">
        <v>234</v>
      </c>
      <c r="D1296" s="242" t="s">
        <v>2871</v>
      </c>
      <c r="E1296" s="1615">
        <v>0.4201388888888889</v>
      </c>
      <c r="F1296" s="1615">
        <v>0.625</v>
      </c>
      <c r="G1296" s="242" t="s">
        <v>1063</v>
      </c>
      <c r="H1296" s="242">
        <v>5.0</v>
      </c>
      <c r="I1296" s="242" t="s">
        <v>7653</v>
      </c>
      <c r="J1296" s="242" t="s">
        <v>1752</v>
      </c>
    </row>
    <row r="1297">
      <c r="A1297" s="968">
        <v>41831.0</v>
      </c>
      <c r="B1297" s="1619" t="s">
        <v>125</v>
      </c>
      <c r="C1297" s="1619" t="s">
        <v>234</v>
      </c>
      <c r="D1297" s="1619" t="s">
        <v>946</v>
      </c>
      <c r="E1297" s="1620">
        <v>0.5416666666666666</v>
      </c>
      <c r="F1297" s="1620">
        <v>0.7916666666666666</v>
      </c>
      <c r="G1297" s="1619">
        <v>30.0</v>
      </c>
      <c r="H1297" s="1619">
        <v>5.5</v>
      </c>
      <c r="I1297" s="103"/>
      <c r="J1297" s="242" t="s">
        <v>1752</v>
      </c>
    </row>
    <row r="1298">
      <c r="A1298" s="963">
        <v>41831.0</v>
      </c>
      <c r="B1298" s="1747" t="s">
        <v>125</v>
      </c>
      <c r="C1298" s="1747" t="s">
        <v>234</v>
      </c>
      <c r="D1298" s="1747" t="s">
        <v>2870</v>
      </c>
      <c r="E1298" s="1748">
        <v>0.625</v>
      </c>
      <c r="F1298" s="1748">
        <v>0.8819444444444444</v>
      </c>
      <c r="G1298" s="1747">
        <v>0.5</v>
      </c>
      <c r="H1298" s="1747" t="s">
        <v>1106</v>
      </c>
      <c r="I1298" s="976"/>
      <c r="J1298" s="242" t="s">
        <v>1752</v>
      </c>
    </row>
    <row r="1299">
      <c r="A1299" s="2005">
        <v>41862.0</v>
      </c>
      <c r="B1299" s="1811" t="s">
        <v>141</v>
      </c>
      <c r="C1299" s="1811" t="s">
        <v>234</v>
      </c>
      <c r="D1299" s="1811" t="s">
        <v>1158</v>
      </c>
      <c r="E1299" s="1812">
        <v>0.4097222222222222</v>
      </c>
      <c r="F1299" s="1812">
        <v>0.6666666666666666</v>
      </c>
      <c r="G1299" s="1811" t="s">
        <v>1063</v>
      </c>
      <c r="H1299" s="1811" t="s">
        <v>1069</v>
      </c>
      <c r="I1299" s="2006"/>
      <c r="J1299" s="242" t="s">
        <v>1752</v>
      </c>
    </row>
    <row r="1300">
      <c r="A1300" s="1989">
        <v>41862.0</v>
      </c>
      <c r="B1300" s="1784" t="s">
        <v>141</v>
      </c>
      <c r="C1300" s="1784" t="s">
        <v>234</v>
      </c>
      <c r="D1300" s="1784" t="s">
        <v>2871</v>
      </c>
      <c r="E1300" s="1990">
        <v>0.4583333333333333</v>
      </c>
      <c r="F1300" s="1990">
        <v>0.75</v>
      </c>
      <c r="G1300" s="1784">
        <v>0.5</v>
      </c>
      <c r="H1300" s="1784">
        <v>6.5</v>
      </c>
      <c r="I1300" s="1326"/>
      <c r="J1300" s="242" t="s">
        <v>1752</v>
      </c>
    </row>
    <row r="1301">
      <c r="A1301" s="1132">
        <v>41862.0</v>
      </c>
      <c r="B1301" s="2002" t="s">
        <v>141</v>
      </c>
      <c r="C1301" s="2002" t="s">
        <v>234</v>
      </c>
      <c r="D1301" s="2002" t="s">
        <v>2872</v>
      </c>
      <c r="E1301" s="2003">
        <v>0.6666666666666666</v>
      </c>
      <c r="F1301" s="2003">
        <v>0.9166666666666666</v>
      </c>
      <c r="G1301" s="2002" t="s">
        <v>1063</v>
      </c>
      <c r="H1301" s="2002">
        <v>6.0</v>
      </c>
      <c r="I1301" s="892"/>
      <c r="J1301" s="242" t="s">
        <v>1752</v>
      </c>
    </row>
    <row r="1302">
      <c r="A1302" s="951">
        <v>41893.0</v>
      </c>
      <c r="B1302" s="1721" t="s">
        <v>170</v>
      </c>
      <c r="C1302" s="1721" t="s">
        <v>234</v>
      </c>
      <c r="D1302" s="1721" t="s">
        <v>946</v>
      </c>
      <c r="E1302" s="1722">
        <v>0.4583333333333333</v>
      </c>
      <c r="F1302" s="1722">
        <v>0.8333333333333334</v>
      </c>
      <c r="G1302" s="1721">
        <v>30.0</v>
      </c>
      <c r="H1302" s="1721">
        <v>8.5</v>
      </c>
      <c r="I1302" s="1721" t="s">
        <v>7654</v>
      </c>
      <c r="J1302" s="242" t="s">
        <v>1752</v>
      </c>
    </row>
    <row r="1303">
      <c r="A1303" s="1047">
        <v>41893.0</v>
      </c>
      <c r="B1303" s="1706" t="s">
        <v>170</v>
      </c>
      <c r="C1303" s="1706" t="s">
        <v>234</v>
      </c>
      <c r="D1303" s="1706" t="s">
        <v>1158</v>
      </c>
      <c r="E1303" s="1707">
        <v>0.5416666666666666</v>
      </c>
      <c r="F1303" s="1707">
        <v>0.6666666666666666</v>
      </c>
      <c r="G1303" s="1706" t="s">
        <v>1063</v>
      </c>
      <c r="H1303" s="1706">
        <v>3.0</v>
      </c>
      <c r="I1303" s="937"/>
      <c r="J1303" s="242" t="s">
        <v>1752</v>
      </c>
    </row>
    <row r="1304">
      <c r="A1304" s="1721" t="s">
        <v>7655</v>
      </c>
      <c r="B1304" s="1721" t="s">
        <v>5</v>
      </c>
      <c r="C1304" s="1721" t="s">
        <v>1064</v>
      </c>
      <c r="D1304" s="1721" t="s">
        <v>946</v>
      </c>
      <c r="E1304" s="1722">
        <v>0.4236111111111111</v>
      </c>
      <c r="F1304" s="1722">
        <v>0.7152777777777778</v>
      </c>
      <c r="G1304" s="915"/>
      <c r="H1304" s="1721">
        <v>7.0</v>
      </c>
      <c r="I1304" s="915"/>
      <c r="J1304" s="242" t="s">
        <v>1752</v>
      </c>
    </row>
    <row r="1305">
      <c r="A1305" s="1047">
        <v>41923.0</v>
      </c>
      <c r="B1305" s="1706" t="s">
        <v>5</v>
      </c>
      <c r="C1305" s="1706" t="s">
        <v>234</v>
      </c>
      <c r="D1305" s="1706" t="s">
        <v>1158</v>
      </c>
      <c r="E1305" s="1707">
        <v>0.4097222222222222</v>
      </c>
      <c r="F1305" s="1707">
        <v>0.6666666666666666</v>
      </c>
      <c r="G1305" s="1706" t="s">
        <v>1063</v>
      </c>
      <c r="H1305" s="1706">
        <v>6.0</v>
      </c>
      <c r="I1305" s="937"/>
      <c r="J1305" s="242" t="s">
        <v>1752</v>
      </c>
    </row>
    <row r="1306">
      <c r="A1306" s="1989">
        <v>41923.0</v>
      </c>
      <c r="B1306" s="1784" t="s">
        <v>5</v>
      </c>
      <c r="C1306" s="1784" t="s">
        <v>234</v>
      </c>
      <c r="D1306" s="1784" t="s">
        <v>2871</v>
      </c>
      <c r="E1306" s="1990">
        <v>0.6597222222222222</v>
      </c>
      <c r="F1306" s="1990">
        <v>0.7916666666666666</v>
      </c>
      <c r="G1306" s="1784" t="s">
        <v>1063</v>
      </c>
      <c r="H1306" s="1784" t="s">
        <v>7656</v>
      </c>
      <c r="I1306" s="1326"/>
      <c r="J1306" s="242" t="s">
        <v>1752</v>
      </c>
    </row>
    <row r="1307">
      <c r="A1307" s="1286">
        <v>41954.0</v>
      </c>
      <c r="B1307" s="1728" t="s">
        <v>40</v>
      </c>
      <c r="C1307" s="1728" t="s">
        <v>234</v>
      </c>
      <c r="D1307" s="1728" t="s">
        <v>1167</v>
      </c>
      <c r="E1307" s="1729">
        <v>0.4166666666666667</v>
      </c>
      <c r="F1307" s="1729">
        <v>0.6666666666666666</v>
      </c>
      <c r="G1307" s="1675" t="s">
        <v>4566</v>
      </c>
      <c r="H1307" s="1728" t="s">
        <v>7657</v>
      </c>
      <c r="I1307" s="97"/>
      <c r="J1307" s="242" t="s">
        <v>1752</v>
      </c>
    </row>
    <row r="1308">
      <c r="A1308" s="1989">
        <v>41954.0</v>
      </c>
      <c r="B1308" s="1784" t="s">
        <v>40</v>
      </c>
      <c r="C1308" s="1784" t="s">
        <v>234</v>
      </c>
      <c r="D1308" s="1784" t="s">
        <v>2871</v>
      </c>
      <c r="E1308" s="1990">
        <v>0.625</v>
      </c>
      <c r="F1308" s="1990">
        <v>0.7916666666666666</v>
      </c>
      <c r="G1308" s="1784" t="s">
        <v>1063</v>
      </c>
      <c r="H1308" s="1784">
        <v>4.0</v>
      </c>
      <c r="I1308" s="1326"/>
      <c r="J1308" s="242" t="s">
        <v>1752</v>
      </c>
    </row>
    <row r="1309">
      <c r="A1309" s="951">
        <v>41984.0</v>
      </c>
      <c r="B1309" s="1721" t="s">
        <v>1115</v>
      </c>
      <c r="C1309" s="1721" t="s">
        <v>234</v>
      </c>
      <c r="D1309" s="1721" t="s">
        <v>946</v>
      </c>
      <c r="E1309" s="1722">
        <v>0.4166666666666667</v>
      </c>
      <c r="F1309" s="1722">
        <v>0.6770833333333334</v>
      </c>
      <c r="G1309" s="1721" t="s">
        <v>1063</v>
      </c>
      <c r="H1309" s="1721">
        <v>6.25</v>
      </c>
      <c r="I1309" s="915"/>
      <c r="J1309" s="242" t="s">
        <v>1752</v>
      </c>
    </row>
    <row r="1310">
      <c r="A1310" s="1047">
        <v>41984.0</v>
      </c>
      <c r="B1310" s="1706" t="s">
        <v>1115</v>
      </c>
      <c r="C1310" s="1706" t="s">
        <v>234</v>
      </c>
      <c r="D1310" s="1706" t="s">
        <v>1158</v>
      </c>
      <c r="E1310" s="1707">
        <v>0.625</v>
      </c>
      <c r="F1310" s="1707">
        <v>0.8055555555555556</v>
      </c>
      <c r="G1310" s="1706" t="s">
        <v>1063</v>
      </c>
      <c r="H1310" s="1706" t="s">
        <v>3265</v>
      </c>
      <c r="I1310" s="937"/>
      <c r="J1310" s="242" t="s">
        <v>1752</v>
      </c>
    </row>
    <row r="1311">
      <c r="A1311" s="1326"/>
      <c r="B1311" s="1326"/>
      <c r="C1311" s="1326"/>
      <c r="D1311" s="1326"/>
      <c r="E1311" s="2007" t="s">
        <v>7658</v>
      </c>
      <c r="F1311" s="1326"/>
      <c r="G1311" s="1326"/>
      <c r="H1311" s="1326"/>
      <c r="I1311" s="1326"/>
      <c r="J1311" s="242" t="s">
        <v>7659</v>
      </c>
    </row>
    <row r="1312">
      <c r="A1312" s="1721" t="s">
        <v>7660</v>
      </c>
      <c r="B1312" s="1721" t="s">
        <v>109</v>
      </c>
      <c r="C1312" s="1721" t="s">
        <v>1064</v>
      </c>
      <c r="D1312" s="1721" t="s">
        <v>946</v>
      </c>
      <c r="E1312" s="1722">
        <v>0.4201388888888889</v>
      </c>
      <c r="F1312" s="1722">
        <v>0.71875</v>
      </c>
      <c r="G1312" s="1721" t="s">
        <v>1063</v>
      </c>
      <c r="H1312" s="1721" t="s">
        <v>2212</v>
      </c>
      <c r="I1312" s="915"/>
      <c r="J1312" s="242" t="s">
        <v>3203</v>
      </c>
    </row>
    <row r="1313">
      <c r="A1313" s="1734" t="s">
        <v>7660</v>
      </c>
      <c r="B1313" s="1734" t="s">
        <v>109</v>
      </c>
      <c r="C1313" s="1734" t="s">
        <v>234</v>
      </c>
      <c r="D1313" s="1734" t="s">
        <v>2872</v>
      </c>
      <c r="E1313" s="1735">
        <v>0.4166666666666667</v>
      </c>
      <c r="F1313" s="1735">
        <v>0.75</v>
      </c>
      <c r="G1313" s="1734" t="s">
        <v>1063</v>
      </c>
      <c r="H1313" s="1734">
        <v>8.0</v>
      </c>
      <c r="I1313" s="1734" t="s">
        <v>7661</v>
      </c>
      <c r="J1313" s="2002" t="s">
        <v>1752</v>
      </c>
    </row>
    <row r="1314">
      <c r="A1314" s="242" t="s">
        <v>7660</v>
      </c>
      <c r="B1314" s="242" t="s">
        <v>109</v>
      </c>
      <c r="C1314" s="242" t="s">
        <v>234</v>
      </c>
      <c r="D1314" s="242" t="s">
        <v>2871</v>
      </c>
      <c r="E1314" s="1615">
        <v>0.625</v>
      </c>
      <c r="F1314" s="1615">
        <v>0.875</v>
      </c>
      <c r="G1314" s="242" t="s">
        <v>1063</v>
      </c>
      <c r="H1314" s="242">
        <v>6.0</v>
      </c>
      <c r="J1314" s="242" t="s">
        <v>1752</v>
      </c>
    </row>
    <row r="1315">
      <c r="A1315" s="1675" t="s">
        <v>7662</v>
      </c>
      <c r="B1315" s="1675" t="s">
        <v>125</v>
      </c>
      <c r="C1315" s="1675" t="s">
        <v>234</v>
      </c>
      <c r="D1315" s="1675" t="s">
        <v>1167</v>
      </c>
      <c r="E1315" s="1691">
        <v>0.4166666666666667</v>
      </c>
      <c r="F1315" s="1691">
        <v>0.625</v>
      </c>
      <c r="G1315" s="1675" t="s">
        <v>1063</v>
      </c>
      <c r="H1315" s="1675">
        <v>5.0</v>
      </c>
      <c r="I1315" s="1675" t="s">
        <v>7663</v>
      </c>
      <c r="J1315" s="242" t="s">
        <v>1752</v>
      </c>
    </row>
    <row r="1316">
      <c r="A1316" s="1644" t="s">
        <v>7662</v>
      </c>
      <c r="B1316" s="1644" t="s">
        <v>125</v>
      </c>
      <c r="C1316" s="1644" t="s">
        <v>234</v>
      </c>
      <c r="D1316" s="1644" t="s">
        <v>7469</v>
      </c>
      <c r="E1316" s="1682">
        <v>0.5416666666666666</v>
      </c>
      <c r="F1316" s="1682">
        <v>0.7916666666666666</v>
      </c>
      <c r="G1316" s="1644" t="s">
        <v>1063</v>
      </c>
      <c r="H1316" s="1644">
        <v>6.0</v>
      </c>
      <c r="I1316" s="832"/>
      <c r="J1316" s="242" t="s">
        <v>1752</v>
      </c>
    </row>
    <row r="1317">
      <c r="A1317" s="1605" t="s">
        <v>7662</v>
      </c>
      <c r="B1317" s="1605" t="s">
        <v>125</v>
      </c>
      <c r="C1317" s="1605" t="s">
        <v>234</v>
      </c>
      <c r="D1317" s="1605" t="s">
        <v>2870</v>
      </c>
      <c r="E1317" s="1607">
        <v>0.625</v>
      </c>
      <c r="F1317" s="1607">
        <v>0.8819444444444444</v>
      </c>
      <c r="G1317" s="1605" t="s">
        <v>7664</v>
      </c>
      <c r="H1317" s="1605" t="s">
        <v>1106</v>
      </c>
      <c r="I1317" s="1397"/>
      <c r="J1317" s="242" t="s">
        <v>1752</v>
      </c>
    </row>
    <row r="1318">
      <c r="A1318" s="1619" t="s">
        <v>7662</v>
      </c>
      <c r="B1318" s="1619" t="s">
        <v>125</v>
      </c>
      <c r="C1318" s="1619" t="s">
        <v>1064</v>
      </c>
      <c r="D1318" s="1619" t="s">
        <v>946</v>
      </c>
      <c r="E1318" s="1620">
        <v>0.4270833333333333</v>
      </c>
      <c r="F1318" s="1620">
        <v>0.59375</v>
      </c>
      <c r="G1318" s="1619" t="s">
        <v>1063</v>
      </c>
      <c r="H1318" s="1619">
        <v>4.0</v>
      </c>
      <c r="I1318" s="103"/>
      <c r="J1318" s="242" t="s">
        <v>1752</v>
      </c>
    </row>
    <row r="1319">
      <c r="A1319" s="1644" t="s">
        <v>1249</v>
      </c>
      <c r="B1319" s="1644" t="s">
        <v>141</v>
      </c>
      <c r="C1319" s="1644" t="s">
        <v>234</v>
      </c>
      <c r="D1319" s="1644" t="s">
        <v>7469</v>
      </c>
      <c r="E1319" s="1682">
        <v>0.4166666666666667</v>
      </c>
      <c r="F1319" s="1682">
        <v>0.6666666666666666</v>
      </c>
      <c r="G1319" s="1644">
        <v>0.5</v>
      </c>
      <c r="H1319" s="1644">
        <v>5.5</v>
      </c>
      <c r="I1319" s="832"/>
      <c r="J1319" s="242" t="s">
        <v>1752</v>
      </c>
    </row>
    <row r="1320">
      <c r="A1320" s="1734" t="s">
        <v>1249</v>
      </c>
      <c r="B1320" s="1734" t="s">
        <v>141</v>
      </c>
      <c r="C1320" s="1734" t="s">
        <v>234</v>
      </c>
      <c r="D1320" s="1734" t="s">
        <v>2872</v>
      </c>
      <c r="E1320" s="1735">
        <v>0.4583333333333333</v>
      </c>
      <c r="F1320" s="1735">
        <v>0.625</v>
      </c>
      <c r="G1320" s="1734" t="s">
        <v>1063</v>
      </c>
      <c r="H1320" s="1734">
        <v>4.0</v>
      </c>
      <c r="I1320" s="1058"/>
      <c r="J1320" s="2002" t="s">
        <v>1752</v>
      </c>
    </row>
    <row r="1321">
      <c r="A1321" s="242" t="s">
        <v>1249</v>
      </c>
      <c r="B1321" s="242" t="s">
        <v>141</v>
      </c>
      <c r="C1321" s="242" t="s">
        <v>234</v>
      </c>
      <c r="D1321" s="242" t="s">
        <v>2871</v>
      </c>
      <c r="E1321" s="1615">
        <v>0.625</v>
      </c>
      <c r="F1321" s="1615">
        <v>0.90625</v>
      </c>
      <c r="G1321" s="242" t="s">
        <v>4593</v>
      </c>
      <c r="H1321" s="242">
        <v>6.5</v>
      </c>
      <c r="J1321" s="242" t="s">
        <v>1752</v>
      </c>
    </row>
    <row r="1322">
      <c r="A1322" s="1676" t="s">
        <v>1249</v>
      </c>
      <c r="B1322" s="1676" t="s">
        <v>141</v>
      </c>
      <c r="C1322" s="1676" t="s">
        <v>234</v>
      </c>
      <c r="D1322" s="1676" t="s">
        <v>1158</v>
      </c>
      <c r="E1322" s="1684">
        <v>0.6666666666666666</v>
      </c>
      <c r="F1322" s="1684">
        <v>0.90625</v>
      </c>
      <c r="G1322" s="1676" t="s">
        <v>4032</v>
      </c>
      <c r="H1322" s="1676" t="s">
        <v>7665</v>
      </c>
      <c r="I1322" s="1043"/>
      <c r="J1322" s="242" t="s">
        <v>1752</v>
      </c>
    </row>
    <row r="1323">
      <c r="A1323" s="1619" t="s">
        <v>7666</v>
      </c>
      <c r="B1323" s="1619" t="s">
        <v>170</v>
      </c>
      <c r="C1323" s="1619" t="s">
        <v>234</v>
      </c>
      <c r="D1323" s="1619" t="s">
        <v>946</v>
      </c>
      <c r="E1323" s="1620">
        <v>0.4583333333333333</v>
      </c>
      <c r="F1323" s="1620">
        <v>0.75</v>
      </c>
      <c r="G1323" s="1619" t="s">
        <v>4566</v>
      </c>
      <c r="H1323" s="1619">
        <v>6.5</v>
      </c>
      <c r="I1323" s="103"/>
      <c r="J1323" s="242" t="s">
        <v>1752</v>
      </c>
    </row>
    <row r="1324">
      <c r="A1324" s="1644" t="s">
        <v>7666</v>
      </c>
      <c r="B1324" s="1644" t="s">
        <v>170</v>
      </c>
      <c r="C1324" s="1644" t="s">
        <v>234</v>
      </c>
      <c r="D1324" s="1644" t="s">
        <v>7469</v>
      </c>
      <c r="E1324" s="1682">
        <v>0.5416666666666666</v>
      </c>
      <c r="F1324" s="1682">
        <v>0.6770833333333334</v>
      </c>
      <c r="G1324" s="1644" t="s">
        <v>1063</v>
      </c>
      <c r="H1324" s="1644">
        <v>3.25</v>
      </c>
      <c r="I1324" s="1644" t="s">
        <v>7667</v>
      </c>
      <c r="J1324" s="242" t="s">
        <v>1752</v>
      </c>
    </row>
    <row r="1325">
      <c r="A1325" s="242" t="s">
        <v>7668</v>
      </c>
      <c r="B1325" s="242" t="s">
        <v>5</v>
      </c>
      <c r="C1325" s="242" t="s">
        <v>234</v>
      </c>
      <c r="D1325" s="242" t="s">
        <v>2871</v>
      </c>
      <c r="E1325" s="1615">
        <v>0.625</v>
      </c>
      <c r="F1325" s="1615">
        <v>0.7986111111111112</v>
      </c>
      <c r="G1325" s="242" t="s">
        <v>1063</v>
      </c>
      <c r="H1325" s="242" t="s">
        <v>7399</v>
      </c>
      <c r="J1325" s="242" t="s">
        <v>1752</v>
      </c>
    </row>
    <row r="1326">
      <c r="A1326" s="1676" t="s">
        <v>7668</v>
      </c>
      <c r="B1326" s="1676" t="s">
        <v>5</v>
      </c>
      <c r="C1326" s="1676" t="s">
        <v>234</v>
      </c>
      <c r="D1326" s="1676" t="s">
        <v>1158</v>
      </c>
      <c r="E1326" s="1684">
        <v>0.4097222222222222</v>
      </c>
      <c r="F1326" s="1684">
        <v>0.6666666666666666</v>
      </c>
      <c r="G1326" s="1676" t="s">
        <v>1063</v>
      </c>
      <c r="H1326" s="1676" t="s">
        <v>3457</v>
      </c>
      <c r="I1326" s="1043"/>
      <c r="J1326" s="242" t="s">
        <v>1752</v>
      </c>
    </row>
    <row r="1327">
      <c r="A1327" s="1619" t="s">
        <v>7668</v>
      </c>
      <c r="B1327" s="1619" t="s">
        <v>5</v>
      </c>
      <c r="C1327" s="1619" t="s">
        <v>1064</v>
      </c>
      <c r="D1327" s="1619" t="s">
        <v>946</v>
      </c>
      <c r="E1327" s="1620">
        <v>0.4166666666666667</v>
      </c>
      <c r="F1327" s="1620">
        <v>0.75</v>
      </c>
      <c r="G1327" s="1619" t="s">
        <v>4593</v>
      </c>
      <c r="H1327" s="1619">
        <v>7.75</v>
      </c>
      <c r="I1327" s="103"/>
      <c r="J1327" s="242" t="s">
        <v>1752</v>
      </c>
    </row>
    <row r="1328">
      <c r="A1328" s="1644" t="s">
        <v>2932</v>
      </c>
      <c r="B1328" s="1644" t="s">
        <v>40</v>
      </c>
      <c r="C1328" s="1644" t="s">
        <v>234</v>
      </c>
      <c r="D1328" s="1644" t="s">
        <v>7469</v>
      </c>
      <c r="E1328" s="1682">
        <v>0.4166666666666667</v>
      </c>
      <c r="F1328" s="1682">
        <v>0.6666666666666666</v>
      </c>
      <c r="G1328" s="1644" t="s">
        <v>1063</v>
      </c>
      <c r="H1328" s="1644">
        <v>6.0</v>
      </c>
      <c r="I1328" s="832"/>
      <c r="J1328" s="242" t="s">
        <v>1752</v>
      </c>
    </row>
    <row r="1329">
      <c r="A1329" s="1605" t="s">
        <v>2932</v>
      </c>
      <c r="B1329" s="1605" t="s">
        <v>40</v>
      </c>
      <c r="C1329" s="1605" t="s">
        <v>234</v>
      </c>
      <c r="D1329" s="1605" t="s">
        <v>2870</v>
      </c>
      <c r="E1329" s="1607">
        <v>0.625</v>
      </c>
      <c r="F1329" s="1607">
        <v>0.7986111111111112</v>
      </c>
      <c r="G1329" s="1605" t="s">
        <v>1063</v>
      </c>
      <c r="H1329" s="1605" t="s">
        <v>3175</v>
      </c>
      <c r="I1329" s="1397"/>
      <c r="J1329" s="242" t="s">
        <v>1752</v>
      </c>
    </row>
    <row r="1330">
      <c r="A1330" s="1619" t="s">
        <v>7669</v>
      </c>
      <c r="B1330" s="1619" t="s">
        <v>1115</v>
      </c>
      <c r="C1330" s="1619" t="s">
        <v>234</v>
      </c>
      <c r="D1330" s="1619" t="s">
        <v>946</v>
      </c>
      <c r="E1330" s="1620">
        <v>0.4166666666666667</v>
      </c>
      <c r="F1330" s="1620">
        <v>0.6666666666666666</v>
      </c>
      <c r="G1330" s="1619" t="s">
        <v>1063</v>
      </c>
      <c r="H1330" s="1619">
        <v>6.0</v>
      </c>
      <c r="I1330" s="103"/>
      <c r="J1330" s="242" t="s">
        <v>1752</v>
      </c>
    </row>
    <row r="1331">
      <c r="A1331" s="1676" t="s">
        <v>7669</v>
      </c>
      <c r="B1331" s="1676" t="s">
        <v>1115</v>
      </c>
      <c r="C1331" s="1676" t="s">
        <v>234</v>
      </c>
      <c r="D1331" s="1676" t="s">
        <v>1158</v>
      </c>
      <c r="E1331" s="1684">
        <v>0.625</v>
      </c>
      <c r="F1331" s="1684">
        <v>0.8055555555555556</v>
      </c>
      <c r="G1331" s="1676" t="s">
        <v>1063</v>
      </c>
      <c r="H1331" s="1676" t="s">
        <v>7670</v>
      </c>
      <c r="I1331" s="1043"/>
      <c r="J1331" s="242" t="s">
        <v>1752</v>
      </c>
    </row>
    <row r="1332">
      <c r="A1332" s="1644" t="s">
        <v>1262</v>
      </c>
      <c r="B1332" s="1644" t="s">
        <v>109</v>
      </c>
      <c r="C1332" s="1644" t="s">
        <v>234</v>
      </c>
      <c r="D1332" s="1644" t="s">
        <v>7469</v>
      </c>
      <c r="E1332" s="1682">
        <v>0.4166666666666667</v>
      </c>
      <c r="F1332" s="1682">
        <v>0.7916666666666666</v>
      </c>
      <c r="G1332" s="1644">
        <v>0.5</v>
      </c>
      <c r="H1332" s="1644">
        <v>8.5</v>
      </c>
      <c r="I1332" s="832"/>
      <c r="J1332" s="242" t="s">
        <v>1752</v>
      </c>
    </row>
    <row r="1333">
      <c r="A1333" s="1605" t="s">
        <v>1262</v>
      </c>
      <c r="B1333" s="1605" t="s">
        <v>109</v>
      </c>
      <c r="C1333" s="1605" t="s">
        <v>234</v>
      </c>
      <c r="D1333" s="1605" t="s">
        <v>2870</v>
      </c>
      <c r="E1333" s="1607">
        <v>0.625</v>
      </c>
      <c r="F1333" s="1607">
        <v>0.8819444444444444</v>
      </c>
      <c r="G1333" s="1605">
        <v>0.5</v>
      </c>
      <c r="H1333" s="1605" t="s">
        <v>1106</v>
      </c>
      <c r="I1333" s="1397"/>
      <c r="J1333" s="242" t="s">
        <v>1752</v>
      </c>
    </row>
    <row r="1334">
      <c r="A1334" s="1619" t="s">
        <v>1262</v>
      </c>
      <c r="B1334" s="1619" t="s">
        <v>109</v>
      </c>
      <c r="C1334" s="1619" t="s">
        <v>1064</v>
      </c>
      <c r="D1334" s="1619" t="s">
        <v>946</v>
      </c>
      <c r="E1334" s="1620">
        <v>0.3958333333333333</v>
      </c>
      <c r="F1334" s="1620">
        <v>0.7708333333333334</v>
      </c>
      <c r="G1334" s="1619" t="s">
        <v>1063</v>
      </c>
      <c r="H1334" s="1619">
        <v>9.0</v>
      </c>
      <c r="I1334" s="103"/>
      <c r="J1334" s="242" t="s">
        <v>1752</v>
      </c>
    </row>
    <row r="1335">
      <c r="A1335" s="2002" t="s">
        <v>7671</v>
      </c>
      <c r="B1335" s="2002" t="s">
        <v>125</v>
      </c>
      <c r="C1335" s="2002" t="s">
        <v>234</v>
      </c>
      <c r="D1335" s="2002" t="s">
        <v>2872</v>
      </c>
      <c r="E1335" s="2003">
        <v>0.4166666666666667</v>
      </c>
      <c r="F1335" s="2003">
        <v>0.625</v>
      </c>
      <c r="G1335" s="2002" t="s">
        <v>1063</v>
      </c>
      <c r="H1335" s="2008">
        <f>F1335-E1335</f>
        <v>0.2083333333</v>
      </c>
      <c r="I1335" s="892"/>
      <c r="J1335" s="242" t="s">
        <v>1752</v>
      </c>
    </row>
    <row r="1336">
      <c r="A1336" s="1644" t="s">
        <v>7672</v>
      </c>
      <c r="B1336" s="1644" t="s">
        <v>125</v>
      </c>
      <c r="C1336" s="1644" t="s">
        <v>234</v>
      </c>
      <c r="D1336" s="1644" t="s">
        <v>7469</v>
      </c>
      <c r="E1336" s="1682">
        <v>0.5416666666666666</v>
      </c>
      <c r="F1336" s="1682">
        <v>0.7916666666666666</v>
      </c>
      <c r="G1336" s="1644" t="s">
        <v>1063</v>
      </c>
      <c r="H1336" s="1644">
        <v>6.0</v>
      </c>
      <c r="I1336" s="832"/>
      <c r="J1336" s="242" t="s">
        <v>1752</v>
      </c>
    </row>
    <row r="1337">
      <c r="A1337" s="242" t="s">
        <v>7672</v>
      </c>
      <c r="B1337" s="242" t="s">
        <v>125</v>
      </c>
      <c r="C1337" s="242" t="s">
        <v>234</v>
      </c>
      <c r="D1337" s="242" t="s">
        <v>2871</v>
      </c>
      <c r="E1337" s="1615">
        <v>0.625</v>
      </c>
      <c r="F1337" s="1615">
        <v>0.8819444444444444</v>
      </c>
      <c r="G1337" s="242">
        <v>0.25</v>
      </c>
      <c r="H1337" s="242" t="s">
        <v>7673</v>
      </c>
      <c r="J1337" s="242" t="s">
        <v>1752</v>
      </c>
    </row>
    <row r="1338">
      <c r="A1338" s="1644" t="s">
        <v>7674</v>
      </c>
      <c r="B1338" s="1644" t="s">
        <v>141</v>
      </c>
      <c r="C1338" s="1644" t="s">
        <v>234</v>
      </c>
      <c r="D1338" s="1644" t="s">
        <v>7469</v>
      </c>
      <c r="E1338" s="1682">
        <v>0.4166666666666667</v>
      </c>
      <c r="F1338" s="1682">
        <v>0.6736111111111112</v>
      </c>
      <c r="G1338" s="832"/>
      <c r="H1338" s="1644" t="s">
        <v>2428</v>
      </c>
      <c r="I1338" s="832"/>
      <c r="J1338" s="242" t="s">
        <v>1752</v>
      </c>
    </row>
    <row r="1339">
      <c r="A1339" s="2002" t="s">
        <v>7675</v>
      </c>
      <c r="B1339" s="2002" t="s">
        <v>141</v>
      </c>
      <c r="C1339" s="2002" t="s">
        <v>234</v>
      </c>
      <c r="D1339" s="2002" t="s">
        <v>2872</v>
      </c>
      <c r="E1339" s="2003">
        <v>0.46875</v>
      </c>
      <c r="F1339" s="2003">
        <v>0.6354166666666666</v>
      </c>
      <c r="G1339" s="2002" t="s">
        <v>1063</v>
      </c>
      <c r="H1339" s="2008">
        <f>F1339-E1339</f>
        <v>0.1666666667</v>
      </c>
      <c r="I1339" s="892"/>
      <c r="J1339" s="242" t="s">
        <v>1752</v>
      </c>
    </row>
    <row r="1340">
      <c r="A1340" s="242" t="s">
        <v>7674</v>
      </c>
      <c r="B1340" s="242" t="s">
        <v>141</v>
      </c>
      <c r="C1340" s="242" t="s">
        <v>234</v>
      </c>
      <c r="D1340" s="242" t="s">
        <v>2871</v>
      </c>
      <c r="E1340" s="1615">
        <v>0.6666666666666666</v>
      </c>
      <c r="F1340" s="1615">
        <v>0.9027777777777778</v>
      </c>
      <c r="G1340" s="242" t="s">
        <v>1063</v>
      </c>
      <c r="H1340" s="242" t="s">
        <v>1992</v>
      </c>
      <c r="J1340" s="242" t="s">
        <v>1752</v>
      </c>
    </row>
    <row r="1341">
      <c r="A1341" s="1676" t="s">
        <v>7674</v>
      </c>
      <c r="B1341" s="1676" t="s">
        <v>141</v>
      </c>
      <c r="C1341" s="1676" t="s">
        <v>234</v>
      </c>
      <c r="D1341" s="1676" t="s">
        <v>1158</v>
      </c>
      <c r="E1341" s="1684">
        <v>0.625</v>
      </c>
      <c r="F1341" s="1684">
        <v>0.9027777777777778</v>
      </c>
      <c r="G1341" s="1676" t="s">
        <v>1073</v>
      </c>
      <c r="H1341" s="1676" t="s">
        <v>3457</v>
      </c>
      <c r="I1341" s="1043"/>
      <c r="J1341" s="242" t="s">
        <v>1752</v>
      </c>
    </row>
    <row r="1342">
      <c r="A1342" s="1619" t="s">
        <v>7676</v>
      </c>
      <c r="B1342" s="1619" t="s">
        <v>170</v>
      </c>
      <c r="C1342" s="1619" t="s">
        <v>234</v>
      </c>
      <c r="D1342" s="1619" t="s">
        <v>946</v>
      </c>
      <c r="E1342" s="1620">
        <v>0.4583333333333333</v>
      </c>
      <c r="F1342" s="1620">
        <v>0.7604166666666666</v>
      </c>
      <c r="G1342" s="1619" t="s">
        <v>4566</v>
      </c>
      <c r="H1342" s="1619">
        <v>6.75</v>
      </c>
      <c r="I1342" s="1619" t="s">
        <v>7677</v>
      </c>
      <c r="J1342" s="242" t="s">
        <v>1752</v>
      </c>
    </row>
    <row r="1343">
      <c r="A1343" s="1675" t="s">
        <v>7676</v>
      </c>
      <c r="B1343" s="1675" t="s">
        <v>170</v>
      </c>
      <c r="C1343" s="1675" t="s">
        <v>234</v>
      </c>
      <c r="D1343" s="1675" t="s">
        <v>1167</v>
      </c>
      <c r="E1343" s="1691">
        <v>0.5416666666666666</v>
      </c>
      <c r="F1343" s="1691">
        <v>0.7083333333333334</v>
      </c>
      <c r="G1343" s="97"/>
      <c r="H1343" s="1675">
        <v>4.0</v>
      </c>
      <c r="I1343" s="97"/>
      <c r="J1343" s="242" t="s">
        <v>1752</v>
      </c>
    </row>
    <row r="1344">
      <c r="A1344" s="1619" t="s">
        <v>7678</v>
      </c>
      <c r="B1344" s="1619" t="s">
        <v>5</v>
      </c>
      <c r="C1344" s="1619" t="s">
        <v>1064</v>
      </c>
      <c r="D1344" s="1619" t="s">
        <v>946</v>
      </c>
      <c r="E1344" s="1620">
        <v>0.3958333333333333</v>
      </c>
      <c r="F1344" s="1620">
        <v>0.7708333333333334</v>
      </c>
      <c r="G1344" s="1619" t="s">
        <v>7679</v>
      </c>
      <c r="H1344" s="1619">
        <v>8.0</v>
      </c>
      <c r="I1344" s="103"/>
      <c r="J1344" s="242" t="s">
        <v>1752</v>
      </c>
    </row>
    <row r="1345">
      <c r="A1345" s="242" t="s">
        <v>7680</v>
      </c>
      <c r="B1345" s="242" t="s">
        <v>5</v>
      </c>
      <c r="C1345" s="242" t="s">
        <v>234</v>
      </c>
      <c r="D1345" s="242" t="s">
        <v>2871</v>
      </c>
      <c r="E1345" s="1615">
        <v>0.625</v>
      </c>
      <c r="F1345" s="1615">
        <v>0.7916666666666666</v>
      </c>
      <c r="G1345" s="242" t="s">
        <v>1063</v>
      </c>
      <c r="H1345" s="242">
        <v>4.0</v>
      </c>
      <c r="J1345" s="242" t="s">
        <v>1752</v>
      </c>
    </row>
    <row r="1346">
      <c r="A1346" s="1676" t="s">
        <v>7680</v>
      </c>
      <c r="B1346" s="1676" t="s">
        <v>5</v>
      </c>
      <c r="C1346" s="1676" t="s">
        <v>234</v>
      </c>
      <c r="D1346" s="1676" t="s">
        <v>1158</v>
      </c>
      <c r="E1346" s="1684">
        <v>0.4131944444444444</v>
      </c>
      <c r="F1346" s="1684">
        <v>0.6666666666666666</v>
      </c>
      <c r="G1346" s="1676" t="s">
        <v>1063</v>
      </c>
      <c r="H1346" s="1676">
        <v>6.0</v>
      </c>
      <c r="I1346" s="1043"/>
      <c r="J1346" s="242" t="s">
        <v>1752</v>
      </c>
    </row>
    <row r="1347">
      <c r="A1347" s="1644" t="s">
        <v>7681</v>
      </c>
      <c r="B1347" s="1644" t="s">
        <v>40</v>
      </c>
      <c r="C1347" s="1644" t="s">
        <v>234</v>
      </c>
      <c r="D1347" s="1644" t="s">
        <v>7469</v>
      </c>
      <c r="E1347" s="1682">
        <v>0.4166666666666667</v>
      </c>
      <c r="F1347" s="1682">
        <v>0.6666666666666666</v>
      </c>
      <c r="G1347" s="1644" t="s">
        <v>1063</v>
      </c>
      <c r="H1347" s="1644">
        <v>6.0</v>
      </c>
      <c r="I1347" s="832"/>
      <c r="J1347" s="242" t="s">
        <v>1752</v>
      </c>
    </row>
    <row r="1348">
      <c r="A1348" s="1605" t="s">
        <v>7681</v>
      </c>
      <c r="B1348" s="1605" t="s">
        <v>40</v>
      </c>
      <c r="C1348" s="1605" t="s">
        <v>234</v>
      </c>
      <c r="D1348" s="1605" t="s">
        <v>2870</v>
      </c>
      <c r="E1348" s="1607">
        <v>0.625</v>
      </c>
      <c r="F1348" s="1607">
        <v>0.7986111111111112</v>
      </c>
      <c r="G1348" s="1605" t="s">
        <v>1063</v>
      </c>
      <c r="H1348" s="1605" t="s">
        <v>3175</v>
      </c>
      <c r="I1348" s="1397"/>
      <c r="J1348" s="242" t="s">
        <v>1752</v>
      </c>
    </row>
    <row r="1349">
      <c r="A1349" s="1619" t="s">
        <v>7682</v>
      </c>
      <c r="B1349" s="1619" t="s">
        <v>1115</v>
      </c>
      <c r="C1349" s="1619" t="s">
        <v>234</v>
      </c>
      <c r="D1349" s="1619" t="s">
        <v>946</v>
      </c>
      <c r="E1349" s="1620">
        <v>0.4166666666666667</v>
      </c>
      <c r="F1349" s="1620">
        <v>0.6666666666666666</v>
      </c>
      <c r="G1349" s="1619" t="s">
        <v>1063</v>
      </c>
      <c r="H1349" s="1619">
        <v>6.0</v>
      </c>
      <c r="I1349" s="103"/>
      <c r="J1349" s="242" t="s">
        <v>1752</v>
      </c>
    </row>
    <row r="1350">
      <c r="A1350" s="1676" t="s">
        <v>7682</v>
      </c>
      <c r="B1350" s="1676" t="s">
        <v>1115</v>
      </c>
      <c r="C1350" s="1676" t="s">
        <v>234</v>
      </c>
      <c r="D1350" s="1676" t="s">
        <v>1158</v>
      </c>
      <c r="E1350" s="1684">
        <v>0.625</v>
      </c>
      <c r="F1350" s="1684">
        <v>0.8055555555555556</v>
      </c>
      <c r="G1350" s="1676" t="s">
        <v>1063</v>
      </c>
      <c r="H1350" s="1676" t="s">
        <v>7683</v>
      </c>
      <c r="I1350" s="1043"/>
      <c r="J1350" s="242" t="s">
        <v>1752</v>
      </c>
    </row>
    <row r="1351">
      <c r="A1351" s="242" t="s">
        <v>7600</v>
      </c>
      <c r="B1351" s="242" t="s">
        <v>7600</v>
      </c>
      <c r="C1351" s="242" t="s">
        <v>7600</v>
      </c>
      <c r="D1351" s="242" t="s">
        <v>7600</v>
      </c>
      <c r="E1351" s="242" t="s">
        <v>4618</v>
      </c>
      <c r="F1351" s="242" t="s">
        <v>7600</v>
      </c>
      <c r="G1351" s="242" t="s">
        <v>7600</v>
      </c>
      <c r="H1351" s="242" t="s">
        <v>7600</v>
      </c>
      <c r="I1351" s="242" t="s">
        <v>7600</v>
      </c>
    </row>
    <row r="1352">
      <c r="A1352" s="242" t="s">
        <v>7600</v>
      </c>
      <c r="B1352" s="242" t="s">
        <v>7600</v>
      </c>
      <c r="C1352" s="242" t="s">
        <v>7600</v>
      </c>
      <c r="D1352" s="242" t="s">
        <v>7600</v>
      </c>
      <c r="E1352" s="242" t="s">
        <v>7684</v>
      </c>
      <c r="F1352" s="242" t="s">
        <v>7600</v>
      </c>
      <c r="G1352" s="242" t="s">
        <v>7600</v>
      </c>
      <c r="H1352" s="242" t="s">
        <v>7600</v>
      </c>
      <c r="I1352" s="242" t="s">
        <v>7600</v>
      </c>
    </row>
    <row r="1353">
      <c r="A1353" s="1602" t="s">
        <v>7685</v>
      </c>
      <c r="B1353" s="1602" t="s">
        <v>109</v>
      </c>
      <c r="C1353" s="1602" t="s">
        <v>1064</v>
      </c>
      <c r="D1353" s="1602" t="s">
        <v>946</v>
      </c>
      <c r="E1353" s="1603">
        <v>0.3958333333333333</v>
      </c>
      <c r="F1353" s="1603">
        <v>0.8020833333333334</v>
      </c>
      <c r="G1353" s="1602">
        <v>0.5</v>
      </c>
      <c r="H1353" s="1602">
        <v>9.25</v>
      </c>
      <c r="I1353" s="103"/>
      <c r="J1353" s="242" t="s">
        <v>1747</v>
      </c>
    </row>
    <row r="1354">
      <c r="A1354" s="1629" t="s">
        <v>7686</v>
      </c>
      <c r="B1354" s="1629" t="s">
        <v>109</v>
      </c>
      <c r="C1354" s="1629" t="s">
        <v>234</v>
      </c>
      <c r="D1354" s="1629" t="s">
        <v>7469</v>
      </c>
      <c r="E1354" s="1630">
        <v>0.4166666666666667</v>
      </c>
      <c r="F1354" s="1630">
        <v>0.7916666666666666</v>
      </c>
      <c r="G1354" s="1629">
        <v>0.5</v>
      </c>
      <c r="H1354" s="1629">
        <v>8.5</v>
      </c>
      <c r="I1354" s="832"/>
      <c r="J1354" s="242" t="s">
        <v>1752</v>
      </c>
    </row>
    <row r="1355">
      <c r="A1355" s="1646" t="s">
        <v>7685</v>
      </c>
      <c r="B1355" s="1646" t="s">
        <v>109</v>
      </c>
      <c r="C1355" s="1646" t="s">
        <v>234</v>
      </c>
      <c r="D1355" s="1646" t="s">
        <v>2871</v>
      </c>
      <c r="E1355" s="1677">
        <v>0.625</v>
      </c>
      <c r="F1355" s="1677">
        <v>0.875</v>
      </c>
      <c r="G1355" s="1646">
        <v>0.5</v>
      </c>
      <c r="H1355" s="1646">
        <v>5.5</v>
      </c>
      <c r="J1355" s="242" t="s">
        <v>1752</v>
      </c>
    </row>
    <row r="1356">
      <c r="A1356" s="1602" t="s">
        <v>2883</v>
      </c>
      <c r="B1356" s="1602" t="s">
        <v>125</v>
      </c>
      <c r="C1356" s="1602" t="s">
        <v>1064</v>
      </c>
      <c r="D1356" s="1602" t="s">
        <v>946</v>
      </c>
      <c r="E1356" s="1603">
        <v>0.40625</v>
      </c>
      <c r="F1356" s="1603">
        <v>0.71875</v>
      </c>
      <c r="G1356" s="1602" t="s">
        <v>1063</v>
      </c>
      <c r="H1356" s="1602">
        <v>7.5</v>
      </c>
      <c r="I1356" s="103"/>
      <c r="J1356" s="242" t="s">
        <v>1752</v>
      </c>
    </row>
    <row r="1357">
      <c r="A1357" s="1646" t="s">
        <v>2883</v>
      </c>
      <c r="B1357" s="1646" t="s">
        <v>125</v>
      </c>
      <c r="C1357" s="1646" t="s">
        <v>234</v>
      </c>
      <c r="D1357" s="1646" t="s">
        <v>2871</v>
      </c>
      <c r="E1357" s="1677">
        <v>0.4166666666666667</v>
      </c>
      <c r="F1357" s="1677">
        <v>0.625</v>
      </c>
      <c r="G1357" s="1646" t="s">
        <v>1063</v>
      </c>
      <c r="H1357" s="1646">
        <v>5.0</v>
      </c>
      <c r="J1357" s="242" t="s">
        <v>1752</v>
      </c>
    </row>
    <row r="1358">
      <c r="A1358" s="1604" t="s">
        <v>2883</v>
      </c>
      <c r="B1358" s="1604" t="s">
        <v>125</v>
      </c>
      <c r="C1358" s="1604" t="s">
        <v>234</v>
      </c>
      <c r="D1358" s="1604" t="s">
        <v>2870</v>
      </c>
      <c r="E1358" s="1606">
        <v>0.5416666666666666</v>
      </c>
      <c r="F1358" s="1606">
        <v>0.7916666666666666</v>
      </c>
      <c r="G1358" s="1604" t="s">
        <v>1063</v>
      </c>
      <c r="H1358" s="1604">
        <v>6.0</v>
      </c>
      <c r="I1358" s="1397"/>
      <c r="J1358" s="242" t="s">
        <v>1752</v>
      </c>
    </row>
    <row r="1359">
      <c r="A1359" s="1629" t="s">
        <v>2883</v>
      </c>
      <c r="B1359" s="1629" t="s">
        <v>125</v>
      </c>
      <c r="C1359" s="1629" t="s">
        <v>234</v>
      </c>
      <c r="D1359" s="1629" t="s">
        <v>7469</v>
      </c>
      <c r="E1359" s="1630">
        <v>0.625</v>
      </c>
      <c r="F1359" s="1630">
        <v>0.8888888888888888</v>
      </c>
      <c r="G1359" s="1629" t="s">
        <v>5820</v>
      </c>
      <c r="H1359" s="1629">
        <v>6.0</v>
      </c>
      <c r="I1359" s="1644" t="s">
        <v>7687</v>
      </c>
      <c r="J1359" s="242" t="s">
        <v>1752</v>
      </c>
    </row>
    <row r="1360">
      <c r="A1360" s="1646" t="s">
        <v>2898</v>
      </c>
      <c r="B1360" s="1646" t="s">
        <v>141</v>
      </c>
      <c r="C1360" s="1646" t="s">
        <v>234</v>
      </c>
      <c r="D1360" s="1646" t="s">
        <v>2871</v>
      </c>
      <c r="E1360" s="1677">
        <v>0.4166666666666667</v>
      </c>
      <c r="F1360" s="1677">
        <v>0.6666666666666666</v>
      </c>
      <c r="G1360" s="1646">
        <v>0.25</v>
      </c>
      <c r="H1360" s="1646">
        <v>5.75</v>
      </c>
      <c r="J1360" s="242" t="s">
        <v>7688</v>
      </c>
    </row>
    <row r="1361">
      <c r="A1361" s="1671" t="s">
        <v>2898</v>
      </c>
      <c r="B1361" s="1671" t="s">
        <v>141</v>
      </c>
      <c r="C1361" s="1671" t="s">
        <v>234</v>
      </c>
      <c r="D1361" s="1671" t="s">
        <v>1167</v>
      </c>
      <c r="E1361" s="1673">
        <v>0.4583333333333333</v>
      </c>
      <c r="F1361" s="1673">
        <v>0.625</v>
      </c>
      <c r="G1361" s="1671" t="s">
        <v>6078</v>
      </c>
      <c r="H1361" s="1671">
        <v>4.0</v>
      </c>
      <c r="I1361" s="97"/>
      <c r="J1361" s="242" t="s">
        <v>1752</v>
      </c>
    </row>
    <row r="1362">
      <c r="A1362" s="1885" t="s">
        <v>7689</v>
      </c>
      <c r="B1362" s="2009" t="s">
        <v>141</v>
      </c>
      <c r="C1362" s="2009" t="s">
        <v>234</v>
      </c>
      <c r="D1362" s="2009" t="s">
        <v>2872</v>
      </c>
      <c r="E1362" s="2010">
        <v>0.6666666666666666</v>
      </c>
      <c r="F1362" s="2010">
        <v>0.9097222222222222</v>
      </c>
      <c r="G1362" s="2009" t="s">
        <v>6078</v>
      </c>
      <c r="H1362" s="2011">
        <f>F1362-E1362</f>
        <v>0.2430555556</v>
      </c>
      <c r="I1362" s="649"/>
      <c r="J1362" s="1837" t="s">
        <v>1752</v>
      </c>
    </row>
    <row r="1363">
      <c r="A1363" s="1646" t="s">
        <v>2898</v>
      </c>
      <c r="B1363" s="1609" t="s">
        <v>141</v>
      </c>
      <c r="C1363" s="1609" t="s">
        <v>234</v>
      </c>
      <c r="D1363" s="1609" t="s">
        <v>1158</v>
      </c>
      <c r="E1363" s="1612">
        <v>0.625</v>
      </c>
      <c r="F1363" s="1612">
        <v>0.9097222222222222</v>
      </c>
      <c r="G1363" s="1609" t="s">
        <v>5766</v>
      </c>
      <c r="H1363" s="1609" t="s">
        <v>7690</v>
      </c>
      <c r="I1363" s="1043"/>
      <c r="J1363" s="242" t="s">
        <v>1752</v>
      </c>
    </row>
    <row r="1364">
      <c r="A1364" s="1602" t="s">
        <v>3051</v>
      </c>
      <c r="B1364" s="1602" t="s">
        <v>170</v>
      </c>
      <c r="C1364" s="1602" t="s">
        <v>234</v>
      </c>
      <c r="D1364" s="1602" t="s">
        <v>946</v>
      </c>
      <c r="E1364" s="1603">
        <v>0.4583333333333333</v>
      </c>
      <c r="F1364" s="1603">
        <v>0.7083333333333334</v>
      </c>
      <c r="G1364" s="1602" t="s">
        <v>4566</v>
      </c>
      <c r="H1364" s="1602">
        <v>5.5</v>
      </c>
      <c r="I1364" s="103"/>
      <c r="J1364" s="242" t="s">
        <v>1752</v>
      </c>
    </row>
    <row r="1365">
      <c r="A1365" s="1646" t="s">
        <v>3051</v>
      </c>
      <c r="B1365" s="1629" t="s">
        <v>170</v>
      </c>
      <c r="C1365" s="1629" t="s">
        <v>234</v>
      </c>
      <c r="D1365" s="1629" t="s">
        <v>1148</v>
      </c>
      <c r="E1365" s="1630">
        <v>0.5416666666666666</v>
      </c>
      <c r="F1365" s="1630">
        <v>0.7604166666666666</v>
      </c>
      <c r="G1365" s="1629" t="s">
        <v>4593</v>
      </c>
      <c r="H1365" s="1629">
        <v>5.0</v>
      </c>
      <c r="I1365" s="832"/>
      <c r="J1365" s="242" t="s">
        <v>1752</v>
      </c>
    </row>
    <row r="1366">
      <c r="A1366" s="1633">
        <v>41651.0</v>
      </c>
      <c r="B1366" s="1609" t="s">
        <v>5</v>
      </c>
      <c r="C1366" s="1609" t="s">
        <v>234</v>
      </c>
      <c r="D1366" s="1609" t="s">
        <v>1158</v>
      </c>
      <c r="E1366" s="1612">
        <v>0.41875</v>
      </c>
      <c r="F1366" s="1612">
        <v>0.7708333333333334</v>
      </c>
      <c r="G1366" s="1609">
        <v>25.0</v>
      </c>
      <c r="H1366" s="1609">
        <v>8.0</v>
      </c>
      <c r="I1366" s="1676" t="s">
        <v>7691</v>
      </c>
      <c r="J1366" s="242" t="s">
        <v>1752</v>
      </c>
    </row>
    <row r="1367">
      <c r="A1367" s="1633">
        <v>41651.0</v>
      </c>
      <c r="B1367" s="1602" t="s">
        <v>5</v>
      </c>
      <c r="C1367" s="1602" t="s">
        <v>7692</v>
      </c>
      <c r="D1367" s="1602" t="s">
        <v>946</v>
      </c>
      <c r="E1367" s="1603">
        <v>0.40625</v>
      </c>
      <c r="F1367" s="1603">
        <v>0.8333333333333334</v>
      </c>
      <c r="G1367" s="1602" t="s">
        <v>4820</v>
      </c>
      <c r="H1367" s="1602">
        <v>9.25</v>
      </c>
      <c r="I1367" s="1619" t="s">
        <v>7693</v>
      </c>
      <c r="J1367" s="242" t="s">
        <v>1752</v>
      </c>
    </row>
    <row r="1368">
      <c r="A1368" s="1690">
        <v>41682.0</v>
      </c>
      <c r="B1368" s="1629" t="s">
        <v>40</v>
      </c>
      <c r="C1368" s="1629" t="s">
        <v>234</v>
      </c>
      <c r="D1368" s="1629" t="s">
        <v>7469</v>
      </c>
      <c r="E1368" s="1630">
        <v>0.625</v>
      </c>
      <c r="F1368" s="1630">
        <v>0.8958333333333334</v>
      </c>
      <c r="G1368" s="1629" t="s">
        <v>1063</v>
      </c>
      <c r="H1368" s="1629">
        <v>6.5</v>
      </c>
      <c r="I1368" s="1644" t="s">
        <v>7694</v>
      </c>
      <c r="J1368" s="242" t="s">
        <v>1752</v>
      </c>
    </row>
    <row r="1369">
      <c r="A1369" s="1690">
        <v>41682.0</v>
      </c>
      <c r="B1369" s="1609" t="s">
        <v>40</v>
      </c>
      <c r="C1369" s="1609" t="s">
        <v>234</v>
      </c>
      <c r="D1369" s="1609" t="s">
        <v>1158</v>
      </c>
      <c r="E1369" s="1612">
        <v>0.4166666666666667</v>
      </c>
      <c r="F1369" s="1612">
        <v>0.71875</v>
      </c>
      <c r="G1369" s="1609" t="s">
        <v>7695</v>
      </c>
      <c r="H1369" s="1609" t="s">
        <v>7696</v>
      </c>
      <c r="I1369" s="1676" t="s">
        <v>7697</v>
      </c>
      <c r="J1369" s="242" t="s">
        <v>1752</v>
      </c>
    </row>
    <row r="1370">
      <c r="A1370" s="2012">
        <v>41710.0</v>
      </c>
      <c r="B1370" s="1604" t="s">
        <v>1115</v>
      </c>
      <c r="C1370" s="1604" t="s">
        <v>234</v>
      </c>
      <c r="D1370" s="1604" t="s">
        <v>2870</v>
      </c>
      <c r="E1370" s="1606">
        <v>0.625</v>
      </c>
      <c r="F1370" s="1606">
        <v>0.8611111111111112</v>
      </c>
      <c r="G1370" s="1604">
        <v>0.5</v>
      </c>
      <c r="H1370" s="1604" t="s">
        <v>2949</v>
      </c>
      <c r="I1370" s="1605" t="s">
        <v>7698</v>
      </c>
      <c r="J1370" s="242" t="s">
        <v>1752</v>
      </c>
    </row>
    <row r="1371">
      <c r="A1371" s="1631">
        <v>41710.0</v>
      </c>
      <c r="B1371" s="1609" t="s">
        <v>1115</v>
      </c>
      <c r="C1371" s="1609" t="s">
        <v>234</v>
      </c>
      <c r="D1371" s="1609" t="s">
        <v>1158</v>
      </c>
      <c r="E1371" s="1612">
        <v>0.4166666666666667</v>
      </c>
      <c r="F1371" s="1612">
        <v>0.2708333333333333</v>
      </c>
      <c r="G1371" s="1609">
        <v>30.0</v>
      </c>
      <c r="H1371" s="1609">
        <v>8.0</v>
      </c>
      <c r="I1371" s="1043"/>
      <c r="J1371" s="242" t="s">
        <v>1752</v>
      </c>
    </row>
    <row r="1372">
      <c r="A1372" s="1633">
        <v>41710.0</v>
      </c>
      <c r="B1372" s="1602" t="s">
        <v>1115</v>
      </c>
      <c r="C1372" s="1602" t="s">
        <v>1064</v>
      </c>
      <c r="D1372" s="1602" t="s">
        <v>946</v>
      </c>
      <c r="E1372" s="1603">
        <v>0.3958333333333333</v>
      </c>
      <c r="F1372" s="1603">
        <v>0.75</v>
      </c>
      <c r="G1372" s="1602">
        <v>30.0</v>
      </c>
      <c r="H1372" s="1602">
        <v>8.0</v>
      </c>
      <c r="I1372" s="103"/>
      <c r="J1372" s="242" t="s">
        <v>1752</v>
      </c>
    </row>
    <row r="1373">
      <c r="A1373" s="1633">
        <v>41741.0</v>
      </c>
      <c r="B1373" s="1602" t="s">
        <v>109</v>
      </c>
      <c r="C1373" s="1602" t="s">
        <v>1064</v>
      </c>
      <c r="D1373" s="1602" t="s">
        <v>946</v>
      </c>
      <c r="E1373" s="1603">
        <v>0.4166666666666667</v>
      </c>
      <c r="F1373" s="1603">
        <v>0.6770833333333334</v>
      </c>
      <c r="G1373" s="1602">
        <v>30.0</v>
      </c>
      <c r="H1373" s="1602">
        <v>5.75</v>
      </c>
      <c r="I1373" s="1619" t="s">
        <v>7699</v>
      </c>
      <c r="J1373" s="242" t="s">
        <v>1752</v>
      </c>
    </row>
    <row r="1374">
      <c r="A1374" s="1631">
        <v>41741.0</v>
      </c>
      <c r="B1374" s="1609" t="s">
        <v>109</v>
      </c>
      <c r="C1374" s="1609" t="s">
        <v>234</v>
      </c>
      <c r="D1374" s="1609" t="s">
        <v>1158</v>
      </c>
      <c r="E1374" s="1612">
        <v>0.4166666666666667</v>
      </c>
      <c r="F1374" s="1612">
        <v>0.75</v>
      </c>
      <c r="G1374" s="1609">
        <v>30.0</v>
      </c>
      <c r="H1374" s="1609">
        <v>7.5</v>
      </c>
      <c r="I1374" s="1043"/>
      <c r="J1374" s="242" t="s">
        <v>1752</v>
      </c>
    </row>
    <row r="1375">
      <c r="A1375" s="1632">
        <v>41741.0</v>
      </c>
      <c r="B1375" s="1629" t="s">
        <v>109</v>
      </c>
      <c r="C1375" s="1629" t="s">
        <v>234</v>
      </c>
      <c r="D1375" s="1629" t="s">
        <v>1148</v>
      </c>
      <c r="E1375" s="1630">
        <v>0.5833333333333334</v>
      </c>
      <c r="F1375" s="1630">
        <v>0.8958333333333334</v>
      </c>
      <c r="G1375" s="1629" t="s">
        <v>4593</v>
      </c>
      <c r="H1375" s="1629">
        <v>7.25</v>
      </c>
      <c r="I1375" s="832"/>
      <c r="J1375" s="242" t="s">
        <v>1752</v>
      </c>
    </row>
    <row r="1376">
      <c r="A1376" s="1633">
        <v>41741.0</v>
      </c>
      <c r="B1376" s="1602" t="s">
        <v>109</v>
      </c>
      <c r="C1376" s="1602" t="s">
        <v>234</v>
      </c>
      <c r="D1376" s="1602" t="s">
        <v>946</v>
      </c>
      <c r="E1376" s="1603">
        <v>0.7395833333333334</v>
      </c>
      <c r="F1376" s="1603">
        <v>0.84375</v>
      </c>
      <c r="G1376" s="1602" t="s">
        <v>6078</v>
      </c>
      <c r="H1376" s="1602">
        <v>2.5</v>
      </c>
      <c r="I1376" s="103"/>
      <c r="J1376" s="242" t="s">
        <v>1752</v>
      </c>
    </row>
    <row r="1377">
      <c r="A1377" s="2013">
        <v>41741.0</v>
      </c>
      <c r="B1377" s="2009" t="s">
        <v>109</v>
      </c>
      <c r="C1377" s="2009" t="s">
        <v>234</v>
      </c>
      <c r="D1377" s="2009" t="s">
        <v>2872</v>
      </c>
      <c r="E1377" s="2010">
        <v>0.75</v>
      </c>
      <c r="F1377" s="2010">
        <v>0.875</v>
      </c>
      <c r="G1377" s="2009" t="s">
        <v>6078</v>
      </c>
      <c r="H1377" s="2011">
        <f>F1377-E1377</f>
        <v>0.125</v>
      </c>
      <c r="I1377" s="649"/>
      <c r="J1377" s="1837" t="s">
        <v>1752</v>
      </c>
    </row>
    <row r="1378">
      <c r="A1378" s="1633">
        <v>41771.0</v>
      </c>
      <c r="B1378" s="1602" t="s">
        <v>125</v>
      </c>
      <c r="C1378" s="1602" t="s">
        <v>234</v>
      </c>
      <c r="D1378" s="1602" t="s">
        <v>946</v>
      </c>
      <c r="E1378" s="1603">
        <v>0.4166666666666667</v>
      </c>
      <c r="F1378" s="1603">
        <v>0.75</v>
      </c>
      <c r="G1378" s="1602">
        <v>30.0</v>
      </c>
      <c r="H1378" s="1602">
        <v>7.5</v>
      </c>
      <c r="I1378" s="1619" t="s">
        <v>7700</v>
      </c>
      <c r="J1378" s="242" t="s">
        <v>1150</v>
      </c>
    </row>
    <row r="1379">
      <c r="A1379" s="1632">
        <v>41771.0</v>
      </c>
      <c r="B1379" s="1629" t="s">
        <v>125</v>
      </c>
      <c r="C1379" s="1629" t="s">
        <v>234</v>
      </c>
      <c r="D1379" s="1629" t="s">
        <v>1148</v>
      </c>
      <c r="E1379" s="1630">
        <v>0.5416666666666666</v>
      </c>
      <c r="F1379" s="1630">
        <v>0.8854166666666666</v>
      </c>
      <c r="G1379" s="1629">
        <v>30.0</v>
      </c>
      <c r="H1379" s="1629">
        <v>7.75</v>
      </c>
      <c r="I1379" s="832"/>
      <c r="J1379" s="242" t="s">
        <v>1150</v>
      </c>
    </row>
    <row r="1380">
      <c r="A1380" s="1649">
        <v>41802.0</v>
      </c>
      <c r="B1380" s="1650" t="s">
        <v>141</v>
      </c>
      <c r="C1380" s="1650" t="s">
        <v>234</v>
      </c>
      <c r="D1380" s="1650" t="s">
        <v>1158</v>
      </c>
      <c r="E1380" s="1652">
        <v>0.4131944444444444</v>
      </c>
      <c r="F1380" s="1652">
        <v>0.7083333333333334</v>
      </c>
      <c r="G1380" s="1650">
        <v>20.0</v>
      </c>
      <c r="H1380" s="1609">
        <v>6.75</v>
      </c>
      <c r="I1380" s="1654"/>
      <c r="J1380" s="2014" t="s">
        <v>1150</v>
      </c>
    </row>
    <row r="1381">
      <c r="A1381" s="1632">
        <v>41802.0</v>
      </c>
      <c r="B1381" s="1629" t="s">
        <v>141</v>
      </c>
      <c r="C1381" s="1629" t="s">
        <v>234</v>
      </c>
      <c r="D1381" s="1629" t="s">
        <v>1148</v>
      </c>
      <c r="E1381" s="1630">
        <v>0.4583333333333333</v>
      </c>
      <c r="F1381" s="1630">
        <v>0.8958333333333334</v>
      </c>
      <c r="G1381" s="1629" t="s">
        <v>4566</v>
      </c>
      <c r="H1381" s="1629">
        <v>10.0</v>
      </c>
      <c r="I1381" s="832"/>
      <c r="J1381" s="242" t="s">
        <v>1150</v>
      </c>
    </row>
    <row r="1382">
      <c r="A1382" s="2013">
        <v>41802.0</v>
      </c>
      <c r="B1382" s="2009" t="s">
        <v>141</v>
      </c>
      <c r="C1382" s="2009" t="s">
        <v>234</v>
      </c>
      <c r="D1382" s="2009" t="s">
        <v>2872</v>
      </c>
      <c r="E1382" s="2010">
        <v>0.5</v>
      </c>
      <c r="F1382" s="2010">
        <v>0.8958333333333334</v>
      </c>
      <c r="G1382" s="2009">
        <v>30.0</v>
      </c>
      <c r="H1382" s="2009">
        <v>9.0</v>
      </c>
      <c r="I1382" s="649"/>
      <c r="J1382" s="1837" t="s">
        <v>1150</v>
      </c>
    </row>
    <row r="1383">
      <c r="A1383" s="1633">
        <v>41832.0</v>
      </c>
      <c r="B1383" s="1602" t="s">
        <v>170</v>
      </c>
      <c r="C1383" s="1602" t="s">
        <v>234</v>
      </c>
      <c r="D1383" s="1602" t="s">
        <v>946</v>
      </c>
      <c r="E1383" s="1603">
        <v>0.4166666666666667</v>
      </c>
      <c r="F1383" s="1603">
        <v>0.75</v>
      </c>
      <c r="G1383" s="1602">
        <v>30.0</v>
      </c>
      <c r="H1383" s="1602">
        <v>7.5</v>
      </c>
      <c r="I1383" s="103"/>
      <c r="J1383" s="1635" t="s">
        <v>1150</v>
      </c>
    </row>
    <row r="1384">
      <c r="A1384" s="2015">
        <v>41832.0</v>
      </c>
      <c r="B1384" s="2016" t="s">
        <v>170</v>
      </c>
      <c r="C1384" s="2016" t="s">
        <v>234</v>
      </c>
      <c r="D1384" s="2016" t="s">
        <v>1148</v>
      </c>
      <c r="E1384" s="2017">
        <v>0.4583333333333333</v>
      </c>
      <c r="F1384" s="2017">
        <v>0.7916666666666666</v>
      </c>
      <c r="G1384" s="2016" t="s">
        <v>4566</v>
      </c>
      <c r="H1384" s="2016">
        <v>7.5</v>
      </c>
      <c r="I1384" s="2018"/>
      <c r="J1384" s="242" t="s">
        <v>1150</v>
      </c>
    </row>
    <row r="1385">
      <c r="A1385" s="1633">
        <v>41863.0</v>
      </c>
      <c r="B1385" s="1602" t="s">
        <v>5</v>
      </c>
      <c r="C1385" s="1602" t="s">
        <v>1739</v>
      </c>
      <c r="D1385" s="1602" t="s">
        <v>946</v>
      </c>
      <c r="E1385" s="1603">
        <v>0.4166666666666667</v>
      </c>
      <c r="F1385" s="1603">
        <v>0.875</v>
      </c>
      <c r="G1385" s="1602" t="s">
        <v>4820</v>
      </c>
      <c r="H1385" s="1602">
        <v>10.0</v>
      </c>
      <c r="I1385" s="1619" t="s">
        <v>7701</v>
      </c>
      <c r="J1385" s="242" t="s">
        <v>1150</v>
      </c>
    </row>
    <row r="1386">
      <c r="A1386" s="1449"/>
      <c r="B1386" s="1449"/>
      <c r="C1386" s="1449"/>
      <c r="D1386" s="1449"/>
      <c r="E1386" s="1449"/>
      <c r="F1386" s="1449"/>
      <c r="G1386" s="1449"/>
      <c r="H1386" s="1449"/>
    </row>
    <row r="1387">
      <c r="A1387" s="1631">
        <v>41863.0</v>
      </c>
      <c r="B1387" s="1609" t="s">
        <v>5</v>
      </c>
      <c r="C1387" s="1609" t="s">
        <v>234</v>
      </c>
      <c r="D1387" s="1609" t="s">
        <v>1158</v>
      </c>
      <c r="E1387" s="1612">
        <v>0.4166666666666667</v>
      </c>
      <c r="F1387" s="1612">
        <v>0.7708333333333334</v>
      </c>
      <c r="G1387" s="1609" t="s">
        <v>4566</v>
      </c>
      <c r="H1387" s="1609">
        <v>8.0</v>
      </c>
      <c r="I1387" s="1676" t="s">
        <v>7702</v>
      </c>
      <c r="J1387" s="1676" t="s">
        <v>1150</v>
      </c>
    </row>
    <row r="1388">
      <c r="A1388" s="1658">
        <v>41894.0</v>
      </c>
      <c r="B1388" s="1659" t="s">
        <v>40</v>
      </c>
      <c r="C1388" s="1659" t="s">
        <v>234</v>
      </c>
      <c r="D1388" s="1659" t="s">
        <v>1167</v>
      </c>
      <c r="E1388" s="1660">
        <v>0.4375</v>
      </c>
      <c r="F1388" s="1660">
        <v>0.5</v>
      </c>
      <c r="G1388" s="1659" t="s">
        <v>1063</v>
      </c>
      <c r="H1388" s="1659">
        <v>1.5</v>
      </c>
      <c r="I1388" s="1937" t="s">
        <v>7703</v>
      </c>
      <c r="J1388" s="242" t="s">
        <v>1150</v>
      </c>
    </row>
    <row r="1389">
      <c r="A1389" s="1631">
        <v>41894.0</v>
      </c>
      <c r="B1389" s="1609" t="s">
        <v>40</v>
      </c>
      <c r="C1389" s="1609" t="s">
        <v>234</v>
      </c>
      <c r="D1389" s="1609" t="s">
        <v>1158</v>
      </c>
      <c r="E1389" s="1612">
        <v>0.4166666666666667</v>
      </c>
      <c r="F1389" s="1612">
        <v>0.7708333333333334</v>
      </c>
      <c r="G1389" s="1609" t="s">
        <v>4566</v>
      </c>
      <c r="H1389" s="1609">
        <v>8.0</v>
      </c>
      <c r="I1389" s="1043"/>
      <c r="J1389" s="242" t="s">
        <v>1150</v>
      </c>
    </row>
    <row r="1390">
      <c r="A1390" s="1632">
        <v>41894.0</v>
      </c>
      <c r="B1390" s="1629" t="s">
        <v>40</v>
      </c>
      <c r="C1390" s="1629" t="s">
        <v>234</v>
      </c>
      <c r="D1390" s="1629" t="s">
        <v>1148</v>
      </c>
      <c r="E1390" s="1630">
        <v>0.5416666666666666</v>
      </c>
      <c r="F1390" s="1630">
        <v>0.875</v>
      </c>
      <c r="G1390" s="1629" t="s">
        <v>4566</v>
      </c>
      <c r="H1390" s="1629">
        <v>7.5</v>
      </c>
      <c r="I1390" s="832"/>
      <c r="J1390" s="242" t="s">
        <v>1150</v>
      </c>
    </row>
    <row r="1391">
      <c r="A1391" s="1633">
        <v>41924.0</v>
      </c>
      <c r="B1391" s="1602" t="s">
        <v>1115</v>
      </c>
      <c r="C1391" s="1602" t="s">
        <v>1064</v>
      </c>
      <c r="D1391" s="1602" t="s">
        <v>946</v>
      </c>
      <c r="E1391" s="1603">
        <v>0.3958333333333333</v>
      </c>
      <c r="F1391" s="1603">
        <v>0.6666666666666666</v>
      </c>
      <c r="G1391" s="1602" t="s">
        <v>1063</v>
      </c>
      <c r="H1391" s="1602">
        <v>6.5</v>
      </c>
      <c r="I1391" s="103"/>
      <c r="J1391" s="242" t="s">
        <v>1752</v>
      </c>
    </row>
    <row r="1392">
      <c r="A1392" s="2013">
        <v>41924.0</v>
      </c>
      <c r="B1392" s="2009" t="s">
        <v>1115</v>
      </c>
      <c r="C1392" s="2009" t="s">
        <v>234</v>
      </c>
      <c r="D1392" s="2009" t="s">
        <v>2872</v>
      </c>
      <c r="E1392" s="2010">
        <v>0.5416666666666666</v>
      </c>
      <c r="F1392" s="2010">
        <v>0.8958333333333334</v>
      </c>
      <c r="G1392" s="2009">
        <v>30.0</v>
      </c>
      <c r="H1392" s="2009">
        <v>8.0</v>
      </c>
      <c r="I1392" s="649"/>
      <c r="J1392" s="1837" t="s">
        <v>1752</v>
      </c>
    </row>
    <row r="1393">
      <c r="A1393" s="1631">
        <v>41924.0</v>
      </c>
      <c r="B1393" s="1609" t="s">
        <v>1115</v>
      </c>
      <c r="C1393" s="1609" t="s">
        <v>234</v>
      </c>
      <c r="D1393" s="1609" t="s">
        <v>1158</v>
      </c>
      <c r="E1393" s="1612">
        <v>0.4166666666666667</v>
      </c>
      <c r="F1393" s="1612">
        <v>0.7708333333333334</v>
      </c>
      <c r="G1393" s="1609">
        <v>30.0</v>
      </c>
      <c r="H1393" s="1609">
        <v>8.0</v>
      </c>
      <c r="I1393" s="1043"/>
      <c r="J1393" s="1676" t="s">
        <v>1752</v>
      </c>
    </row>
    <row r="1394">
      <c r="A1394" s="1449"/>
      <c r="B1394" s="1449"/>
      <c r="C1394" s="1449"/>
      <c r="D1394" s="1646" t="s">
        <v>2451</v>
      </c>
      <c r="E1394" s="1449"/>
      <c r="F1394" s="1449"/>
      <c r="G1394" s="1449"/>
      <c r="H1394" s="1449"/>
    </row>
    <row r="1395">
      <c r="A1395" s="1633">
        <v>41955.0</v>
      </c>
      <c r="B1395" s="1602" t="s">
        <v>109</v>
      </c>
      <c r="C1395" s="1602" t="s">
        <v>1064</v>
      </c>
      <c r="D1395" s="1602" t="s">
        <v>946</v>
      </c>
      <c r="E1395" s="1603">
        <v>0.4166666666666667</v>
      </c>
      <c r="F1395" s="1603">
        <v>0.59375</v>
      </c>
      <c r="G1395" s="1602" t="s">
        <v>1063</v>
      </c>
      <c r="H1395" s="1602">
        <v>4.25</v>
      </c>
      <c r="I1395" s="103"/>
      <c r="J1395" s="242" t="s">
        <v>1150</v>
      </c>
    </row>
    <row r="1396">
      <c r="A1396" s="1631">
        <v>41955.0</v>
      </c>
      <c r="B1396" s="1609" t="s">
        <v>109</v>
      </c>
      <c r="C1396" s="1609" t="s">
        <v>234</v>
      </c>
      <c r="D1396" s="1609" t="s">
        <v>1158</v>
      </c>
      <c r="E1396" s="1612">
        <v>0.4131944444444444</v>
      </c>
      <c r="F1396" s="1612">
        <v>0.7708333333333334</v>
      </c>
      <c r="G1396" s="1609" t="s">
        <v>7704</v>
      </c>
      <c r="H1396" s="1609">
        <v>8.0</v>
      </c>
      <c r="I1396" s="1676" t="s">
        <v>7705</v>
      </c>
      <c r="J1396" s="1676" t="s">
        <v>1150</v>
      </c>
    </row>
    <row r="1397">
      <c r="A1397" s="1632">
        <v>41955.0</v>
      </c>
      <c r="B1397" s="1629" t="s">
        <v>109</v>
      </c>
      <c r="C1397" s="1629" t="s">
        <v>234</v>
      </c>
      <c r="D1397" s="1629" t="s">
        <v>7469</v>
      </c>
      <c r="E1397" s="1630">
        <v>0.5416666666666666</v>
      </c>
      <c r="F1397" s="1630">
        <v>0.8958333333333334</v>
      </c>
      <c r="G1397" s="1629">
        <v>30.0</v>
      </c>
      <c r="H1397" s="1629">
        <v>8.0</v>
      </c>
      <c r="I1397" s="832"/>
      <c r="J1397" s="242" t="s">
        <v>1150</v>
      </c>
    </row>
    <row r="1398">
      <c r="A1398" s="2012">
        <v>41985.0</v>
      </c>
      <c r="B1398" s="1604" t="s">
        <v>125</v>
      </c>
      <c r="C1398" s="1604" t="s">
        <v>234</v>
      </c>
      <c r="D1398" s="1604" t="s">
        <v>2870</v>
      </c>
      <c r="E1398" s="1606">
        <v>0.4166666666666667</v>
      </c>
      <c r="F1398" s="1606">
        <v>0.75</v>
      </c>
      <c r="G1398" s="1604">
        <v>0.5</v>
      </c>
      <c r="H1398" s="1604">
        <v>7.5</v>
      </c>
      <c r="I1398" s="1397"/>
      <c r="J1398" s="242" t="s">
        <v>1150</v>
      </c>
    </row>
    <row r="1399">
      <c r="A1399" s="1632">
        <v>41985.0</v>
      </c>
      <c r="B1399" s="1629" t="s">
        <v>125</v>
      </c>
      <c r="C1399" s="1629" t="s">
        <v>234</v>
      </c>
      <c r="D1399" s="1629" t="s">
        <v>7469</v>
      </c>
      <c r="E1399" s="1630">
        <v>0.5416666666666666</v>
      </c>
      <c r="F1399" s="1630">
        <v>0.90625</v>
      </c>
      <c r="G1399" s="1629">
        <v>30.0</v>
      </c>
      <c r="H1399" s="1629">
        <v>8.25</v>
      </c>
      <c r="I1399" s="1644" t="s">
        <v>7706</v>
      </c>
      <c r="J1399" s="242" t="s">
        <v>1150</v>
      </c>
    </row>
    <row r="1400">
      <c r="A1400" s="1633">
        <v>41985.0</v>
      </c>
      <c r="B1400" s="1602" t="s">
        <v>125</v>
      </c>
      <c r="C1400" s="1602" t="s">
        <v>1064</v>
      </c>
      <c r="D1400" s="1602" t="s">
        <v>946</v>
      </c>
      <c r="E1400" s="1603">
        <v>0.4166666666666667</v>
      </c>
      <c r="F1400" s="1603">
        <v>0.6041666666666666</v>
      </c>
      <c r="G1400" s="1602" t="s">
        <v>1063</v>
      </c>
      <c r="H1400" s="792"/>
      <c r="I1400" s="103"/>
      <c r="J1400" s="242" t="s">
        <v>1150</v>
      </c>
    </row>
    <row r="1401">
      <c r="A1401" s="1602" t="s">
        <v>2981</v>
      </c>
      <c r="B1401" s="1602" t="s">
        <v>141</v>
      </c>
      <c r="C1401" s="1602" t="s">
        <v>234</v>
      </c>
      <c r="D1401" s="1602" t="s">
        <v>946</v>
      </c>
      <c r="E1401" s="1603">
        <v>0.4166666666666667</v>
      </c>
      <c r="F1401" s="1603">
        <v>0.71875</v>
      </c>
      <c r="G1401" s="1602">
        <v>30.0</v>
      </c>
      <c r="H1401" s="1602">
        <v>6.75</v>
      </c>
      <c r="I1401" s="103"/>
      <c r="J1401" s="242" t="s">
        <v>1150</v>
      </c>
    </row>
    <row r="1402">
      <c r="A1402" s="2019" t="s">
        <v>2981</v>
      </c>
      <c r="B1402" s="2009" t="s">
        <v>141</v>
      </c>
      <c r="C1402" s="2009" t="s">
        <v>234</v>
      </c>
      <c r="D1402" s="2009" t="s">
        <v>2872</v>
      </c>
      <c r="E1402" s="2010">
        <v>0.4375</v>
      </c>
      <c r="F1402" s="2010">
        <v>0.75</v>
      </c>
      <c r="G1402" s="2009">
        <v>15.0</v>
      </c>
      <c r="H1402" s="2009">
        <v>7.25</v>
      </c>
      <c r="I1402" s="649"/>
      <c r="J1402" s="1837" t="s">
        <v>1150</v>
      </c>
    </row>
    <row r="1403">
      <c r="A1403" s="1609" t="s">
        <v>2981</v>
      </c>
      <c r="B1403" s="1609" t="s">
        <v>141</v>
      </c>
      <c r="C1403" s="1609" t="s">
        <v>234</v>
      </c>
      <c r="D1403" s="1609" t="s">
        <v>1158</v>
      </c>
      <c r="E1403" s="1612">
        <v>0.5</v>
      </c>
      <c r="F1403" s="1612">
        <v>0.875</v>
      </c>
      <c r="G1403" s="1609">
        <v>30.0</v>
      </c>
      <c r="H1403" s="1609">
        <v>8.5</v>
      </c>
      <c r="I1403" s="1043"/>
      <c r="J1403" s="242" t="s">
        <v>1150</v>
      </c>
    </row>
    <row r="1404">
      <c r="A1404" s="1629" t="s">
        <v>2981</v>
      </c>
      <c r="B1404" s="1629" t="s">
        <v>141</v>
      </c>
      <c r="C1404" s="1629" t="s">
        <v>234</v>
      </c>
      <c r="D1404" s="1629" t="s">
        <v>7469</v>
      </c>
      <c r="E1404" s="1630">
        <v>0.5416666666666666</v>
      </c>
      <c r="F1404" s="1630">
        <v>0.9166666666666666</v>
      </c>
      <c r="G1404" s="1629">
        <v>30.0</v>
      </c>
      <c r="H1404" s="1629">
        <v>8.5</v>
      </c>
      <c r="I1404" s="832"/>
      <c r="J1404" s="242" t="s">
        <v>1150</v>
      </c>
    </row>
    <row r="1405">
      <c r="A1405" s="1602" t="s">
        <v>7707</v>
      </c>
      <c r="B1405" s="1602" t="s">
        <v>170</v>
      </c>
      <c r="C1405" s="1602" t="s">
        <v>7708</v>
      </c>
      <c r="D1405" s="1602" t="s">
        <v>946</v>
      </c>
      <c r="E1405" s="1603">
        <v>0.28125</v>
      </c>
      <c r="F1405" s="1603">
        <v>0.8125</v>
      </c>
      <c r="G1405" s="1602" t="s">
        <v>4566</v>
      </c>
      <c r="H1405" s="1602">
        <v>12.15</v>
      </c>
      <c r="I1405" s="1619" t="s">
        <v>7709</v>
      </c>
      <c r="J1405" s="242" t="s">
        <v>1150</v>
      </c>
    </row>
    <row r="1406">
      <c r="A1406" s="1609" t="s">
        <v>7707</v>
      </c>
      <c r="B1406" s="1609" t="s">
        <v>170</v>
      </c>
      <c r="C1406" s="1609" t="s">
        <v>234</v>
      </c>
      <c r="D1406" s="1609" t="s">
        <v>1158</v>
      </c>
      <c r="E1406" s="1612">
        <v>0.4166666666666667</v>
      </c>
      <c r="F1406" s="1612">
        <v>0.75</v>
      </c>
      <c r="G1406" s="1609" t="s">
        <v>4566</v>
      </c>
      <c r="H1406" s="1609">
        <v>7.5</v>
      </c>
      <c r="I1406" s="1043"/>
      <c r="J1406" s="242" t="s">
        <v>1150</v>
      </c>
    </row>
    <row r="1407">
      <c r="A1407" s="1602" t="s">
        <v>2989</v>
      </c>
      <c r="B1407" s="1602" t="s">
        <v>5</v>
      </c>
      <c r="C1407" s="1602" t="s">
        <v>1064</v>
      </c>
      <c r="D1407" s="1602" t="s">
        <v>946</v>
      </c>
      <c r="E1407" s="1603">
        <v>0.375</v>
      </c>
      <c r="F1407" s="1603">
        <v>0.8541666666666666</v>
      </c>
      <c r="G1407" s="1602">
        <v>15.0</v>
      </c>
      <c r="H1407" s="1602">
        <v>11.25</v>
      </c>
      <c r="I1407" s="103"/>
      <c r="J1407" s="242" t="s">
        <v>1150</v>
      </c>
    </row>
    <row r="1408">
      <c r="A1408" s="1609" t="s">
        <v>2989</v>
      </c>
      <c r="B1408" s="1609" t="s">
        <v>5</v>
      </c>
      <c r="C1408" s="1609" t="s">
        <v>234</v>
      </c>
      <c r="D1408" s="1609" t="s">
        <v>1158</v>
      </c>
      <c r="E1408" s="1612">
        <v>0.375</v>
      </c>
      <c r="F1408" s="1612">
        <v>0.7291666666666666</v>
      </c>
      <c r="G1408" s="1609">
        <v>30.0</v>
      </c>
      <c r="H1408" s="1609">
        <v>8.0</v>
      </c>
      <c r="I1408" s="1043"/>
      <c r="J1408" s="242" t="s">
        <v>1150</v>
      </c>
    </row>
    <row r="1409">
      <c r="A1409" s="1629" t="s">
        <v>2989</v>
      </c>
      <c r="B1409" s="1629" t="s">
        <v>5</v>
      </c>
      <c r="C1409" s="1629" t="s">
        <v>7710</v>
      </c>
      <c r="D1409" s="1629" t="s">
        <v>7469</v>
      </c>
      <c r="E1409" s="1630">
        <v>0.4166666666666667</v>
      </c>
      <c r="F1409" s="1630">
        <v>0.75</v>
      </c>
      <c r="G1409" s="1629">
        <v>30.0</v>
      </c>
      <c r="H1409" s="1629">
        <v>7.5</v>
      </c>
      <c r="I1409" s="832"/>
      <c r="J1409" s="242" t="s">
        <v>1150</v>
      </c>
    </row>
    <row r="1410">
      <c r="A1410" s="2019" t="s">
        <v>2989</v>
      </c>
      <c r="B1410" s="2009" t="s">
        <v>5</v>
      </c>
      <c r="C1410" s="2009" t="s">
        <v>234</v>
      </c>
      <c r="D1410" s="2009" t="s">
        <v>7711</v>
      </c>
      <c r="E1410" s="2010">
        <v>0.5208333333333334</v>
      </c>
      <c r="F1410" s="2010">
        <v>0.8958333333333334</v>
      </c>
      <c r="G1410" s="2009">
        <v>30.0</v>
      </c>
      <c r="H1410" s="2009">
        <v>8.5</v>
      </c>
      <c r="I1410" s="649"/>
      <c r="J1410" s="1837" t="s">
        <v>1150</v>
      </c>
    </row>
    <row r="1411">
      <c r="A1411" s="2019" t="s">
        <v>7712</v>
      </c>
      <c r="B1411" s="2009" t="s">
        <v>40</v>
      </c>
      <c r="C1411" s="2009" t="s">
        <v>234</v>
      </c>
      <c r="D1411" s="2009" t="s">
        <v>7711</v>
      </c>
      <c r="E1411" s="2010">
        <v>0.4166666666666667</v>
      </c>
      <c r="F1411" s="2010">
        <v>0.75</v>
      </c>
      <c r="G1411" s="2009">
        <v>30.0</v>
      </c>
      <c r="H1411" s="2009">
        <v>7.5</v>
      </c>
      <c r="I1411" s="649"/>
      <c r="J1411" s="1837" t="s">
        <v>1150</v>
      </c>
    </row>
    <row r="1412">
      <c r="A1412" s="1609" t="s">
        <v>2998</v>
      </c>
      <c r="B1412" s="1609" t="s">
        <v>40</v>
      </c>
      <c r="C1412" s="1609" t="s">
        <v>234</v>
      </c>
      <c r="D1412" s="1609" t="s">
        <v>1158</v>
      </c>
      <c r="E1412" s="1612">
        <v>0.375</v>
      </c>
      <c r="F1412" s="1612">
        <v>0.7291666666666666</v>
      </c>
      <c r="G1412" s="1609">
        <v>30.0</v>
      </c>
      <c r="H1412" s="1609">
        <v>8.0</v>
      </c>
      <c r="I1412" s="1043"/>
      <c r="J1412" s="242" t="s">
        <v>1150</v>
      </c>
    </row>
    <row r="1413">
      <c r="A1413" s="1602" t="s">
        <v>2998</v>
      </c>
      <c r="B1413" s="1602" t="s">
        <v>40</v>
      </c>
      <c r="C1413" s="1602" t="s">
        <v>2398</v>
      </c>
      <c r="D1413" s="1602" t="s">
        <v>946</v>
      </c>
      <c r="E1413" s="1603">
        <v>0.3888888888888889</v>
      </c>
      <c r="F1413" s="1603">
        <v>0.7083333333333334</v>
      </c>
      <c r="G1413" s="1602" t="s">
        <v>7713</v>
      </c>
      <c r="H1413" s="1602">
        <v>7.0</v>
      </c>
      <c r="I1413" s="103"/>
      <c r="J1413" s="242" t="s">
        <v>1150</v>
      </c>
    </row>
    <row r="1414">
      <c r="A1414" s="1629" t="s">
        <v>7712</v>
      </c>
      <c r="B1414" s="1629" t="s">
        <v>40</v>
      </c>
      <c r="C1414" s="1629" t="s">
        <v>234</v>
      </c>
      <c r="D1414" s="1629" t="s">
        <v>7469</v>
      </c>
      <c r="E1414" s="1630">
        <v>0.5208333333333334</v>
      </c>
      <c r="F1414" s="1630">
        <v>0.90625</v>
      </c>
      <c r="G1414" s="1629" t="s">
        <v>4566</v>
      </c>
      <c r="H1414" s="1629">
        <v>8.75</v>
      </c>
      <c r="I1414" s="832"/>
      <c r="J1414" s="242" t="s">
        <v>1150</v>
      </c>
    </row>
    <row r="1415">
      <c r="A1415" s="1602" t="s">
        <v>7714</v>
      </c>
      <c r="B1415" s="1602" t="s">
        <v>1115</v>
      </c>
      <c r="C1415" s="1602" t="s">
        <v>2398</v>
      </c>
      <c r="D1415" s="1602" t="s">
        <v>946</v>
      </c>
      <c r="E1415" s="1603">
        <v>0.3888888888888889</v>
      </c>
      <c r="F1415" s="1603">
        <v>0.90625</v>
      </c>
      <c r="G1415" s="1602" t="s">
        <v>7715</v>
      </c>
      <c r="H1415" s="1602">
        <v>10.25</v>
      </c>
      <c r="I1415" s="103"/>
      <c r="J1415" s="242" t="s">
        <v>1150</v>
      </c>
    </row>
    <row r="1416">
      <c r="A1416" s="2019" t="s">
        <v>7714</v>
      </c>
      <c r="B1416" s="2009" t="s">
        <v>1115</v>
      </c>
      <c r="C1416" s="2009" t="s">
        <v>234</v>
      </c>
      <c r="D1416" s="2009" t="s">
        <v>7711</v>
      </c>
      <c r="E1416" s="2010">
        <v>0.4166666666666667</v>
      </c>
      <c r="F1416" s="2010">
        <v>0.75</v>
      </c>
      <c r="G1416" s="2009">
        <v>30.0</v>
      </c>
      <c r="H1416" s="2009">
        <v>7.5</v>
      </c>
      <c r="I1416" s="649"/>
      <c r="J1416" s="1837" t="s">
        <v>1150</v>
      </c>
    </row>
    <row r="1417">
      <c r="A1417" s="1609" t="s">
        <v>3003</v>
      </c>
      <c r="B1417" s="1609" t="s">
        <v>1115</v>
      </c>
      <c r="C1417" s="1609" t="s">
        <v>234</v>
      </c>
      <c r="D1417" s="1609" t="s">
        <v>1158</v>
      </c>
      <c r="E1417" s="1612">
        <v>0.3680555555555556</v>
      </c>
      <c r="F1417" s="1612">
        <v>0.7291666666666666</v>
      </c>
      <c r="G1417" s="1609">
        <v>30.0</v>
      </c>
      <c r="H1417" s="1609">
        <v>8.0</v>
      </c>
      <c r="I1417" s="1043"/>
      <c r="J1417" s="242" t="s">
        <v>1150</v>
      </c>
    </row>
    <row r="1418">
      <c r="A1418" s="1602" t="s">
        <v>7716</v>
      </c>
      <c r="B1418" s="1602" t="s">
        <v>109</v>
      </c>
      <c r="C1418" s="1602" t="s">
        <v>1064</v>
      </c>
      <c r="D1418" s="1602" t="s">
        <v>946</v>
      </c>
      <c r="E1418" s="1603">
        <v>0.3958333333333333</v>
      </c>
      <c r="F1418" s="1603">
        <v>0.9375</v>
      </c>
      <c r="G1418" s="1602" t="s">
        <v>7717</v>
      </c>
      <c r="H1418" s="1602">
        <v>11.0</v>
      </c>
      <c r="I1418" s="103"/>
      <c r="J1418" s="242" t="s">
        <v>1150</v>
      </c>
    </row>
    <row r="1419">
      <c r="A1419" s="1609" t="s">
        <v>7716</v>
      </c>
      <c r="B1419" s="1609" t="s">
        <v>109</v>
      </c>
      <c r="C1419" s="1609" t="s">
        <v>234</v>
      </c>
      <c r="D1419" s="1609" t="s">
        <v>1158</v>
      </c>
      <c r="E1419" s="1612">
        <v>0.375</v>
      </c>
      <c r="F1419" s="1612">
        <v>0.7083333333333334</v>
      </c>
      <c r="G1419" s="1609">
        <v>30.0</v>
      </c>
      <c r="H1419" s="1609">
        <v>8.0</v>
      </c>
      <c r="I1419" s="1043"/>
      <c r="J1419" s="242" t="s">
        <v>1150</v>
      </c>
    </row>
    <row r="1420">
      <c r="A1420" s="1671" t="s">
        <v>1302</v>
      </c>
      <c r="B1420" s="1671" t="s">
        <v>109</v>
      </c>
      <c r="C1420" s="1671" t="s">
        <v>234</v>
      </c>
      <c r="D1420" s="1671" t="s">
        <v>1167</v>
      </c>
      <c r="E1420" s="1673">
        <v>0.4166666666666667</v>
      </c>
      <c r="F1420" s="1673">
        <v>0.75</v>
      </c>
      <c r="G1420" s="1671" t="s">
        <v>4566</v>
      </c>
      <c r="H1420" s="1671">
        <v>7.5</v>
      </c>
      <c r="I1420" s="97"/>
      <c r="J1420" s="242" t="s">
        <v>1150</v>
      </c>
    </row>
    <row r="1421">
      <c r="A1421" s="2019" t="s">
        <v>7716</v>
      </c>
      <c r="B1421" s="2009" t="s">
        <v>109</v>
      </c>
      <c r="C1421" s="2009" t="s">
        <v>234</v>
      </c>
      <c r="D1421" s="2009" t="s">
        <v>7711</v>
      </c>
      <c r="E1421" s="2010">
        <v>0.5416666666666666</v>
      </c>
      <c r="F1421" s="2010">
        <v>0.8645833333333334</v>
      </c>
      <c r="G1421" s="2009">
        <v>15.0</v>
      </c>
      <c r="H1421" s="2009">
        <v>7.5</v>
      </c>
      <c r="I1421" s="649"/>
      <c r="J1421" s="1837" t="s">
        <v>1150</v>
      </c>
    </row>
    <row r="1422">
      <c r="A1422" s="1602" t="s">
        <v>7718</v>
      </c>
      <c r="B1422" s="1602" t="s">
        <v>125</v>
      </c>
      <c r="C1422" s="1602" t="s">
        <v>1064</v>
      </c>
      <c r="D1422" s="1602" t="s">
        <v>946</v>
      </c>
      <c r="E1422" s="1603">
        <v>0.3958333333333333</v>
      </c>
      <c r="F1422" s="1603">
        <v>0.7916666666666666</v>
      </c>
      <c r="G1422" s="1602" t="s">
        <v>7719</v>
      </c>
      <c r="H1422" s="1602">
        <v>8.5</v>
      </c>
      <c r="I1422" s="1619" t="s">
        <v>7720</v>
      </c>
      <c r="J1422" s="242" t="s">
        <v>1150</v>
      </c>
    </row>
    <row r="1423">
      <c r="A1423" s="1671" t="s">
        <v>1306</v>
      </c>
      <c r="B1423" s="1671" t="s">
        <v>125</v>
      </c>
      <c r="C1423" s="1671" t="s">
        <v>234</v>
      </c>
      <c r="D1423" s="1671" t="s">
        <v>1167</v>
      </c>
      <c r="E1423" s="1673">
        <v>0.4583333333333333</v>
      </c>
      <c r="F1423" s="1673">
        <v>0.75</v>
      </c>
      <c r="G1423" s="1671" t="s">
        <v>4566</v>
      </c>
      <c r="H1423" s="1671">
        <v>6.5</v>
      </c>
      <c r="I1423" s="97"/>
      <c r="J1423" s="242" t="s">
        <v>1752</v>
      </c>
    </row>
    <row r="1424">
      <c r="A1424" s="2019" t="s">
        <v>7718</v>
      </c>
      <c r="B1424" s="2009" t="s">
        <v>125</v>
      </c>
      <c r="C1424" s="2009" t="s">
        <v>234</v>
      </c>
      <c r="D1424" s="2009" t="s">
        <v>7711</v>
      </c>
      <c r="E1424" s="2010">
        <v>0.5416666666666666</v>
      </c>
      <c r="F1424" s="2010">
        <v>0.875</v>
      </c>
      <c r="G1424" s="2009">
        <v>30.0</v>
      </c>
      <c r="H1424" s="2009">
        <v>7.5</v>
      </c>
      <c r="I1424" s="1837" t="s">
        <v>7721</v>
      </c>
      <c r="J1424" s="1837" t="s">
        <v>1752</v>
      </c>
    </row>
    <row r="1425">
      <c r="A1425" s="1629" t="s">
        <v>7718</v>
      </c>
      <c r="B1425" s="1629" t="s">
        <v>125</v>
      </c>
      <c r="C1425" s="1629" t="s">
        <v>234</v>
      </c>
      <c r="D1425" s="1629" t="s">
        <v>7469</v>
      </c>
      <c r="E1425" s="1630">
        <v>0.5416666666666666</v>
      </c>
      <c r="F1425" s="1630">
        <v>0.9166666666666666</v>
      </c>
      <c r="G1425" s="1629" t="s">
        <v>4566</v>
      </c>
      <c r="H1425" s="1629">
        <v>8.5</v>
      </c>
      <c r="I1425" s="832"/>
      <c r="J1425" s="242" t="s">
        <v>1752</v>
      </c>
    </row>
    <row r="1426">
      <c r="A1426" s="1609" t="s">
        <v>1306</v>
      </c>
      <c r="B1426" s="1609" t="s">
        <v>125</v>
      </c>
      <c r="C1426" s="1609" t="s">
        <v>234</v>
      </c>
      <c r="D1426" s="1609" t="s">
        <v>1158</v>
      </c>
      <c r="E1426" s="1612">
        <v>0.375</v>
      </c>
      <c r="F1426" s="1612">
        <v>0.7083333333333334</v>
      </c>
      <c r="G1426" s="1609">
        <v>30.0</v>
      </c>
      <c r="H1426" s="1609">
        <v>7.5</v>
      </c>
      <c r="I1426" s="1043"/>
      <c r="J1426" s="242" t="s">
        <v>1752</v>
      </c>
    </row>
    <row r="1427">
      <c r="A1427" s="2019" t="s">
        <v>7722</v>
      </c>
      <c r="B1427" s="2009" t="s">
        <v>141</v>
      </c>
      <c r="C1427" s="2009" t="s">
        <v>234</v>
      </c>
      <c r="D1427" s="2009" t="s">
        <v>7711</v>
      </c>
      <c r="E1427" s="2010">
        <v>0.4166666666666667</v>
      </c>
      <c r="F1427" s="2010">
        <v>0.7604166666666666</v>
      </c>
      <c r="G1427" s="2009">
        <v>30.0</v>
      </c>
      <c r="H1427" s="2009">
        <v>7.75</v>
      </c>
      <c r="I1427" s="649"/>
      <c r="J1427" s="1837" t="s">
        <v>1752</v>
      </c>
    </row>
    <row r="1428">
      <c r="A1428" s="1602" t="s">
        <v>7722</v>
      </c>
      <c r="B1428" s="1602" t="s">
        <v>141</v>
      </c>
      <c r="C1428" s="1602" t="s">
        <v>1064</v>
      </c>
      <c r="D1428" s="1602" t="s">
        <v>946</v>
      </c>
      <c r="E1428" s="1603">
        <v>0.3854166666666667</v>
      </c>
      <c r="F1428" s="1603">
        <v>0.9375</v>
      </c>
      <c r="G1428" s="1602">
        <v>30.0</v>
      </c>
      <c r="H1428" s="1602">
        <v>12.75</v>
      </c>
      <c r="I1428" s="1619" t="s">
        <v>7723</v>
      </c>
      <c r="J1428" s="242" t="s">
        <v>1752</v>
      </c>
    </row>
    <row r="1429">
      <c r="A1429" s="1609" t="s">
        <v>7724</v>
      </c>
      <c r="B1429" s="1609" t="s">
        <v>141</v>
      </c>
      <c r="C1429" s="1609" t="s">
        <v>234</v>
      </c>
      <c r="D1429" s="1609" t="s">
        <v>1158</v>
      </c>
      <c r="E1429" s="1612">
        <v>0.375</v>
      </c>
      <c r="F1429" s="1612">
        <v>0.7083333333333334</v>
      </c>
      <c r="G1429" s="1609">
        <v>30.0</v>
      </c>
      <c r="H1429" s="1609">
        <v>7.5</v>
      </c>
      <c r="I1429" s="1043"/>
      <c r="J1429" s="242" t="s">
        <v>1752</v>
      </c>
    </row>
    <row r="1430">
      <c r="A1430" s="1629" t="s">
        <v>7722</v>
      </c>
      <c r="B1430" s="1629" t="s">
        <v>141</v>
      </c>
      <c r="C1430" s="1629" t="s">
        <v>3145</v>
      </c>
      <c r="D1430" s="1629" t="s">
        <v>7469</v>
      </c>
      <c r="E1430" s="1630">
        <v>0.5416666666666666</v>
      </c>
      <c r="F1430" s="1630">
        <v>0.9375</v>
      </c>
      <c r="G1430" s="1629">
        <v>30.0</v>
      </c>
      <c r="H1430" s="1629">
        <v>9.0</v>
      </c>
      <c r="I1430" s="832"/>
      <c r="J1430" s="242" t="s">
        <v>1752</v>
      </c>
    </row>
    <row r="1431">
      <c r="A1431" s="2019" t="s">
        <v>7725</v>
      </c>
      <c r="B1431" s="2009" t="s">
        <v>4584</v>
      </c>
      <c r="C1431" s="2009" t="s">
        <v>234</v>
      </c>
      <c r="D1431" s="2009" t="s">
        <v>7711</v>
      </c>
      <c r="E1431" s="2010">
        <v>0.4166666666666667</v>
      </c>
      <c r="F1431" s="2010">
        <v>0.75</v>
      </c>
      <c r="G1431" s="2009">
        <v>30.0</v>
      </c>
      <c r="H1431" s="2009">
        <v>7.5</v>
      </c>
      <c r="I1431" s="649"/>
      <c r="J1431" s="1837" t="s">
        <v>1747</v>
      </c>
    </row>
    <row r="1432">
      <c r="A1432" s="1602" t="s">
        <v>7725</v>
      </c>
      <c r="B1432" s="1602" t="s">
        <v>170</v>
      </c>
      <c r="C1432" s="1602" t="s">
        <v>234</v>
      </c>
      <c r="D1432" s="1602" t="s">
        <v>946</v>
      </c>
      <c r="E1432" s="1603">
        <v>0.375</v>
      </c>
      <c r="F1432" s="1603">
        <v>0.71875</v>
      </c>
      <c r="G1432" s="1602" t="s">
        <v>1063</v>
      </c>
      <c r="H1432" s="1602">
        <v>8.25</v>
      </c>
      <c r="I1432" s="103"/>
      <c r="J1432" s="242" t="s">
        <v>1747</v>
      </c>
    </row>
    <row r="1433">
      <c r="A1433" s="1629" t="s">
        <v>7725</v>
      </c>
      <c r="B1433" s="1629" t="s">
        <v>170</v>
      </c>
      <c r="C1433" s="1629" t="s">
        <v>234</v>
      </c>
      <c r="D1433" s="1629" t="s">
        <v>7469</v>
      </c>
      <c r="E1433" s="1630">
        <v>0.5</v>
      </c>
      <c r="F1433" s="1630">
        <v>0.7916666666666666</v>
      </c>
      <c r="G1433" s="1629">
        <v>15.0</v>
      </c>
      <c r="H1433" s="1629">
        <v>6.75</v>
      </c>
      <c r="I1433" s="832"/>
      <c r="J1433" s="242" t="s">
        <v>1752</v>
      </c>
    </row>
    <row r="1434">
      <c r="A1434" s="1602" t="s">
        <v>3035</v>
      </c>
      <c r="B1434" s="1602" t="s">
        <v>5</v>
      </c>
      <c r="C1434" s="1602" t="s">
        <v>2398</v>
      </c>
      <c r="D1434" s="1602" t="s">
        <v>946</v>
      </c>
      <c r="E1434" s="1603">
        <v>0.3645833333333333</v>
      </c>
      <c r="F1434" s="1603">
        <v>0.9166666666666666</v>
      </c>
      <c r="G1434" s="1602">
        <v>30.0</v>
      </c>
      <c r="H1434" s="1602">
        <v>12.75</v>
      </c>
      <c r="I1434" s="103"/>
      <c r="J1434" s="242" t="s">
        <v>1752</v>
      </c>
    </row>
    <row r="1435">
      <c r="A1435" s="2009" t="s">
        <v>3035</v>
      </c>
      <c r="B1435" s="2009" t="s">
        <v>5</v>
      </c>
      <c r="C1435" s="2009" t="s">
        <v>234</v>
      </c>
      <c r="D1435" s="2009" t="s">
        <v>7711</v>
      </c>
      <c r="E1435" s="2010">
        <v>0.34375</v>
      </c>
      <c r="F1435" s="2010">
        <v>0.6875</v>
      </c>
      <c r="G1435" s="2009">
        <v>30.0</v>
      </c>
      <c r="H1435" s="2009">
        <v>7.75</v>
      </c>
      <c r="I1435" s="649"/>
      <c r="J1435" s="242" t="s">
        <v>1752</v>
      </c>
    </row>
    <row r="1436">
      <c r="A1436" s="1609" t="s">
        <v>3035</v>
      </c>
      <c r="B1436" s="1609" t="s">
        <v>5</v>
      </c>
      <c r="C1436" s="1609" t="s">
        <v>234</v>
      </c>
      <c r="D1436" s="1609" t="s">
        <v>1158</v>
      </c>
      <c r="E1436" s="1612">
        <v>0.4375</v>
      </c>
      <c r="F1436" s="1612">
        <v>0.75</v>
      </c>
      <c r="G1436" s="1609">
        <v>30.0</v>
      </c>
      <c r="H1436" s="1609">
        <v>7.0</v>
      </c>
      <c r="I1436" s="1043"/>
      <c r="J1436" s="242" t="s">
        <v>1752</v>
      </c>
    </row>
    <row r="1437">
      <c r="A1437" s="1629" t="s">
        <v>3035</v>
      </c>
      <c r="B1437" s="1629" t="s">
        <v>5</v>
      </c>
      <c r="C1437" s="1629" t="s">
        <v>234</v>
      </c>
      <c r="D1437" s="1629" t="s">
        <v>7469</v>
      </c>
      <c r="E1437" s="1630">
        <v>0.5</v>
      </c>
      <c r="F1437" s="1630">
        <v>0.9166666666666666</v>
      </c>
      <c r="G1437" s="1629">
        <v>30.0</v>
      </c>
      <c r="H1437" s="1629">
        <v>9.5</v>
      </c>
      <c r="I1437" s="832"/>
      <c r="J1437" s="242" t="s">
        <v>1752</v>
      </c>
    </row>
    <row r="1438">
      <c r="A1438" s="1602" t="s">
        <v>1316</v>
      </c>
      <c r="B1438" s="1602" t="s">
        <v>40</v>
      </c>
      <c r="C1438" s="1602" t="s">
        <v>2398</v>
      </c>
      <c r="D1438" s="1602" t="s">
        <v>946</v>
      </c>
      <c r="E1438" s="1603">
        <v>0.3854166666666667</v>
      </c>
      <c r="F1438" s="1603">
        <v>0.9479166666666666</v>
      </c>
      <c r="G1438" s="1602">
        <v>40.0</v>
      </c>
      <c r="H1438" s="1602" t="s">
        <v>7726</v>
      </c>
      <c r="I1438" s="103"/>
      <c r="J1438" s="242" t="s">
        <v>1752</v>
      </c>
    </row>
    <row r="1439">
      <c r="A1439" s="1671" t="s">
        <v>1316</v>
      </c>
      <c r="B1439" s="1671" t="s">
        <v>40</v>
      </c>
      <c r="C1439" s="1671" t="s">
        <v>234</v>
      </c>
      <c r="D1439" s="1671" t="s">
        <v>7727</v>
      </c>
      <c r="E1439" s="1673">
        <v>0.3298611111111111</v>
      </c>
      <c r="F1439" s="1673">
        <v>0.6875</v>
      </c>
      <c r="G1439" s="1671">
        <v>30.0</v>
      </c>
      <c r="H1439" s="1671">
        <v>7.5</v>
      </c>
      <c r="I1439" s="1675" t="s">
        <v>7728</v>
      </c>
      <c r="J1439" s="242" t="s">
        <v>1752</v>
      </c>
    </row>
    <row r="1440">
      <c r="A1440" s="1676" t="s">
        <v>1316</v>
      </c>
      <c r="B1440" s="1609" t="s">
        <v>40</v>
      </c>
      <c r="C1440" s="1609" t="s">
        <v>234</v>
      </c>
      <c r="D1440" s="1609" t="s">
        <v>1158</v>
      </c>
      <c r="E1440" s="1612">
        <v>0.375</v>
      </c>
      <c r="F1440" s="1612">
        <v>0.7291666666666666</v>
      </c>
      <c r="G1440" s="1609">
        <v>30.0</v>
      </c>
      <c r="H1440" s="1609">
        <v>8.0</v>
      </c>
      <c r="I1440" s="1043"/>
      <c r="J1440" s="1676" t="s">
        <v>1752</v>
      </c>
    </row>
    <row r="1441">
      <c r="A1441" s="2009" t="s">
        <v>1316</v>
      </c>
      <c r="B1441" s="2009" t="s">
        <v>40</v>
      </c>
      <c r="C1441" s="2009" t="s">
        <v>234</v>
      </c>
      <c r="D1441" s="2009" t="s">
        <v>7711</v>
      </c>
      <c r="E1441" s="2010">
        <v>0.4444444444444444</v>
      </c>
      <c r="F1441" s="2010">
        <v>0.75</v>
      </c>
      <c r="G1441" s="2009">
        <v>40.0</v>
      </c>
      <c r="H1441" s="2009" t="s">
        <v>7729</v>
      </c>
      <c r="I1441" s="1837" t="s">
        <v>7730</v>
      </c>
      <c r="J1441" s="1837" t="s">
        <v>7731</v>
      </c>
    </row>
    <row r="1442">
      <c r="A1442" s="1629" t="s">
        <v>7732</v>
      </c>
      <c r="B1442" s="1629" t="s">
        <v>40</v>
      </c>
      <c r="C1442" s="1629" t="s">
        <v>234</v>
      </c>
      <c r="D1442" s="1629" t="s">
        <v>7469</v>
      </c>
      <c r="E1442" s="1630">
        <v>0.5</v>
      </c>
      <c r="F1442" s="1629">
        <v>22.15</v>
      </c>
      <c r="G1442" s="1629">
        <v>30.0</v>
      </c>
      <c r="H1442" s="1629">
        <v>9.75</v>
      </c>
      <c r="I1442" s="832"/>
      <c r="J1442" s="242" t="s">
        <v>1752</v>
      </c>
    </row>
    <row r="1443">
      <c r="A1443" s="1602" t="s">
        <v>7733</v>
      </c>
      <c r="B1443" s="1602" t="s">
        <v>1115</v>
      </c>
      <c r="C1443" s="1602" t="s">
        <v>7734</v>
      </c>
      <c r="D1443" s="1602" t="s">
        <v>946</v>
      </c>
      <c r="E1443" s="1603">
        <v>0.3541666666666667</v>
      </c>
      <c r="F1443" s="1603">
        <v>0.7708333333333334</v>
      </c>
      <c r="G1443" s="1602">
        <v>30.0</v>
      </c>
      <c r="H1443" s="1602">
        <v>9.5</v>
      </c>
      <c r="I1443" s="103"/>
      <c r="J1443" s="242" t="s">
        <v>1747</v>
      </c>
    </row>
    <row r="1444">
      <c r="A1444" s="1671" t="s">
        <v>7733</v>
      </c>
      <c r="B1444" s="1671" t="s">
        <v>1115</v>
      </c>
      <c r="C1444" s="1671" t="s">
        <v>234</v>
      </c>
      <c r="D1444" s="1671" t="s">
        <v>1167</v>
      </c>
      <c r="E1444" s="1673">
        <v>0.3333333333333333</v>
      </c>
      <c r="F1444" s="1673">
        <v>0.6666666666666666</v>
      </c>
      <c r="G1444" s="1671">
        <v>30.0</v>
      </c>
      <c r="H1444" s="1671">
        <v>7.5</v>
      </c>
      <c r="I1444" s="97"/>
      <c r="J1444" s="242" t="s">
        <v>2879</v>
      </c>
    </row>
    <row r="1445">
      <c r="A1445" s="1609" t="s">
        <v>7733</v>
      </c>
      <c r="B1445" s="1609" t="s">
        <v>1115</v>
      </c>
      <c r="C1445" s="1609" t="s">
        <v>234</v>
      </c>
      <c r="D1445" s="1609" t="s">
        <v>1714</v>
      </c>
      <c r="E1445" s="1612">
        <v>0.375</v>
      </c>
      <c r="F1445" s="1612">
        <v>0.7083333333333334</v>
      </c>
      <c r="G1445" s="1609">
        <v>30.0</v>
      </c>
      <c r="H1445" s="1609">
        <v>7.5</v>
      </c>
      <c r="I1445" s="1043"/>
      <c r="J1445" s="242" t="s">
        <v>2881</v>
      </c>
    </row>
    <row r="1446">
      <c r="A1446" s="2019" t="s">
        <v>7733</v>
      </c>
      <c r="B1446" s="2019" t="s">
        <v>1115</v>
      </c>
      <c r="C1446" s="2019" t="s">
        <v>234</v>
      </c>
      <c r="D1446" s="2019" t="s">
        <v>7711</v>
      </c>
      <c r="E1446" s="2020">
        <v>0.4479166666666667</v>
      </c>
      <c r="F1446" s="2020">
        <v>0.75</v>
      </c>
      <c r="G1446" s="2019">
        <v>30.0</v>
      </c>
      <c r="H1446" s="2019">
        <v>6.75</v>
      </c>
      <c r="I1446" s="1495"/>
      <c r="J1446" s="242" t="s">
        <v>6106</v>
      </c>
    </row>
    <row r="1447">
      <c r="A1447" s="2021" t="s">
        <v>7733</v>
      </c>
      <c r="B1447" s="2021" t="s">
        <v>1115</v>
      </c>
      <c r="C1447" s="2021" t="s">
        <v>234</v>
      </c>
      <c r="D1447" s="2021" t="s">
        <v>7469</v>
      </c>
      <c r="E1447" s="2022">
        <v>0.5</v>
      </c>
      <c r="F1447" s="2022">
        <v>0.75</v>
      </c>
      <c r="G1447" s="2021">
        <v>30.0</v>
      </c>
      <c r="H1447" s="2021">
        <v>5.5</v>
      </c>
      <c r="I1447" s="1969"/>
      <c r="J1447" s="242" t="s">
        <v>3203</v>
      </c>
    </row>
    <row r="1448">
      <c r="A1448" s="804"/>
      <c r="B1448" s="804"/>
      <c r="C1448" s="804"/>
      <c r="D1448" s="804"/>
      <c r="E1448" s="804"/>
      <c r="F1448" s="804"/>
      <c r="G1448" s="804"/>
      <c r="H1448" s="804"/>
      <c r="I1448" s="1969"/>
    </row>
    <row r="1449">
      <c r="A1449" s="804"/>
      <c r="B1449" s="804"/>
      <c r="C1449" s="804"/>
      <c r="D1449" s="804"/>
      <c r="E1449" s="804"/>
      <c r="F1449" s="804"/>
      <c r="G1449" s="804"/>
      <c r="H1449" s="804"/>
      <c r="I1449" s="1969"/>
    </row>
    <row r="1450">
      <c r="A1450" s="804"/>
      <c r="B1450" s="804"/>
      <c r="C1450" s="804"/>
      <c r="D1450" s="804"/>
      <c r="E1450" s="804"/>
      <c r="F1450" s="804"/>
      <c r="G1450" s="804"/>
      <c r="H1450" s="804"/>
      <c r="I1450" s="1969"/>
    </row>
    <row r="1451">
      <c r="A1451" s="804"/>
      <c r="B1451" s="804"/>
      <c r="C1451" s="804"/>
      <c r="D1451" s="804"/>
      <c r="E1451" s="804"/>
      <c r="F1451" s="804"/>
      <c r="G1451" s="804"/>
      <c r="H1451" s="804"/>
      <c r="I1451" s="1969"/>
    </row>
    <row r="1452">
      <c r="A1452" s="804"/>
      <c r="B1452" s="804"/>
      <c r="C1452" s="804"/>
      <c r="D1452" s="804"/>
      <c r="E1452" s="804"/>
      <c r="F1452" s="804"/>
      <c r="G1452" s="804"/>
      <c r="H1452" s="804"/>
      <c r="I1452" s="1969"/>
    </row>
    <row r="1453">
      <c r="A1453" s="804"/>
      <c r="B1453" s="804"/>
      <c r="C1453" s="804"/>
      <c r="D1453" s="804"/>
      <c r="E1453" s="804"/>
      <c r="F1453" s="804"/>
      <c r="G1453" s="804"/>
      <c r="H1453" s="804"/>
      <c r="I1453" s="1969"/>
    </row>
    <row r="1454">
      <c r="A1454" s="804"/>
      <c r="B1454" s="804"/>
      <c r="C1454" s="804"/>
      <c r="D1454" s="804"/>
      <c r="E1454" s="804"/>
      <c r="F1454" s="804"/>
      <c r="G1454" s="804"/>
      <c r="H1454" s="804"/>
      <c r="I1454" s="1969"/>
    </row>
    <row r="1455">
      <c r="A1455" s="804"/>
      <c r="B1455" s="804"/>
      <c r="C1455" s="804"/>
      <c r="D1455" s="804"/>
      <c r="E1455" s="804"/>
      <c r="F1455" s="804"/>
      <c r="G1455" s="804"/>
      <c r="H1455" s="804"/>
      <c r="I1455" s="1969"/>
    </row>
    <row r="1456">
      <c r="A1456" s="804"/>
      <c r="B1456" s="804"/>
      <c r="C1456" s="804"/>
      <c r="D1456" s="804"/>
      <c r="E1456" s="804"/>
      <c r="F1456" s="804"/>
      <c r="G1456" s="804"/>
      <c r="H1456" s="804"/>
      <c r="I1456" s="1969"/>
    </row>
    <row r="1457">
      <c r="A1457" s="804"/>
      <c r="B1457" s="804"/>
      <c r="C1457" s="804"/>
      <c r="D1457" s="804"/>
      <c r="E1457" s="804"/>
      <c r="F1457" s="804"/>
      <c r="G1457" s="804"/>
      <c r="H1457" s="804"/>
      <c r="I1457" s="1969"/>
    </row>
    <row r="1458">
      <c r="A1458" s="804"/>
      <c r="B1458" s="804"/>
      <c r="C1458" s="804"/>
      <c r="D1458" s="804"/>
      <c r="E1458" s="804"/>
      <c r="F1458" s="804"/>
      <c r="G1458" s="804"/>
      <c r="H1458" s="804"/>
      <c r="I1458" s="1969"/>
    </row>
    <row r="1459">
      <c r="A1459" s="804"/>
      <c r="B1459" s="804"/>
      <c r="C1459" s="804"/>
      <c r="D1459" s="804"/>
      <c r="E1459" s="804"/>
      <c r="F1459" s="804"/>
      <c r="G1459" s="804"/>
      <c r="H1459" s="804"/>
      <c r="I1459" s="1969"/>
    </row>
    <row r="1460">
      <c r="A1460" s="804"/>
      <c r="B1460" s="804"/>
      <c r="C1460" s="804"/>
      <c r="D1460" s="804"/>
      <c r="E1460" s="804"/>
      <c r="F1460" s="804"/>
      <c r="G1460" s="804"/>
      <c r="H1460" s="804"/>
      <c r="I1460" s="1969"/>
    </row>
    <row r="1461">
      <c r="A1461" s="804"/>
      <c r="B1461" s="804"/>
      <c r="C1461" s="804"/>
      <c r="D1461" s="804"/>
      <c r="E1461" s="804"/>
      <c r="F1461" s="804"/>
      <c r="G1461" s="804"/>
      <c r="H1461" s="804"/>
      <c r="I1461" s="1969"/>
    </row>
    <row r="1462">
      <c r="A1462" s="804"/>
      <c r="B1462" s="804"/>
      <c r="C1462" s="804"/>
      <c r="D1462" s="804"/>
      <c r="E1462" s="804"/>
      <c r="F1462" s="804"/>
      <c r="G1462" s="804"/>
      <c r="H1462" s="804"/>
      <c r="I1462" s="1969"/>
    </row>
    <row r="1463">
      <c r="A1463" s="804"/>
      <c r="B1463" s="804"/>
      <c r="C1463" s="804"/>
      <c r="D1463" s="804"/>
      <c r="E1463" s="804"/>
      <c r="F1463" s="804"/>
      <c r="G1463" s="804"/>
      <c r="H1463" s="804"/>
      <c r="I1463" s="1969"/>
    </row>
    <row r="1464">
      <c r="A1464" s="804"/>
      <c r="B1464" s="804"/>
      <c r="C1464" s="804"/>
      <c r="D1464" s="804"/>
      <c r="E1464" s="804"/>
      <c r="F1464" s="804"/>
      <c r="G1464" s="804"/>
      <c r="H1464" s="804"/>
      <c r="I1464" s="1969"/>
    </row>
    <row r="1465">
      <c r="A1465" s="804"/>
      <c r="B1465" s="804"/>
      <c r="C1465" s="804"/>
      <c r="D1465" s="804"/>
      <c r="E1465" s="804"/>
      <c r="F1465" s="804"/>
      <c r="G1465" s="804"/>
      <c r="H1465" s="804"/>
      <c r="I1465" s="1969"/>
    </row>
    <row r="1466">
      <c r="A1466" s="804"/>
      <c r="B1466" s="804"/>
      <c r="C1466" s="804"/>
      <c r="D1466" s="804"/>
      <c r="E1466" s="804"/>
      <c r="F1466" s="804"/>
      <c r="G1466" s="804"/>
      <c r="H1466" s="804"/>
      <c r="I1466" s="1969"/>
    </row>
    <row r="1467">
      <c r="A1467" s="804"/>
      <c r="B1467" s="804"/>
      <c r="C1467" s="804"/>
      <c r="D1467" s="804"/>
      <c r="E1467" s="804"/>
      <c r="F1467" s="804"/>
      <c r="G1467" s="804"/>
      <c r="H1467" s="804"/>
      <c r="I1467" s="1969"/>
    </row>
    <row r="1468">
      <c r="A1468" s="804"/>
      <c r="B1468" s="804"/>
      <c r="C1468" s="804"/>
      <c r="D1468" s="804"/>
      <c r="E1468" s="804"/>
      <c r="F1468" s="804"/>
      <c r="G1468" s="804"/>
      <c r="H1468" s="804"/>
      <c r="I1468" s="1969"/>
    </row>
    <row r="1469">
      <c r="A1469" s="804"/>
      <c r="B1469" s="804"/>
      <c r="C1469" s="804"/>
      <c r="D1469" s="804"/>
      <c r="E1469" s="804"/>
      <c r="F1469" s="804"/>
      <c r="G1469" s="804"/>
      <c r="H1469" s="804"/>
      <c r="I1469" s="1969"/>
    </row>
    <row r="1470">
      <c r="A1470" s="804"/>
      <c r="B1470" s="804"/>
      <c r="C1470" s="804"/>
      <c r="D1470" s="804"/>
      <c r="E1470" s="804"/>
      <c r="F1470" s="804"/>
      <c r="G1470" s="804"/>
      <c r="H1470" s="804"/>
      <c r="I1470" s="1969"/>
    </row>
    <row r="1471">
      <c r="A1471" s="804"/>
      <c r="B1471" s="804"/>
      <c r="C1471" s="804"/>
      <c r="D1471" s="804"/>
      <c r="E1471" s="804"/>
      <c r="F1471" s="804"/>
      <c r="G1471" s="804"/>
      <c r="H1471" s="804"/>
      <c r="I1471" s="1969"/>
    </row>
    <row r="1472">
      <c r="A1472" s="804"/>
      <c r="B1472" s="804"/>
      <c r="C1472" s="804"/>
      <c r="D1472" s="804"/>
      <c r="E1472" s="804"/>
      <c r="F1472" s="804"/>
      <c r="G1472" s="804"/>
      <c r="H1472" s="804"/>
      <c r="I1472" s="1969"/>
    </row>
    <row r="1473">
      <c r="A1473" s="804"/>
      <c r="B1473" s="804"/>
      <c r="C1473" s="804"/>
      <c r="D1473" s="804"/>
      <c r="E1473" s="804"/>
      <c r="F1473" s="804"/>
      <c r="G1473" s="804"/>
      <c r="H1473" s="804"/>
      <c r="I1473" s="1969"/>
    </row>
    <row r="1474">
      <c r="A1474" s="804"/>
      <c r="B1474" s="804"/>
      <c r="C1474" s="804"/>
      <c r="D1474" s="804"/>
      <c r="E1474" s="804"/>
      <c r="F1474" s="804"/>
      <c r="G1474" s="804"/>
      <c r="H1474" s="804"/>
      <c r="I1474" s="1969"/>
    </row>
    <row r="1475">
      <c r="A1475" s="804"/>
      <c r="B1475" s="804"/>
      <c r="C1475" s="804"/>
      <c r="D1475" s="804"/>
      <c r="E1475" s="804"/>
      <c r="F1475" s="804"/>
      <c r="G1475" s="804"/>
      <c r="H1475" s="804"/>
      <c r="I1475" s="1969"/>
    </row>
    <row r="1476">
      <c r="A1476" s="804"/>
      <c r="B1476" s="804"/>
      <c r="C1476" s="804"/>
      <c r="D1476" s="804"/>
      <c r="E1476" s="804"/>
      <c r="F1476" s="804"/>
      <c r="G1476" s="804"/>
      <c r="H1476" s="804"/>
      <c r="I1476" s="1969"/>
    </row>
    <row r="1477">
      <c r="A1477" s="804"/>
      <c r="B1477" s="804"/>
      <c r="C1477" s="804"/>
      <c r="D1477" s="804"/>
      <c r="E1477" s="804"/>
      <c r="F1477" s="804"/>
      <c r="G1477" s="804"/>
      <c r="H1477" s="804"/>
      <c r="I1477" s="1969"/>
    </row>
    <row r="1478">
      <c r="A1478" s="804"/>
      <c r="B1478" s="804"/>
      <c r="C1478" s="804"/>
      <c r="D1478" s="804"/>
      <c r="E1478" s="804"/>
      <c r="F1478" s="804"/>
      <c r="G1478" s="804"/>
      <c r="H1478" s="804"/>
      <c r="I1478" s="1969"/>
    </row>
    <row r="1479">
      <c r="A1479" s="804"/>
      <c r="B1479" s="804"/>
      <c r="C1479" s="804"/>
      <c r="D1479" s="804"/>
      <c r="E1479" s="804"/>
      <c r="F1479" s="804"/>
      <c r="G1479" s="804"/>
      <c r="H1479" s="804"/>
      <c r="I1479" s="1969"/>
    </row>
    <row r="1480">
      <c r="A1480" s="804"/>
      <c r="B1480" s="804"/>
      <c r="C1480" s="804"/>
      <c r="D1480" s="804"/>
      <c r="E1480" s="804"/>
      <c r="F1480" s="804"/>
      <c r="G1480" s="804"/>
      <c r="H1480" s="804"/>
      <c r="I1480" s="1969"/>
    </row>
    <row r="1481">
      <c r="A1481" s="804"/>
      <c r="B1481" s="804"/>
      <c r="C1481" s="804"/>
      <c r="D1481" s="804"/>
      <c r="E1481" s="804"/>
      <c r="F1481" s="804"/>
      <c r="G1481" s="804"/>
      <c r="H1481" s="804"/>
      <c r="I1481" s="1969"/>
    </row>
    <row r="1482">
      <c r="A1482" s="804"/>
      <c r="B1482" s="804"/>
      <c r="C1482" s="804"/>
      <c r="D1482" s="804"/>
      <c r="E1482" s="804"/>
      <c r="F1482" s="804"/>
      <c r="G1482" s="804"/>
      <c r="H1482" s="804"/>
      <c r="I1482" s="1969"/>
    </row>
    <row r="1483">
      <c r="A1483" s="804"/>
      <c r="B1483" s="804"/>
      <c r="C1483" s="804"/>
      <c r="D1483" s="804"/>
      <c r="E1483" s="804"/>
      <c r="F1483" s="804"/>
      <c r="G1483" s="804"/>
      <c r="H1483" s="804"/>
      <c r="I1483" s="1969"/>
    </row>
    <row r="1484">
      <c r="A1484" s="804"/>
      <c r="B1484" s="804"/>
      <c r="C1484" s="804"/>
      <c r="D1484" s="804"/>
      <c r="E1484" s="804"/>
      <c r="F1484" s="804"/>
      <c r="G1484" s="804"/>
      <c r="H1484" s="804"/>
      <c r="I1484" s="1969"/>
    </row>
    <row r="1485">
      <c r="A1485" s="804"/>
      <c r="B1485" s="804"/>
      <c r="C1485" s="804"/>
      <c r="D1485" s="804"/>
      <c r="E1485" s="804"/>
      <c r="F1485" s="804"/>
      <c r="G1485" s="804"/>
      <c r="H1485" s="804"/>
      <c r="I1485" s="1969"/>
    </row>
    <row r="1486">
      <c r="A1486" s="804"/>
      <c r="B1486" s="804"/>
      <c r="C1486" s="804"/>
      <c r="D1486" s="804"/>
      <c r="E1486" s="804"/>
      <c r="F1486" s="804"/>
      <c r="G1486" s="804"/>
      <c r="H1486" s="804"/>
      <c r="I1486" s="1969"/>
    </row>
    <row r="1487">
      <c r="A1487" s="804"/>
      <c r="B1487" s="804"/>
      <c r="C1487" s="804"/>
      <c r="D1487" s="804"/>
      <c r="E1487" s="804"/>
      <c r="F1487" s="804"/>
      <c r="G1487" s="804"/>
      <c r="H1487" s="804"/>
      <c r="I1487" s="1969"/>
    </row>
  </sheetData>
  <mergeCells count="7">
    <mergeCell ref="A236:J236"/>
    <mergeCell ref="A257:J257"/>
    <mergeCell ref="A277:J277"/>
    <mergeCell ref="A347:H347"/>
    <mergeCell ref="A434:I434"/>
    <mergeCell ref="A594:J594"/>
    <mergeCell ref="A671:J671"/>
  </mergeCells>
  <conditionalFormatting sqref="A449:H449">
    <cfRule type="expression" dxfId="16" priority="1">
      <formula>TRUE</formula>
    </cfRule>
  </conditionalFormatting>
  <conditionalFormatting sqref="A460:H460">
    <cfRule type="expression" dxfId="16" priority="2">
      <formula>TRUE</formula>
    </cfRule>
  </conditionalFormatting>
  <conditionalFormatting sqref="A394:I394">
    <cfRule type="expression" dxfId="17" priority="3">
      <formula>TRUE</formula>
    </cfRule>
  </conditionalFormatting>
  <conditionalFormatting sqref="A399:I399">
    <cfRule type="expression" dxfId="17" priority="4">
      <formula>TRUE</formula>
    </cfRule>
  </conditionalFormatting>
  <conditionalFormatting sqref="A402:I403">
    <cfRule type="expression" dxfId="17" priority="5">
      <formula>TRUE</formula>
    </cfRule>
  </conditionalFormatting>
  <conditionalFormatting sqref="A412:I412">
    <cfRule type="expression" dxfId="17" priority="6">
      <formula>TRUE</formula>
    </cfRule>
  </conditionalFormatting>
  <conditionalFormatting sqref="A416:I416">
    <cfRule type="expression" dxfId="17" priority="7">
      <formula>TRUE</formula>
    </cfRule>
  </conditionalFormatting>
  <conditionalFormatting sqref="A424:I424">
    <cfRule type="expression" dxfId="17" priority="8">
      <formula>TRUE</formula>
    </cfRule>
  </conditionalFormatting>
  <conditionalFormatting sqref="A427:I427">
    <cfRule type="expression" dxfId="17" priority="9">
      <formula>TRUE</formula>
    </cfRule>
  </conditionalFormatting>
  <conditionalFormatting sqref="A482:H482">
    <cfRule type="expression" dxfId="18" priority="10">
      <formula>TRUE</formula>
    </cfRule>
  </conditionalFormatting>
  <conditionalFormatting sqref="A503:H503">
    <cfRule type="expression" dxfId="19" priority="11">
      <formula>TRUE</formula>
    </cfRule>
  </conditionalFormatting>
  <conditionalFormatting sqref="A507:H507">
    <cfRule type="expression" dxfId="19" priority="12">
      <formula>TRUE</formula>
    </cfRule>
  </conditionalFormatting>
  <conditionalFormatting sqref="A490:H490">
    <cfRule type="expression" dxfId="20" priority="13">
      <formula>TRUE</formula>
    </cfRule>
  </conditionalFormatting>
  <conditionalFormatting sqref="A470:H470">
    <cfRule type="expression" dxfId="21" priority="14">
      <formula>TRUE</formula>
    </cfRule>
  </conditionalFormatting>
  <conditionalFormatting sqref="A363:H363">
    <cfRule type="expression" dxfId="22" priority="15">
      <formula>TRUE</formula>
    </cfRule>
  </conditionalFormatting>
  <conditionalFormatting sqref="A373:H373">
    <cfRule type="expression" dxfId="22" priority="16">
      <formula>TRUE</formula>
    </cfRule>
  </conditionalFormatting>
  <conditionalFormatting sqref="A388:I388">
    <cfRule type="expression" dxfId="22" priority="17">
      <formula>TRUE</formula>
    </cfRule>
  </conditionalFormatting>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2.75"/>
  <cols>
    <col customWidth="1" min="1" max="1" width="13.44"/>
    <col customWidth="1" min="2" max="2" width="26.56"/>
    <col customWidth="1" min="3" max="3" width="54.78"/>
    <col customWidth="1" min="4" max="4" width="67.56"/>
    <col customWidth="1" min="5" max="5" width="56.0"/>
    <col customWidth="1" min="6" max="20" width="13.44"/>
  </cols>
  <sheetData>
    <row r="1">
      <c r="A1" s="1700" t="s">
        <v>0</v>
      </c>
      <c r="B1" s="1700" t="s">
        <v>4734</v>
      </c>
      <c r="C1" s="1700" t="s">
        <v>4735</v>
      </c>
      <c r="D1" s="1700" t="s">
        <v>4736</v>
      </c>
      <c r="E1" s="1702"/>
      <c r="F1" s="1702"/>
      <c r="G1" s="1702"/>
      <c r="H1" s="1702"/>
      <c r="I1" s="1702"/>
      <c r="J1" s="1702"/>
      <c r="K1" s="1702"/>
      <c r="L1" s="1702"/>
      <c r="M1" s="1702"/>
      <c r="N1" s="1702"/>
      <c r="O1" s="1702"/>
      <c r="P1" s="1702"/>
      <c r="Q1" s="1702"/>
      <c r="R1" s="1702"/>
      <c r="S1" s="1702"/>
      <c r="T1" s="1702"/>
    </row>
    <row r="4">
      <c r="A4" s="242" t="s">
        <v>4745</v>
      </c>
      <c r="B4" s="242" t="s">
        <v>4746</v>
      </c>
      <c r="C4" s="242" t="s">
        <v>4747</v>
      </c>
      <c r="D4" s="242" t="s">
        <v>4749</v>
      </c>
    </row>
    <row r="5">
      <c r="A5" s="242" t="s">
        <v>4752</v>
      </c>
      <c r="B5" s="242" t="s">
        <v>853</v>
      </c>
      <c r="C5" s="242" t="s">
        <v>4753</v>
      </c>
      <c r="D5" s="242" t="s">
        <v>4754</v>
      </c>
    </row>
    <row r="6">
      <c r="C6" s="242" t="s">
        <v>4758</v>
      </c>
      <c r="D6" s="242" t="s">
        <v>4759</v>
      </c>
    </row>
    <row r="7">
      <c r="A7" s="242" t="s">
        <v>4761</v>
      </c>
      <c r="B7" s="242" t="s">
        <v>853</v>
      </c>
      <c r="C7" s="242" t="s">
        <v>4763</v>
      </c>
      <c r="D7" s="242" t="s">
        <v>4765</v>
      </c>
    </row>
    <row r="9">
      <c r="A9" s="242" t="s">
        <v>4761</v>
      </c>
      <c r="B9" s="242" t="s">
        <v>853</v>
      </c>
      <c r="C9" s="242" t="s">
        <v>4766</v>
      </c>
      <c r="D9" s="242" t="s">
        <v>4767</v>
      </c>
    </row>
    <row r="10">
      <c r="A10" s="864">
        <v>41315.0</v>
      </c>
      <c r="B10" s="242" t="s">
        <v>4770</v>
      </c>
      <c r="C10" s="242" t="s">
        <v>4771</v>
      </c>
    </row>
    <row r="11">
      <c r="A11" s="242" t="s">
        <v>4772</v>
      </c>
      <c r="B11" s="242" t="s">
        <v>4775</v>
      </c>
      <c r="C11" s="242" t="s">
        <v>4776</v>
      </c>
    </row>
    <row r="14">
      <c r="A14" s="864">
        <v>41405.0</v>
      </c>
      <c r="B14" s="242" t="s">
        <v>4598</v>
      </c>
      <c r="C14" s="242" t="s">
        <v>4778</v>
      </c>
      <c r="D14" s="242" t="s">
        <v>4779</v>
      </c>
    </row>
    <row r="16">
      <c r="A16" s="242" t="s">
        <v>4781</v>
      </c>
      <c r="B16" s="242" t="s">
        <v>71</v>
      </c>
      <c r="C16" s="242" t="s">
        <v>4782</v>
      </c>
    </row>
    <row r="17">
      <c r="C17" s="242" t="s">
        <v>4785</v>
      </c>
    </row>
    <row r="18">
      <c r="A18" s="864">
        <v>41885.0</v>
      </c>
      <c r="B18" s="242" t="s">
        <v>4786</v>
      </c>
      <c r="C18" s="242" t="s">
        <v>4789</v>
      </c>
    </row>
    <row r="19">
      <c r="A19" s="242" t="s">
        <v>4791</v>
      </c>
      <c r="B19" s="242" t="s">
        <v>4786</v>
      </c>
      <c r="C19" s="242" t="s">
        <v>4792</v>
      </c>
    </row>
    <row r="20">
      <c r="A20" s="242" t="s">
        <v>4793</v>
      </c>
      <c r="B20" s="242" t="s">
        <v>4794</v>
      </c>
      <c r="C20" s="242" t="s">
        <v>4796</v>
      </c>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2.75"/>
  <cols>
    <col customWidth="1" min="1" max="2" width="9.56"/>
    <col customWidth="1" min="3" max="3" width="27.11"/>
    <col customWidth="1" min="4" max="5" width="9.56"/>
    <col customWidth="1" min="6" max="6" width="9.67"/>
  </cols>
  <sheetData>
    <row r="1">
      <c r="A1" s="867" t="s">
        <v>4839</v>
      </c>
      <c r="C1" s="867" t="s">
        <v>4840</v>
      </c>
      <c r="E1" s="867" t="s">
        <v>4844</v>
      </c>
    </row>
    <row r="2" ht="13.5" customHeight="1">
      <c r="A2" s="242" t="s">
        <v>4845</v>
      </c>
      <c r="C2" s="242" t="s">
        <v>4846</v>
      </c>
    </row>
    <row r="3" ht="13.5" customHeight="1">
      <c r="C3" s="242" t="s">
        <v>4848</v>
      </c>
    </row>
    <row r="4" ht="13.5" customHeight="1">
      <c r="C4" s="242" t="s">
        <v>4849</v>
      </c>
    </row>
    <row r="5" ht="13.5" customHeight="1">
      <c r="C5" s="242" t="s">
        <v>4851</v>
      </c>
    </row>
    <row r="6" ht="13.5" customHeight="1">
      <c r="C6" s="242" t="s">
        <v>4852</v>
      </c>
    </row>
    <row r="7" ht="13.5" customHeight="1">
      <c r="C7" s="242" t="s">
        <v>4854</v>
      </c>
    </row>
    <row r="8" ht="13.5" customHeight="1">
      <c r="C8" s="242" t="s">
        <v>4856</v>
      </c>
    </row>
    <row r="9" ht="13.5" customHeight="1">
      <c r="C9" s="242" t="s">
        <v>4857</v>
      </c>
    </row>
    <row r="10" ht="13.5" customHeight="1">
      <c r="C10" s="242" t="s">
        <v>4859</v>
      </c>
    </row>
    <row r="11" ht="13.5" customHeight="1">
      <c r="C11" s="242" t="s">
        <v>4860</v>
      </c>
    </row>
    <row r="12" ht="13.5" customHeight="1">
      <c r="C12" s="242" t="s">
        <v>4862</v>
      </c>
    </row>
    <row r="13" ht="13.5" customHeight="1">
      <c r="C13" s="242" t="s">
        <v>4864</v>
      </c>
    </row>
    <row r="14" ht="13.5" customHeight="1">
      <c r="C14" s="242" t="s">
        <v>4865</v>
      </c>
    </row>
    <row r="15" ht="13.5" customHeight="1">
      <c r="C15" s="242" t="s">
        <v>4867</v>
      </c>
    </row>
    <row r="16" ht="13.5" customHeight="1">
      <c r="C16" s="242" t="s">
        <v>4868</v>
      </c>
    </row>
    <row r="17" ht="13.5" customHeight="1">
      <c r="C17" s="242" t="s">
        <v>4869</v>
      </c>
    </row>
    <row r="18" ht="13.5" customHeight="1">
      <c r="C18" s="242" t="s">
        <v>4871</v>
      </c>
    </row>
    <row r="19" ht="13.5" customHeight="1">
      <c r="C19" s="242" t="s">
        <v>4872</v>
      </c>
    </row>
    <row r="20" ht="13.5" customHeight="1">
      <c r="C20" s="242" t="s">
        <v>4873</v>
      </c>
    </row>
    <row r="21" ht="13.5" customHeight="1">
      <c r="C21" s="242" t="s">
        <v>4875</v>
      </c>
    </row>
    <row r="22" ht="13.5" customHeight="1">
      <c r="C22" s="242" t="s">
        <v>4877</v>
      </c>
    </row>
    <row r="23" ht="13.5" customHeight="1">
      <c r="C23" s="242" t="s">
        <v>4878</v>
      </c>
    </row>
    <row r="24" ht="13.5" customHeight="1">
      <c r="C24" s="242" t="s">
        <v>4879</v>
      </c>
    </row>
    <row r="25" ht="13.5" customHeight="1">
      <c r="C25" s="242" t="s">
        <v>4880</v>
      </c>
    </row>
    <row r="26" ht="13.5" customHeight="1">
      <c r="C26" s="242" t="s">
        <v>4883</v>
      </c>
    </row>
    <row r="27" ht="13.5" customHeight="1">
      <c r="C27" s="242" t="s">
        <v>4885</v>
      </c>
    </row>
    <row r="28" ht="13.5" customHeight="1">
      <c r="C28" s="242" t="s">
        <v>4887</v>
      </c>
    </row>
    <row r="29" ht="13.5" customHeight="1">
      <c r="C29" s="242" t="s">
        <v>4888</v>
      </c>
    </row>
    <row r="30" ht="13.5" customHeight="1">
      <c r="C30" s="242" t="s">
        <v>4889</v>
      </c>
    </row>
    <row r="31" ht="13.5" customHeight="1">
      <c r="C31" s="242" t="s">
        <v>4890</v>
      </c>
    </row>
    <row r="32" ht="13.5" customHeight="1">
      <c r="C32" s="242" t="s">
        <v>4891</v>
      </c>
    </row>
    <row r="33" ht="13.5" customHeight="1">
      <c r="C33" s="242" t="s">
        <v>4893</v>
      </c>
    </row>
    <row r="34" ht="13.5" customHeight="1">
      <c r="C34" s="242" t="s">
        <v>4897</v>
      </c>
    </row>
    <row r="35" ht="13.5" customHeight="1">
      <c r="C35" s="242" t="s">
        <v>4899</v>
      </c>
    </row>
    <row r="36" ht="13.5" customHeight="1">
      <c r="C36" s="242" t="s">
        <v>4900</v>
      </c>
    </row>
    <row r="37" ht="13.5" customHeight="1">
      <c r="C37" s="242" t="s">
        <v>4902</v>
      </c>
    </row>
    <row r="38" ht="13.5" customHeight="1">
      <c r="C38" s="242" t="s">
        <v>4903</v>
      </c>
    </row>
    <row r="39" ht="13.5" customHeight="1">
      <c r="C39" s="242" t="s">
        <v>4905</v>
      </c>
    </row>
    <row r="40" ht="13.5" customHeight="1">
      <c r="C40" s="242" t="s">
        <v>4907</v>
      </c>
    </row>
    <row r="41" ht="13.5" customHeight="1">
      <c r="C41" s="242" t="s">
        <v>4909</v>
      </c>
    </row>
    <row r="42" ht="13.5" customHeight="1">
      <c r="C42" s="242" t="s">
        <v>4910</v>
      </c>
    </row>
    <row r="43" ht="13.5" customHeight="1">
      <c r="C43" s="242" t="s">
        <v>4911</v>
      </c>
    </row>
    <row r="44" ht="13.5" customHeight="1">
      <c r="C44" s="242" t="s">
        <v>4913</v>
      </c>
    </row>
    <row r="45" ht="13.5" customHeight="1">
      <c r="C45" s="242" t="s">
        <v>4914</v>
      </c>
    </row>
    <row r="46" ht="13.5" customHeight="1">
      <c r="C46" s="242" t="s">
        <v>4915</v>
      </c>
    </row>
    <row r="47" ht="13.5" customHeight="1">
      <c r="C47" s="242" t="s">
        <v>4917</v>
      </c>
    </row>
    <row r="48" ht="13.5" customHeight="1">
      <c r="C48" s="242" t="s">
        <v>4918</v>
      </c>
    </row>
    <row r="49" ht="13.5" customHeight="1">
      <c r="C49" s="242" t="s">
        <v>4849</v>
      </c>
    </row>
    <row r="50" ht="13.5" customHeight="1">
      <c r="C50" s="242" t="s">
        <v>4919</v>
      </c>
    </row>
    <row r="51" ht="13.5" customHeight="1">
      <c r="C51" s="242" t="s">
        <v>4920</v>
      </c>
    </row>
    <row r="52" ht="13.5" customHeight="1">
      <c r="C52" s="242" t="s">
        <v>4921</v>
      </c>
    </row>
    <row r="53" ht="13.5" customHeight="1">
      <c r="C53" s="242" t="s">
        <v>4922</v>
      </c>
    </row>
    <row r="54" ht="13.5" customHeight="1">
      <c r="C54" s="242" t="s">
        <v>4925</v>
      </c>
    </row>
    <row r="55" ht="13.5" customHeight="1">
      <c r="C55" s="242" t="s">
        <v>4926</v>
      </c>
    </row>
    <row r="56" ht="13.5" customHeight="1">
      <c r="C56" s="242" t="s">
        <v>4927</v>
      </c>
    </row>
    <row r="57" ht="13.5" customHeight="1">
      <c r="C57" s="242" t="s">
        <v>4928</v>
      </c>
    </row>
    <row r="58" ht="13.5" customHeight="1">
      <c r="C58" s="242" t="s">
        <v>4929</v>
      </c>
    </row>
    <row r="59" ht="13.5" customHeight="1">
      <c r="C59" s="242" t="s">
        <v>4930</v>
      </c>
    </row>
    <row r="60" ht="13.5" customHeight="1">
      <c r="C60" s="242" t="s">
        <v>4932</v>
      </c>
    </row>
    <row r="61" ht="13.5" customHeight="1">
      <c r="C61" s="242" t="s">
        <v>4933</v>
      </c>
    </row>
    <row r="62" ht="13.5" customHeight="1">
      <c r="C62" s="242" t="s">
        <v>4934</v>
      </c>
    </row>
    <row r="63" ht="13.5" customHeight="1">
      <c r="C63" s="242" t="s">
        <v>4936</v>
      </c>
    </row>
    <row r="64" ht="13.5" customHeight="1">
      <c r="C64" s="242" t="s">
        <v>4937</v>
      </c>
    </row>
    <row r="65" ht="13.5" customHeight="1">
      <c r="C65" s="242" t="s">
        <v>4938</v>
      </c>
    </row>
    <row r="66" ht="13.5" customHeight="1">
      <c r="C66" s="242" t="s">
        <v>4940</v>
      </c>
    </row>
    <row r="67" ht="13.5" customHeight="1">
      <c r="C67" s="242" t="s">
        <v>4941</v>
      </c>
    </row>
    <row r="68" ht="13.5" customHeight="1">
      <c r="C68" s="242" t="s">
        <v>4943</v>
      </c>
    </row>
    <row r="69" ht="13.5" customHeight="1">
      <c r="C69" s="242" t="s">
        <v>4944</v>
      </c>
    </row>
    <row r="70" ht="13.5" customHeight="1">
      <c r="C70" s="242" t="s">
        <v>4945</v>
      </c>
    </row>
    <row r="71" ht="13.5" customHeight="1">
      <c r="C71" s="242" t="s">
        <v>4947</v>
      </c>
    </row>
    <row r="72" ht="13.5" customHeight="1">
      <c r="C72" s="242" t="s">
        <v>4948</v>
      </c>
    </row>
    <row r="73" ht="13.5" customHeight="1">
      <c r="C73" s="242" t="s">
        <v>4949</v>
      </c>
    </row>
    <row r="74" ht="13.5" customHeight="1">
      <c r="C74" s="242" t="s">
        <v>4950</v>
      </c>
    </row>
    <row r="75" ht="13.5" customHeight="1">
      <c r="C75" s="242" t="s">
        <v>4951</v>
      </c>
    </row>
    <row r="76" ht="13.5" customHeight="1">
      <c r="C76" s="242" t="s">
        <v>4954</v>
      </c>
    </row>
    <row r="77" ht="13.5" customHeight="1">
      <c r="C77" s="242" t="s">
        <v>4955</v>
      </c>
    </row>
    <row r="78" ht="13.5" customHeight="1">
      <c r="C78" s="242" t="s">
        <v>4957</v>
      </c>
    </row>
    <row r="79" ht="13.5" customHeight="1">
      <c r="C79" s="242" t="s">
        <v>4958</v>
      </c>
    </row>
    <row r="80" ht="13.5" customHeight="1">
      <c r="C80" s="242" t="s">
        <v>4959</v>
      </c>
    </row>
    <row r="81" ht="13.5" customHeight="1">
      <c r="C81" s="242" t="s">
        <v>4960</v>
      </c>
    </row>
    <row r="82" ht="13.5" customHeight="1">
      <c r="C82" s="242" t="s">
        <v>4962</v>
      </c>
    </row>
    <row r="83" ht="13.5" customHeight="1">
      <c r="C83" s="242" t="s">
        <v>4963</v>
      </c>
    </row>
    <row r="84" ht="13.5" customHeight="1">
      <c r="C84" s="242" t="s">
        <v>4964</v>
      </c>
    </row>
    <row r="85" ht="13.5" customHeight="1">
      <c r="C85" s="242" t="s">
        <v>4966</v>
      </c>
    </row>
    <row r="86" ht="13.5" customHeight="1">
      <c r="C86" s="242" t="s">
        <v>4968</v>
      </c>
    </row>
    <row r="87" ht="13.5" customHeight="1">
      <c r="C87" s="242" t="s">
        <v>4970</v>
      </c>
    </row>
    <row r="88" ht="13.5" customHeight="1">
      <c r="C88" s="242" t="s">
        <v>4971</v>
      </c>
    </row>
    <row r="89" ht="13.5" customHeight="1">
      <c r="C89" s="242" t="s">
        <v>4972</v>
      </c>
    </row>
    <row r="90" ht="13.5" customHeight="1">
      <c r="C90" s="242" t="s">
        <v>4973</v>
      </c>
    </row>
    <row r="91" ht="13.5" customHeight="1">
      <c r="C91" s="242" t="s">
        <v>4976</v>
      </c>
    </row>
    <row r="92" ht="13.5" customHeight="1">
      <c r="C92" s="242" t="s">
        <v>4978</v>
      </c>
    </row>
    <row r="93" ht="13.5" customHeight="1">
      <c r="C93" s="242" t="s">
        <v>4980</v>
      </c>
    </row>
    <row r="94" ht="13.5" customHeight="1">
      <c r="C94" s="242" t="s">
        <v>4982</v>
      </c>
    </row>
    <row r="95" ht="13.5" customHeight="1">
      <c r="C95" s="242" t="s">
        <v>4983</v>
      </c>
    </row>
    <row r="96" ht="13.5" customHeight="1">
      <c r="C96" s="242" t="s">
        <v>4984</v>
      </c>
    </row>
    <row r="97" ht="13.5" customHeight="1">
      <c r="C97" s="242" t="s">
        <v>4985</v>
      </c>
    </row>
    <row r="98" ht="13.5" customHeight="1">
      <c r="C98" s="242" t="s">
        <v>4987</v>
      </c>
    </row>
    <row r="99" ht="13.5" customHeight="1">
      <c r="C99" s="242" t="s">
        <v>4989</v>
      </c>
    </row>
    <row r="100" ht="13.5" customHeight="1">
      <c r="C100" s="242" t="s">
        <v>4990</v>
      </c>
    </row>
    <row r="101" ht="13.5" customHeight="1">
      <c r="C101" s="242" t="s">
        <v>4991</v>
      </c>
    </row>
    <row r="102" ht="13.5" customHeight="1">
      <c r="C102" s="242" t="s">
        <v>4993</v>
      </c>
    </row>
    <row r="103" ht="13.5" customHeight="1">
      <c r="C103" s="242" t="s">
        <v>4994</v>
      </c>
    </row>
    <row r="104" ht="13.5" customHeight="1">
      <c r="C104" s="242" t="s">
        <v>4997</v>
      </c>
    </row>
    <row r="105" ht="13.5" customHeight="1">
      <c r="C105" s="242" t="s">
        <v>4998</v>
      </c>
    </row>
    <row r="106" ht="13.5" customHeight="1">
      <c r="C106" s="242" t="s">
        <v>4999</v>
      </c>
    </row>
    <row r="107" ht="13.5" customHeight="1">
      <c r="C107" s="242" t="s">
        <v>5001</v>
      </c>
    </row>
    <row r="108" ht="13.5" customHeight="1">
      <c r="C108" s="242" t="s">
        <v>5004</v>
      </c>
    </row>
    <row r="109" ht="13.5" customHeight="1">
      <c r="C109" s="242" t="s">
        <v>5005</v>
      </c>
    </row>
    <row r="110" ht="13.5" customHeight="1">
      <c r="C110" s="242" t="s">
        <v>5006</v>
      </c>
    </row>
    <row r="111" ht="13.5" customHeight="1">
      <c r="C111" s="242" t="s">
        <v>5008</v>
      </c>
    </row>
    <row r="112" ht="13.5" customHeight="1">
      <c r="C112" s="242" t="s">
        <v>5010</v>
      </c>
    </row>
    <row r="113" ht="13.5" customHeight="1">
      <c r="C113" s="242" t="s">
        <v>5012</v>
      </c>
    </row>
    <row r="114" ht="13.5" customHeight="1">
      <c r="C114" s="242" t="s">
        <v>5013</v>
      </c>
    </row>
    <row r="115" ht="13.5" customHeight="1">
      <c r="C115" s="242" t="s">
        <v>5015</v>
      </c>
    </row>
    <row r="116" ht="13.5" customHeight="1">
      <c r="C116" s="242" t="s">
        <v>5016</v>
      </c>
    </row>
    <row r="117" ht="13.5" customHeight="1">
      <c r="C117" s="242" t="s">
        <v>5017</v>
      </c>
    </row>
    <row r="118" ht="13.5" customHeight="1">
      <c r="C118" s="242" t="s">
        <v>5019</v>
      </c>
    </row>
    <row r="119" ht="13.5" customHeight="1">
      <c r="C119" s="242" t="s">
        <v>5020</v>
      </c>
    </row>
    <row r="120" ht="13.5" customHeight="1">
      <c r="C120" s="242" t="s">
        <v>5022</v>
      </c>
      <c r="D120" s="242" t="s">
        <v>5023</v>
      </c>
    </row>
    <row r="121" ht="13.5" customHeight="1">
      <c r="C121" s="242" t="s">
        <v>5025</v>
      </c>
    </row>
    <row r="122" ht="13.5" customHeight="1">
      <c r="C122" s="242" t="s">
        <v>5027</v>
      </c>
    </row>
    <row r="123" ht="13.5" customHeight="1">
      <c r="C123" s="242" t="s">
        <v>5028</v>
      </c>
    </row>
    <row r="124" ht="13.5" customHeight="1">
      <c r="C124" s="242" t="s">
        <v>5029</v>
      </c>
    </row>
    <row r="125" ht="13.5" customHeight="1">
      <c r="C125" s="242" t="s">
        <v>5030</v>
      </c>
    </row>
    <row r="126" ht="13.5" customHeight="1">
      <c r="C126" s="242" t="s">
        <v>5032</v>
      </c>
    </row>
    <row r="127" ht="13.5" customHeight="1">
      <c r="C127" s="242" t="s">
        <v>5034</v>
      </c>
    </row>
    <row r="128" ht="13.5" customHeight="1">
      <c r="C128" s="242" t="s">
        <v>5035</v>
      </c>
    </row>
    <row r="129" ht="13.5" customHeight="1">
      <c r="C129" s="242" t="s">
        <v>5037</v>
      </c>
    </row>
    <row r="130" ht="13.5" customHeight="1">
      <c r="C130" s="242" t="s">
        <v>5039</v>
      </c>
    </row>
    <row r="131" ht="13.5" customHeight="1">
      <c r="C131" s="242" t="s">
        <v>5040</v>
      </c>
    </row>
    <row r="132" ht="13.5" customHeight="1">
      <c r="C132" s="242" t="s">
        <v>5041</v>
      </c>
    </row>
    <row r="133" ht="13.5" customHeight="1">
      <c r="C133" s="242" t="s">
        <v>5042</v>
      </c>
    </row>
    <row r="134" ht="13.5" customHeight="1">
      <c r="C134" s="242" t="s">
        <v>5044</v>
      </c>
    </row>
    <row r="135" ht="13.5" customHeight="1">
      <c r="C135" s="242" t="s">
        <v>5047</v>
      </c>
    </row>
    <row r="136" ht="13.5" customHeight="1">
      <c r="C136" s="242" t="s">
        <v>5048</v>
      </c>
    </row>
    <row r="137" ht="13.5" customHeight="1">
      <c r="C137" s="242" t="s">
        <v>5049</v>
      </c>
    </row>
    <row r="138" ht="13.5" customHeight="1">
      <c r="C138" s="242" t="s">
        <v>5050</v>
      </c>
    </row>
    <row r="139" ht="13.5" customHeight="1">
      <c r="C139" s="242" t="s">
        <v>5052</v>
      </c>
    </row>
    <row r="140" ht="13.5" customHeight="1">
      <c r="C140" s="242" t="s">
        <v>5054</v>
      </c>
    </row>
    <row r="141" ht="13.5" customHeight="1">
      <c r="C141" s="242" t="s">
        <v>5055</v>
      </c>
    </row>
    <row r="142" ht="13.5" customHeight="1">
      <c r="C142" s="242" t="s">
        <v>5057</v>
      </c>
    </row>
    <row r="143" ht="13.5" customHeight="1">
      <c r="C143" s="242" t="s">
        <v>5059</v>
      </c>
    </row>
    <row r="144" ht="13.5" customHeight="1">
      <c r="C144" s="242" t="s">
        <v>5060</v>
      </c>
    </row>
    <row r="145" ht="13.5" customHeight="1">
      <c r="C145" s="242" t="s">
        <v>5061</v>
      </c>
    </row>
    <row r="146" ht="13.5" customHeight="1">
      <c r="C146" s="242" t="s">
        <v>5063</v>
      </c>
    </row>
    <row r="147" ht="13.5" customHeight="1">
      <c r="C147" s="242" t="s">
        <v>5065</v>
      </c>
    </row>
    <row r="148" ht="13.5" customHeight="1">
      <c r="C148" s="242" t="s">
        <v>5067</v>
      </c>
    </row>
    <row r="149" ht="13.5" customHeight="1">
      <c r="C149" s="242" t="s">
        <v>5068</v>
      </c>
    </row>
    <row r="150" ht="13.5" customHeight="1">
      <c r="C150" s="242" t="s">
        <v>5069</v>
      </c>
    </row>
    <row r="151" ht="13.5" customHeight="1">
      <c r="C151" s="242" t="s">
        <v>5070</v>
      </c>
    </row>
    <row r="152" ht="13.5" customHeight="1">
      <c r="C152" s="242" t="s">
        <v>5071</v>
      </c>
    </row>
    <row r="153" ht="13.5" customHeight="1">
      <c r="C153" s="242" t="s">
        <v>5073</v>
      </c>
    </row>
    <row r="154" ht="13.5" customHeight="1">
      <c r="C154" s="242" t="s">
        <v>5074</v>
      </c>
    </row>
    <row r="155" ht="13.5" customHeight="1">
      <c r="C155" s="242" t="s">
        <v>5076</v>
      </c>
    </row>
    <row r="156" ht="13.5" customHeight="1">
      <c r="C156" s="242" t="s">
        <v>5077</v>
      </c>
    </row>
    <row r="157" ht="13.5" customHeight="1">
      <c r="C157" s="242" t="s">
        <v>5081</v>
      </c>
    </row>
    <row r="158" ht="13.5" customHeight="1">
      <c r="C158" s="242" t="s">
        <v>5083</v>
      </c>
    </row>
    <row r="159" ht="13.5" customHeight="1">
      <c r="C159" s="242" t="s">
        <v>5085</v>
      </c>
    </row>
    <row r="160" ht="13.5" customHeight="1">
      <c r="C160" s="242" t="s">
        <v>5086</v>
      </c>
    </row>
    <row r="161" ht="13.5" customHeight="1">
      <c r="C161" s="242" t="s">
        <v>5087</v>
      </c>
    </row>
    <row r="162" ht="13.5" customHeight="1">
      <c r="C162" s="242" t="s">
        <v>5089</v>
      </c>
    </row>
    <row r="163" ht="13.5" customHeight="1">
      <c r="C163" s="242" t="s">
        <v>5091</v>
      </c>
    </row>
    <row r="164" ht="13.5" customHeight="1">
      <c r="C164" s="242" t="s">
        <v>5092</v>
      </c>
    </row>
    <row r="165" ht="13.5" customHeight="1">
      <c r="C165" s="242" t="s">
        <v>5094</v>
      </c>
    </row>
    <row r="166" ht="13.5" customHeight="1">
      <c r="C166" s="242" t="s">
        <v>5096</v>
      </c>
    </row>
    <row r="167" ht="13.5" customHeight="1">
      <c r="C167" s="242" t="s">
        <v>5097</v>
      </c>
    </row>
    <row r="168" ht="13.5" customHeight="1">
      <c r="C168" s="242" t="s">
        <v>5099</v>
      </c>
    </row>
    <row r="169" ht="13.5" customHeight="1">
      <c r="C169" s="242" t="s">
        <v>5100</v>
      </c>
    </row>
    <row r="170" ht="13.5" customHeight="1">
      <c r="C170" s="242" t="s">
        <v>5102</v>
      </c>
    </row>
    <row r="171" ht="13.5" customHeight="1">
      <c r="C171" s="242" t="s">
        <v>5104</v>
      </c>
    </row>
    <row r="172" ht="13.5" customHeight="1">
      <c r="C172" s="242" t="s">
        <v>5105</v>
      </c>
    </row>
    <row r="173" ht="13.5" customHeight="1">
      <c r="C173" s="242" t="s">
        <v>5106</v>
      </c>
    </row>
    <row r="174" ht="13.5" customHeight="1">
      <c r="C174" s="242" t="s">
        <v>5108</v>
      </c>
    </row>
    <row r="175" ht="13.5" customHeight="1">
      <c r="C175" s="242" t="s">
        <v>5110</v>
      </c>
    </row>
    <row r="176" ht="13.5" customHeight="1">
      <c r="C176" s="242" t="s">
        <v>5111</v>
      </c>
    </row>
    <row r="177" ht="13.5" customHeight="1">
      <c r="C177" s="242" t="s">
        <v>5113</v>
      </c>
    </row>
    <row r="178" ht="13.5" customHeight="1">
      <c r="C178" s="242" t="s">
        <v>5114</v>
      </c>
    </row>
    <row r="179" ht="13.5" customHeight="1">
      <c r="C179" s="242" t="s">
        <v>5116</v>
      </c>
    </row>
    <row r="180" ht="13.5" customHeight="1">
      <c r="C180" s="242" t="s">
        <v>5117</v>
      </c>
    </row>
    <row r="181" ht="13.5" customHeight="1">
      <c r="C181" s="242" t="s">
        <v>5118</v>
      </c>
    </row>
    <row r="182" ht="13.5" customHeight="1">
      <c r="C182" s="242" t="s">
        <v>5119</v>
      </c>
    </row>
    <row r="183" ht="13.5" customHeight="1">
      <c r="C183" s="242" t="s">
        <v>5120</v>
      </c>
    </row>
    <row r="184" ht="13.5" customHeight="1">
      <c r="B184" s="242" t="s">
        <v>5122</v>
      </c>
      <c r="C184" s="242" t="s">
        <v>5124</v>
      </c>
    </row>
    <row r="185" ht="13.5" customHeight="1">
      <c r="C185" s="242" t="s">
        <v>5125</v>
      </c>
    </row>
    <row r="186" ht="13.5" customHeight="1">
      <c r="C186" s="242" t="s">
        <v>5126</v>
      </c>
    </row>
    <row r="187" ht="13.5" customHeight="1">
      <c r="C187" s="242" t="s">
        <v>5128</v>
      </c>
    </row>
    <row r="188" ht="13.5" customHeight="1">
      <c r="C188" s="242" t="s">
        <v>5130</v>
      </c>
    </row>
    <row r="189" ht="13.5" customHeight="1">
      <c r="C189" s="242" t="s">
        <v>5131</v>
      </c>
      <c r="D189" s="242" t="s">
        <v>5132</v>
      </c>
    </row>
    <row r="190" ht="13.5" customHeight="1">
      <c r="C190" s="242" t="s">
        <v>5133</v>
      </c>
    </row>
    <row r="191" ht="13.5" customHeight="1">
      <c r="C191" s="242" t="s">
        <v>5135</v>
      </c>
    </row>
    <row r="192" ht="13.5" customHeight="1">
      <c r="C192" s="242" t="s">
        <v>5137</v>
      </c>
    </row>
    <row r="193" ht="13.5" customHeight="1">
      <c r="C193" s="242" t="s">
        <v>5139</v>
      </c>
    </row>
    <row r="194" ht="13.5" customHeight="1">
      <c r="C194" s="242" t="s">
        <v>5141</v>
      </c>
    </row>
    <row r="195" ht="13.5" customHeight="1">
      <c r="C195" s="242" t="s">
        <v>5143</v>
      </c>
    </row>
    <row r="196" ht="13.5" customHeight="1">
      <c r="C196" s="242" t="s">
        <v>5145</v>
      </c>
    </row>
    <row r="197" ht="13.5" customHeight="1">
      <c r="C197" s="242" t="s">
        <v>5146</v>
      </c>
    </row>
    <row r="198" ht="13.5" customHeight="1">
      <c r="C198" s="242" t="s">
        <v>5147</v>
      </c>
    </row>
    <row r="199" ht="13.5" customHeight="1">
      <c r="C199" s="242" t="s">
        <v>5149</v>
      </c>
      <c r="D199" s="242" t="s">
        <v>5132</v>
      </c>
    </row>
    <row r="200" ht="13.5" customHeight="1">
      <c r="A200" s="1702"/>
      <c r="C200" s="242" t="s">
        <v>5120</v>
      </c>
    </row>
    <row r="201" ht="13.5" customHeight="1">
      <c r="A201" s="1702"/>
      <c r="C201" s="242" t="s">
        <v>5151</v>
      </c>
    </row>
    <row r="202" ht="13.5" customHeight="1">
      <c r="A202" s="1702"/>
      <c r="C202" s="242" t="s">
        <v>5152</v>
      </c>
    </row>
    <row r="203" ht="13.5" customHeight="1">
      <c r="A203" s="1702"/>
      <c r="C203" s="242" t="s">
        <v>5153</v>
      </c>
    </row>
    <row r="204" ht="13.5" customHeight="1">
      <c r="A204" s="1702"/>
      <c r="C204" s="242" t="s">
        <v>5154</v>
      </c>
    </row>
    <row r="205" ht="13.5" customHeight="1">
      <c r="A205" s="1702"/>
      <c r="C205" s="242" t="s">
        <v>5159</v>
      </c>
    </row>
    <row r="206" ht="13.5" customHeight="1">
      <c r="A206" s="1702"/>
      <c r="C206" s="242" t="s">
        <v>5160</v>
      </c>
    </row>
    <row r="207" ht="13.5" customHeight="1">
      <c r="A207" s="1702"/>
      <c r="C207" s="242" t="s">
        <v>5161</v>
      </c>
    </row>
    <row r="208" ht="13.5" customHeight="1">
      <c r="A208" s="1702"/>
      <c r="C208" s="242" t="s">
        <v>5165</v>
      </c>
    </row>
    <row r="209" ht="13.5" customHeight="1">
      <c r="A209" s="1702"/>
      <c r="C209" s="242" t="s">
        <v>5167</v>
      </c>
    </row>
    <row r="210" ht="13.5" customHeight="1">
      <c r="A210" s="1702"/>
      <c r="C210" s="242" t="s">
        <v>5170</v>
      </c>
    </row>
    <row r="211" ht="13.5" customHeight="1">
      <c r="A211" s="1702"/>
      <c r="C211" s="242" t="s">
        <v>5171</v>
      </c>
    </row>
    <row r="212" ht="13.5" customHeight="1">
      <c r="A212" s="1702"/>
      <c r="C212" s="242" t="s">
        <v>5173</v>
      </c>
    </row>
    <row r="213" ht="13.5" customHeight="1">
      <c r="A213" s="1702"/>
      <c r="C213" s="242" t="s">
        <v>5176</v>
      </c>
    </row>
    <row r="214" ht="13.5" customHeight="1">
      <c r="A214" s="1702"/>
      <c r="C214" s="242" t="s">
        <v>5178</v>
      </c>
    </row>
    <row r="215" ht="13.5" customHeight="1">
      <c r="A215" s="1702"/>
      <c r="C215" s="242" t="s">
        <v>5180</v>
      </c>
    </row>
    <row r="216" ht="13.5" customHeight="1">
      <c r="A216" s="1702"/>
      <c r="C216" s="242" t="s">
        <v>5181</v>
      </c>
    </row>
    <row r="217" ht="13.5" customHeight="1">
      <c r="A217" s="1702"/>
      <c r="C217" s="242" t="s">
        <v>5184</v>
      </c>
    </row>
    <row r="218" ht="13.5" customHeight="1">
      <c r="A218" s="1702"/>
      <c r="C218" s="242" t="s">
        <v>5185</v>
      </c>
    </row>
    <row r="219" ht="13.5" customHeight="1">
      <c r="A219" s="1702"/>
      <c r="C219" s="242" t="s">
        <v>5186</v>
      </c>
    </row>
    <row r="220" ht="13.5" customHeight="1">
      <c r="A220" s="1702"/>
      <c r="C220" s="242" t="s">
        <v>5187</v>
      </c>
    </row>
    <row r="221" ht="13.5" customHeight="1">
      <c r="A221" s="1702"/>
      <c r="C221" s="242" t="s">
        <v>5190</v>
      </c>
    </row>
    <row r="222" ht="13.5" customHeight="1">
      <c r="A222" s="1702"/>
      <c r="C222" s="242" t="s">
        <v>5191</v>
      </c>
    </row>
    <row r="223" ht="13.5" customHeight="1">
      <c r="A223" s="1702"/>
      <c r="C223" s="242" t="s">
        <v>5192</v>
      </c>
    </row>
    <row r="224" ht="13.5" customHeight="1">
      <c r="A224" s="1702"/>
      <c r="C224" s="242" t="s">
        <v>5193</v>
      </c>
    </row>
    <row r="225" ht="13.5" customHeight="1">
      <c r="A225" s="1702"/>
      <c r="C225" s="242" t="s">
        <v>5195</v>
      </c>
    </row>
    <row r="226" ht="13.5" customHeight="1">
      <c r="A226" s="1702"/>
      <c r="C226" s="242" t="s">
        <v>5196</v>
      </c>
    </row>
    <row r="227" ht="13.5" customHeight="1">
      <c r="A227" s="1702"/>
      <c r="C227" s="242" t="s">
        <v>5198</v>
      </c>
    </row>
    <row r="228" ht="13.5" customHeight="1">
      <c r="A228" s="1702"/>
      <c r="C228" s="242" t="s">
        <v>5200</v>
      </c>
    </row>
    <row r="229" ht="13.5" customHeight="1">
      <c r="A229" s="1702"/>
      <c r="C229" s="242" t="s">
        <v>5203</v>
      </c>
    </row>
    <row r="230" ht="13.5" customHeight="1">
      <c r="A230" s="1702"/>
      <c r="C230" s="242" t="s">
        <v>5204</v>
      </c>
    </row>
    <row r="231" ht="13.5" customHeight="1">
      <c r="A231" s="1702"/>
      <c r="C231" s="242" t="s">
        <v>5205</v>
      </c>
    </row>
    <row r="232" ht="13.5" customHeight="1">
      <c r="A232" s="1702"/>
      <c r="C232" s="242" t="s">
        <v>5206</v>
      </c>
    </row>
    <row r="233" ht="13.5" customHeight="1">
      <c r="A233" s="1702"/>
      <c r="C233" s="242" t="s">
        <v>5208</v>
      </c>
    </row>
    <row r="234" ht="13.5" customHeight="1">
      <c r="A234" s="1702"/>
      <c r="C234" s="242" t="s">
        <v>5209</v>
      </c>
    </row>
    <row r="235" ht="13.5" customHeight="1">
      <c r="A235" s="1702"/>
      <c r="C235" s="242" t="s">
        <v>5211</v>
      </c>
    </row>
    <row r="236" ht="13.5" customHeight="1">
      <c r="A236" s="1702"/>
      <c r="C236" s="242" t="s">
        <v>5212</v>
      </c>
    </row>
    <row r="237" ht="13.5" customHeight="1">
      <c r="A237" s="1702"/>
      <c r="C237" s="242" t="s">
        <v>5215</v>
      </c>
    </row>
    <row r="238" ht="13.5" customHeight="1">
      <c r="A238" s="1702"/>
      <c r="C238" s="242" t="s">
        <v>5217</v>
      </c>
    </row>
    <row r="239" ht="13.5" customHeight="1">
      <c r="A239" s="1702"/>
      <c r="C239" s="242" t="s">
        <v>5220</v>
      </c>
    </row>
    <row r="240" ht="13.5" customHeight="1">
      <c r="A240" s="1702"/>
      <c r="C240" s="242" t="s">
        <v>5222</v>
      </c>
    </row>
    <row r="241" ht="13.5" customHeight="1">
      <c r="A241" s="1702"/>
      <c r="C241" s="242" t="s">
        <v>5223</v>
      </c>
    </row>
    <row r="242" ht="13.5" customHeight="1">
      <c r="A242" s="1702"/>
      <c r="C242" s="242" t="s">
        <v>5226</v>
      </c>
    </row>
    <row r="243" ht="13.5" customHeight="1">
      <c r="A243" s="1702"/>
      <c r="C243" s="242" t="s">
        <v>5229</v>
      </c>
    </row>
    <row r="244" ht="13.5" customHeight="1">
      <c r="A244" s="1702"/>
      <c r="C244" s="242" t="s">
        <v>5230</v>
      </c>
    </row>
    <row r="245" ht="13.5" customHeight="1">
      <c r="A245" s="1702"/>
      <c r="C245" s="242" t="s">
        <v>5231</v>
      </c>
    </row>
    <row r="246" ht="13.5" customHeight="1">
      <c r="A246" s="1702"/>
      <c r="C246" s="242" t="s">
        <v>5233</v>
      </c>
    </row>
    <row r="247" ht="13.5" customHeight="1">
      <c r="A247" s="1702"/>
      <c r="C247" s="242" t="s">
        <v>5234</v>
      </c>
    </row>
    <row r="248" ht="13.5" customHeight="1">
      <c r="A248" s="1702"/>
      <c r="C248" s="242" t="s">
        <v>5237</v>
      </c>
    </row>
    <row r="249" ht="13.5" customHeight="1">
      <c r="A249" s="1702"/>
      <c r="C249" s="242" t="s">
        <v>5239</v>
      </c>
    </row>
    <row r="250" ht="13.5" customHeight="1">
      <c r="A250" s="1702"/>
      <c r="C250" s="242" t="s">
        <v>5240</v>
      </c>
      <c r="D250" s="242" t="s">
        <v>5023</v>
      </c>
    </row>
    <row r="251" ht="13.5" customHeight="1">
      <c r="A251" s="1702"/>
      <c r="C251" s="242" t="s">
        <v>5241</v>
      </c>
    </row>
    <row r="252" ht="13.5" customHeight="1">
      <c r="A252" s="1702"/>
      <c r="C252" s="242" t="s">
        <v>5243</v>
      </c>
    </row>
    <row r="253" ht="13.5" customHeight="1">
      <c r="A253" s="1702"/>
      <c r="C253" s="242" t="s">
        <v>5245</v>
      </c>
    </row>
    <row r="254" ht="13.5" customHeight="1">
      <c r="A254" s="1702"/>
      <c r="C254" s="242" t="s">
        <v>5248</v>
      </c>
    </row>
    <row r="255" ht="13.5" customHeight="1">
      <c r="A255" s="1702"/>
      <c r="C255" s="242" t="s">
        <v>5249</v>
      </c>
    </row>
    <row r="256" ht="13.5" customHeight="1">
      <c r="A256" s="1702"/>
      <c r="C256" s="242" t="s">
        <v>5251</v>
      </c>
    </row>
    <row r="257" ht="13.5" customHeight="1">
      <c r="A257" s="1702"/>
      <c r="C257" s="242" t="s">
        <v>5254</v>
      </c>
    </row>
    <row r="258" ht="13.5" customHeight="1">
      <c r="A258" s="1702"/>
      <c r="C258" s="242" t="s">
        <v>5256</v>
      </c>
    </row>
    <row r="259" ht="13.5" customHeight="1">
      <c r="A259" s="1702"/>
      <c r="C259" s="242" t="s">
        <v>5259</v>
      </c>
    </row>
    <row r="260" ht="13.5" customHeight="1">
      <c r="A260" s="1702"/>
      <c r="C260" s="242" t="s">
        <v>5263</v>
      </c>
    </row>
    <row r="261" ht="13.5" customHeight="1">
      <c r="A261" s="1702"/>
      <c r="C261" s="242" t="s">
        <v>5265</v>
      </c>
    </row>
    <row r="262" ht="13.5" customHeight="1">
      <c r="A262" s="1702"/>
      <c r="C262" s="242" t="s">
        <v>5267</v>
      </c>
    </row>
    <row r="263" ht="13.5" customHeight="1">
      <c r="A263" s="1702"/>
      <c r="C263" s="242" t="s">
        <v>5269</v>
      </c>
    </row>
    <row r="264" ht="13.5" customHeight="1">
      <c r="A264" s="1702"/>
      <c r="C264" s="242" t="s">
        <v>5272</v>
      </c>
    </row>
    <row r="265" ht="13.5" customHeight="1">
      <c r="A265" s="1702"/>
      <c r="C265" s="242" t="s">
        <v>5274</v>
      </c>
    </row>
    <row r="266" ht="13.5" customHeight="1">
      <c r="A266" s="1702"/>
      <c r="C266" s="242" t="s">
        <v>5277</v>
      </c>
    </row>
    <row r="267" ht="13.5" customHeight="1">
      <c r="A267" s="1702"/>
      <c r="C267" s="242" t="s">
        <v>5278</v>
      </c>
    </row>
    <row r="268" ht="13.5" customHeight="1">
      <c r="A268" s="1702"/>
      <c r="C268" s="242" t="s">
        <v>5280</v>
      </c>
    </row>
    <row r="269" ht="13.5" customHeight="1">
      <c r="A269" s="1702"/>
      <c r="C269" s="242" t="s">
        <v>5282</v>
      </c>
    </row>
    <row r="270" ht="13.5" customHeight="1">
      <c r="A270" s="1702"/>
      <c r="C270" s="242" t="s">
        <v>5284</v>
      </c>
    </row>
    <row r="271" ht="13.5" customHeight="1">
      <c r="A271" s="1702"/>
      <c r="C271" s="242" t="s">
        <v>5285</v>
      </c>
    </row>
    <row r="272" ht="13.5" customHeight="1">
      <c r="A272" s="1702"/>
      <c r="C272" s="242" t="s">
        <v>5286</v>
      </c>
    </row>
    <row r="273" ht="13.5" customHeight="1">
      <c r="A273" s="1702"/>
      <c r="C273" s="242" t="s">
        <v>5289</v>
      </c>
    </row>
    <row r="274" ht="13.5" customHeight="1">
      <c r="A274" s="1702"/>
      <c r="C274" s="242" t="s">
        <v>5291</v>
      </c>
    </row>
    <row r="275" ht="13.5" customHeight="1">
      <c r="A275" s="1702"/>
      <c r="C275" s="242" t="s">
        <v>5292</v>
      </c>
    </row>
    <row r="276" ht="13.5" customHeight="1">
      <c r="A276" s="1702"/>
      <c r="C276" s="242" t="s">
        <v>5294</v>
      </c>
    </row>
    <row r="277" ht="13.5" customHeight="1">
      <c r="A277" s="1702"/>
      <c r="C277" s="242" t="s">
        <v>5295</v>
      </c>
    </row>
    <row r="278" ht="13.5" customHeight="1">
      <c r="A278" s="1702"/>
      <c r="C278" s="242" t="s">
        <v>5298</v>
      </c>
    </row>
    <row r="279" ht="13.5" customHeight="1">
      <c r="A279" s="1702"/>
      <c r="C279" s="242" t="s">
        <v>5300</v>
      </c>
    </row>
    <row r="280" ht="13.5" customHeight="1">
      <c r="A280" s="1702"/>
      <c r="C280" s="242" t="s">
        <v>5302</v>
      </c>
    </row>
    <row r="281" ht="13.5" customHeight="1">
      <c r="A281" s="1702"/>
      <c r="C281" s="242" t="s">
        <v>5304</v>
      </c>
    </row>
    <row r="282" ht="13.5" customHeight="1">
      <c r="A282" s="1702"/>
      <c r="C282" s="242" t="s">
        <v>5306</v>
      </c>
    </row>
    <row r="283" ht="13.5" customHeight="1">
      <c r="A283" s="1702"/>
      <c r="C283" s="242" t="s">
        <v>5309</v>
      </c>
    </row>
    <row r="284" ht="13.5" customHeight="1">
      <c r="A284" s="1702"/>
      <c r="C284" s="242" t="s">
        <v>5310</v>
      </c>
    </row>
    <row r="285" ht="13.5" customHeight="1">
      <c r="A285" s="1702"/>
      <c r="C285" s="242" t="s">
        <v>5313</v>
      </c>
    </row>
    <row r="286" ht="13.5" customHeight="1">
      <c r="A286" s="1702"/>
      <c r="C286" s="242" t="s">
        <v>5314</v>
      </c>
    </row>
    <row r="287" ht="13.5" customHeight="1">
      <c r="A287" s="1702"/>
      <c r="C287" s="242" t="s">
        <v>5317</v>
      </c>
    </row>
    <row r="288" ht="13.5" customHeight="1">
      <c r="A288" s="1702"/>
      <c r="C288" s="242" t="s">
        <v>5319</v>
      </c>
    </row>
    <row r="289" ht="13.5" customHeight="1">
      <c r="A289" s="1702"/>
      <c r="C289" s="242" t="s">
        <v>5320</v>
      </c>
    </row>
    <row r="290" ht="13.5" customHeight="1">
      <c r="A290" s="1702"/>
      <c r="C290" s="242" t="s">
        <v>5323</v>
      </c>
    </row>
    <row r="291" ht="13.5" customHeight="1">
      <c r="A291" s="1702"/>
      <c r="C291" s="242" t="s">
        <v>5325</v>
      </c>
    </row>
    <row r="292" ht="13.5" customHeight="1">
      <c r="A292" s="1702"/>
      <c r="C292" s="242" t="s">
        <v>5327</v>
      </c>
    </row>
    <row r="293" ht="13.5" customHeight="1">
      <c r="A293" s="1702"/>
      <c r="C293" s="242" t="s">
        <v>5329</v>
      </c>
    </row>
    <row r="294" ht="13.5" customHeight="1">
      <c r="A294" s="1702"/>
      <c r="C294" s="242" t="s">
        <v>5330</v>
      </c>
    </row>
    <row r="295" ht="13.5" customHeight="1">
      <c r="A295" s="1702"/>
      <c r="C295" s="242" t="s">
        <v>5331</v>
      </c>
    </row>
    <row r="296" ht="13.5" customHeight="1">
      <c r="A296" s="1702"/>
      <c r="C296" s="242" t="s">
        <v>5333</v>
      </c>
    </row>
    <row r="297" ht="13.5" customHeight="1">
      <c r="A297" s="1702"/>
      <c r="C297" s="242" t="s">
        <v>5335</v>
      </c>
    </row>
    <row r="298" ht="13.5" customHeight="1">
      <c r="A298" s="1702"/>
      <c r="C298" s="242" t="s">
        <v>5336</v>
      </c>
    </row>
    <row r="299" ht="13.5" customHeight="1">
      <c r="A299" s="1702"/>
      <c r="C299" s="242" t="s">
        <v>5338</v>
      </c>
    </row>
    <row r="300" ht="13.5" customHeight="1">
      <c r="A300" s="1702"/>
      <c r="C300" s="242" t="s">
        <v>5341</v>
      </c>
    </row>
    <row r="301" ht="13.5" customHeight="1">
      <c r="A301" s="1702"/>
      <c r="C301" s="242" t="s">
        <v>5342</v>
      </c>
    </row>
    <row r="302" ht="13.5" customHeight="1">
      <c r="A302" s="1702"/>
      <c r="C302" s="242" t="s">
        <v>5344</v>
      </c>
    </row>
    <row r="303" ht="13.5" customHeight="1">
      <c r="A303" s="1702"/>
      <c r="C303" s="242" t="s">
        <v>5347</v>
      </c>
    </row>
    <row r="304" ht="13.5" customHeight="1">
      <c r="A304" s="1702"/>
      <c r="C304" s="242" t="s">
        <v>5348</v>
      </c>
    </row>
    <row r="305" ht="13.5" customHeight="1">
      <c r="A305" s="1702"/>
      <c r="C305" s="242" t="s">
        <v>5349</v>
      </c>
    </row>
    <row r="306" ht="13.5" customHeight="1">
      <c r="A306" s="1702"/>
      <c r="C306" s="242" t="s">
        <v>5351</v>
      </c>
    </row>
    <row r="307" ht="13.5" customHeight="1">
      <c r="A307" s="1702"/>
      <c r="C307" s="1764" t="s">
        <v>5353</v>
      </c>
    </row>
    <row r="308" ht="13.5" customHeight="1">
      <c r="A308" s="1702"/>
      <c r="C308" s="242" t="s">
        <v>5356</v>
      </c>
    </row>
    <row r="309" ht="13.5" customHeight="1">
      <c r="A309" s="1702"/>
      <c r="C309" s="242" t="s">
        <v>5360</v>
      </c>
    </row>
    <row r="310" ht="13.5" customHeight="1">
      <c r="A310" s="1702"/>
      <c r="C310" s="242" t="s">
        <v>5362</v>
      </c>
    </row>
    <row r="311" ht="13.5" customHeight="1">
      <c r="A311" s="1702"/>
      <c r="C311" s="242" t="s">
        <v>5363</v>
      </c>
    </row>
    <row r="312" ht="13.5" customHeight="1">
      <c r="A312" s="1702"/>
      <c r="C312" s="242" t="s">
        <v>5364</v>
      </c>
    </row>
    <row r="313" ht="13.5" customHeight="1">
      <c r="A313" s="1702"/>
      <c r="C313" s="242" t="s">
        <v>5366</v>
      </c>
    </row>
    <row r="314" ht="13.5" customHeight="1">
      <c r="A314" s="1702"/>
      <c r="C314" s="242" t="s">
        <v>5369</v>
      </c>
    </row>
    <row r="315" ht="13.5" customHeight="1">
      <c r="A315" s="1702"/>
      <c r="C315" s="242" t="s">
        <v>5371</v>
      </c>
    </row>
    <row r="316" ht="13.5" customHeight="1">
      <c r="A316" s="1702"/>
      <c r="C316" s="242" t="s">
        <v>5372</v>
      </c>
    </row>
    <row r="317" ht="13.5" customHeight="1">
      <c r="A317" s="1702"/>
      <c r="C317" s="242" t="s">
        <v>5373</v>
      </c>
    </row>
    <row r="318" ht="13.5" customHeight="1">
      <c r="A318" s="1702"/>
      <c r="C318" s="242" t="s">
        <v>5374</v>
      </c>
    </row>
    <row r="319" ht="13.5" customHeight="1">
      <c r="A319" s="1702"/>
      <c r="C319" s="242" t="s">
        <v>5377</v>
      </c>
      <c r="D319" s="242" t="s">
        <v>5023</v>
      </c>
    </row>
    <row r="320" ht="13.5" customHeight="1">
      <c r="A320" s="1702"/>
      <c r="C320" s="242" t="s">
        <v>5378</v>
      </c>
    </row>
    <row r="321" ht="13.5" customHeight="1">
      <c r="A321" s="1702"/>
      <c r="C321" s="242" t="s">
        <v>5379</v>
      </c>
    </row>
    <row r="322" ht="13.5" customHeight="1">
      <c r="A322" s="1702"/>
      <c r="C322" s="242" t="s">
        <v>5381</v>
      </c>
    </row>
    <row r="323" ht="13.5" customHeight="1">
      <c r="A323" s="1702"/>
      <c r="C323" s="242" t="s">
        <v>5382</v>
      </c>
    </row>
    <row r="324" ht="13.5" customHeight="1">
      <c r="A324" s="1702"/>
      <c r="C324" s="242" t="s">
        <v>5384</v>
      </c>
    </row>
    <row r="325" ht="13.5" customHeight="1">
      <c r="A325" s="1702"/>
      <c r="C325" s="242" t="s">
        <v>5386</v>
      </c>
    </row>
    <row r="326" ht="13.5" customHeight="1">
      <c r="A326" s="1702"/>
      <c r="C326" s="242" t="s">
        <v>5387</v>
      </c>
    </row>
    <row r="327" ht="13.5" customHeight="1">
      <c r="A327" s="1702"/>
      <c r="C327" s="242" t="s">
        <v>5389</v>
      </c>
    </row>
    <row r="328" ht="13.5" customHeight="1">
      <c r="A328" s="1702"/>
      <c r="C328" s="242" t="s">
        <v>5391</v>
      </c>
    </row>
    <row r="329" ht="13.5" customHeight="1">
      <c r="A329" s="1702"/>
      <c r="C329" s="242" t="s">
        <v>5393</v>
      </c>
    </row>
    <row r="330" ht="13.5" customHeight="1">
      <c r="A330" s="1702"/>
      <c r="C330" s="242" t="s">
        <v>5394</v>
      </c>
    </row>
    <row r="331" ht="13.5" customHeight="1">
      <c r="A331" s="1702"/>
      <c r="C331" s="242" t="s">
        <v>5395</v>
      </c>
    </row>
    <row r="332" ht="13.5" customHeight="1">
      <c r="A332" s="1702"/>
      <c r="C332" s="242" t="s">
        <v>5397</v>
      </c>
    </row>
    <row r="333" ht="13.5" customHeight="1">
      <c r="A333" s="1702"/>
      <c r="C333" s="242" t="s">
        <v>5399</v>
      </c>
    </row>
    <row r="334" ht="13.5" customHeight="1">
      <c r="A334" s="1702"/>
      <c r="C334" s="242" t="s">
        <v>5401</v>
      </c>
      <c r="D334" s="242" t="s">
        <v>5023</v>
      </c>
    </row>
    <row r="335" ht="13.5" customHeight="1">
      <c r="A335" s="1702"/>
      <c r="C335" s="242" t="s">
        <v>5403</v>
      </c>
    </row>
    <row r="336" ht="13.5" customHeight="1">
      <c r="A336" s="1702"/>
      <c r="C336" s="242" t="s">
        <v>5404</v>
      </c>
    </row>
    <row r="337" ht="13.5" customHeight="1">
      <c r="A337" s="1702"/>
      <c r="C337" s="242" t="s">
        <v>5405</v>
      </c>
    </row>
    <row r="338" ht="13.5" customHeight="1">
      <c r="A338" s="1702"/>
      <c r="C338" s="242" t="s">
        <v>5407</v>
      </c>
    </row>
    <row r="339" ht="13.5" customHeight="1">
      <c r="A339" s="1702"/>
      <c r="C339" s="242" t="s">
        <v>5408</v>
      </c>
    </row>
    <row r="340" ht="13.5" customHeight="1">
      <c r="A340" s="1702"/>
      <c r="C340" s="242" t="s">
        <v>5409</v>
      </c>
    </row>
    <row r="341" ht="13.5" customHeight="1">
      <c r="A341" s="1702"/>
      <c r="C341" s="242" t="s">
        <v>5410</v>
      </c>
    </row>
    <row r="342" ht="13.5" customHeight="1">
      <c r="A342" s="1702"/>
      <c r="C342" s="242" t="s">
        <v>5411</v>
      </c>
    </row>
    <row r="343" ht="13.5" customHeight="1">
      <c r="A343" s="1702"/>
      <c r="C343" s="242" t="s">
        <v>5414</v>
      </c>
    </row>
    <row r="344" ht="13.5" customHeight="1">
      <c r="A344" s="1702"/>
      <c r="C344" s="242" t="s">
        <v>5415</v>
      </c>
    </row>
    <row r="345" ht="13.5" customHeight="1">
      <c r="A345" s="1702"/>
      <c r="C345" s="242" t="s">
        <v>5416</v>
      </c>
    </row>
    <row r="346" ht="13.5" customHeight="1">
      <c r="A346" s="1702"/>
      <c r="C346" s="242" t="s">
        <v>5417</v>
      </c>
    </row>
    <row r="347" ht="13.5" customHeight="1">
      <c r="A347" s="1702"/>
      <c r="C347" s="242" t="s">
        <v>5419</v>
      </c>
    </row>
    <row r="348" ht="13.5" customHeight="1">
      <c r="A348" s="1702"/>
      <c r="C348" s="242" t="s">
        <v>5421</v>
      </c>
    </row>
    <row r="349" ht="13.5" customHeight="1">
      <c r="A349" s="1702"/>
      <c r="C349" s="242" t="s">
        <v>5422</v>
      </c>
    </row>
    <row r="350" ht="13.5" customHeight="1">
      <c r="A350" s="1702"/>
      <c r="C350" s="242" t="s">
        <v>5423</v>
      </c>
    </row>
    <row r="351" ht="13.5" customHeight="1">
      <c r="A351" s="1702"/>
      <c r="C351" s="242" t="s">
        <v>5424</v>
      </c>
    </row>
    <row r="352" ht="13.5" customHeight="1">
      <c r="A352" s="1702"/>
      <c r="C352" s="242" t="s">
        <v>5427</v>
      </c>
    </row>
    <row r="353" ht="13.5" customHeight="1">
      <c r="A353" s="1702"/>
      <c r="C353" s="242" t="s">
        <v>5430</v>
      </c>
    </row>
    <row r="354" ht="13.5" customHeight="1">
      <c r="A354" s="1702"/>
      <c r="C354" s="242" t="s">
        <v>5431</v>
      </c>
    </row>
    <row r="355" ht="13.5" customHeight="1">
      <c r="A355" s="1702"/>
      <c r="C355" s="242" t="s">
        <v>5435</v>
      </c>
    </row>
    <row r="356" ht="13.5" customHeight="1">
      <c r="A356" s="1702"/>
      <c r="C356" s="242" t="s">
        <v>5436</v>
      </c>
    </row>
    <row r="357" ht="13.5" customHeight="1">
      <c r="A357" s="1702"/>
      <c r="C357" s="242" t="s">
        <v>5439</v>
      </c>
    </row>
    <row r="358" ht="13.5" customHeight="1">
      <c r="A358" s="1702"/>
      <c r="C358" s="242" t="s">
        <v>5441</v>
      </c>
    </row>
    <row r="359" ht="13.5" customHeight="1">
      <c r="A359" s="1702"/>
      <c r="C359" s="242" t="s">
        <v>5442</v>
      </c>
    </row>
    <row r="360" ht="13.5" customHeight="1">
      <c r="A360" s="1702"/>
      <c r="C360" s="242" t="s">
        <v>5444</v>
      </c>
    </row>
    <row r="361" ht="13.5" customHeight="1">
      <c r="A361" s="1702"/>
      <c r="C361" s="242" t="s">
        <v>5445</v>
      </c>
    </row>
    <row r="362" ht="13.5" customHeight="1">
      <c r="A362" s="1702"/>
      <c r="C362" s="242" t="s">
        <v>5446</v>
      </c>
    </row>
    <row r="363" ht="13.5" customHeight="1">
      <c r="A363" s="1702"/>
      <c r="C363" s="242" t="s">
        <v>5449</v>
      </c>
    </row>
    <row r="364" ht="13.5" customHeight="1">
      <c r="A364" s="1702"/>
      <c r="C364" s="242" t="s">
        <v>5450</v>
      </c>
    </row>
    <row r="365" ht="13.5" customHeight="1">
      <c r="A365" s="1702"/>
      <c r="C365" s="242" t="s">
        <v>5451</v>
      </c>
    </row>
    <row r="366" ht="13.5" customHeight="1">
      <c r="A366" s="1702"/>
      <c r="C366" s="242" t="s">
        <v>5454</v>
      </c>
    </row>
    <row r="367" ht="13.5" customHeight="1">
      <c r="A367" s="1702"/>
      <c r="C367" s="242" t="s">
        <v>5457</v>
      </c>
    </row>
    <row r="368" ht="13.5" customHeight="1">
      <c r="A368" s="1702"/>
      <c r="C368" s="242" t="s">
        <v>5458</v>
      </c>
    </row>
    <row r="369" ht="13.5" customHeight="1">
      <c r="A369" s="1702"/>
      <c r="C369" s="242" t="s">
        <v>5459</v>
      </c>
    </row>
    <row r="370" ht="13.5" customHeight="1">
      <c r="A370" s="1702"/>
      <c r="C370" s="242" t="s">
        <v>5461</v>
      </c>
    </row>
    <row r="371" ht="13.5" customHeight="1">
      <c r="A371" s="1702"/>
      <c r="C371" s="242" t="s">
        <v>5462</v>
      </c>
    </row>
    <row r="372" ht="13.5" customHeight="1">
      <c r="A372" s="1702"/>
      <c r="C372" s="242" t="s">
        <v>5463</v>
      </c>
    </row>
    <row r="373" ht="13.5" customHeight="1">
      <c r="A373" s="1702"/>
      <c r="C373" s="242" t="s">
        <v>5464</v>
      </c>
    </row>
    <row r="374" ht="13.5" customHeight="1">
      <c r="A374" s="1702"/>
      <c r="C374" s="242" t="s">
        <v>5466</v>
      </c>
    </row>
    <row r="375" ht="13.5" customHeight="1">
      <c r="A375" s="1702"/>
      <c r="C375" s="242" t="s">
        <v>5467</v>
      </c>
    </row>
    <row r="376" ht="13.5" customHeight="1">
      <c r="A376" s="1702"/>
      <c r="C376" s="242" t="s">
        <v>5469</v>
      </c>
    </row>
    <row r="377" ht="13.5" customHeight="1">
      <c r="A377" s="1702"/>
      <c r="C377" s="242" t="s">
        <v>5470</v>
      </c>
    </row>
    <row r="378" ht="13.5" customHeight="1">
      <c r="A378" s="1702"/>
      <c r="C378" s="242" t="s">
        <v>5471</v>
      </c>
    </row>
    <row r="379" ht="13.5" customHeight="1">
      <c r="A379" s="1702"/>
      <c r="C379" s="242" t="s">
        <v>5473</v>
      </c>
    </row>
    <row r="380" ht="13.5" customHeight="1">
      <c r="A380" s="1702"/>
      <c r="C380" s="242" t="s">
        <v>5474</v>
      </c>
    </row>
    <row r="381" ht="13.5" customHeight="1">
      <c r="A381" s="1702"/>
      <c r="C381" s="242" t="s">
        <v>5476</v>
      </c>
    </row>
    <row r="382" ht="13.5" customHeight="1">
      <c r="A382" s="1702"/>
      <c r="C382" s="242" t="s">
        <v>5478</v>
      </c>
    </row>
    <row r="383" ht="13.5" customHeight="1">
      <c r="A383" s="1702"/>
      <c r="C383" s="242" t="s">
        <v>5479</v>
      </c>
    </row>
    <row r="384" ht="13.5" customHeight="1">
      <c r="A384" s="1702"/>
      <c r="C384" s="242" t="s">
        <v>5481</v>
      </c>
    </row>
    <row r="385" ht="13.5" customHeight="1">
      <c r="A385" s="1702"/>
      <c r="C385" s="242" t="s">
        <v>5483</v>
      </c>
    </row>
    <row r="386" ht="13.5" customHeight="1">
      <c r="A386" s="1702"/>
      <c r="C386" s="242" t="s">
        <v>5484</v>
      </c>
    </row>
    <row r="387" ht="13.5" customHeight="1">
      <c r="A387" s="1702"/>
      <c r="C387" s="242" t="s">
        <v>5486</v>
      </c>
    </row>
    <row r="388" ht="13.5" customHeight="1">
      <c r="A388" s="1702"/>
      <c r="C388" s="242" t="s">
        <v>5489</v>
      </c>
    </row>
    <row r="389" ht="13.5" customHeight="1">
      <c r="A389" s="1702"/>
      <c r="C389" s="242" t="s">
        <v>5490</v>
      </c>
    </row>
    <row r="390" ht="13.5" customHeight="1">
      <c r="A390" s="1702"/>
      <c r="C390" s="242" t="s">
        <v>5491</v>
      </c>
    </row>
    <row r="391" ht="13.5" customHeight="1">
      <c r="A391" s="1702"/>
      <c r="C391" s="242" t="s">
        <v>5493</v>
      </c>
    </row>
    <row r="392" ht="13.5" customHeight="1">
      <c r="A392" s="1702"/>
      <c r="C392" s="242" t="s">
        <v>5494</v>
      </c>
    </row>
    <row r="393" ht="13.5" customHeight="1">
      <c r="A393" s="1702"/>
      <c r="C393" s="242" t="s">
        <v>5496</v>
      </c>
    </row>
    <row r="394" ht="13.5" customHeight="1">
      <c r="A394" s="1702"/>
      <c r="C394" s="242" t="s">
        <v>5499</v>
      </c>
    </row>
    <row r="395" ht="13.5" customHeight="1">
      <c r="A395" s="1702"/>
      <c r="C395" s="242" t="s">
        <v>4922</v>
      </c>
    </row>
    <row r="396" ht="13.5" customHeight="1">
      <c r="A396" s="1702"/>
      <c r="C396" s="242" t="s">
        <v>5500</v>
      </c>
    </row>
    <row r="397" ht="13.5" customHeight="1">
      <c r="A397" s="1702"/>
      <c r="C397" s="242" t="s">
        <v>5503</v>
      </c>
    </row>
    <row r="398" ht="13.5" customHeight="1">
      <c r="A398" s="1702"/>
      <c r="C398" s="242" t="s">
        <v>5504</v>
      </c>
    </row>
    <row r="399" ht="13.5" customHeight="1">
      <c r="A399" s="1702"/>
      <c r="B399" s="864">
        <v>41553.0</v>
      </c>
      <c r="C399" s="242" t="s">
        <v>5508</v>
      </c>
    </row>
    <row r="400" ht="13.5" customHeight="1">
      <c r="A400" s="1702"/>
      <c r="B400" s="864">
        <v>41553.0</v>
      </c>
      <c r="C400" s="242" t="s">
        <v>5511</v>
      </c>
    </row>
    <row r="401" ht="13.5" customHeight="1">
      <c r="A401" s="1702"/>
      <c r="B401" s="864">
        <v>41553.0</v>
      </c>
      <c r="C401" s="242" t="s">
        <v>5514</v>
      </c>
    </row>
    <row r="402" ht="13.5" customHeight="1">
      <c r="A402" s="1702"/>
      <c r="B402" s="864">
        <v>41553.0</v>
      </c>
      <c r="C402" s="242" t="s">
        <v>5515</v>
      </c>
    </row>
    <row r="403" ht="13.5" customHeight="1">
      <c r="A403" s="1702"/>
      <c r="B403" s="864">
        <v>41553.0</v>
      </c>
      <c r="C403" s="242" t="s">
        <v>5516</v>
      </c>
    </row>
    <row r="404" ht="13.5" customHeight="1">
      <c r="A404" s="1702"/>
      <c r="B404" s="864">
        <v>41553.0</v>
      </c>
      <c r="C404" s="242" t="s">
        <v>5521</v>
      </c>
    </row>
    <row r="405" ht="13.5" customHeight="1">
      <c r="A405" s="1702"/>
      <c r="B405" s="864">
        <v>41553.0</v>
      </c>
      <c r="C405" s="242" t="s">
        <v>5523</v>
      </c>
    </row>
    <row r="406" ht="13.5" customHeight="1">
      <c r="A406" s="1702"/>
      <c r="B406" s="864">
        <v>41553.0</v>
      </c>
      <c r="C406" s="242" t="s">
        <v>5525</v>
      </c>
    </row>
    <row r="407" ht="13.5" customHeight="1">
      <c r="A407" s="1702"/>
      <c r="B407" s="864">
        <v>41553.0</v>
      </c>
      <c r="C407" s="242" t="s">
        <v>5527</v>
      </c>
    </row>
    <row r="408" ht="13.5" customHeight="1">
      <c r="A408" s="1702"/>
      <c r="B408" s="864">
        <v>41553.0</v>
      </c>
      <c r="C408" s="242" t="s">
        <v>5530</v>
      </c>
    </row>
    <row r="409" ht="13.5" customHeight="1">
      <c r="A409" s="1702"/>
      <c r="B409" s="864">
        <v>41553.0</v>
      </c>
      <c r="C409" s="242" t="s">
        <v>5531</v>
      </c>
    </row>
    <row r="410" ht="13.5" customHeight="1">
      <c r="A410" s="1702"/>
      <c r="B410" s="864">
        <v>41553.0</v>
      </c>
      <c r="C410" s="242" t="s">
        <v>5533</v>
      </c>
    </row>
    <row r="411" ht="13.5" customHeight="1">
      <c r="A411" s="1702"/>
      <c r="B411" s="864">
        <v>41553.0</v>
      </c>
      <c r="C411" s="242" t="s">
        <v>5535</v>
      </c>
    </row>
    <row r="412" ht="13.5" customHeight="1">
      <c r="A412" s="1702"/>
      <c r="B412" s="864">
        <v>41553.0</v>
      </c>
      <c r="C412" s="242" t="s">
        <v>5537</v>
      </c>
    </row>
    <row r="413" ht="13.5" customHeight="1">
      <c r="A413" s="1702"/>
      <c r="B413" s="864">
        <v>41553.0</v>
      </c>
      <c r="C413" s="242" t="s">
        <v>5538</v>
      </c>
    </row>
    <row r="414" ht="13.5" customHeight="1">
      <c r="A414" s="1702"/>
      <c r="B414" s="864">
        <v>41553.0</v>
      </c>
      <c r="C414" s="242" t="s">
        <v>5540</v>
      </c>
      <c r="D414" s="242" t="s">
        <v>5023</v>
      </c>
    </row>
    <row r="415" ht="13.5" customHeight="1">
      <c r="A415" s="1702"/>
      <c r="B415" s="864">
        <v>41493.0</v>
      </c>
      <c r="C415" s="242" t="s">
        <v>5543</v>
      </c>
    </row>
    <row r="416" ht="13.5" customHeight="1">
      <c r="A416" s="1702"/>
      <c r="C416" s="242" t="s">
        <v>5545</v>
      </c>
    </row>
    <row r="417" ht="13.5" customHeight="1">
      <c r="A417" s="1702"/>
      <c r="C417" s="242" t="s">
        <v>5546</v>
      </c>
    </row>
    <row r="418" ht="13.5" customHeight="1">
      <c r="A418" s="1702"/>
      <c r="C418" s="242" t="s">
        <v>5547</v>
      </c>
    </row>
    <row r="419" ht="13.5" customHeight="1">
      <c r="A419" s="1702"/>
      <c r="C419" s="242" t="s">
        <v>5550</v>
      </c>
    </row>
    <row r="420" ht="13.5" customHeight="1">
      <c r="A420" s="1702"/>
      <c r="C420" s="242" t="s">
        <v>5553</v>
      </c>
    </row>
    <row r="421" ht="13.5" customHeight="1">
      <c r="A421" s="1702"/>
      <c r="C421" s="242" t="s">
        <v>5555</v>
      </c>
    </row>
    <row r="422" ht="13.5" customHeight="1">
      <c r="A422" s="1702"/>
      <c r="C422" s="242" t="s">
        <v>5557</v>
      </c>
    </row>
    <row r="423" ht="13.5" customHeight="1">
      <c r="A423" s="1702"/>
      <c r="C423" s="242" t="s">
        <v>5558</v>
      </c>
    </row>
    <row r="424" ht="13.5" customHeight="1">
      <c r="A424" s="1702"/>
      <c r="C424" s="242" t="s">
        <v>5559</v>
      </c>
    </row>
    <row r="425" ht="13.5" customHeight="1">
      <c r="A425" s="1702"/>
      <c r="C425" s="242" t="s">
        <v>5546</v>
      </c>
    </row>
    <row r="426" ht="13.5" customHeight="1">
      <c r="A426" s="1702"/>
      <c r="C426" s="242" t="s">
        <v>5565</v>
      </c>
    </row>
    <row r="427" ht="13.5" customHeight="1">
      <c r="A427" s="1702"/>
    </row>
    <row r="428" ht="13.5" customHeight="1">
      <c r="A428" s="1702"/>
      <c r="B428" s="242" t="s">
        <v>5492</v>
      </c>
      <c r="C428" s="242" t="s">
        <v>5567</v>
      </c>
    </row>
    <row r="429" ht="13.5" customHeight="1">
      <c r="A429" s="1702"/>
      <c r="C429" s="242" t="s">
        <v>5569</v>
      </c>
    </row>
    <row r="430" ht="13.5" customHeight="1">
      <c r="A430" s="1702"/>
      <c r="C430" s="242" t="s">
        <v>5572</v>
      </c>
    </row>
    <row r="431" ht="13.5" customHeight="1">
      <c r="A431" s="1702"/>
      <c r="C431" s="242" t="s">
        <v>5573</v>
      </c>
    </row>
    <row r="432" ht="13.5" customHeight="1">
      <c r="A432" s="1702"/>
      <c r="C432" s="242" t="s">
        <v>5576</v>
      </c>
    </row>
    <row r="433" ht="13.5" customHeight="1">
      <c r="A433" s="1702"/>
      <c r="C433" s="242" t="s">
        <v>5578</v>
      </c>
    </row>
    <row r="434" ht="13.5" customHeight="1">
      <c r="A434" s="1702"/>
      <c r="C434" s="242" t="s">
        <v>5579</v>
      </c>
    </row>
    <row r="435" ht="13.5" customHeight="1">
      <c r="A435" s="1702"/>
      <c r="C435" s="242" t="s">
        <v>5581</v>
      </c>
    </row>
    <row r="436" ht="13.5" customHeight="1">
      <c r="A436" s="1702"/>
      <c r="C436" s="242" t="s">
        <v>5584</v>
      </c>
    </row>
    <row r="437" ht="13.5" customHeight="1">
      <c r="A437" s="1702"/>
      <c r="C437" s="242" t="s">
        <v>5585</v>
      </c>
    </row>
    <row r="438" ht="13.5" customHeight="1">
      <c r="A438" s="1702"/>
      <c r="C438" s="242" t="s">
        <v>5587</v>
      </c>
    </row>
    <row r="439" ht="13.5" customHeight="1">
      <c r="A439" s="1702"/>
      <c r="C439" s="242" t="s">
        <v>5588</v>
      </c>
    </row>
    <row r="440" ht="13.5" customHeight="1">
      <c r="A440" s="1702"/>
      <c r="C440" s="242" t="s">
        <v>5589</v>
      </c>
    </row>
    <row r="441" ht="13.5" customHeight="1">
      <c r="A441" s="1702"/>
      <c r="C441" s="242" t="s">
        <v>5592</v>
      </c>
    </row>
    <row r="442" ht="13.5" customHeight="1">
      <c r="A442" s="1702"/>
      <c r="C442" s="242" t="s">
        <v>5594</v>
      </c>
    </row>
    <row r="443" ht="13.5" customHeight="1">
      <c r="A443" s="1702"/>
      <c r="C443" s="242" t="s">
        <v>5599</v>
      </c>
    </row>
    <row r="444" ht="13.5" customHeight="1">
      <c r="A444" s="1702"/>
      <c r="C444" s="242" t="s">
        <v>5600</v>
      </c>
    </row>
    <row r="445" ht="13.5" customHeight="1">
      <c r="A445" s="1700" t="s">
        <v>5606</v>
      </c>
      <c r="C445" s="242" t="s">
        <v>5607</v>
      </c>
    </row>
    <row r="446" ht="13.5" customHeight="1">
      <c r="A446" s="1702"/>
      <c r="C446" s="242" t="s">
        <v>5608</v>
      </c>
    </row>
    <row r="447" ht="13.5" customHeight="1">
      <c r="A447" s="1702"/>
      <c r="C447" s="242" t="s">
        <v>5610</v>
      </c>
    </row>
    <row r="448" ht="13.5" customHeight="1">
      <c r="A448" s="1702"/>
      <c r="C448" s="242" t="s">
        <v>5612</v>
      </c>
    </row>
    <row r="449" ht="13.5" customHeight="1">
      <c r="A449" s="1702"/>
      <c r="C449" s="242" t="s">
        <v>5613</v>
      </c>
    </row>
    <row r="450" ht="13.5" customHeight="1">
      <c r="A450" s="1702"/>
      <c r="C450" s="242" t="s">
        <v>5615</v>
      </c>
    </row>
    <row r="451" ht="13.5" customHeight="1">
      <c r="A451" s="1702"/>
      <c r="C451" s="242" t="s">
        <v>5616</v>
      </c>
    </row>
    <row r="452" ht="13.5" customHeight="1">
      <c r="A452" s="1702"/>
      <c r="C452" s="242" t="s">
        <v>5618</v>
      </c>
    </row>
    <row r="453" ht="13.5" customHeight="1">
      <c r="A453" s="1702"/>
      <c r="C453" s="242" t="s">
        <v>5620</v>
      </c>
    </row>
    <row r="454" ht="13.5" customHeight="1">
      <c r="A454" s="1702"/>
      <c r="C454" s="242" t="s">
        <v>5622</v>
      </c>
    </row>
    <row r="455" ht="13.5" customHeight="1">
      <c r="A455" s="1702"/>
      <c r="C455" s="242" t="s">
        <v>5623</v>
      </c>
    </row>
    <row r="456" ht="13.5" customHeight="1">
      <c r="A456" s="1702"/>
      <c r="C456" s="242" t="s">
        <v>5626</v>
      </c>
    </row>
    <row r="457" ht="13.5" customHeight="1">
      <c r="A457" s="1700" t="s">
        <v>5532</v>
      </c>
      <c r="C457" s="242" t="s">
        <v>5627</v>
      </c>
    </row>
    <row r="458" ht="13.5" customHeight="1">
      <c r="A458" s="1702"/>
      <c r="C458" s="242" t="s">
        <v>5628</v>
      </c>
    </row>
    <row r="459" ht="13.5" customHeight="1">
      <c r="A459" s="1702"/>
      <c r="C459" s="242" t="s">
        <v>5630</v>
      </c>
    </row>
    <row r="460" ht="13.5" customHeight="1">
      <c r="A460" s="1702"/>
      <c r="C460" s="242" t="s">
        <v>5632</v>
      </c>
    </row>
    <row r="461" ht="13.5" customHeight="1">
      <c r="A461" s="1702"/>
      <c r="C461" s="242" t="s">
        <v>5634</v>
      </c>
    </row>
    <row r="462" ht="13.5" customHeight="1">
      <c r="A462" s="1702"/>
      <c r="C462" s="242" t="s">
        <v>5635</v>
      </c>
    </row>
    <row r="463" ht="13.5" customHeight="1">
      <c r="A463" s="1702"/>
      <c r="C463" s="242" t="s">
        <v>5636</v>
      </c>
    </row>
    <row r="464" ht="13.5" customHeight="1">
      <c r="A464" s="1700" t="s">
        <v>5536</v>
      </c>
      <c r="C464" s="242" t="s">
        <v>5639</v>
      </c>
    </row>
    <row r="465" ht="13.5" customHeight="1">
      <c r="A465" s="1702"/>
      <c r="C465" s="242" t="s">
        <v>5640</v>
      </c>
    </row>
    <row r="466" ht="13.5" customHeight="1">
      <c r="A466" s="1702"/>
      <c r="C466" s="242" t="s">
        <v>5641</v>
      </c>
    </row>
    <row r="467" ht="13.5" customHeight="1">
      <c r="A467" s="1702"/>
      <c r="C467" s="242" t="s">
        <v>5642</v>
      </c>
    </row>
    <row r="468" ht="13.5" customHeight="1">
      <c r="A468" s="1702"/>
      <c r="C468" s="242" t="s">
        <v>5643</v>
      </c>
    </row>
    <row r="469" ht="13.5" customHeight="1">
      <c r="A469" s="1702"/>
      <c r="C469" s="242" t="s">
        <v>5646</v>
      </c>
    </row>
    <row r="470" ht="13.5" customHeight="1">
      <c r="A470" s="1702"/>
      <c r="C470" s="242" t="s">
        <v>5647</v>
      </c>
    </row>
    <row r="471" ht="13.5" customHeight="1">
      <c r="A471" s="1702"/>
      <c r="C471" s="242" t="s">
        <v>5648</v>
      </c>
    </row>
    <row r="472" ht="13.5" customHeight="1">
      <c r="A472" s="1702"/>
      <c r="C472" s="242" t="s">
        <v>5649</v>
      </c>
    </row>
    <row r="473" ht="13.5" customHeight="1">
      <c r="A473" s="1702"/>
      <c r="C473" s="242" t="s">
        <v>5650</v>
      </c>
    </row>
    <row r="474" ht="13.5" customHeight="1">
      <c r="A474" s="1702"/>
      <c r="C474" s="242" t="s">
        <v>5654</v>
      </c>
    </row>
    <row r="475" ht="13.5" customHeight="1">
      <c r="A475" s="1702"/>
      <c r="C475" s="242" t="s">
        <v>5655</v>
      </c>
    </row>
    <row r="476" ht="13.5" customHeight="1">
      <c r="A476" s="1702"/>
      <c r="C476" s="242" t="s">
        <v>5656</v>
      </c>
    </row>
    <row r="477" ht="13.5" customHeight="1">
      <c r="A477" s="1702"/>
      <c r="C477" s="242" t="s">
        <v>5658</v>
      </c>
    </row>
    <row r="478" ht="13.5" customHeight="1">
      <c r="A478" s="1702"/>
      <c r="C478" s="242" t="s">
        <v>5661</v>
      </c>
    </row>
    <row r="479" ht="13.5" customHeight="1">
      <c r="A479" s="1702"/>
      <c r="C479" s="242" t="s">
        <v>5662</v>
      </c>
    </row>
    <row r="480" ht="13.5" customHeight="1">
      <c r="A480" s="1702"/>
      <c r="C480" s="242" t="s">
        <v>5664</v>
      </c>
    </row>
    <row r="481" ht="13.5" customHeight="1">
      <c r="A481" s="1702"/>
      <c r="C481" s="242" t="s">
        <v>5665</v>
      </c>
    </row>
    <row r="482" ht="13.5" customHeight="1">
      <c r="A482" s="1702"/>
      <c r="C482" s="242" t="s">
        <v>5668</v>
      </c>
    </row>
    <row r="483" ht="13.5" customHeight="1">
      <c r="A483" s="1702"/>
      <c r="C483" s="242" t="s">
        <v>5671</v>
      </c>
    </row>
    <row r="484" ht="13.5" customHeight="1">
      <c r="A484" s="1702"/>
      <c r="C484" s="242" t="s">
        <v>5672</v>
      </c>
    </row>
    <row r="485" ht="13.5" customHeight="1">
      <c r="A485" s="1702"/>
      <c r="C485" s="242" t="s">
        <v>5673</v>
      </c>
    </row>
    <row r="486" ht="13.5" customHeight="1">
      <c r="A486" s="1700" t="s">
        <v>5597</v>
      </c>
      <c r="C486" s="242" t="s">
        <v>5674</v>
      </c>
    </row>
    <row r="487" ht="13.5" customHeight="1">
      <c r="A487" s="1702"/>
      <c r="C487" s="242" t="s">
        <v>5677</v>
      </c>
    </row>
    <row r="488" ht="13.5" customHeight="1">
      <c r="A488" s="1702"/>
      <c r="C488" s="242" t="s">
        <v>5678</v>
      </c>
    </row>
    <row r="489" ht="13.5" customHeight="1">
      <c r="A489" s="1702"/>
      <c r="C489" s="242" t="s">
        <v>5680</v>
      </c>
    </row>
    <row r="490" ht="13.5" customHeight="1">
      <c r="A490" s="1702"/>
      <c r="C490" s="242" t="s">
        <v>5681</v>
      </c>
    </row>
    <row r="491" ht="13.5" customHeight="1">
      <c r="A491" s="1702"/>
      <c r="C491" s="242" t="s">
        <v>5684</v>
      </c>
    </row>
    <row r="492" ht="13.5" customHeight="1">
      <c r="A492" s="1702"/>
      <c r="C492" s="242" t="s">
        <v>5686</v>
      </c>
    </row>
    <row r="493" ht="13.5" customHeight="1">
      <c r="A493" s="1702"/>
      <c r="C493" s="242" t="s">
        <v>5687</v>
      </c>
    </row>
    <row r="494" ht="13.5" customHeight="1">
      <c r="A494" s="1702"/>
      <c r="C494" s="242" t="s">
        <v>4864</v>
      </c>
    </row>
    <row r="495" ht="13.5" customHeight="1">
      <c r="A495" s="1702"/>
      <c r="C495" s="242" t="s">
        <v>5689</v>
      </c>
    </row>
    <row r="496" ht="13.5" customHeight="1">
      <c r="A496" s="1702"/>
      <c r="C496" s="242" t="s">
        <v>5691</v>
      </c>
    </row>
    <row r="497" ht="13.5" customHeight="1">
      <c r="A497" s="1702"/>
      <c r="C497" s="242" t="s">
        <v>5692</v>
      </c>
      <c r="D497" s="242" t="s">
        <v>5693</v>
      </c>
    </row>
    <row r="498" ht="13.5" customHeight="1">
      <c r="A498" s="1702"/>
    </row>
    <row r="499" ht="13.5" customHeight="1">
      <c r="A499" s="1786">
        <v>41341.0</v>
      </c>
      <c r="C499" s="242" t="s">
        <v>5701</v>
      </c>
      <c r="D499" s="242" t="s">
        <v>1028</v>
      </c>
    </row>
    <row r="500" ht="13.5" customHeight="1">
      <c r="A500" s="1702"/>
      <c r="C500" s="242" t="s">
        <v>5704</v>
      </c>
      <c r="D500" s="242" t="s">
        <v>1028</v>
      </c>
    </row>
    <row r="501" ht="13.5" customHeight="1">
      <c r="A501" s="1702"/>
      <c r="C501" s="242" t="s">
        <v>5706</v>
      </c>
      <c r="D501" s="242" t="s">
        <v>1028</v>
      </c>
    </row>
    <row r="502" ht="13.5" customHeight="1">
      <c r="A502" s="1702"/>
      <c r="C502" s="242" t="s">
        <v>5709</v>
      </c>
      <c r="D502" s="242" t="s">
        <v>1028</v>
      </c>
    </row>
    <row r="503" ht="13.5" customHeight="1">
      <c r="A503" s="1702"/>
      <c r="C503" s="242" t="s">
        <v>5712</v>
      </c>
      <c r="D503" s="242" t="s">
        <v>1028</v>
      </c>
    </row>
    <row r="504" ht="13.5" customHeight="1">
      <c r="A504" s="1702"/>
      <c r="C504" s="242" t="s">
        <v>5714</v>
      </c>
      <c r="D504" s="242" t="s">
        <v>1028</v>
      </c>
    </row>
    <row r="505" ht="13.5" customHeight="1">
      <c r="A505" s="1702"/>
      <c r="C505" s="242" t="s">
        <v>5716</v>
      </c>
      <c r="D505" s="242" t="s">
        <v>1028</v>
      </c>
    </row>
    <row r="506" ht="13.5" customHeight="1">
      <c r="A506" s="1702"/>
      <c r="C506" s="242" t="s">
        <v>5717</v>
      </c>
      <c r="D506" s="242" t="s">
        <v>1028</v>
      </c>
    </row>
    <row r="507" ht="13.5" customHeight="1">
      <c r="A507" s="1702"/>
      <c r="C507" s="242" t="s">
        <v>5721</v>
      </c>
      <c r="D507" s="242" t="s">
        <v>1028</v>
      </c>
    </row>
    <row r="508" ht="13.5" customHeight="1">
      <c r="A508" s="1702"/>
      <c r="C508" s="242" t="s">
        <v>5722</v>
      </c>
      <c r="D508" s="242" t="s">
        <v>1028</v>
      </c>
    </row>
    <row r="509" ht="13.5" customHeight="1">
      <c r="A509" s="1702"/>
      <c r="C509" s="242" t="s">
        <v>5724</v>
      </c>
      <c r="D509" s="242" t="s">
        <v>1028</v>
      </c>
    </row>
    <row r="510" ht="13.5" customHeight="1">
      <c r="A510" s="1786">
        <v>41616.0</v>
      </c>
      <c r="C510" s="242" t="s">
        <v>5726</v>
      </c>
      <c r="D510" s="242" t="s">
        <v>1028</v>
      </c>
    </row>
    <row r="511" ht="13.5" customHeight="1">
      <c r="A511" s="1786">
        <v>41616.0</v>
      </c>
      <c r="C511" s="242" t="s">
        <v>5727</v>
      </c>
      <c r="D511" s="242" t="s">
        <v>1028</v>
      </c>
    </row>
    <row r="512" ht="13.5" customHeight="1">
      <c r="A512" s="1786">
        <v>41616.0</v>
      </c>
      <c r="C512" s="242" t="s">
        <v>5730</v>
      </c>
      <c r="D512" s="242" t="s">
        <v>1028</v>
      </c>
    </row>
    <row r="513" ht="13.5" customHeight="1">
      <c r="A513" s="1786">
        <v>41616.0</v>
      </c>
      <c r="C513" s="242" t="s">
        <v>4864</v>
      </c>
      <c r="D513" s="242" t="s">
        <v>1028</v>
      </c>
    </row>
    <row r="514" ht="13.5" customHeight="1">
      <c r="A514" s="1786">
        <v>41616.0</v>
      </c>
      <c r="C514" s="242" t="s">
        <v>5734</v>
      </c>
      <c r="D514" s="242" t="s">
        <v>1028</v>
      </c>
    </row>
    <row r="515" ht="13.5" customHeight="1">
      <c r="A515" s="1786">
        <v>41616.0</v>
      </c>
      <c r="C515" s="242" t="s">
        <v>5737</v>
      </c>
      <c r="D515" s="242" t="s">
        <v>1028</v>
      </c>
    </row>
    <row r="516" ht="13.5" customHeight="1">
      <c r="A516" s="1786">
        <v>41616.0</v>
      </c>
      <c r="C516" s="242" t="s">
        <v>5740</v>
      </c>
      <c r="D516" s="242" t="s">
        <v>1028</v>
      </c>
    </row>
    <row r="517" ht="13.5" customHeight="1">
      <c r="A517" s="1786">
        <v>41616.0</v>
      </c>
      <c r="C517" s="242" t="s">
        <v>5741</v>
      </c>
      <c r="D517" s="242" t="s">
        <v>1028</v>
      </c>
    </row>
    <row r="518" ht="13.5" customHeight="1">
      <c r="A518" s="1786">
        <v>41616.0</v>
      </c>
      <c r="C518" s="242" t="s">
        <v>5742</v>
      </c>
      <c r="D518" s="242" t="s">
        <v>1028</v>
      </c>
    </row>
    <row r="519" ht="13.5" customHeight="1">
      <c r="A519" s="1786">
        <v>41616.0</v>
      </c>
      <c r="C519" s="242" t="s">
        <v>5744</v>
      </c>
      <c r="D519" s="242" t="s">
        <v>1028</v>
      </c>
    </row>
    <row r="520" ht="13.5" customHeight="1">
      <c r="A520" s="1786">
        <v>41616.0</v>
      </c>
      <c r="C520" s="242" t="s">
        <v>5746</v>
      </c>
      <c r="D520" s="242" t="s">
        <v>1028</v>
      </c>
    </row>
    <row r="521" ht="13.5" customHeight="1">
      <c r="A521" s="1786">
        <v>41616.0</v>
      </c>
      <c r="C521" s="242" t="s">
        <v>5748</v>
      </c>
      <c r="D521" s="242" t="s">
        <v>1028</v>
      </c>
    </row>
    <row r="522" ht="13.5" customHeight="1">
      <c r="A522" s="1786">
        <v>41616.0</v>
      </c>
      <c r="C522" s="242" t="s">
        <v>5749</v>
      </c>
      <c r="D522" s="242" t="s">
        <v>1028</v>
      </c>
    </row>
    <row r="523" ht="13.5" customHeight="1">
      <c r="A523" s="1786">
        <v>41616.0</v>
      </c>
      <c r="C523" s="242" t="s">
        <v>5750</v>
      </c>
      <c r="D523" s="242" t="s">
        <v>1028</v>
      </c>
    </row>
    <row r="524" ht="13.5" customHeight="1">
      <c r="A524" s="1786">
        <v>41616.0</v>
      </c>
      <c r="C524" s="242" t="s">
        <v>5752</v>
      </c>
      <c r="D524" s="242" t="s">
        <v>1028</v>
      </c>
    </row>
    <row r="525" ht="13.5" customHeight="1">
      <c r="A525" s="1786">
        <v>41616.0</v>
      </c>
      <c r="C525" s="242" t="s">
        <v>5754</v>
      </c>
      <c r="D525" s="242" t="s">
        <v>1028</v>
      </c>
    </row>
    <row r="526" ht="13.5" customHeight="1">
      <c r="A526" s="1786">
        <v>41616.0</v>
      </c>
      <c r="C526" s="242" t="s">
        <v>5756</v>
      </c>
      <c r="D526" s="242" t="s">
        <v>1028</v>
      </c>
    </row>
    <row r="527" ht="13.5" customHeight="1">
      <c r="A527" s="1786">
        <v>41616.0</v>
      </c>
      <c r="C527" s="242" t="s">
        <v>5757</v>
      </c>
      <c r="D527" s="242" t="s">
        <v>1028</v>
      </c>
    </row>
    <row r="528" ht="13.5" customHeight="1">
      <c r="A528" s="1786">
        <v>41616.0</v>
      </c>
      <c r="C528" s="242" t="s">
        <v>5764</v>
      </c>
      <c r="D528" s="242" t="s">
        <v>1028</v>
      </c>
    </row>
    <row r="529" ht="13.5" customHeight="1">
      <c r="A529" s="1786">
        <v>41616.0</v>
      </c>
      <c r="C529" s="242" t="s">
        <v>5767</v>
      </c>
      <c r="D529" s="242" t="s">
        <v>1028</v>
      </c>
    </row>
    <row r="530" ht="13.5" customHeight="1">
      <c r="A530" s="1786">
        <v>41616.0</v>
      </c>
      <c r="C530" s="242" t="s">
        <v>5770</v>
      </c>
      <c r="D530" s="242" t="s">
        <v>1028</v>
      </c>
    </row>
    <row r="531" ht="13.5" customHeight="1">
      <c r="A531" s="1786">
        <v>41616.0</v>
      </c>
      <c r="C531" s="242" t="s">
        <v>5771</v>
      </c>
      <c r="D531" s="242" t="s">
        <v>1028</v>
      </c>
    </row>
    <row r="532" ht="13.5" customHeight="1">
      <c r="A532" s="1786">
        <v>41616.0</v>
      </c>
      <c r="C532" s="242" t="s">
        <v>5773</v>
      </c>
      <c r="D532" s="242" t="s">
        <v>1028</v>
      </c>
    </row>
    <row r="533" ht="13.5" customHeight="1">
      <c r="A533" s="1786">
        <v>41616.0</v>
      </c>
      <c r="C533" s="242" t="s">
        <v>5778</v>
      </c>
      <c r="D533" s="242" t="s">
        <v>1028</v>
      </c>
    </row>
    <row r="534" ht="13.5" customHeight="1">
      <c r="A534" s="1786">
        <v>41616.0</v>
      </c>
      <c r="C534" s="242" t="s">
        <v>5781</v>
      </c>
      <c r="D534" s="242" t="s">
        <v>1028</v>
      </c>
    </row>
    <row r="535" ht="13.5" customHeight="1">
      <c r="A535" s="1786">
        <v>41616.0</v>
      </c>
      <c r="C535" s="242" t="s">
        <v>5783</v>
      </c>
      <c r="D535" s="242" t="s">
        <v>1028</v>
      </c>
    </row>
    <row r="536" ht="13.5" customHeight="1">
      <c r="A536" s="1786">
        <v>41616.0</v>
      </c>
      <c r="C536" s="242" t="s">
        <v>5786</v>
      </c>
      <c r="D536" s="242" t="s">
        <v>1028</v>
      </c>
    </row>
    <row r="537" ht="13.5" customHeight="1">
      <c r="A537" s="1786">
        <v>41616.0</v>
      </c>
      <c r="C537" s="242" t="s">
        <v>5788</v>
      </c>
      <c r="D537" s="242" t="s">
        <v>1028</v>
      </c>
    </row>
    <row r="538" ht="13.5" customHeight="1">
      <c r="A538" s="1786">
        <v>41616.0</v>
      </c>
      <c r="C538" s="242" t="s">
        <v>5789</v>
      </c>
      <c r="D538" s="242" t="s">
        <v>1028</v>
      </c>
    </row>
    <row r="539" ht="13.5" customHeight="1">
      <c r="A539" s="1786">
        <v>41616.0</v>
      </c>
      <c r="C539" s="1764" t="s">
        <v>5793</v>
      </c>
      <c r="D539" s="242" t="s">
        <v>1028</v>
      </c>
    </row>
    <row r="540" ht="13.5" customHeight="1">
      <c r="A540" s="1700" t="s">
        <v>5745</v>
      </c>
      <c r="C540" s="242" t="s">
        <v>5796</v>
      </c>
      <c r="D540" s="242" t="s">
        <v>1028</v>
      </c>
    </row>
    <row r="541" ht="13.5" customHeight="1">
      <c r="A541" s="1702"/>
      <c r="C541" s="242" t="s">
        <v>5799</v>
      </c>
      <c r="D541" s="242" t="s">
        <v>1028</v>
      </c>
    </row>
    <row r="542" ht="13.5" customHeight="1">
      <c r="A542" s="1702"/>
      <c r="C542" s="242" t="s">
        <v>5801</v>
      </c>
      <c r="D542" s="242" t="s">
        <v>1028</v>
      </c>
    </row>
    <row r="543" ht="13.5" customHeight="1">
      <c r="A543" s="1702"/>
      <c r="C543" s="242" t="s">
        <v>5802</v>
      </c>
      <c r="D543" s="242" t="s">
        <v>1028</v>
      </c>
    </row>
    <row r="544" ht="13.5" customHeight="1">
      <c r="A544" s="1702"/>
      <c r="C544" s="242" t="s">
        <v>5805</v>
      </c>
      <c r="D544" s="242" t="s">
        <v>1028</v>
      </c>
    </row>
    <row r="545" ht="13.5" customHeight="1">
      <c r="A545" s="1702"/>
      <c r="C545" s="242" t="s">
        <v>5807</v>
      </c>
      <c r="D545" s="242" t="s">
        <v>1028</v>
      </c>
    </row>
    <row r="546" ht="13.5" customHeight="1">
      <c r="A546" s="1702"/>
      <c r="C546" s="242" t="s">
        <v>5808</v>
      </c>
      <c r="D546" s="242" t="s">
        <v>1028</v>
      </c>
    </row>
    <row r="547" ht="13.5" customHeight="1">
      <c r="A547" s="1702"/>
      <c r="C547" s="242" t="s">
        <v>5809</v>
      </c>
      <c r="D547" s="242" t="s">
        <v>1028</v>
      </c>
    </row>
    <row r="548" ht="13.5" customHeight="1">
      <c r="A548" s="1702"/>
      <c r="C548" s="242" t="s">
        <v>5811</v>
      </c>
      <c r="D548" s="242" t="s">
        <v>1028</v>
      </c>
    </row>
    <row r="549" ht="13.5" customHeight="1">
      <c r="A549" s="1702"/>
      <c r="C549" s="242" t="s">
        <v>5813</v>
      </c>
      <c r="D549" s="242" t="s">
        <v>1028</v>
      </c>
    </row>
    <row r="550" ht="13.5" customHeight="1">
      <c r="A550" s="1700" t="s">
        <v>5777</v>
      </c>
      <c r="C550" s="242" t="s">
        <v>5814</v>
      </c>
      <c r="D550" s="242" t="s">
        <v>1028</v>
      </c>
    </row>
    <row r="551" ht="13.5" customHeight="1">
      <c r="A551" s="1700" t="s">
        <v>5777</v>
      </c>
      <c r="C551" s="242" t="s">
        <v>5816</v>
      </c>
      <c r="D551" s="242" t="s">
        <v>1028</v>
      </c>
    </row>
    <row r="552" ht="13.5" customHeight="1">
      <c r="A552" s="1700" t="s">
        <v>5777</v>
      </c>
      <c r="C552" s="242" t="s">
        <v>5819</v>
      </c>
      <c r="D552" s="242" t="s">
        <v>1028</v>
      </c>
    </row>
    <row r="553" ht="13.5" customHeight="1">
      <c r="A553" s="1700" t="s">
        <v>5777</v>
      </c>
      <c r="C553" s="242" t="s">
        <v>5822</v>
      </c>
      <c r="D553" s="242" t="s">
        <v>1028</v>
      </c>
    </row>
    <row r="554" ht="13.5" customHeight="1">
      <c r="A554" s="1700" t="s">
        <v>5777</v>
      </c>
      <c r="C554" s="242" t="s">
        <v>5823</v>
      </c>
      <c r="D554" s="242" t="s">
        <v>1028</v>
      </c>
    </row>
    <row r="555" ht="13.5" customHeight="1">
      <c r="A555" s="1700" t="s">
        <v>5777</v>
      </c>
      <c r="C555" s="242" t="s">
        <v>5825</v>
      </c>
      <c r="D555" s="242" t="s">
        <v>1028</v>
      </c>
    </row>
    <row r="556" ht="13.5" customHeight="1">
      <c r="A556" s="1700" t="s">
        <v>5777</v>
      </c>
      <c r="C556" s="242" t="s">
        <v>5826</v>
      </c>
      <c r="D556" s="242" t="s">
        <v>1028</v>
      </c>
    </row>
    <row r="557" ht="13.5" customHeight="1">
      <c r="A557" s="1700" t="s">
        <v>5777</v>
      </c>
      <c r="C557" s="242" t="s">
        <v>5829</v>
      </c>
      <c r="D557" s="242" t="s">
        <v>1028</v>
      </c>
    </row>
    <row r="558" ht="13.5" customHeight="1">
      <c r="A558" s="1700" t="s">
        <v>5777</v>
      </c>
      <c r="C558" s="242" t="s">
        <v>5830</v>
      </c>
      <c r="D558" s="242" t="s">
        <v>1028</v>
      </c>
    </row>
    <row r="559" ht="13.5" customHeight="1">
      <c r="A559" s="1700" t="s">
        <v>5833</v>
      </c>
      <c r="C559" s="242" t="s">
        <v>5836</v>
      </c>
      <c r="D559" s="242" t="s">
        <v>1028</v>
      </c>
    </row>
    <row r="560" ht="13.5" customHeight="1">
      <c r="A560" s="1702"/>
      <c r="C560" s="242" t="s">
        <v>5838</v>
      </c>
      <c r="D560" s="242" t="s">
        <v>1028</v>
      </c>
    </row>
    <row r="561" ht="13.5" customHeight="1">
      <c r="A561" s="1702"/>
      <c r="C561" s="242" t="s">
        <v>5845</v>
      </c>
      <c r="D561" s="242" t="s">
        <v>1028</v>
      </c>
    </row>
    <row r="562" ht="13.5" customHeight="1">
      <c r="A562" s="1702"/>
      <c r="C562" s="242" t="s">
        <v>5846</v>
      </c>
      <c r="D562" s="242" t="s">
        <v>1028</v>
      </c>
    </row>
    <row r="563" ht="13.5" customHeight="1">
      <c r="A563" s="1702"/>
      <c r="C563" s="242" t="s">
        <v>5848</v>
      </c>
      <c r="D563" s="242" t="s">
        <v>1028</v>
      </c>
    </row>
    <row r="564" ht="13.5" customHeight="1">
      <c r="A564" s="1702"/>
      <c r="C564" s="242" t="s">
        <v>5849</v>
      </c>
      <c r="D564" s="242" t="s">
        <v>1028</v>
      </c>
    </row>
    <row r="565" ht="13.5" customHeight="1">
      <c r="A565" s="1702"/>
      <c r="C565" s="242" t="s">
        <v>5851</v>
      </c>
      <c r="D565" s="242" t="s">
        <v>1028</v>
      </c>
    </row>
    <row r="566" ht="13.5" customHeight="1">
      <c r="A566" s="1702"/>
      <c r="C566" s="242" t="s">
        <v>5599</v>
      </c>
      <c r="D566" s="242" t="s">
        <v>1028</v>
      </c>
    </row>
    <row r="567" ht="13.5" customHeight="1">
      <c r="A567" s="1702"/>
      <c r="C567" s="242" t="s">
        <v>5852</v>
      </c>
      <c r="D567" s="242" t="s">
        <v>1028</v>
      </c>
    </row>
    <row r="568" ht="13.5" customHeight="1">
      <c r="A568" s="1702"/>
      <c r="C568" s="242" t="s">
        <v>5853</v>
      </c>
      <c r="D568" s="242" t="s">
        <v>1028</v>
      </c>
    </row>
    <row r="569" ht="13.5" customHeight="1">
      <c r="A569" s="1702"/>
      <c r="C569" s="242" t="s">
        <v>5857</v>
      </c>
      <c r="D569" s="242" t="s">
        <v>1028</v>
      </c>
    </row>
    <row r="570" ht="13.5" customHeight="1">
      <c r="A570" s="1702"/>
      <c r="C570" s="242" t="s">
        <v>5858</v>
      </c>
      <c r="D570" s="242" t="s">
        <v>1028</v>
      </c>
    </row>
    <row r="571" ht="13.5" customHeight="1">
      <c r="A571" s="1702"/>
      <c r="C571" s="242" t="s">
        <v>5860</v>
      </c>
      <c r="D571" s="242" t="s">
        <v>1028</v>
      </c>
    </row>
    <row r="572" ht="13.5" customHeight="1">
      <c r="A572" s="1700" t="s">
        <v>5817</v>
      </c>
      <c r="C572" s="242" t="s">
        <v>5866</v>
      </c>
      <c r="D572" s="242" t="s">
        <v>1028</v>
      </c>
    </row>
    <row r="573" ht="13.5" customHeight="1">
      <c r="A573" s="1702"/>
      <c r="C573" s="242" t="s">
        <v>5868</v>
      </c>
      <c r="D573" s="242" t="s">
        <v>1028</v>
      </c>
    </row>
    <row r="574" ht="13.5" customHeight="1">
      <c r="A574" s="1702"/>
      <c r="C574" s="242" t="s">
        <v>5869</v>
      </c>
      <c r="D574" s="242" t="s">
        <v>1028</v>
      </c>
    </row>
    <row r="575" ht="13.5" customHeight="1">
      <c r="A575" s="1702"/>
      <c r="C575" s="242" t="s">
        <v>5870</v>
      </c>
      <c r="D575" s="242" t="s">
        <v>1028</v>
      </c>
    </row>
    <row r="576" ht="13.5" customHeight="1">
      <c r="A576" s="1702"/>
      <c r="C576" s="242" t="s">
        <v>5873</v>
      </c>
      <c r="D576" s="242" t="s">
        <v>1028</v>
      </c>
    </row>
    <row r="577" ht="13.5" customHeight="1">
      <c r="A577" s="1786">
        <v>41434.0</v>
      </c>
      <c r="C577" s="242" t="s">
        <v>5875</v>
      </c>
      <c r="D577" s="242" t="s">
        <v>1028</v>
      </c>
    </row>
    <row r="578" ht="13.5" customHeight="1">
      <c r="A578" s="1702"/>
      <c r="C578" s="242" t="s">
        <v>5876</v>
      </c>
      <c r="D578" s="242" t="s">
        <v>1028</v>
      </c>
    </row>
    <row r="579" ht="13.5" customHeight="1">
      <c r="A579" s="1702"/>
      <c r="C579" s="242" t="s">
        <v>5878</v>
      </c>
      <c r="D579" s="242" t="s">
        <v>1028</v>
      </c>
    </row>
    <row r="580" ht="13.5" customHeight="1">
      <c r="A580" s="1702"/>
      <c r="C580" s="242" t="s">
        <v>5879</v>
      </c>
      <c r="D580" s="242" t="s">
        <v>1028</v>
      </c>
    </row>
    <row r="581" ht="13.5" customHeight="1">
      <c r="A581" s="1702"/>
      <c r="C581" s="242" t="s">
        <v>5882</v>
      </c>
      <c r="D581" s="242" t="s">
        <v>1028</v>
      </c>
    </row>
    <row r="582" ht="13.5" customHeight="1">
      <c r="A582" s="1702"/>
      <c r="C582" s="242" t="s">
        <v>5884</v>
      </c>
      <c r="D582" s="242" t="s">
        <v>1028</v>
      </c>
    </row>
    <row r="583" ht="13.5" customHeight="1">
      <c r="A583" s="1702"/>
      <c r="C583" s="242" t="s">
        <v>5888</v>
      </c>
      <c r="D583" s="242" t="s">
        <v>1028</v>
      </c>
    </row>
    <row r="584" ht="13.5" customHeight="1">
      <c r="A584" s="1702"/>
      <c r="C584" s="242" t="s">
        <v>5890</v>
      </c>
      <c r="D584" s="242" t="s">
        <v>1028</v>
      </c>
    </row>
    <row r="585" ht="13.5" customHeight="1">
      <c r="A585" s="1702"/>
      <c r="C585" s="242" t="s">
        <v>5893</v>
      </c>
      <c r="D585" s="242" t="s">
        <v>1028</v>
      </c>
    </row>
    <row r="586" ht="13.5" customHeight="1">
      <c r="A586" s="1702"/>
      <c r="C586" s="242" t="s">
        <v>5894</v>
      </c>
      <c r="D586" s="242" t="s">
        <v>1028</v>
      </c>
    </row>
    <row r="587" ht="13.5" customHeight="1">
      <c r="A587" s="1702"/>
      <c r="C587" s="242" t="s">
        <v>5897</v>
      </c>
      <c r="D587" s="242" t="s">
        <v>1028</v>
      </c>
    </row>
    <row r="588" ht="13.5" customHeight="1">
      <c r="A588" s="1702"/>
      <c r="C588" s="242" t="s">
        <v>5899</v>
      </c>
      <c r="D588" s="242" t="s">
        <v>1028</v>
      </c>
    </row>
    <row r="589" ht="13.5" customHeight="1">
      <c r="A589" s="1786">
        <v>41587.0</v>
      </c>
      <c r="C589" s="242" t="s">
        <v>5901</v>
      </c>
      <c r="D589" s="242" t="s">
        <v>1028</v>
      </c>
    </row>
    <row r="590" ht="13.5" customHeight="1">
      <c r="A590" s="1702"/>
      <c r="C590" s="242" t="s">
        <v>5902</v>
      </c>
      <c r="D590" s="242" t="s">
        <v>1028</v>
      </c>
    </row>
    <row r="591" ht="13.5" customHeight="1">
      <c r="A591" s="1702"/>
      <c r="C591" s="242" t="s">
        <v>5904</v>
      </c>
      <c r="D591" s="242" t="s">
        <v>1028</v>
      </c>
    </row>
    <row r="592" ht="13.5" customHeight="1">
      <c r="A592" s="1702"/>
    </row>
    <row r="593" ht="13.5" customHeight="1">
      <c r="A593" s="1702"/>
      <c r="C593" s="242" t="s">
        <v>5906</v>
      </c>
      <c r="D593" s="242" t="s">
        <v>1028</v>
      </c>
      <c r="E593" s="242" t="s">
        <v>5908</v>
      </c>
    </row>
    <row r="594" ht="13.5" customHeight="1">
      <c r="A594" s="1702"/>
      <c r="C594" s="242" t="s">
        <v>5836</v>
      </c>
    </row>
    <row r="595" ht="13.5" customHeight="1">
      <c r="A595" s="1700" t="s">
        <v>5910</v>
      </c>
    </row>
    <row r="596" ht="13.5" customHeight="1">
      <c r="A596" s="1702"/>
      <c r="C596" s="242" t="s">
        <v>5911</v>
      </c>
    </row>
    <row r="597" ht="13.5" customHeight="1">
      <c r="A597" s="1702"/>
    </row>
    <row r="598" ht="13.5" customHeight="1">
      <c r="A598" s="1702"/>
    </row>
    <row r="599" ht="13.5" customHeight="1">
      <c r="A599" s="1702"/>
    </row>
    <row r="600" ht="13.5" customHeight="1">
      <c r="A600" s="1702"/>
    </row>
    <row r="601" ht="13.5" customHeight="1">
      <c r="A601" s="1702"/>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2.75"/>
  <cols>
    <col customWidth="1" min="1" max="1" width="9.56"/>
    <col customWidth="1" min="2" max="2" width="16.44"/>
    <col customWidth="1" min="3" max="3" width="10.0"/>
    <col customWidth="1" min="4" max="4" width="6.67"/>
    <col customWidth="1" min="5" max="5" width="11.11"/>
    <col customWidth="1" min="6" max="6" width="31.0"/>
    <col customWidth="1" min="7" max="7" width="11.0"/>
    <col customWidth="1" min="9" max="9" width="9.11"/>
    <col customWidth="1" min="10" max="10" width="9.56"/>
    <col customWidth="1" min="11" max="11" width="9.67"/>
  </cols>
  <sheetData>
    <row r="1">
      <c r="A1" s="867" t="s">
        <v>5937</v>
      </c>
    </row>
    <row r="4">
      <c r="A4" s="867" t="s">
        <v>0</v>
      </c>
      <c r="B4" s="867" t="s">
        <v>5940</v>
      </c>
      <c r="C4" s="867" t="s">
        <v>5941</v>
      </c>
      <c r="D4" s="867" t="s">
        <v>5942</v>
      </c>
      <c r="E4" s="867" t="s">
        <v>5945</v>
      </c>
      <c r="F4" s="867" t="s">
        <v>5947</v>
      </c>
      <c r="G4" s="867" t="s">
        <v>5948</v>
      </c>
      <c r="H4" s="867" t="s">
        <v>5949</v>
      </c>
      <c r="I4" s="867" t="s">
        <v>4844</v>
      </c>
      <c r="J4" s="867" t="s">
        <v>5952</v>
      </c>
      <c r="K4" s="242" t="s">
        <v>5953</v>
      </c>
    </row>
    <row r="5">
      <c r="A5" s="1798">
        <v>41214.0</v>
      </c>
      <c r="B5" s="243" t="s">
        <v>5958</v>
      </c>
      <c r="D5" s="243">
        <v>2323.0</v>
      </c>
      <c r="E5" s="1799" t="s">
        <v>5960</v>
      </c>
      <c r="F5" s="1800" t="str">
        <f>HYPERLINK("mailto:hi_my_name_is_merryn@hotmail.com","hi_my_name_is_merryn@hotmail.com")</f>
        <v>hi_my_name_is_merryn@hotmail.com</v>
      </c>
      <c r="G5" s="1801">
        <v>100.0</v>
      </c>
      <c r="H5" s="1801">
        <v>20.0</v>
      </c>
      <c r="I5" s="1801" t="s">
        <v>234</v>
      </c>
      <c r="J5" s="243" t="s">
        <v>4598</v>
      </c>
    </row>
    <row r="6">
      <c r="A6" s="1798">
        <v>41214.0</v>
      </c>
      <c r="B6" s="243" t="s">
        <v>5975</v>
      </c>
      <c r="D6" s="243">
        <v>2222.0</v>
      </c>
      <c r="E6" s="1799" t="s">
        <v>5976</v>
      </c>
      <c r="F6" s="1800" t="str">
        <f>HYPERLINK("mailto:sharonmanera@gmail.com","sharonmanera@gmail.com")</f>
        <v>sharonmanera@gmail.com</v>
      </c>
      <c r="G6" s="1801">
        <v>130.0</v>
      </c>
      <c r="H6" s="1801">
        <v>20.0</v>
      </c>
      <c r="I6" s="1801" t="s">
        <v>234</v>
      </c>
      <c r="J6" s="243" t="s">
        <v>4598</v>
      </c>
    </row>
    <row r="7">
      <c r="A7" s="1798">
        <v>41214.0</v>
      </c>
      <c r="B7" s="243" t="s">
        <v>5980</v>
      </c>
      <c r="D7" s="243">
        <v>2122.0</v>
      </c>
      <c r="E7" s="1799" t="s">
        <v>5981</v>
      </c>
      <c r="F7" s="1800" t="str">
        <f>HYPERLINK("mailto:callumsangkuhl@hotmail.com","callumsangkuhl@hotmail.com")</f>
        <v>callumsangkuhl@hotmail.com</v>
      </c>
      <c r="G7" s="1801">
        <v>90.0</v>
      </c>
      <c r="H7" s="1801">
        <v>10.0</v>
      </c>
      <c r="I7" s="1801" t="s">
        <v>234</v>
      </c>
      <c r="J7" s="243" t="s">
        <v>4598</v>
      </c>
    </row>
    <row r="8">
      <c r="A8" s="1798">
        <v>41214.0</v>
      </c>
      <c r="B8" s="243" t="s">
        <v>5987</v>
      </c>
      <c r="D8" s="243">
        <v>2204.0</v>
      </c>
      <c r="E8" s="1799" t="s">
        <v>5988</v>
      </c>
      <c r="F8" s="1800" t="str">
        <f>HYPERLINK("mailto:nnossiter@hotmail.com","nnossiter@hotmail.com")</f>
        <v>nnossiter@hotmail.com</v>
      </c>
      <c r="G8" s="1801">
        <v>264.5</v>
      </c>
      <c r="H8" s="1801">
        <v>20.0</v>
      </c>
      <c r="I8" s="1801" t="s">
        <v>234</v>
      </c>
      <c r="J8" s="243" t="s">
        <v>4598</v>
      </c>
    </row>
    <row r="9">
      <c r="A9" s="1798">
        <v>41214.0</v>
      </c>
      <c r="B9" s="243" t="s">
        <v>5993</v>
      </c>
      <c r="D9" s="243">
        <v>2223.0</v>
      </c>
      <c r="E9" s="1799" t="s">
        <v>5994</v>
      </c>
      <c r="F9" s="1800" t="str">
        <f>HYPERLINK("mailto:melwood88@yahoo.com",".au")</f>
        <v>.au</v>
      </c>
      <c r="G9" s="1801">
        <v>108.0</v>
      </c>
      <c r="H9" s="1801">
        <v>20.0</v>
      </c>
      <c r="I9" s="1801" t="s">
        <v>234</v>
      </c>
      <c r="J9" s="243" t="s">
        <v>4598</v>
      </c>
    </row>
    <row r="10">
      <c r="A10" s="1798">
        <v>41214.0</v>
      </c>
      <c r="B10" s="243" t="s">
        <v>6003</v>
      </c>
      <c r="D10" s="243">
        <v>2099.0</v>
      </c>
      <c r="E10" s="1799" t="s">
        <v>6004</v>
      </c>
      <c r="F10" s="1800" t="str">
        <f>HYPERLINK("mailto:dorkangelsfive@yahoo.com","dorkangelsfive@yahoo.com")</f>
        <v>dorkangelsfive@yahoo.com</v>
      </c>
      <c r="G10" s="1801">
        <v>63.0</v>
      </c>
      <c r="H10" s="1801">
        <v>10.0</v>
      </c>
      <c r="I10" s="1801" t="s">
        <v>234</v>
      </c>
      <c r="J10" s="243" t="s">
        <v>4598</v>
      </c>
    </row>
    <row r="11">
      <c r="A11" s="1798">
        <v>41214.0</v>
      </c>
      <c r="B11" s="243" t="s">
        <v>6012</v>
      </c>
      <c r="D11" s="243">
        <v>2042.0</v>
      </c>
      <c r="E11" s="1799" t="s">
        <v>6013</v>
      </c>
      <c r="F11" s="1800" t="str">
        <f>HYPERLINK("mailto:morekpr@hotmail.com","morekpr@hotmail.com")</f>
        <v>morekpr@hotmail.com</v>
      </c>
      <c r="G11" s="1801">
        <v>65.0</v>
      </c>
      <c r="H11" s="1801">
        <v>10.0</v>
      </c>
      <c r="I11" s="1801" t="s">
        <v>234</v>
      </c>
      <c r="J11" s="243" t="s">
        <v>4598</v>
      </c>
    </row>
    <row r="12">
      <c r="A12" s="1798">
        <v>41214.0</v>
      </c>
      <c r="B12" s="243" t="s">
        <v>6019</v>
      </c>
      <c r="D12" s="243">
        <v>2042.0</v>
      </c>
      <c r="E12" s="1799" t="s">
        <v>6020</v>
      </c>
      <c r="F12" s="1800" t="str">
        <f>HYPERLINK("mailto:gudrunospjonsdottir@gmail.com","gudrunospjonsdottir@gmail.com")</f>
        <v>gudrunospjonsdottir@gmail.com</v>
      </c>
      <c r="G12" s="1801">
        <v>60.0</v>
      </c>
      <c r="H12" s="1801">
        <v>10.0</v>
      </c>
      <c r="I12" s="1801" t="s">
        <v>234</v>
      </c>
      <c r="J12" s="243" t="s">
        <v>4598</v>
      </c>
    </row>
    <row r="13">
      <c r="A13" s="1798">
        <v>41214.0</v>
      </c>
      <c r="B13" s="243" t="s">
        <v>6025</v>
      </c>
      <c r="D13" s="243">
        <v>2154.0</v>
      </c>
      <c r="E13" s="1799" t="s">
        <v>6027</v>
      </c>
      <c r="F13" s="1800" t="str">
        <f>HYPERLINK("mailto:anthonyjsaunders@hotmail.com","anthonyjsaunders@hotmail.com")</f>
        <v>anthonyjsaunders@hotmail.com</v>
      </c>
      <c r="G13" s="1801">
        <v>68.0</v>
      </c>
      <c r="H13" s="1801">
        <v>10.0</v>
      </c>
      <c r="I13" s="1801" t="s">
        <v>234</v>
      </c>
      <c r="J13" s="243" t="s">
        <v>4598</v>
      </c>
    </row>
    <row r="14">
      <c r="A14" s="1798">
        <v>41214.0</v>
      </c>
      <c r="B14" s="243" t="s">
        <v>6035</v>
      </c>
      <c r="D14" s="243">
        <v>2048.0</v>
      </c>
      <c r="E14" s="1799" t="s">
        <v>6037</v>
      </c>
      <c r="F14" s="1800" t="str">
        <f>HYPERLINK("mailto:sneakers2540@gmail.com","sneakers2540@gmail.com")</f>
        <v>sneakers2540@gmail.com</v>
      </c>
      <c r="G14" s="1801" t="s">
        <v>6045</v>
      </c>
      <c r="H14" s="1801" t="s">
        <v>853</v>
      </c>
      <c r="I14" s="1801" t="s">
        <v>234</v>
      </c>
      <c r="J14" s="243" t="s">
        <v>4598</v>
      </c>
    </row>
    <row r="15">
      <c r="A15" s="1798">
        <v>41214.0</v>
      </c>
      <c r="B15" s="243" t="s">
        <v>6047</v>
      </c>
      <c r="D15" s="243">
        <v>2043.0</v>
      </c>
      <c r="E15" s="1799" t="s">
        <v>6048</v>
      </c>
      <c r="F15" s="1800" t="str">
        <f>HYPERLINK("mailto:dylandasey@hotmail.com","dylandasey@hotmail.com")</f>
        <v>dylandasey@hotmail.com</v>
      </c>
      <c r="G15" s="1801">
        <v>146.0</v>
      </c>
      <c r="H15" s="1801">
        <v>20.0</v>
      </c>
      <c r="I15" s="1801" t="s">
        <v>234</v>
      </c>
      <c r="J15" s="243" t="s">
        <v>4598</v>
      </c>
    </row>
    <row r="16">
      <c r="A16" s="1798">
        <v>41214.0</v>
      </c>
      <c r="B16" s="243" t="s">
        <v>6058</v>
      </c>
      <c r="D16" s="243">
        <v>2037.0</v>
      </c>
      <c r="E16" s="1799" t="s">
        <v>6060</v>
      </c>
      <c r="F16" s="1800" t="str">
        <f>HYPERLINK("mailto:horseofdarkness@gmail.com","horseofdarkness@gmail.com")</f>
        <v>horseofdarkness@gmail.com</v>
      </c>
      <c r="G16" s="1801">
        <v>259.0</v>
      </c>
      <c r="H16" s="1801">
        <v>20.0</v>
      </c>
      <c r="I16" s="1801" t="s">
        <v>234</v>
      </c>
      <c r="J16" s="243" t="s">
        <v>4598</v>
      </c>
    </row>
    <row r="17">
      <c r="A17" s="1798">
        <v>41214.0</v>
      </c>
      <c r="B17" s="243" t="s">
        <v>6070</v>
      </c>
      <c r="D17" s="243">
        <v>2350.0</v>
      </c>
      <c r="E17" s="1799" t="s">
        <v>6071</v>
      </c>
      <c r="F17" s="1800" t="str">
        <f>HYPERLINK("mailto:rachel@aemeliageorge.com.au"," ")</f>
        <v> </v>
      </c>
      <c r="G17" s="1801">
        <v>146.0</v>
      </c>
      <c r="H17" s="1801">
        <v>20.0</v>
      </c>
      <c r="I17" s="1801" t="s">
        <v>234</v>
      </c>
      <c r="J17" s="243" t="s">
        <v>4598</v>
      </c>
    </row>
    <row r="18">
      <c r="A18" s="1798">
        <v>41214.0</v>
      </c>
      <c r="B18" s="243" t="s">
        <v>6077</v>
      </c>
      <c r="D18" s="243">
        <v>2145.0</v>
      </c>
      <c r="E18" s="1799" t="s">
        <v>6081</v>
      </c>
      <c r="F18" s="1800" t="str">
        <f>HYPERLINK("mailto:speranza1@optusnet.com.au","speranza1@optusnet.com.au")</f>
        <v>speranza1@optusnet.com.au</v>
      </c>
      <c r="G18" s="1801">
        <v>125.0</v>
      </c>
      <c r="H18" s="1801">
        <v>20.0</v>
      </c>
      <c r="I18" s="1801" t="s">
        <v>234</v>
      </c>
      <c r="J18" s="243" t="s">
        <v>4598</v>
      </c>
    </row>
    <row r="19">
      <c r="A19" s="1798">
        <v>41214.0</v>
      </c>
      <c r="B19" s="243" t="s">
        <v>6084</v>
      </c>
      <c r="D19" s="243">
        <v>2095.0</v>
      </c>
      <c r="E19" s="1799" t="s">
        <v>6086</v>
      </c>
      <c r="F19" s="1800" t="str">
        <f>HYPERLINK("mailto:martvan@live.com.au","martvan@live.com.au")</f>
        <v>martvan@live.com.au</v>
      </c>
      <c r="G19" s="1801" t="s">
        <v>6045</v>
      </c>
      <c r="H19" s="1801" t="s">
        <v>853</v>
      </c>
      <c r="I19" s="1801" t="s">
        <v>234</v>
      </c>
      <c r="J19" s="243" t="s">
        <v>4598</v>
      </c>
    </row>
    <row r="20">
      <c r="A20" s="1798">
        <v>41214.0</v>
      </c>
      <c r="B20" s="243" t="s">
        <v>6094</v>
      </c>
      <c r="D20" s="243">
        <v>2045.0</v>
      </c>
      <c r="E20" s="1799" t="s">
        <v>6096</v>
      </c>
      <c r="F20" s="1800" t="str">
        <f>HYPERLINK("mailto:skip@exemail.com.au","skip@exemail.com.au")</f>
        <v>skip@exemail.com.au</v>
      </c>
      <c r="G20" s="1801">
        <v>60.9</v>
      </c>
      <c r="H20" s="1801">
        <v>10.0</v>
      </c>
      <c r="I20" s="1801" t="s">
        <v>234</v>
      </c>
      <c r="J20" s="243" t="s">
        <v>4598</v>
      </c>
    </row>
    <row r="21">
      <c r="A21" s="1798">
        <v>41214.0</v>
      </c>
      <c r="B21" s="243" t="s">
        <v>6101</v>
      </c>
      <c r="D21" s="243">
        <v>4101.0</v>
      </c>
      <c r="E21" s="1799" t="s">
        <v>6104</v>
      </c>
      <c r="F21" s="1800" t="str">
        <f>HYPERLINK("mailto:d.long@library.vq.edu.au","d.long@library.vq.edu.au")</f>
        <v>d.long@library.vq.edu.au</v>
      </c>
      <c r="G21" s="1801">
        <v>122.0</v>
      </c>
      <c r="H21" s="1801">
        <v>20.0</v>
      </c>
      <c r="I21" s="1801" t="s">
        <v>234</v>
      </c>
      <c r="J21" s="243" t="s">
        <v>4598</v>
      </c>
    </row>
    <row r="22">
      <c r="A22" s="1798">
        <v>41214.0</v>
      </c>
      <c r="B22" s="243" t="s">
        <v>6112</v>
      </c>
      <c r="D22" s="243">
        <v>2850.0</v>
      </c>
      <c r="E22" s="1799" t="s">
        <v>6114</v>
      </c>
      <c r="F22" s="1800" t="str">
        <f>HYPERLINK("mailto:djaynerussell@winsoft.net.au","djaynerussell@winsoft.net.au")</f>
        <v>djaynerussell@winsoft.net.au</v>
      </c>
      <c r="G22" s="1801">
        <v>84.5</v>
      </c>
      <c r="H22" s="1801">
        <v>10.0</v>
      </c>
      <c r="I22" s="1801" t="s">
        <v>234</v>
      </c>
      <c r="J22" s="243" t="s">
        <v>4598</v>
      </c>
    </row>
    <row r="23">
      <c r="A23" s="1798">
        <v>41214.0</v>
      </c>
      <c r="B23" s="243" t="s">
        <v>6121</v>
      </c>
      <c r="D23" s="243">
        <v>2138.0</v>
      </c>
      <c r="E23" s="1799" t="s">
        <v>6123</v>
      </c>
      <c r="F23" s="1800" t="str">
        <f>HYPERLINK("mailto:paul.baroob@bossm.com.au","paul.baroob@bossm.com.au")</f>
        <v>paul.baroob@bossm.com.au</v>
      </c>
      <c r="G23" s="1801">
        <v>90.0</v>
      </c>
      <c r="H23" s="1801">
        <v>10.0</v>
      </c>
      <c r="I23" s="1801" t="s">
        <v>234</v>
      </c>
      <c r="J23" s="243" t="s">
        <v>4598</v>
      </c>
    </row>
    <row r="24">
      <c r="A24" s="1798">
        <v>41214.0</v>
      </c>
      <c r="B24" s="243" t="s">
        <v>6129</v>
      </c>
      <c r="D24" s="243">
        <v>2042.0</v>
      </c>
      <c r="E24" s="1799" t="s">
        <v>6131</v>
      </c>
      <c r="F24" s="1800" t="str">
        <f>HYPERLINK("mailto:geebeeisme@hotmail.com","geebeeisme@hotmail.com")</f>
        <v>geebeeisme@hotmail.com</v>
      </c>
      <c r="G24" s="1801">
        <v>65.95</v>
      </c>
      <c r="H24" s="1801">
        <v>10.0</v>
      </c>
      <c r="I24" s="1801" t="s">
        <v>234</v>
      </c>
      <c r="J24" s="243" t="s">
        <v>4598</v>
      </c>
    </row>
    <row r="25">
      <c r="A25" s="1798">
        <v>41214.0</v>
      </c>
      <c r="B25" s="243" t="s">
        <v>6135</v>
      </c>
      <c r="D25" s="243">
        <v>3181.0</v>
      </c>
      <c r="E25" s="1799" t="s">
        <v>6137</v>
      </c>
      <c r="F25" s="1800" t="str">
        <f>HYPERLINK("mailto:aaron.howlett@hotmail.com","aaron.howlett@hotmail.com")</f>
        <v>aaron.howlett@hotmail.com</v>
      </c>
      <c r="G25" s="1801">
        <v>105.0</v>
      </c>
      <c r="H25" s="1801">
        <v>20.0</v>
      </c>
      <c r="I25" s="1801" t="s">
        <v>234</v>
      </c>
      <c r="J25" s="243" t="s">
        <v>4598</v>
      </c>
    </row>
    <row r="26">
      <c r="A26" s="1798">
        <v>41214.0</v>
      </c>
      <c r="B26" s="243" t="s">
        <v>6144</v>
      </c>
      <c r="D26" s="243">
        <v>2048.0</v>
      </c>
      <c r="E26" s="1799" t="s">
        <v>6145</v>
      </c>
      <c r="F26" s="1800" t="str">
        <f>HYPERLINK("mailto:twig.McKenzie@hotmail.com","twig.McKenzie@hotmail.com")</f>
        <v>twig.McKenzie@hotmail.com</v>
      </c>
      <c r="G26" s="1801">
        <v>70.0</v>
      </c>
      <c r="H26" s="1801">
        <v>10.0</v>
      </c>
      <c r="I26" s="1801" t="s">
        <v>234</v>
      </c>
      <c r="J26" s="243" t="s">
        <v>4598</v>
      </c>
    </row>
    <row r="27">
      <c r="A27" s="1798">
        <v>41214.0</v>
      </c>
      <c r="B27" s="243" t="s">
        <v>6149</v>
      </c>
      <c r="D27" s="243">
        <v>2050.0</v>
      </c>
      <c r="E27" s="1799" t="s">
        <v>6150</v>
      </c>
      <c r="F27" s="1800" t="str">
        <f>HYPERLINK("mailto:kate_Thompson@bigpond.com","kate_Thompson@bigpond.com")</f>
        <v>kate_Thompson@bigpond.com</v>
      </c>
      <c r="G27" s="1801">
        <v>90.0</v>
      </c>
      <c r="H27" s="1801">
        <v>10.0</v>
      </c>
      <c r="I27" s="1801" t="s">
        <v>234</v>
      </c>
      <c r="J27" s="243" t="s">
        <v>4598</v>
      </c>
    </row>
    <row r="28">
      <c r="A28" s="1798">
        <v>41214.0</v>
      </c>
      <c r="B28" s="243" t="s">
        <v>6155</v>
      </c>
      <c r="D28" s="243">
        <v>2203.0</v>
      </c>
      <c r="E28" s="1799" t="s">
        <v>6156</v>
      </c>
      <c r="F28" s="1800" t="str">
        <f>HYPERLINK("mailto:limmeowwii@gmail.com","limmeowwii@gmail.com")</f>
        <v>limmeowwii@gmail.com</v>
      </c>
      <c r="G28" s="1801">
        <v>110.0</v>
      </c>
      <c r="H28" s="1801">
        <v>20.0</v>
      </c>
      <c r="I28" s="1801" t="s">
        <v>234</v>
      </c>
      <c r="J28" s="243" t="s">
        <v>4598</v>
      </c>
    </row>
    <row r="29">
      <c r="A29" s="1798">
        <v>41214.0</v>
      </c>
      <c r="B29" s="243" t="s">
        <v>6158</v>
      </c>
      <c r="D29" s="243">
        <v>2042.0</v>
      </c>
      <c r="E29" s="1799" t="s">
        <v>6160</v>
      </c>
      <c r="F29" s="1800" t="str">
        <f>HYPERLINK("mailto:nwuts107@gmail.com","nwuts107@gmail.com")</f>
        <v>nwuts107@gmail.com</v>
      </c>
      <c r="G29" s="1801">
        <v>60.0</v>
      </c>
      <c r="H29" s="1801">
        <v>10.0</v>
      </c>
      <c r="I29" s="1801" t="s">
        <v>234</v>
      </c>
      <c r="J29" s="243" t="s">
        <v>4598</v>
      </c>
    </row>
    <row r="30">
      <c r="A30" s="1798">
        <v>41214.0</v>
      </c>
      <c r="B30" s="243" t="s">
        <v>6163</v>
      </c>
      <c r="D30" s="243">
        <v>2216.0</v>
      </c>
      <c r="E30" s="1799" t="s">
        <v>6164</v>
      </c>
      <c r="F30" s="1800" t="str">
        <f>HYPERLINK("mailto:mrsmonsalve@gmail.com","mrsmonsalve@gmail.com")</f>
        <v>mrsmonsalve@gmail.com</v>
      </c>
      <c r="G30" s="1801">
        <v>70.0</v>
      </c>
      <c r="H30" s="1801">
        <v>10.0</v>
      </c>
      <c r="I30" s="1801" t="s">
        <v>234</v>
      </c>
      <c r="J30" s="243" t="s">
        <v>4598</v>
      </c>
    </row>
    <row r="31">
      <c r="A31" s="1798">
        <v>41214.0</v>
      </c>
      <c r="B31" s="243" t="s">
        <v>6172</v>
      </c>
      <c r="D31" s="243">
        <v>2048.0</v>
      </c>
      <c r="E31" s="1799" t="s">
        <v>6173</v>
      </c>
      <c r="F31" s="1800" t="str">
        <f>HYPERLINK("mailto:fawcetsanne@gmail.com","fawcetsanne@gmail.com")</f>
        <v>fawcetsanne@gmail.com</v>
      </c>
      <c r="G31" s="1801">
        <v>60.0</v>
      </c>
      <c r="H31" s="1801">
        <v>10.0</v>
      </c>
      <c r="I31" s="1801" t="s">
        <v>234</v>
      </c>
      <c r="J31" s="243" t="s">
        <v>4598</v>
      </c>
    </row>
    <row r="32">
      <c r="A32" s="1798">
        <v>41214.0</v>
      </c>
      <c r="B32" s="243" t="s">
        <v>6181</v>
      </c>
      <c r="D32" s="243">
        <v>2203.0</v>
      </c>
      <c r="E32" s="1799" t="s">
        <v>6182</v>
      </c>
      <c r="F32" s="1800" t="str">
        <f>HYPERLINK("mailto:paines11@gmail.com","paines11@gmail.com")</f>
        <v>paines11@gmail.com</v>
      </c>
      <c r="G32" s="1801">
        <v>95.0</v>
      </c>
      <c r="H32" s="1801">
        <v>10.0</v>
      </c>
      <c r="I32" s="1801" t="s">
        <v>234</v>
      </c>
      <c r="J32" s="243" t="s">
        <v>4598</v>
      </c>
    </row>
    <row r="33">
      <c r="A33" s="1798">
        <v>41214.0</v>
      </c>
      <c r="B33" s="243" t="s">
        <v>6187</v>
      </c>
      <c r="D33" s="243">
        <v>2049.0</v>
      </c>
      <c r="E33" s="1799" t="s">
        <v>6188</v>
      </c>
      <c r="F33" s="1800" t="str">
        <f>HYPERLINK("mailto:mulalmalyon@gmail.com","mulalmalyon@gmail.com")</f>
        <v>mulalmalyon@gmail.com</v>
      </c>
      <c r="G33" s="1801" t="s">
        <v>6045</v>
      </c>
      <c r="H33" s="1801" t="s">
        <v>853</v>
      </c>
      <c r="I33" s="1801" t="s">
        <v>234</v>
      </c>
      <c r="J33" s="243" t="s">
        <v>4598</v>
      </c>
    </row>
    <row r="34">
      <c r="A34" s="1798">
        <v>41214.0</v>
      </c>
      <c r="B34" s="243" t="s">
        <v>6194</v>
      </c>
      <c r="D34" s="243">
        <v>2047.0</v>
      </c>
      <c r="E34" s="1799" t="s">
        <v>6198</v>
      </c>
      <c r="F34" s="1800" t="str">
        <f>HYPERLINK("mailto:jonocreatesstuff@gmail.com","jonocreatesstuff@gmail.com")</f>
        <v>jonocreatesstuff@gmail.com</v>
      </c>
      <c r="G34" s="1801">
        <v>114.95</v>
      </c>
      <c r="H34" s="1801">
        <v>20.0</v>
      </c>
      <c r="I34" s="1801" t="s">
        <v>234</v>
      </c>
      <c r="J34" s="243" t="s">
        <v>4598</v>
      </c>
    </row>
    <row r="35">
      <c r="A35" s="1798">
        <v>41214.0</v>
      </c>
      <c r="B35" s="243" t="s">
        <v>6207</v>
      </c>
      <c r="D35" s="243">
        <v>1760.0</v>
      </c>
      <c r="E35" s="1799" t="s">
        <v>6209</v>
      </c>
      <c r="F35" s="1800" t="str">
        <f>HYPERLINK("mailto:xiaosan1969@hotmail.com","xiaosan1969@hotmail.com")</f>
        <v>xiaosan1969@hotmail.com</v>
      </c>
      <c r="G35" s="1801">
        <v>105.0</v>
      </c>
      <c r="H35" s="1801">
        <v>20.0</v>
      </c>
      <c r="I35" s="1801" t="s">
        <v>234</v>
      </c>
      <c r="J35" s="243" t="s">
        <v>4598</v>
      </c>
    </row>
    <row r="36">
      <c r="A36" s="1798">
        <v>41214.0</v>
      </c>
      <c r="B36" s="243" t="s">
        <v>6215</v>
      </c>
      <c r="D36" s="243">
        <v>2525.0</v>
      </c>
      <c r="E36" s="1799" t="s">
        <v>6216</v>
      </c>
      <c r="F36" s="1800" t="str">
        <f>HYPERLINK("mailto:Abby.Sykes@hotmail.com","Abby.Sykes@hotmail.com")</f>
        <v>Abby.Sykes@hotmail.com</v>
      </c>
      <c r="G36" s="1801">
        <v>30.0</v>
      </c>
      <c r="I36" s="1801" t="s">
        <v>234</v>
      </c>
      <c r="J36" s="243" t="s">
        <v>4598</v>
      </c>
    </row>
    <row r="37">
      <c r="A37" s="1798">
        <v>41214.0</v>
      </c>
      <c r="B37" s="243" t="s">
        <v>6222</v>
      </c>
      <c r="D37" s="243">
        <v>2147.0</v>
      </c>
      <c r="E37" s="1799" t="s">
        <v>6223</v>
      </c>
      <c r="F37" s="1800" t="str">
        <f>HYPERLINK("mailto:yinjieliang@msn.cn","yinjieliang@msn.cn")</f>
        <v>yinjieliang@msn.cn</v>
      </c>
      <c r="G37" s="1801">
        <v>105.0</v>
      </c>
      <c r="H37" s="1801">
        <v>20.0</v>
      </c>
      <c r="I37" s="1801" t="s">
        <v>234</v>
      </c>
      <c r="J37" s="243" t="s">
        <v>4598</v>
      </c>
    </row>
    <row r="38">
      <c r="A38" s="1798">
        <v>41214.0</v>
      </c>
      <c r="B38" s="243" t="s">
        <v>6230</v>
      </c>
      <c r="D38" s="243">
        <v>2620.0</v>
      </c>
      <c r="E38" s="1799" t="s">
        <v>6232</v>
      </c>
      <c r="F38" s="1800" t="str">
        <f>HYPERLINK("mailto:gomilogo@hotmail.com","gomilogo@hotmail.com")</f>
        <v>gomilogo@hotmail.com</v>
      </c>
      <c r="G38" s="1801">
        <v>94.0</v>
      </c>
      <c r="H38" s="1801">
        <v>10.0</v>
      </c>
      <c r="I38" s="1801" t="s">
        <v>234</v>
      </c>
      <c r="J38" s="243" t="s">
        <v>4598</v>
      </c>
    </row>
    <row r="39">
      <c r="A39" s="1798">
        <v>41214.0</v>
      </c>
      <c r="B39" s="243" t="s">
        <v>6239</v>
      </c>
      <c r="D39" s="243">
        <v>2612.0</v>
      </c>
      <c r="E39" s="1799" t="s">
        <v>6240</v>
      </c>
      <c r="F39" s="1800" t="str">
        <f>HYPERLINK("mailto:jonathan.hack@bigpond.com","jonathan.hack@bigpond.com")</f>
        <v>jonathan.hack@bigpond.com</v>
      </c>
      <c r="G39" s="1801">
        <v>93.9</v>
      </c>
      <c r="H39" s="1801">
        <v>10.0</v>
      </c>
      <c r="I39" s="1801" t="s">
        <v>234</v>
      </c>
      <c r="J39" s="243" t="s">
        <v>4598</v>
      </c>
    </row>
    <row r="40">
      <c r="A40" s="1798">
        <v>41214.0</v>
      </c>
      <c r="B40" s="243" t="s">
        <v>6250</v>
      </c>
      <c r="D40" s="243">
        <v>2015.0</v>
      </c>
      <c r="E40" s="1799" t="s">
        <v>6251</v>
      </c>
      <c r="F40" s="1800" t="str">
        <f>HYPERLINK("mailto:justin.fabo@anz.com","justin.fabo@anz.com")</f>
        <v>justin.fabo@anz.com</v>
      </c>
      <c r="G40" s="1801">
        <v>120.0</v>
      </c>
      <c r="H40" s="1801">
        <v>20.0</v>
      </c>
      <c r="I40" s="1801" t="s">
        <v>234</v>
      </c>
      <c r="J40" s="243" t="s">
        <v>4598</v>
      </c>
    </row>
    <row r="41">
      <c r="A41" s="1798">
        <v>41214.0</v>
      </c>
      <c r="B41" s="243" t="s">
        <v>6263</v>
      </c>
      <c r="D41" s="243">
        <v>2101.0</v>
      </c>
      <c r="E41" s="1799" t="s">
        <v>6264</v>
      </c>
      <c r="F41" s="1800" t="str">
        <f>HYPERLINK("mailto:mattheath_7@hotmail.com","mattheath_7@hotmail.com")</f>
        <v>mattheath_7@hotmail.com</v>
      </c>
      <c r="G41" s="1801" t="s">
        <v>6045</v>
      </c>
      <c r="H41" s="1801" t="s">
        <v>853</v>
      </c>
      <c r="I41" s="1801" t="s">
        <v>234</v>
      </c>
      <c r="J41" s="243" t="s">
        <v>4598</v>
      </c>
    </row>
    <row r="42">
      <c r="A42" s="1798">
        <v>41214.0</v>
      </c>
      <c r="B42" s="243" t="s">
        <v>6268</v>
      </c>
      <c r="D42" s="243">
        <v>2137.0</v>
      </c>
      <c r="E42" s="1799" t="s">
        <v>6270</v>
      </c>
      <c r="F42" s="1800" t="str">
        <f>HYPERLINK("mailto:felicityre@yahoo.com","felicityre@yahoo.com")</f>
        <v>felicityre@yahoo.com</v>
      </c>
      <c r="G42" s="1801">
        <v>169.0</v>
      </c>
      <c r="H42" s="1801">
        <v>20.0</v>
      </c>
      <c r="I42" s="1801" t="s">
        <v>234</v>
      </c>
      <c r="J42" s="243" t="s">
        <v>4598</v>
      </c>
    </row>
    <row r="43">
      <c r="A43" s="1798">
        <v>41214.0</v>
      </c>
      <c r="B43" s="243" t="s">
        <v>6276</v>
      </c>
      <c r="D43" s="243">
        <v>2010.0</v>
      </c>
      <c r="E43" s="1799" t="s">
        <v>6277</v>
      </c>
      <c r="F43" s="1800" t="str">
        <f>HYPERLINK("mailto:coolbear99@hotmail.com","coolbear99@hotmail.com")</f>
        <v>coolbear99@hotmail.com</v>
      </c>
      <c r="G43" s="1801">
        <v>45.0</v>
      </c>
      <c r="I43" s="1801" t="s">
        <v>234</v>
      </c>
      <c r="J43" s="243" t="s">
        <v>4598</v>
      </c>
    </row>
    <row r="44">
      <c r="A44" s="1798">
        <v>41214.0</v>
      </c>
      <c r="B44" s="243" t="s">
        <v>6280</v>
      </c>
      <c r="D44" s="243">
        <v>6023.0</v>
      </c>
      <c r="E44" s="1799" t="s">
        <v>6282</v>
      </c>
      <c r="F44" s="1800" t="str">
        <f>HYPERLINK("mailto:gracias@iinet.net.au"," ")</f>
        <v> </v>
      </c>
      <c r="G44" s="1801">
        <v>65.0</v>
      </c>
      <c r="H44" s="1801">
        <v>10.0</v>
      </c>
      <c r="I44" s="1801" t="s">
        <v>234</v>
      </c>
      <c r="J44" s="243" t="s">
        <v>4598</v>
      </c>
    </row>
    <row r="45">
      <c r="A45" s="1798">
        <v>41214.0</v>
      </c>
      <c r="B45" s="243" t="s">
        <v>6285</v>
      </c>
      <c r="D45" s="243">
        <v>2119.0</v>
      </c>
      <c r="E45" s="1799" t="s">
        <v>6286</v>
      </c>
      <c r="F45" s="1800" t="str">
        <f>HYPERLINK("mailto:kristinajh@gmail.com","kristinajh@gmail.com")</f>
        <v>kristinajh@gmail.com</v>
      </c>
      <c r="G45" s="1801">
        <v>108.95</v>
      </c>
      <c r="H45" s="1801">
        <v>20.0</v>
      </c>
      <c r="I45" s="1801" t="s">
        <v>234</v>
      </c>
      <c r="J45" s="243" t="s">
        <v>4598</v>
      </c>
    </row>
    <row r="46">
      <c r="A46" s="1798">
        <v>41214.0</v>
      </c>
      <c r="B46" s="243" t="s">
        <v>6290</v>
      </c>
      <c r="D46" s="243">
        <v>2166.0</v>
      </c>
      <c r="E46" s="1799" t="s">
        <v>6291</v>
      </c>
      <c r="F46" s="1800" t="str">
        <f>HYPERLINK("mailto:Mosseldeeface@gmail.com","Mosseldeeface@gmail.com")</f>
        <v>Mosseldeeface@gmail.com</v>
      </c>
      <c r="G46" s="1801">
        <v>77.0</v>
      </c>
      <c r="H46" s="1801">
        <v>10.0</v>
      </c>
      <c r="I46" s="1801" t="s">
        <v>234</v>
      </c>
      <c r="J46" s="243" t="s">
        <v>4598</v>
      </c>
    </row>
    <row r="47">
      <c r="A47" s="1798">
        <v>41214.0</v>
      </c>
      <c r="B47" s="243" t="s">
        <v>6301</v>
      </c>
      <c r="D47" s="243" t="s">
        <v>6302</v>
      </c>
      <c r="E47" s="1799" t="s">
        <v>6304</v>
      </c>
      <c r="F47" s="1800" t="str">
        <f>HYPERLINK("mailto:mcinerney@paradise.net.nz","mcinerney@paradise.net.nz")</f>
        <v>mcinerney@paradise.net.nz</v>
      </c>
      <c r="G47" s="1801">
        <v>131.5</v>
      </c>
      <c r="H47" s="1801">
        <v>20.0</v>
      </c>
      <c r="I47" s="1801" t="s">
        <v>234</v>
      </c>
      <c r="J47" s="243" t="s">
        <v>4598</v>
      </c>
    </row>
    <row r="48">
      <c r="A48" s="1798">
        <v>41214.0</v>
      </c>
      <c r="B48" s="243" t="s">
        <v>6311</v>
      </c>
      <c r="D48" s="243">
        <v>2070.0</v>
      </c>
      <c r="E48" s="1799" t="s">
        <v>6312</v>
      </c>
      <c r="F48" s="1800" t="str">
        <f>HYPERLINK("mailto:jimmy_tod_hill@yahoo.com","jimmy_tod_hill@yahoo.com")</f>
        <v>jimmy_tod_hill@yahoo.com</v>
      </c>
      <c r="G48" s="1801">
        <v>103.0</v>
      </c>
      <c r="H48" s="1801">
        <v>20.0</v>
      </c>
      <c r="I48" s="1801" t="s">
        <v>234</v>
      </c>
      <c r="J48" s="243" t="s">
        <v>4598</v>
      </c>
    </row>
    <row r="49">
      <c r="A49" s="1798">
        <v>41214.0</v>
      </c>
      <c r="B49" s="243" t="s">
        <v>6322</v>
      </c>
      <c r="D49" s="243">
        <v>2044.0</v>
      </c>
      <c r="E49" s="1799" t="s">
        <v>6324</v>
      </c>
      <c r="F49" s="1800" t="str">
        <f>HYPERLINK("mailto:svenrees@gmail.com","svenrees@gmail.com")</f>
        <v>svenrees@gmail.com</v>
      </c>
      <c r="G49" s="1801">
        <v>75.0</v>
      </c>
      <c r="H49" s="1801">
        <v>10.0</v>
      </c>
      <c r="I49" s="1801" t="s">
        <v>234</v>
      </c>
      <c r="J49" s="243" t="s">
        <v>4598</v>
      </c>
    </row>
    <row r="50">
      <c r="A50" s="1798">
        <v>41214.0</v>
      </c>
      <c r="B50" s="243" t="s">
        <v>6332</v>
      </c>
      <c r="D50" s="243">
        <v>2035.0</v>
      </c>
      <c r="E50" s="1799" t="s">
        <v>6334</v>
      </c>
      <c r="F50" s="1800" t="str">
        <f>HYPERLINK("mailto:stephaplin@optistnet.com.au","stephaplin@optistnet.com.au")</f>
        <v>stephaplin@optistnet.com.au</v>
      </c>
      <c r="G50" s="1801">
        <v>74.0</v>
      </c>
      <c r="H50" s="1801">
        <v>10.0</v>
      </c>
      <c r="I50" s="1801" t="s">
        <v>234</v>
      </c>
      <c r="J50" s="243" t="s">
        <v>4598</v>
      </c>
    </row>
    <row r="51">
      <c r="A51" s="1798">
        <v>41214.0</v>
      </c>
      <c r="B51" s="243" t="s">
        <v>6340</v>
      </c>
      <c r="D51" s="243" t="s">
        <v>853</v>
      </c>
      <c r="E51" s="1799" t="s">
        <v>6342</v>
      </c>
      <c r="F51" s="1800" t="str">
        <f>HYPERLINK("mailto:h@exposurestudios.com.au","h@exposurestudios.com.au")</f>
        <v>h@exposurestudios.com.au</v>
      </c>
      <c r="G51" s="1801">
        <v>215.0</v>
      </c>
      <c r="H51" s="1801">
        <v>20.0</v>
      </c>
      <c r="I51" s="1801" t="s">
        <v>234</v>
      </c>
      <c r="J51" s="243" t="s">
        <v>4598</v>
      </c>
    </row>
    <row r="52">
      <c r="A52" s="1798">
        <v>41214.0</v>
      </c>
      <c r="B52" s="243" t="s">
        <v>6348</v>
      </c>
      <c r="D52" s="243">
        <v>2042.0</v>
      </c>
      <c r="E52" s="1799" t="s">
        <v>6349</v>
      </c>
      <c r="F52" s="1800" t="str">
        <f>HYPERLINK("mailto:adrianjgray@gmail.com","adrianjgray@gmail.com")</f>
        <v>adrianjgray@gmail.com</v>
      </c>
      <c r="G52" s="1801">
        <v>75.0</v>
      </c>
      <c r="H52" s="1801">
        <v>10.0</v>
      </c>
      <c r="I52" s="1801" t="s">
        <v>234</v>
      </c>
      <c r="J52" s="243" t="s">
        <v>4598</v>
      </c>
    </row>
    <row r="53">
      <c r="A53" s="1798">
        <v>41214.0</v>
      </c>
      <c r="B53" s="243" t="s">
        <v>6360</v>
      </c>
      <c r="D53" s="243">
        <v>2203.0</v>
      </c>
      <c r="E53" s="1799" t="s">
        <v>853</v>
      </c>
      <c r="F53" s="1800" t="str">
        <f>HYPERLINK("mailto:vendyl@hotmail.com","vendyl@hotmail.com")</f>
        <v>vendyl@hotmail.com</v>
      </c>
      <c r="G53" s="1801">
        <v>63.95</v>
      </c>
      <c r="H53" s="1801">
        <v>10.0</v>
      </c>
      <c r="I53" s="1801" t="s">
        <v>234</v>
      </c>
      <c r="J53" s="243" t="s">
        <v>4598</v>
      </c>
    </row>
    <row r="54">
      <c r="A54" s="1798">
        <v>41214.0</v>
      </c>
      <c r="B54" s="243" t="s">
        <v>6368</v>
      </c>
      <c r="D54" s="243">
        <v>2088.0</v>
      </c>
      <c r="E54" s="1799" t="s">
        <v>6369</v>
      </c>
      <c r="F54" s="1800" t="str">
        <f>HYPERLINK("mailto:dmuscat_oo@hotmail.com","dmuscat_oo@hotmail.com")</f>
        <v>dmuscat_oo@hotmail.com</v>
      </c>
      <c r="G54" s="1801">
        <v>90.0</v>
      </c>
      <c r="H54" s="1801">
        <v>10.0</v>
      </c>
      <c r="I54" s="1801" t="s">
        <v>234</v>
      </c>
      <c r="J54" s="243" t="s">
        <v>4598</v>
      </c>
    </row>
    <row r="55">
      <c r="A55" s="1798">
        <v>41214.0</v>
      </c>
      <c r="B55" s="243" t="s">
        <v>6377</v>
      </c>
      <c r="D55" s="243">
        <v>2000.0</v>
      </c>
      <c r="E55" s="1799" t="s">
        <v>6380</v>
      </c>
      <c r="F55" s="1800" t="str">
        <f>HYPERLINK("mailto:truong.nhathiep@gmail.com","truong.nhathiep@gmail.com")</f>
        <v>truong.nhathiep@gmail.com</v>
      </c>
      <c r="G55" s="1801">
        <v>90.0</v>
      </c>
      <c r="H55" s="1801">
        <v>10.0</v>
      </c>
      <c r="I55" s="1801" t="s">
        <v>234</v>
      </c>
      <c r="J55" s="243" t="s">
        <v>4598</v>
      </c>
    </row>
    <row r="56">
      <c r="A56" s="1798">
        <v>41214.0</v>
      </c>
      <c r="B56" s="243" t="s">
        <v>6392</v>
      </c>
      <c r="D56" s="243">
        <v>2037.0</v>
      </c>
      <c r="E56" s="1799" t="s">
        <v>6393</v>
      </c>
      <c r="F56" s="1800" t="str">
        <f>HYPERLINK("mailto:fabnce_gwalo@hotmail.com","fabnce_gwalo@hotmail.com")</f>
        <v>fabnce_gwalo@hotmail.com</v>
      </c>
      <c r="G56" s="1801">
        <v>70.0</v>
      </c>
      <c r="H56" s="1801">
        <v>10.0</v>
      </c>
      <c r="I56" s="1801" t="s">
        <v>234</v>
      </c>
      <c r="J56" s="243" t="s">
        <v>4598</v>
      </c>
    </row>
    <row r="57">
      <c r="A57" s="1798">
        <v>41214.0</v>
      </c>
      <c r="B57" s="243" t="s">
        <v>6402</v>
      </c>
      <c r="D57" s="243">
        <v>3220.0</v>
      </c>
      <c r="E57" s="1799" t="s">
        <v>853</v>
      </c>
      <c r="F57" s="1800" t="str">
        <f>HYPERLINK("mailto:aemadden@me.com","aemadden@me.com")</f>
        <v>aemadden@me.com</v>
      </c>
      <c r="G57" s="1801">
        <v>118.0</v>
      </c>
      <c r="H57" s="1801">
        <v>20.0</v>
      </c>
      <c r="I57" s="1801" t="s">
        <v>234</v>
      </c>
      <c r="J57" s="243" t="s">
        <v>4598</v>
      </c>
    </row>
    <row r="58">
      <c r="A58" s="1798">
        <v>41214.0</v>
      </c>
      <c r="B58" s="243" t="s">
        <v>6409</v>
      </c>
      <c r="D58" s="243">
        <v>2032.0</v>
      </c>
      <c r="E58" s="1799" t="s">
        <v>6410</v>
      </c>
      <c r="F58" s="1800" t="str">
        <f>HYPERLINK("mailto:d_soewandi@hotmail.com","d_soewandi@hotmail.com")</f>
        <v>d_soewandi@hotmail.com</v>
      </c>
      <c r="G58" s="1801">
        <v>65.0</v>
      </c>
      <c r="H58" s="1801">
        <v>10.0</v>
      </c>
      <c r="I58" s="1801" t="s">
        <v>234</v>
      </c>
      <c r="J58" s="243" t="s">
        <v>4598</v>
      </c>
    </row>
    <row r="59">
      <c r="A59" s="1798">
        <v>41214.0</v>
      </c>
      <c r="B59" s="243" t="s">
        <v>6415</v>
      </c>
      <c r="D59" s="243">
        <v>2216.0</v>
      </c>
      <c r="E59" s="1799" t="s">
        <v>6416</v>
      </c>
      <c r="F59" s="1800" t="str">
        <f>HYPERLINK("mailto:Zpfieltsz@126.com","Zpfieltsz@126.com")</f>
        <v>Zpfieltsz@126.com</v>
      </c>
      <c r="G59" s="1801">
        <v>215.0</v>
      </c>
      <c r="H59" s="1801">
        <v>20.0</v>
      </c>
      <c r="I59" s="1801" t="s">
        <v>234</v>
      </c>
      <c r="J59" s="243" t="s">
        <v>4598</v>
      </c>
    </row>
    <row r="60">
      <c r="A60" s="1798">
        <v>41214.0</v>
      </c>
      <c r="B60" s="243" t="s">
        <v>6425</v>
      </c>
      <c r="D60" s="243">
        <v>2216.0</v>
      </c>
      <c r="E60" s="1799" t="s">
        <v>6426</v>
      </c>
      <c r="F60" s="1800" t="str">
        <f>HYPERLINK("mailto:sxyaoyao@hotmail.com","sxyaoyao@hotmail.com")</f>
        <v>sxyaoyao@hotmail.com</v>
      </c>
      <c r="G60" s="1801">
        <v>185.0</v>
      </c>
      <c r="H60" s="1801">
        <v>20.0</v>
      </c>
      <c r="I60" s="1801" t="s">
        <v>234</v>
      </c>
      <c r="J60" s="243" t="s">
        <v>4598</v>
      </c>
    </row>
    <row r="61">
      <c r="A61" s="1798">
        <v>41214.0</v>
      </c>
      <c r="B61" s="243" t="s">
        <v>6440</v>
      </c>
      <c r="D61" s="243">
        <v>2042.0</v>
      </c>
      <c r="E61" s="1799" t="s">
        <v>6441</v>
      </c>
      <c r="F61" s="1800" t="str">
        <f>HYPERLINK("mailto:cerebrozuz@hotmail.com","cerebrozuz@hotmail.com")</f>
        <v>cerebrozuz@hotmail.com</v>
      </c>
      <c r="G61" s="1801">
        <v>179.95</v>
      </c>
      <c r="H61" s="1801">
        <v>20.0</v>
      </c>
      <c r="I61" s="1801" t="s">
        <v>234</v>
      </c>
      <c r="J61" s="243" t="s">
        <v>4598</v>
      </c>
    </row>
    <row r="62">
      <c r="A62" s="1798">
        <v>41214.0</v>
      </c>
      <c r="B62" s="243" t="s">
        <v>6463</v>
      </c>
      <c r="D62" s="243" t="s">
        <v>6465</v>
      </c>
      <c r="E62" s="1799" t="s">
        <v>6466</v>
      </c>
      <c r="F62" s="1800" t="str">
        <f>HYPERLINK("mailto:jojoraill@gmail.com","jojoraill@gmail.com")</f>
        <v>jojoraill@gmail.com</v>
      </c>
      <c r="G62" s="1801" t="s">
        <v>6045</v>
      </c>
      <c r="H62" s="1801" t="s">
        <v>853</v>
      </c>
      <c r="I62" s="1801" t="s">
        <v>234</v>
      </c>
      <c r="J62" s="243" t="s">
        <v>4598</v>
      </c>
    </row>
    <row r="63">
      <c r="A63" s="1798">
        <v>41214.0</v>
      </c>
      <c r="B63" s="243" t="s">
        <v>6471</v>
      </c>
      <c r="D63" s="243">
        <v>2031.0</v>
      </c>
      <c r="E63" s="1799" t="s">
        <v>6472</v>
      </c>
      <c r="F63" s="1800" t="str">
        <f>HYPERLINK("mailto:monica_guha@msn.com","monica_guha@msn.com")</f>
        <v>monica_guha@msn.com</v>
      </c>
      <c r="G63" s="1801">
        <v>80.0</v>
      </c>
      <c r="H63" s="1801">
        <v>10.0</v>
      </c>
      <c r="I63" s="1801" t="s">
        <v>234</v>
      </c>
      <c r="J63" s="243" t="s">
        <v>4598</v>
      </c>
    </row>
    <row r="64">
      <c r="A64" s="1798">
        <v>41214.0</v>
      </c>
      <c r="B64" s="243" t="s">
        <v>6483</v>
      </c>
      <c r="D64" s="243">
        <v>2132.0</v>
      </c>
      <c r="E64" s="1799" t="s">
        <v>6484</v>
      </c>
      <c r="F64" s="1800" t="str">
        <f>HYPERLINK("mailto:janinas@live.com.au","janinas@live.com.au")</f>
        <v>janinas@live.com.au</v>
      </c>
      <c r="G64" s="1801">
        <v>80.0</v>
      </c>
      <c r="H64" s="1801">
        <v>10.0</v>
      </c>
      <c r="I64" s="1801" t="s">
        <v>234</v>
      </c>
      <c r="J64" s="243" t="s">
        <v>4598</v>
      </c>
    </row>
    <row r="65">
      <c r="A65" s="1798">
        <v>41214.0</v>
      </c>
      <c r="B65" s="243" t="s">
        <v>6493</v>
      </c>
      <c r="D65" s="243">
        <v>2000.0</v>
      </c>
      <c r="E65" s="1799" t="s">
        <v>6494</v>
      </c>
      <c r="F65" s="1800" t="str">
        <f>HYPERLINK("mailto:elina.bishop@yahoo.com","elina.bishop@yahoo.com")</f>
        <v>elina.bishop@yahoo.com</v>
      </c>
      <c r="G65" s="1801">
        <v>60.0</v>
      </c>
      <c r="H65" s="1801">
        <v>10.0</v>
      </c>
      <c r="I65" s="1801" t="s">
        <v>234</v>
      </c>
      <c r="J65" s="243" t="s">
        <v>4598</v>
      </c>
    </row>
    <row r="66">
      <c r="A66" s="1798">
        <v>41214.0</v>
      </c>
      <c r="B66" s="243" t="s">
        <v>6500</v>
      </c>
      <c r="D66" s="243">
        <v>2203.0</v>
      </c>
      <c r="E66" s="1799" t="s">
        <v>6501</v>
      </c>
      <c r="F66" s="1800" t="str">
        <f>HYPERLINK("mailto:p-spokes@hotmail.com","p-spokes@hotmail.com")</f>
        <v>p-spokes@hotmail.com</v>
      </c>
      <c r="G66" s="1801">
        <v>117.95</v>
      </c>
      <c r="H66" s="1801">
        <v>20.0</v>
      </c>
      <c r="I66" s="1801" t="s">
        <v>234</v>
      </c>
      <c r="J66" s="243" t="s">
        <v>4598</v>
      </c>
    </row>
    <row r="67">
      <c r="A67" s="1798">
        <v>41214.0</v>
      </c>
      <c r="B67" s="243" t="s">
        <v>6508</v>
      </c>
      <c r="D67" s="243">
        <v>2096.0</v>
      </c>
      <c r="E67" s="1799" t="s">
        <v>6511</v>
      </c>
      <c r="F67" s="1800" t="str">
        <f>HYPERLINK("mailto:katherinelonngren@gmail.com","katherinelonngren@gmail.com")</f>
        <v>katherinelonngren@gmail.com</v>
      </c>
      <c r="G67" s="1801">
        <v>134.55</v>
      </c>
      <c r="H67" s="1801">
        <v>20.0</v>
      </c>
      <c r="I67" s="1801" t="s">
        <v>234</v>
      </c>
      <c r="J67" s="243" t="s">
        <v>4598</v>
      </c>
    </row>
    <row r="68">
      <c r="A68" s="1798">
        <v>41214.0</v>
      </c>
      <c r="B68" s="243" t="s">
        <v>6536</v>
      </c>
      <c r="D68" s="243">
        <v>2015.0</v>
      </c>
      <c r="E68" s="1799" t="s">
        <v>6537</v>
      </c>
      <c r="F68" s="1800" t="str">
        <f>HYPERLINK("mailto:kara.emerton@gmail.com","kara.emerton@gmail.com")</f>
        <v>kara.emerton@gmail.com</v>
      </c>
      <c r="G68" s="1801">
        <v>60.0</v>
      </c>
      <c r="H68" s="1801">
        <v>10.0</v>
      </c>
      <c r="I68" s="1801" t="s">
        <v>234</v>
      </c>
      <c r="J68" s="243" t="s">
        <v>4598</v>
      </c>
    </row>
    <row r="69">
      <c r="A69" s="1798">
        <v>41214.0</v>
      </c>
      <c r="B69" s="243" t="s">
        <v>6542</v>
      </c>
      <c r="D69" s="243">
        <v>2203.0</v>
      </c>
      <c r="E69" s="1799" t="s">
        <v>6544</v>
      </c>
      <c r="F69" s="1800" t="str">
        <f>HYPERLINK("mailto:ruxandra.balcabgiu@gmail.com","ruxandra.balcabgiu@gmail.com")</f>
        <v>ruxandra.balcabgiu@gmail.com</v>
      </c>
      <c r="G69" s="1801">
        <v>103.9</v>
      </c>
      <c r="H69" s="1801">
        <v>20.0</v>
      </c>
      <c r="I69" s="1801" t="s">
        <v>234</v>
      </c>
      <c r="J69" s="243" t="s">
        <v>4598</v>
      </c>
    </row>
    <row r="70">
      <c r="A70" s="1798">
        <v>41214.0</v>
      </c>
      <c r="B70" s="243" t="s">
        <v>6552</v>
      </c>
      <c r="D70" s="243">
        <v>2038.0</v>
      </c>
      <c r="E70" s="1799" t="s">
        <v>6554</v>
      </c>
      <c r="F70" s="1800" t="str">
        <f>HYPERLINK("mailto:rachelkousal@hotmail.com","rachelkousal@hotmail.com")</f>
        <v>rachelkousal@hotmail.com</v>
      </c>
      <c r="G70" s="1801">
        <v>105.0</v>
      </c>
      <c r="H70" s="1801">
        <v>20.0</v>
      </c>
      <c r="I70" s="1801" t="s">
        <v>234</v>
      </c>
      <c r="J70" s="243" t="s">
        <v>4598</v>
      </c>
    </row>
    <row r="71">
      <c r="A71" s="1798">
        <v>41214.0</v>
      </c>
      <c r="B71" s="243" t="s">
        <v>6571</v>
      </c>
      <c r="D71" s="243">
        <v>2600.0</v>
      </c>
      <c r="E71" s="1799" t="s">
        <v>6572</v>
      </c>
      <c r="F71" s="1800" t="str">
        <f>HYPERLINK("mailto:k.l.dauis@bigpond.com","k.l.dauis@bigpond.com")</f>
        <v>k.l.dauis@bigpond.com</v>
      </c>
      <c r="G71" s="1801">
        <v>68.0</v>
      </c>
      <c r="H71" s="1801">
        <v>10.0</v>
      </c>
      <c r="I71" s="1801" t="s">
        <v>234</v>
      </c>
      <c r="J71" s="243" t="s">
        <v>4598</v>
      </c>
    </row>
    <row r="72">
      <c r="A72" s="1798">
        <v>41214.0</v>
      </c>
      <c r="B72" s="243" t="s">
        <v>6597</v>
      </c>
      <c r="D72" s="243">
        <v>2050.0</v>
      </c>
      <c r="E72" s="1799" t="s">
        <v>6599</v>
      </c>
      <c r="F72" s="1800" t="str">
        <f>HYPERLINK("mailto:avijuk@gmail.com","avijuk@gmail.com")</f>
        <v>avijuk@gmail.com</v>
      </c>
      <c r="G72" s="1801">
        <v>114.0</v>
      </c>
      <c r="H72" s="1801">
        <v>20.0</v>
      </c>
      <c r="I72" s="1801" t="s">
        <v>234</v>
      </c>
      <c r="J72" s="243" t="s">
        <v>4598</v>
      </c>
    </row>
    <row r="73">
      <c r="A73" s="1798">
        <v>41214.0</v>
      </c>
      <c r="B73" s="243" t="s">
        <v>6606</v>
      </c>
      <c r="D73" s="243">
        <v>2193.0</v>
      </c>
      <c r="E73" s="1799" t="s">
        <v>6609</v>
      </c>
      <c r="F73" s="1800" t="str">
        <f>HYPERLINK("mailto:cupoftea@hotmail.com","cupoftea@hotmail.com")</f>
        <v>cupoftea@hotmail.com</v>
      </c>
      <c r="G73" s="1801">
        <v>60.0</v>
      </c>
      <c r="H73" s="1801">
        <v>10.0</v>
      </c>
      <c r="I73" s="1801" t="s">
        <v>234</v>
      </c>
      <c r="J73" s="243" t="s">
        <v>4598</v>
      </c>
    </row>
    <row r="74">
      <c r="A74" s="1798">
        <v>41214.0</v>
      </c>
      <c r="B74" s="243" t="s">
        <v>6612</v>
      </c>
      <c r="D74" s="243">
        <v>2209.0</v>
      </c>
      <c r="E74" s="1799" t="s">
        <v>6613</v>
      </c>
      <c r="F74" s="1800" t="str">
        <f>HYPERLINK("mailto:davidgock88@gmail.com","davidgock88@gmail.com")</f>
        <v>davidgock88@gmail.com</v>
      </c>
      <c r="G74" s="1801">
        <v>69.0</v>
      </c>
      <c r="H74" s="1801">
        <v>10.0</v>
      </c>
      <c r="I74" s="1801" t="s">
        <v>234</v>
      </c>
      <c r="J74" s="243" t="s">
        <v>4598</v>
      </c>
    </row>
    <row r="75">
      <c r="A75" s="1798">
        <v>41214.0</v>
      </c>
      <c r="B75" s="243" t="s">
        <v>6622</v>
      </c>
      <c r="D75" s="243">
        <v>2042.0</v>
      </c>
      <c r="E75" s="1799" t="s">
        <v>6623</v>
      </c>
      <c r="F75" s="1800" t="str">
        <f>HYPERLINK("mailto:feah@internode.on.net","feah@internode.on.net")</f>
        <v>feah@internode.on.net</v>
      </c>
      <c r="G75" s="1801">
        <v>78.0</v>
      </c>
      <c r="H75" s="1801">
        <v>10.0</v>
      </c>
      <c r="I75" s="1801" t="s">
        <v>234</v>
      </c>
      <c r="J75" s="243" t="s">
        <v>4598</v>
      </c>
    </row>
    <row r="76">
      <c r="A76" s="1798">
        <v>37561.0</v>
      </c>
      <c r="B76" s="243" t="s">
        <v>6631</v>
      </c>
      <c r="D76" s="243">
        <v>2043.0</v>
      </c>
      <c r="E76" s="1799" t="s">
        <v>6632</v>
      </c>
      <c r="F76" s="1800" t="str">
        <f>HYPERLINK("mailto:sianol@optusnet.com.au"," ")</f>
        <v> </v>
      </c>
      <c r="G76" s="1801">
        <v>64.9</v>
      </c>
      <c r="H76" s="1801">
        <v>10.0</v>
      </c>
      <c r="I76" s="1801" t="s">
        <v>234</v>
      </c>
      <c r="J76" s="243" t="s">
        <v>4598</v>
      </c>
    </row>
    <row r="77">
      <c r="A77" s="1798">
        <v>41214.0</v>
      </c>
      <c r="B77" s="243" t="s">
        <v>6637</v>
      </c>
      <c r="D77" s="243">
        <v>2130.0</v>
      </c>
      <c r="E77" s="1799" t="s">
        <v>6638</v>
      </c>
      <c r="F77" s="1800" t="str">
        <f>HYPERLINK("mailto:Kirstynbodell@yahoo.com","Kirstynbodell@yahoo.com")</f>
        <v>Kirstynbodell@yahoo.com</v>
      </c>
      <c r="G77" s="1801">
        <v>70.0</v>
      </c>
      <c r="H77" s="1801">
        <v>10.0</v>
      </c>
      <c r="I77" s="1801" t="s">
        <v>234</v>
      </c>
      <c r="J77" s="243" t="s">
        <v>4598</v>
      </c>
    </row>
    <row r="78">
      <c r="A78" s="1798">
        <v>41214.0</v>
      </c>
      <c r="B78" s="243" t="s">
        <v>6643</v>
      </c>
      <c r="D78" s="243">
        <v>2121.0</v>
      </c>
      <c r="E78" s="1799" t="s">
        <v>6645</v>
      </c>
      <c r="F78" s="1800" t="str">
        <f>HYPERLINK("mailto:sj.h@live.com.au","sj.h@live.com.au")</f>
        <v>sj.h@live.com.au</v>
      </c>
      <c r="G78" s="1801">
        <v>97.0</v>
      </c>
      <c r="H78" s="1801">
        <v>10.0</v>
      </c>
      <c r="I78" s="1801" t="s">
        <v>234</v>
      </c>
      <c r="J78" s="243" t="s">
        <v>4598</v>
      </c>
    </row>
    <row r="79">
      <c r="A79" s="1798">
        <v>41214.0</v>
      </c>
      <c r="B79" s="243" t="s">
        <v>6649</v>
      </c>
      <c r="D79" s="243">
        <v>2043.0</v>
      </c>
      <c r="E79" s="1799" t="s">
        <v>6650</v>
      </c>
      <c r="F79" s="1800" t="str">
        <f>HYPERLINK("mailto:lambbana@gmail.com","lambbana@gmail.com")</f>
        <v>lambbana@gmail.com</v>
      </c>
      <c r="G79" s="1801">
        <v>80.95</v>
      </c>
      <c r="H79" s="1801">
        <v>10.0</v>
      </c>
      <c r="I79" s="1801" t="s">
        <v>234</v>
      </c>
      <c r="J79" s="243" t="s">
        <v>4598</v>
      </c>
    </row>
    <row r="80">
      <c r="A80" s="1798">
        <v>41243.0</v>
      </c>
      <c r="B80" s="243" t="s">
        <v>6658</v>
      </c>
      <c r="D80" s="243">
        <v>2203.0</v>
      </c>
      <c r="E80" s="1799" t="s">
        <v>6660</v>
      </c>
      <c r="F80" s="1800" t="str">
        <f>HYPERLINK("mailto:lisa.harrison.86@gmail.com","lisa.harrison.86@gmail.com")</f>
        <v>lisa.harrison.86@gmail.com</v>
      </c>
      <c r="G80" s="1801">
        <v>229.0</v>
      </c>
      <c r="H80" s="1801">
        <v>20.0</v>
      </c>
      <c r="I80" s="1801" t="s">
        <v>234</v>
      </c>
      <c r="J80" s="243" t="s">
        <v>4598</v>
      </c>
    </row>
    <row r="81">
      <c r="A81" s="1798">
        <v>41243.0</v>
      </c>
      <c r="B81" s="243" t="s">
        <v>6664</v>
      </c>
      <c r="D81" s="243">
        <v>2210.0</v>
      </c>
      <c r="E81" s="1799" t="s">
        <v>6666</v>
      </c>
      <c r="F81" s="1800" t="str">
        <f>HYPERLINK("mailto:simon_armstrong@hotmail.com","simon_armstrong@hotmail.com")</f>
        <v>simon_armstrong@hotmail.com</v>
      </c>
      <c r="G81" s="1801">
        <v>165.0</v>
      </c>
      <c r="H81" s="1801">
        <v>20.0</v>
      </c>
      <c r="I81" s="1801" t="s">
        <v>234</v>
      </c>
      <c r="J81" s="243" t="s">
        <v>4598</v>
      </c>
    </row>
    <row r="82">
      <c r="A82" s="1798">
        <v>41244.0</v>
      </c>
      <c r="B82" s="243" t="s">
        <v>6671</v>
      </c>
      <c r="D82" s="243">
        <v>2050.0</v>
      </c>
      <c r="E82" s="1799" t="s">
        <v>6672</v>
      </c>
      <c r="F82" s="1800" t="str">
        <f>HYPERLINK("mailto:troylyster@hotmail.com","troylyster@hotmail.com")</f>
        <v>troylyster@hotmail.com</v>
      </c>
      <c r="G82" s="1801">
        <v>105.0</v>
      </c>
      <c r="H82" s="1801">
        <v>20.0</v>
      </c>
      <c r="I82" s="1801" t="s">
        <v>234</v>
      </c>
      <c r="J82" s="243" t="s">
        <v>4598</v>
      </c>
    </row>
    <row r="83">
      <c r="A83" s="1798">
        <v>41244.0</v>
      </c>
      <c r="B83" s="243" t="s">
        <v>6677</v>
      </c>
      <c r="D83" s="243">
        <v>2204.0</v>
      </c>
      <c r="E83" s="1799" t="s">
        <v>6678</v>
      </c>
      <c r="F83" s="1800" t="str">
        <f>HYPERLINK("mailto:nickandjen2012@gmail.com","nickandjen2012@gmail.com")</f>
        <v>nickandjen2012@gmail.com</v>
      </c>
      <c r="G83" s="1801">
        <v>17.0</v>
      </c>
      <c r="I83" s="1801" t="s">
        <v>234</v>
      </c>
      <c r="J83" s="243" t="s">
        <v>4598</v>
      </c>
    </row>
    <row r="84">
      <c r="A84" s="1798">
        <v>41244.0</v>
      </c>
      <c r="B84" s="243" t="s">
        <v>6686</v>
      </c>
      <c r="D84" s="243">
        <v>2050.0</v>
      </c>
      <c r="E84" s="1799" t="s">
        <v>6688</v>
      </c>
      <c r="F84" s="1800" t="str">
        <f>HYPERLINK("mailto:darren.gibbards@gmail.com","darren.gibbards@gmail.com")</f>
        <v>darren.gibbards@gmail.com</v>
      </c>
      <c r="G84" s="1801">
        <v>105.0</v>
      </c>
      <c r="H84" s="1801">
        <v>20.0</v>
      </c>
      <c r="I84" s="1801" t="s">
        <v>234</v>
      </c>
      <c r="J84" s="243" t="s">
        <v>4598</v>
      </c>
    </row>
    <row r="85">
      <c r="A85" s="1798">
        <v>41244.0</v>
      </c>
      <c r="B85" s="243" t="s">
        <v>6694</v>
      </c>
      <c r="D85" s="243">
        <v>2044.0</v>
      </c>
      <c r="E85" s="1799" t="s">
        <v>6696</v>
      </c>
      <c r="F85" s="1800" t="str">
        <f>HYPERLINK("mailto:lana.zeguna@yahoo.com.au","lana.zeguna@yahoo.com.au")</f>
        <v>lana.zeguna@yahoo.com.au</v>
      </c>
      <c r="G85" s="1801">
        <v>40.0</v>
      </c>
      <c r="I85" s="1801" t="s">
        <v>234</v>
      </c>
      <c r="J85" s="243" t="s">
        <v>4598</v>
      </c>
    </row>
    <row r="86">
      <c r="A86" s="1798">
        <v>41244.0</v>
      </c>
      <c r="B86" s="243" t="s">
        <v>6701</v>
      </c>
      <c r="D86" s="243">
        <v>2043.0</v>
      </c>
      <c r="E86" s="1799" t="s">
        <v>6703</v>
      </c>
      <c r="F86" s="1800" t="str">
        <f>HYPERLINK("mailto:lucy.petterwood@ursaclemenger.com.au"," ")</f>
        <v> </v>
      </c>
      <c r="G86" s="1801">
        <v>49.0</v>
      </c>
      <c r="I86" s="1801" t="s">
        <v>234</v>
      </c>
      <c r="J86" s="243" t="s">
        <v>4598</v>
      </c>
    </row>
    <row r="87">
      <c r="A87" s="1798">
        <v>41244.0</v>
      </c>
      <c r="B87" s="243" t="s">
        <v>6709</v>
      </c>
      <c r="D87" s="243">
        <v>2204.0</v>
      </c>
      <c r="E87" s="1799" t="s">
        <v>6711</v>
      </c>
      <c r="F87" s="1800" t="str">
        <f>HYPERLINK("mailto:nikihamilton8@gmail.com","nikihamilton8@gmail.com")</f>
        <v>nikihamilton8@gmail.com</v>
      </c>
      <c r="G87" s="1801">
        <v>80.0</v>
      </c>
      <c r="H87" s="1801">
        <v>10.0</v>
      </c>
      <c r="I87" s="1801" t="s">
        <v>234</v>
      </c>
      <c r="J87" s="243" t="s">
        <v>71</v>
      </c>
    </row>
    <row r="88">
      <c r="A88" s="1798">
        <v>41249.0</v>
      </c>
      <c r="B88" s="243" t="s">
        <v>6715</v>
      </c>
      <c r="C88" s="243" t="s">
        <v>6716</v>
      </c>
      <c r="D88" s="243">
        <v>2131.0</v>
      </c>
      <c r="E88" s="1799" t="s">
        <v>6718</v>
      </c>
      <c r="F88" s="1800" t="str">
        <f>HYPERLINK("mailto:stephanielouisecairns@gmail.com","stephanielouisecairns@gmail.com")</f>
        <v>stephanielouisecairns@gmail.com</v>
      </c>
      <c r="G88" s="1801">
        <v>75.0</v>
      </c>
      <c r="H88" s="1801">
        <v>10.0</v>
      </c>
      <c r="I88" s="1801" t="s">
        <v>234</v>
      </c>
      <c r="J88" s="243" t="s">
        <v>2870</v>
      </c>
    </row>
    <row r="89">
      <c r="A89" s="1798">
        <v>41249.0</v>
      </c>
      <c r="B89" s="243" t="s">
        <v>435</v>
      </c>
      <c r="C89" s="243" t="s">
        <v>6727</v>
      </c>
      <c r="D89" s="243">
        <v>2763.0</v>
      </c>
      <c r="E89" s="1799" t="s">
        <v>6729</v>
      </c>
      <c r="F89" s="1800" t="str">
        <f>HYPERLINK("mailto:sarahherman@live.com.au","sarahherman@live.com.au")</f>
        <v>sarahherman@live.com.au</v>
      </c>
      <c r="G89" s="1801">
        <v>105.0</v>
      </c>
      <c r="H89" s="1801">
        <v>20.0</v>
      </c>
      <c r="I89" s="1801" t="s">
        <v>234</v>
      </c>
      <c r="J89" s="243" t="s">
        <v>2870</v>
      </c>
    </row>
    <row r="90">
      <c r="A90" s="1798">
        <v>41253.0</v>
      </c>
      <c r="B90" s="243" t="s">
        <v>6734</v>
      </c>
      <c r="C90" s="243" t="s">
        <v>6735</v>
      </c>
      <c r="D90" s="243">
        <v>2011.0</v>
      </c>
      <c r="E90" s="1799" t="s">
        <v>6737</v>
      </c>
      <c r="F90" s="1800" t="str">
        <f>HYPERLINK("mailto:andra.kaza@yahoo.com","andra.kaza@yahoo.com")</f>
        <v>andra.kaza@yahoo.com</v>
      </c>
      <c r="G90" s="243">
        <v>162.0</v>
      </c>
      <c r="H90" s="243">
        <v>20.0</v>
      </c>
      <c r="I90" s="1801" t="s">
        <v>234</v>
      </c>
      <c r="J90" s="243" t="s">
        <v>71</v>
      </c>
    </row>
    <row r="91">
      <c r="A91" s="1798">
        <v>41253.0</v>
      </c>
      <c r="B91" s="243" t="s">
        <v>1572</v>
      </c>
      <c r="C91" s="243" t="s">
        <v>6745</v>
      </c>
      <c r="D91" s="243">
        <v>2261.0</v>
      </c>
      <c r="E91" s="1799" t="s">
        <v>6746</v>
      </c>
      <c r="F91" s="1800" t="str">
        <f>HYPERLINK("mailto:hazza2412@gmail.com","hazza2412@gmail.com")</f>
        <v>hazza2412@gmail.com</v>
      </c>
      <c r="G91" s="243">
        <v>106.85</v>
      </c>
      <c r="H91" s="243">
        <v>20.0</v>
      </c>
      <c r="I91" s="1801" t="s">
        <v>234</v>
      </c>
      <c r="J91" s="243" t="s">
        <v>71</v>
      </c>
    </row>
    <row r="92">
      <c r="A92" s="1798">
        <v>41253.0</v>
      </c>
      <c r="B92" s="243" t="s">
        <v>1373</v>
      </c>
      <c r="C92" s="243" t="s">
        <v>6752</v>
      </c>
      <c r="D92" s="243">
        <v>2031.0</v>
      </c>
      <c r="E92" s="1799" t="s">
        <v>6753</v>
      </c>
      <c r="F92" s="1800" t="str">
        <f>HYPERLINK("mailto:david@fulldress.com.au","david@fulldress.com.au")</f>
        <v>david@fulldress.com.au</v>
      </c>
      <c r="G92" s="243">
        <v>74.0</v>
      </c>
      <c r="H92" s="243">
        <v>10.0</v>
      </c>
      <c r="I92" s="1801" t="s">
        <v>234</v>
      </c>
      <c r="J92" s="243" t="s">
        <v>71</v>
      </c>
    </row>
    <row r="93">
      <c r="A93" s="1798">
        <v>41253.0</v>
      </c>
      <c r="B93" s="243" t="s">
        <v>6760</v>
      </c>
      <c r="C93" s="243" t="s">
        <v>6762</v>
      </c>
      <c r="D93" s="243">
        <v>2037.0</v>
      </c>
      <c r="E93" s="1799" t="s">
        <v>6763</v>
      </c>
      <c r="F93" s="1800" t="str">
        <f>HYPERLINK("mailto:a.wiethoelter@gmail.com","a.wiethoelter@gmail.com")</f>
        <v>a.wiethoelter@gmail.com</v>
      </c>
      <c r="H93" s="243">
        <v>10.0</v>
      </c>
      <c r="I93" s="1801" t="s">
        <v>234</v>
      </c>
      <c r="J93" s="243" t="s">
        <v>71</v>
      </c>
    </row>
    <row r="94">
      <c r="A94" s="1798">
        <v>41253.0</v>
      </c>
      <c r="B94" s="243" t="s">
        <v>6767</v>
      </c>
      <c r="C94" s="243" t="s">
        <v>6769</v>
      </c>
      <c r="F94" s="1800" t="str">
        <f>HYPERLINK("mailto:paigeomalley@hotmail.com","paigeomalley@hotmail.com")</f>
        <v>paigeomalley@hotmail.com</v>
      </c>
      <c r="G94" s="243">
        <v>210.0</v>
      </c>
      <c r="H94" s="243">
        <v>20.0</v>
      </c>
      <c r="I94" s="1801" t="s">
        <v>234</v>
      </c>
      <c r="J94" s="243" t="s">
        <v>71</v>
      </c>
    </row>
    <row r="95">
      <c r="A95" s="1798">
        <v>41253.0</v>
      </c>
      <c r="B95" s="243" t="s">
        <v>1317</v>
      </c>
      <c r="C95" s="243" t="s">
        <v>6773</v>
      </c>
      <c r="D95" s="243">
        <v>3066.0</v>
      </c>
      <c r="E95" s="1799" t="s">
        <v>6774</v>
      </c>
      <c r="F95" s="1800" t="str">
        <f>HYPERLINK("mailto:g.green1989@gmail.com","g.green1989@gmail.com")</f>
        <v>g.green1989@gmail.com</v>
      </c>
      <c r="H95" s="243">
        <v>10.0</v>
      </c>
      <c r="I95" s="1801" t="s">
        <v>234</v>
      </c>
      <c r="J95" s="243" t="s">
        <v>71</v>
      </c>
    </row>
    <row r="96">
      <c r="A96" s="1798">
        <v>41253.0</v>
      </c>
      <c r="B96" s="243" t="s">
        <v>6782</v>
      </c>
      <c r="C96" s="243" t="s">
        <v>6784</v>
      </c>
      <c r="D96" s="243">
        <v>2233.0</v>
      </c>
      <c r="E96" s="1799" t="s">
        <v>6785</v>
      </c>
      <c r="F96" s="1800" t="str">
        <f>HYPERLINK("mailto:jack_mosher@hotmail.com","jack_mosher@hotmail.com")</f>
        <v>jack_mosher@hotmail.com</v>
      </c>
      <c r="G96" s="243">
        <v>110.0</v>
      </c>
      <c r="H96" s="243">
        <v>20.0</v>
      </c>
      <c r="I96" s="1801" t="s">
        <v>234</v>
      </c>
      <c r="J96" s="243" t="s">
        <v>71</v>
      </c>
    </row>
    <row r="97">
      <c r="A97" s="1798">
        <v>41253.0</v>
      </c>
      <c r="B97" s="243" t="s">
        <v>6791</v>
      </c>
      <c r="C97" s="243" t="s">
        <v>6792</v>
      </c>
      <c r="D97" s="243">
        <v>2037.0</v>
      </c>
      <c r="F97" s="1800" t="str">
        <f>HYPERLINK("mailto:tracey.nau@gmail.com","tracey.nau@gmail.com")</f>
        <v>tracey.nau@gmail.com</v>
      </c>
      <c r="H97" s="243">
        <v>10.0</v>
      </c>
      <c r="I97" s="1801" t="s">
        <v>234</v>
      </c>
      <c r="J97" s="243" t="s">
        <v>71</v>
      </c>
    </row>
    <row r="98">
      <c r="A98" s="1798">
        <v>41253.0</v>
      </c>
      <c r="B98" s="243" t="s">
        <v>6799</v>
      </c>
      <c r="C98" s="243" t="s">
        <v>6801</v>
      </c>
      <c r="D98" s="243">
        <v>2021.0</v>
      </c>
      <c r="E98" s="1799" t="s">
        <v>6803</v>
      </c>
      <c r="F98" s="1800" t="str">
        <f>HYPERLINK("mailto:salem83_03@yahoo.co.uk","salem83_03@yahoo.co.uk")</f>
        <v>salem83_03@yahoo.co.uk</v>
      </c>
      <c r="G98" s="243">
        <v>92.0</v>
      </c>
      <c r="H98" s="243">
        <v>10.0</v>
      </c>
      <c r="I98" s="1801" t="s">
        <v>234</v>
      </c>
      <c r="J98" s="243" t="s">
        <v>71</v>
      </c>
    </row>
    <row r="99">
      <c r="A99" s="1798">
        <v>41253.0</v>
      </c>
      <c r="B99" s="243" t="s">
        <v>6811</v>
      </c>
      <c r="C99" s="243" t="s">
        <v>6812</v>
      </c>
      <c r="D99" s="243">
        <v>2016.0</v>
      </c>
      <c r="E99" s="1799" t="s">
        <v>6814</v>
      </c>
      <c r="F99" s="1800" t="str">
        <f>HYPERLINK("mailto:bek.da.gek@hotmail.com","bek.da.gek@hotmail.com")</f>
        <v>bek.da.gek@hotmail.com</v>
      </c>
      <c r="G99" s="243">
        <v>121.5</v>
      </c>
      <c r="H99" s="243">
        <v>20.0</v>
      </c>
      <c r="I99" s="1801" t="s">
        <v>234</v>
      </c>
      <c r="J99" s="243" t="s">
        <v>71</v>
      </c>
    </row>
    <row r="100">
      <c r="A100" s="1798">
        <v>41253.0</v>
      </c>
      <c r="B100" s="243" t="s">
        <v>2084</v>
      </c>
      <c r="C100" s="243" t="s">
        <v>6828</v>
      </c>
      <c r="D100" s="243">
        <v>2007.0</v>
      </c>
      <c r="E100" s="1799" t="s">
        <v>6829</v>
      </c>
      <c r="F100" s="1920" t="str">
        <f>HYPERLINK("mailto:janicely83@hotmail.com","janicely83@hotmail.com")</f>
        <v>janicely83@hotmail.com</v>
      </c>
      <c r="G100" s="243">
        <v>178.0</v>
      </c>
      <c r="H100" s="243">
        <v>20.0</v>
      </c>
      <c r="I100" s="1801" t="s">
        <v>234</v>
      </c>
      <c r="J100" s="243" t="s">
        <v>71</v>
      </c>
    </row>
    <row r="101">
      <c r="A101" s="1798">
        <v>41253.0</v>
      </c>
      <c r="B101" s="243" t="s">
        <v>4600</v>
      </c>
      <c r="C101" s="243" t="s">
        <v>6839</v>
      </c>
      <c r="D101" s="243">
        <v>2042.0</v>
      </c>
      <c r="E101" s="1799" t="s">
        <v>6841</v>
      </c>
      <c r="F101" s="1800" t="str">
        <f>HYPERLINK("mailto:lapin.soph@gmail.com","lapin.soph@gmail.com")</f>
        <v>lapin.soph@gmail.com</v>
      </c>
      <c r="G101" s="243">
        <v>95.0</v>
      </c>
      <c r="H101" s="243">
        <v>10.0</v>
      </c>
      <c r="I101" s="1801" t="s">
        <v>234</v>
      </c>
      <c r="J101" s="243" t="s">
        <v>71</v>
      </c>
    </row>
    <row r="102">
      <c r="A102" s="1798">
        <v>41253.0</v>
      </c>
      <c r="B102" s="243" t="s">
        <v>6851</v>
      </c>
      <c r="C102" s="243" t="s">
        <v>6852</v>
      </c>
      <c r="D102" s="243">
        <v>2033.0</v>
      </c>
      <c r="E102" s="1799" t="s">
        <v>6854</v>
      </c>
      <c r="F102" s="1800" t="str">
        <f>HYPERLINK("mailto:zlilymei@gmail.com","zlilymei@gmail.com")</f>
        <v>zlilymei@gmail.com</v>
      </c>
      <c r="G102" s="243">
        <v>105.0</v>
      </c>
      <c r="H102" s="243">
        <v>20.0</v>
      </c>
      <c r="I102" s="1801" t="s">
        <v>234</v>
      </c>
      <c r="J102" s="243" t="s">
        <v>71</v>
      </c>
    </row>
    <row r="103">
      <c r="A103" s="1798">
        <v>41254.0</v>
      </c>
      <c r="B103" s="243" t="s">
        <v>6859</v>
      </c>
      <c r="C103" s="243" t="s">
        <v>6860</v>
      </c>
      <c r="D103" s="243">
        <v>2131.0</v>
      </c>
      <c r="E103" s="1799" t="s">
        <v>6861</v>
      </c>
      <c r="F103" s="1800" t="str">
        <f>HYPERLINK("mailto:clambake@bigpond.net.au","clambake@bigpond.net.au")</f>
        <v>clambake@bigpond.net.au</v>
      </c>
      <c r="G103" s="243">
        <v>125.0</v>
      </c>
      <c r="H103" s="243">
        <v>20.0</v>
      </c>
      <c r="I103" s="1801" t="s">
        <v>234</v>
      </c>
      <c r="J103" s="243" t="s">
        <v>1020</v>
      </c>
    </row>
    <row r="104">
      <c r="A104" s="1798">
        <v>41254.0</v>
      </c>
      <c r="B104" s="243" t="s">
        <v>423</v>
      </c>
      <c r="C104" s="243" t="s">
        <v>6866</v>
      </c>
      <c r="D104" s="243">
        <v>2050.0</v>
      </c>
      <c r="E104" s="1799" t="s">
        <v>6867</v>
      </c>
      <c r="F104" s="1800" t="str">
        <f>HYPERLINK("mailto:amandaf@talkingbrand.com.au","amandaf@talkingbrand.com.au")</f>
        <v>amandaf@talkingbrand.com.au</v>
      </c>
      <c r="G104" s="243">
        <v>375.75</v>
      </c>
      <c r="H104" s="243">
        <v>20.0</v>
      </c>
      <c r="I104" s="1801" t="s">
        <v>234</v>
      </c>
      <c r="J104" s="243" t="s">
        <v>1020</v>
      </c>
    </row>
    <row r="105">
      <c r="A105" s="1798">
        <v>41257.0</v>
      </c>
      <c r="B105" s="243" t="s">
        <v>435</v>
      </c>
      <c r="C105" s="243" t="s">
        <v>6868</v>
      </c>
      <c r="D105" s="243">
        <v>2204.0</v>
      </c>
      <c r="E105" s="1799" t="s">
        <v>6869</v>
      </c>
      <c r="F105" s="1800" t="str">
        <f>HYPERLINK("mailto:carsonbrown@optusnet.com.au","carsonbrown@optusnet.com.au")</f>
        <v>carsonbrown@optusnet.com.au</v>
      </c>
      <c r="G105" s="243">
        <v>117.92</v>
      </c>
      <c r="H105" s="243">
        <v>20.0</v>
      </c>
      <c r="I105" s="1801" t="s">
        <v>234</v>
      </c>
      <c r="J105" s="243" t="s">
        <v>2870</v>
      </c>
    </row>
    <row r="106">
      <c r="A106" s="1798">
        <v>41257.0</v>
      </c>
      <c r="B106" s="243" t="s">
        <v>1928</v>
      </c>
      <c r="C106" s="243" t="s">
        <v>6871</v>
      </c>
      <c r="D106" s="243">
        <v>2804.0</v>
      </c>
      <c r="E106" s="1799" t="s">
        <v>6873</v>
      </c>
      <c r="F106" s="1800" t="str">
        <f>HYPERLINK("mailto:defunktd@gmail.com","defunktd@gmail.com")</f>
        <v>defunktd@gmail.com</v>
      </c>
      <c r="G106" s="243">
        <v>108.95</v>
      </c>
      <c r="H106" s="243">
        <v>20.0</v>
      </c>
      <c r="I106" s="1801" t="s">
        <v>234</v>
      </c>
      <c r="J106" s="243" t="s">
        <v>2870</v>
      </c>
    </row>
    <row r="107">
      <c r="A107" s="1798">
        <v>41258.0</v>
      </c>
      <c r="B107" s="243" t="s">
        <v>6875</v>
      </c>
      <c r="C107" s="243" t="s">
        <v>6876</v>
      </c>
      <c r="D107" s="243">
        <v>2049.0</v>
      </c>
      <c r="E107" s="1799" t="s">
        <v>6878</v>
      </c>
      <c r="F107" s="1800" t="str">
        <f>HYPERLINK("mailto:amylonergan@gmail.com","amylonergan@gmail.com")</f>
        <v>amylonergan@gmail.com</v>
      </c>
      <c r="G107" s="243">
        <v>181.0</v>
      </c>
      <c r="H107" s="243">
        <v>20.0</v>
      </c>
      <c r="I107" s="1801" t="s">
        <v>234</v>
      </c>
      <c r="J107" s="243" t="s">
        <v>1020</v>
      </c>
    </row>
    <row r="108">
      <c r="A108" s="1798">
        <v>41258.0</v>
      </c>
      <c r="B108" s="243" t="s">
        <v>6880</v>
      </c>
      <c r="C108" s="243" t="s">
        <v>6881</v>
      </c>
      <c r="D108" s="243">
        <v>2014.0</v>
      </c>
      <c r="E108" s="1799" t="s">
        <v>6883</v>
      </c>
      <c r="F108" s="1800" t="str">
        <f>HYPERLINK("mailto:justinem@stylecraft.com.au","justinem@stylecraft.com.au")</f>
        <v>justinem@stylecraft.com.au</v>
      </c>
      <c r="G108" s="243">
        <v>224.95</v>
      </c>
      <c r="H108" s="243">
        <v>20.0</v>
      </c>
      <c r="I108" s="1801" t="s">
        <v>234</v>
      </c>
    </row>
    <row r="109">
      <c r="A109" s="1798">
        <v>41258.0</v>
      </c>
      <c r="B109" s="243" t="s">
        <v>6886</v>
      </c>
      <c r="C109" s="243" t="s">
        <v>6889</v>
      </c>
      <c r="D109" s="243">
        <v>2076.0</v>
      </c>
      <c r="E109" s="1799" t="s">
        <v>6890</v>
      </c>
      <c r="F109" s="1800" t="str">
        <f>HYPERLINK("mailto:monsterclub@oxygize.com","monsterclub@oxygize.com")</f>
        <v>monsterclub@oxygize.com</v>
      </c>
      <c r="G109" s="243">
        <v>60.0</v>
      </c>
      <c r="H109" s="243">
        <v>10.0</v>
      </c>
      <c r="I109" s="1801" t="s">
        <v>234</v>
      </c>
    </row>
    <row r="110">
      <c r="A110" s="1798">
        <v>41258.0</v>
      </c>
      <c r="B110" s="243" t="s">
        <v>6893</v>
      </c>
      <c r="C110" s="243" t="s">
        <v>6894</v>
      </c>
      <c r="D110" s="243">
        <v>237.0</v>
      </c>
      <c r="E110" s="1799" t="s">
        <v>6895</v>
      </c>
      <c r="F110" s="1800" t="str">
        <f>HYPERLINK("mailto:shantiburn@gmail.com","shantiburn@gmail.com")</f>
        <v>shantiburn@gmail.com</v>
      </c>
      <c r="G110" s="243">
        <v>94.9</v>
      </c>
      <c r="H110" s="243">
        <v>10.0</v>
      </c>
      <c r="I110" s="1801" t="s">
        <v>234</v>
      </c>
    </row>
    <row r="111">
      <c r="A111" s="1798">
        <v>41266.0</v>
      </c>
      <c r="B111" s="243" t="s">
        <v>6900</v>
      </c>
      <c r="C111" s="243" t="s">
        <v>6901</v>
      </c>
      <c r="D111" s="243">
        <v>2042.0</v>
      </c>
      <c r="E111" s="1799" t="s">
        <v>6903</v>
      </c>
      <c r="F111" s="1800" t="str">
        <f>HYPERLINK("mailto:stewart37@optusnet.com.au","stewart37@optusnet.com.au")</f>
        <v>stewart37@optusnet.com.au</v>
      </c>
      <c r="G111" s="243">
        <v>120.0</v>
      </c>
      <c r="H111" s="243">
        <v>20.0</v>
      </c>
      <c r="I111" s="1801" t="s">
        <v>234</v>
      </c>
      <c r="J111" s="243" t="s">
        <v>1020</v>
      </c>
    </row>
    <row r="112">
      <c r="A112" s="1922" t="s">
        <v>6907</v>
      </c>
      <c r="B112" s="243" t="s">
        <v>6909</v>
      </c>
      <c r="C112" s="243" t="s">
        <v>6910</v>
      </c>
      <c r="D112" s="243">
        <v>2042.0</v>
      </c>
      <c r="E112" s="1799" t="s">
        <v>6912</v>
      </c>
      <c r="F112" s="1924" t="s">
        <v>6913</v>
      </c>
      <c r="G112" s="243">
        <v>60.0</v>
      </c>
      <c r="H112" s="243">
        <v>10.0</v>
      </c>
      <c r="I112" s="1801" t="s">
        <v>234</v>
      </c>
      <c r="J112" s="243" t="s">
        <v>2870</v>
      </c>
    </row>
    <row r="113">
      <c r="A113" s="1922" t="s">
        <v>6907</v>
      </c>
      <c r="B113" s="243" t="s">
        <v>2120</v>
      </c>
      <c r="C113" s="243" t="s">
        <v>6917</v>
      </c>
      <c r="D113" s="243">
        <v>2042.0</v>
      </c>
      <c r="E113" s="1799" t="s">
        <v>6918</v>
      </c>
      <c r="F113" s="1924" t="s">
        <v>6919</v>
      </c>
      <c r="G113" s="243">
        <v>156.9</v>
      </c>
      <c r="H113" s="243">
        <v>20.0</v>
      </c>
      <c r="I113" s="1801" t="s">
        <v>234</v>
      </c>
      <c r="J113" s="243" t="s">
        <v>2870</v>
      </c>
    </row>
    <row r="114">
      <c r="A114" s="1922" t="s">
        <v>6921</v>
      </c>
      <c r="B114" s="243" t="s">
        <v>6922</v>
      </c>
      <c r="C114" s="243" t="s">
        <v>6924</v>
      </c>
      <c r="D114" s="243">
        <v>2042.0</v>
      </c>
      <c r="E114" s="1799" t="s">
        <v>6925</v>
      </c>
      <c r="F114" s="1924" t="s">
        <v>6926</v>
      </c>
      <c r="G114" s="243">
        <v>151.0</v>
      </c>
      <c r="H114" s="243">
        <v>20.0</v>
      </c>
      <c r="I114" s="1801" t="s">
        <v>234</v>
      </c>
      <c r="J114" s="243" t="s">
        <v>2870</v>
      </c>
    </row>
    <row r="115">
      <c r="A115" s="1922" t="s">
        <v>6928</v>
      </c>
      <c r="B115" s="243" t="s">
        <v>2129</v>
      </c>
      <c r="C115" s="243" t="s">
        <v>6931</v>
      </c>
      <c r="D115" s="243" t="s">
        <v>1063</v>
      </c>
      <c r="E115" s="1799" t="s">
        <v>6932</v>
      </c>
      <c r="F115" s="1924" t="s">
        <v>6933</v>
      </c>
      <c r="G115" s="1926">
        <v>62.15</v>
      </c>
      <c r="H115" s="1927">
        <v>10.0</v>
      </c>
      <c r="I115" s="1801" t="s">
        <v>234</v>
      </c>
      <c r="J115" s="243" t="s">
        <v>6935</v>
      </c>
    </row>
    <row r="116">
      <c r="A116" s="1922" t="s">
        <v>5122</v>
      </c>
      <c r="B116" s="243" t="s">
        <v>6936</v>
      </c>
      <c r="C116" s="243" t="s">
        <v>6938</v>
      </c>
      <c r="D116" s="243">
        <v>2064.0</v>
      </c>
      <c r="E116" s="1799" t="s">
        <v>6939</v>
      </c>
      <c r="F116" s="1924" t="s">
        <v>6940</v>
      </c>
      <c r="G116" s="1927">
        <v>35.0</v>
      </c>
      <c r="H116" s="243">
        <v>0.0</v>
      </c>
      <c r="I116" s="1801" t="s">
        <v>6941</v>
      </c>
      <c r="J116" s="243" t="s">
        <v>946</v>
      </c>
      <c r="K116" s="242" t="s">
        <v>4596</v>
      </c>
    </row>
    <row r="117">
      <c r="A117" s="1922" t="s">
        <v>5122</v>
      </c>
      <c r="B117" s="243" t="s">
        <v>6942</v>
      </c>
      <c r="C117" s="243" t="s">
        <v>6944</v>
      </c>
      <c r="D117" s="243">
        <v>3120.0</v>
      </c>
      <c r="E117" s="1799" t="s">
        <v>6945</v>
      </c>
      <c r="F117" s="1924" t="s">
        <v>6947</v>
      </c>
      <c r="G117" s="1927">
        <v>70.0</v>
      </c>
      <c r="H117" s="1927">
        <v>10.0</v>
      </c>
      <c r="I117" s="1801" t="s">
        <v>6941</v>
      </c>
      <c r="J117" s="243" t="s">
        <v>946</v>
      </c>
      <c r="K117" s="242" t="s">
        <v>4596</v>
      </c>
    </row>
    <row r="118">
      <c r="A118" s="1922" t="s">
        <v>5122</v>
      </c>
      <c r="B118" s="243" t="s">
        <v>1898</v>
      </c>
      <c r="C118" s="243" t="s">
        <v>6949</v>
      </c>
      <c r="D118" s="243">
        <v>2210.0</v>
      </c>
      <c r="E118" s="1799" t="s">
        <v>6950</v>
      </c>
      <c r="F118" s="1924" t="s">
        <v>6952</v>
      </c>
      <c r="G118" s="1927">
        <v>65.0</v>
      </c>
      <c r="H118" s="1927">
        <v>10.0</v>
      </c>
      <c r="I118" s="1801" t="s">
        <v>6941</v>
      </c>
      <c r="J118" s="243" t="s">
        <v>946</v>
      </c>
      <c r="K118" s="242" t="s">
        <v>4596</v>
      </c>
    </row>
    <row r="119">
      <c r="A119" s="1922" t="s">
        <v>5122</v>
      </c>
      <c r="B119" s="243" t="s">
        <v>6954</v>
      </c>
      <c r="C119" s="243" t="s">
        <v>6956</v>
      </c>
      <c r="D119" s="243">
        <v>2227.0</v>
      </c>
      <c r="E119" s="1799" t="s">
        <v>6957</v>
      </c>
      <c r="F119" s="1924" t="s">
        <v>6958</v>
      </c>
      <c r="G119" s="1926">
        <v>68.95</v>
      </c>
      <c r="H119" s="1927">
        <v>10.0</v>
      </c>
      <c r="I119" s="1801" t="s">
        <v>6941</v>
      </c>
      <c r="J119" s="243" t="s">
        <v>946</v>
      </c>
      <c r="K119" s="242" t="s">
        <v>4596</v>
      </c>
    </row>
    <row r="120">
      <c r="A120" s="1922" t="s">
        <v>5122</v>
      </c>
      <c r="B120" s="243" t="s">
        <v>1167</v>
      </c>
      <c r="C120" s="243" t="s">
        <v>6960</v>
      </c>
      <c r="D120" s="243">
        <v>2088.0</v>
      </c>
      <c r="E120" s="1799" t="s">
        <v>6963</v>
      </c>
      <c r="F120" s="1924" t="s">
        <v>6964</v>
      </c>
      <c r="G120" s="1926">
        <v>80.95</v>
      </c>
      <c r="H120" s="1927">
        <v>10.0</v>
      </c>
      <c r="I120" s="1801" t="s">
        <v>6941</v>
      </c>
      <c r="J120" s="243" t="s">
        <v>946</v>
      </c>
      <c r="K120" s="242" t="s">
        <v>4596</v>
      </c>
    </row>
    <row r="121">
      <c r="A121" s="1922" t="s">
        <v>5122</v>
      </c>
      <c r="B121" s="243" t="s">
        <v>6965</v>
      </c>
      <c r="C121" s="243" t="s">
        <v>1063</v>
      </c>
      <c r="D121" s="243" t="s">
        <v>1063</v>
      </c>
      <c r="E121" s="1799" t="s">
        <v>1063</v>
      </c>
      <c r="F121" s="1924" t="s">
        <v>6967</v>
      </c>
      <c r="G121" s="1927">
        <v>60.0</v>
      </c>
      <c r="H121" s="1927">
        <v>10.0</v>
      </c>
      <c r="I121" s="1801" t="s">
        <v>6941</v>
      </c>
      <c r="J121" s="243" t="s">
        <v>946</v>
      </c>
      <c r="K121" s="242" t="s">
        <v>4596</v>
      </c>
    </row>
    <row r="122">
      <c r="A122" s="1922" t="s">
        <v>5122</v>
      </c>
      <c r="B122" s="243" t="s">
        <v>6969</v>
      </c>
      <c r="C122" s="243" t="s">
        <v>6970</v>
      </c>
      <c r="D122" s="243">
        <v>2147.0</v>
      </c>
      <c r="E122" s="1799" t="s">
        <v>6971</v>
      </c>
      <c r="F122" s="1924" t="s">
        <v>6972</v>
      </c>
      <c r="G122" s="1927">
        <v>80.0</v>
      </c>
      <c r="H122" s="1927">
        <v>10.0</v>
      </c>
      <c r="I122" s="1801" t="s">
        <v>6941</v>
      </c>
      <c r="J122" s="243" t="s">
        <v>946</v>
      </c>
      <c r="K122" s="242" t="s">
        <v>4596</v>
      </c>
    </row>
    <row r="123">
      <c r="A123" s="1922" t="s">
        <v>5122</v>
      </c>
      <c r="B123" s="243" t="s">
        <v>71</v>
      </c>
      <c r="C123" s="243" t="s">
        <v>6973</v>
      </c>
      <c r="D123" s="243">
        <v>2012.0</v>
      </c>
      <c r="E123" s="1799" t="s">
        <v>6974</v>
      </c>
      <c r="F123" s="1924" t="s">
        <v>6975</v>
      </c>
      <c r="G123" s="1927">
        <v>105.0</v>
      </c>
      <c r="H123" s="1927">
        <v>20.0</v>
      </c>
      <c r="I123" s="1801" t="s">
        <v>6941</v>
      </c>
      <c r="J123" s="243" t="s">
        <v>946</v>
      </c>
      <c r="K123" s="242" t="s">
        <v>4596</v>
      </c>
    </row>
    <row r="124">
      <c r="A124" s="1922" t="s">
        <v>5122</v>
      </c>
      <c r="B124" s="243" t="s">
        <v>6976</v>
      </c>
      <c r="C124" s="243" t="s">
        <v>6977</v>
      </c>
      <c r="D124" s="243">
        <v>2041.0</v>
      </c>
      <c r="E124" s="1799" t="s">
        <v>6978</v>
      </c>
      <c r="F124" s="1924" t="s">
        <v>6979</v>
      </c>
      <c r="G124" s="1927">
        <v>105.0</v>
      </c>
      <c r="H124" s="1927">
        <v>20.0</v>
      </c>
      <c r="I124" s="1801" t="s">
        <v>6941</v>
      </c>
      <c r="J124" s="243" t="s">
        <v>946</v>
      </c>
      <c r="K124" s="242" t="s">
        <v>4596</v>
      </c>
    </row>
    <row r="125">
      <c r="A125" s="1922" t="s">
        <v>5122</v>
      </c>
      <c r="B125" s="243" t="s">
        <v>180</v>
      </c>
      <c r="C125" s="243" t="s">
        <v>6773</v>
      </c>
      <c r="D125" s="243">
        <v>2049.0</v>
      </c>
      <c r="E125" s="1799" t="s">
        <v>6980</v>
      </c>
      <c r="F125" s="1924" t="s">
        <v>6982</v>
      </c>
      <c r="G125" s="1928">
        <v>150.9</v>
      </c>
      <c r="H125" s="1927">
        <v>20.0</v>
      </c>
      <c r="I125" s="1801" t="s">
        <v>6941</v>
      </c>
      <c r="J125" s="243" t="s">
        <v>946</v>
      </c>
      <c r="K125" s="242" t="s">
        <v>4596</v>
      </c>
    </row>
    <row r="126">
      <c r="A126" s="1922" t="s">
        <v>5122</v>
      </c>
      <c r="B126" s="243" t="s">
        <v>6983</v>
      </c>
      <c r="C126" s="243" t="s">
        <v>6984</v>
      </c>
      <c r="D126" s="243">
        <v>5062.0</v>
      </c>
      <c r="E126" s="1799" t="s">
        <v>6985</v>
      </c>
      <c r="F126" s="1924" t="s">
        <v>6986</v>
      </c>
      <c r="G126" s="1927">
        <v>70.0</v>
      </c>
      <c r="H126" s="1927">
        <v>10.0</v>
      </c>
      <c r="I126" s="1801" t="s">
        <v>6987</v>
      </c>
      <c r="J126" s="243" t="s">
        <v>946</v>
      </c>
      <c r="K126" s="242" t="s">
        <v>6799</v>
      </c>
    </row>
    <row r="127">
      <c r="A127" s="1922" t="s">
        <v>5122</v>
      </c>
      <c r="B127" s="243" t="s">
        <v>6988</v>
      </c>
      <c r="C127" s="243" t="s">
        <v>6989</v>
      </c>
      <c r="D127" s="243">
        <v>3004.0</v>
      </c>
      <c r="E127" s="1799" t="s">
        <v>6990</v>
      </c>
      <c r="F127" s="1924" t="s">
        <v>6991</v>
      </c>
      <c r="G127" s="1927">
        <v>80.0</v>
      </c>
      <c r="H127" s="1927">
        <v>10.0</v>
      </c>
      <c r="I127" s="1801" t="s">
        <v>6987</v>
      </c>
      <c r="J127" s="243" t="s">
        <v>946</v>
      </c>
      <c r="K127" s="242" t="s">
        <v>6799</v>
      </c>
    </row>
    <row r="128">
      <c r="A128" s="1922" t="s">
        <v>5122</v>
      </c>
      <c r="B128" s="243" t="s">
        <v>6993</v>
      </c>
      <c r="C128" s="243" t="s">
        <v>6994</v>
      </c>
      <c r="D128" s="243">
        <v>2577.0</v>
      </c>
      <c r="E128" s="1799" t="s">
        <v>6995</v>
      </c>
      <c r="F128" s="1924" t="s">
        <v>6996</v>
      </c>
      <c r="G128" s="1927">
        <v>94.0</v>
      </c>
      <c r="H128" s="1927">
        <v>10.0</v>
      </c>
      <c r="I128" s="1801" t="s">
        <v>6987</v>
      </c>
      <c r="J128" s="243" t="s">
        <v>946</v>
      </c>
      <c r="K128" s="242" t="s">
        <v>1063</v>
      </c>
    </row>
    <row r="129">
      <c r="A129" s="1922" t="s">
        <v>5122</v>
      </c>
      <c r="B129" s="243" t="s">
        <v>6998</v>
      </c>
      <c r="C129" s="243" t="s">
        <v>6999</v>
      </c>
      <c r="D129" s="243">
        <v>3031.0</v>
      </c>
      <c r="E129" s="1799" t="s">
        <v>7000</v>
      </c>
      <c r="F129" s="1924" t="s">
        <v>7001</v>
      </c>
      <c r="G129" s="1927">
        <v>70.0</v>
      </c>
      <c r="H129" s="1927">
        <v>10.0</v>
      </c>
      <c r="I129" s="1801" t="s">
        <v>6987</v>
      </c>
      <c r="J129" s="243" t="s">
        <v>946</v>
      </c>
      <c r="K129" s="242" t="s">
        <v>1063</v>
      </c>
    </row>
    <row r="130">
      <c r="A130" s="1922" t="s">
        <v>5122</v>
      </c>
      <c r="B130" s="243" t="s">
        <v>7004</v>
      </c>
      <c r="C130" s="243" t="s">
        <v>7005</v>
      </c>
      <c r="D130" s="243">
        <v>2731.0</v>
      </c>
      <c r="E130" s="1799" t="s">
        <v>7006</v>
      </c>
      <c r="F130" s="1924" t="s">
        <v>7007</v>
      </c>
      <c r="G130" s="1927">
        <v>84.0</v>
      </c>
      <c r="H130" s="1927">
        <v>10.0</v>
      </c>
      <c r="I130" s="1801" t="s">
        <v>6987</v>
      </c>
      <c r="J130" s="243" t="s">
        <v>946</v>
      </c>
      <c r="K130" s="242" t="s">
        <v>1063</v>
      </c>
    </row>
    <row r="131">
      <c r="A131" s="1922" t="s">
        <v>5122</v>
      </c>
      <c r="B131" s="243" t="s">
        <v>7010</v>
      </c>
      <c r="C131" s="243" t="s">
        <v>7011</v>
      </c>
      <c r="D131" s="243">
        <v>5052.0</v>
      </c>
      <c r="E131" s="1799" t="s">
        <v>7012</v>
      </c>
      <c r="F131" s="1924" t="s">
        <v>7013</v>
      </c>
      <c r="G131" s="1927">
        <v>71.0</v>
      </c>
      <c r="H131" s="1927">
        <v>10.0</v>
      </c>
      <c r="I131" s="1801" t="s">
        <v>6987</v>
      </c>
      <c r="J131" s="243" t="s">
        <v>946</v>
      </c>
      <c r="K131" s="242" t="s">
        <v>7010</v>
      </c>
    </row>
    <row r="132">
      <c r="A132" s="1922" t="s">
        <v>5122</v>
      </c>
      <c r="B132" s="243" t="s">
        <v>7015</v>
      </c>
      <c r="C132" s="243" t="s">
        <v>7016</v>
      </c>
      <c r="D132" s="243">
        <v>5000.0</v>
      </c>
      <c r="E132" s="1799" t="s">
        <v>1063</v>
      </c>
      <c r="F132" s="1924" t="s">
        <v>7017</v>
      </c>
      <c r="G132" s="1928">
        <v>82.5</v>
      </c>
      <c r="H132" s="1927">
        <v>10.0</v>
      </c>
      <c r="I132" s="1801" t="s">
        <v>6987</v>
      </c>
      <c r="J132" s="243" t="s">
        <v>946</v>
      </c>
      <c r="K132" s="242" t="s">
        <v>1776</v>
      </c>
    </row>
    <row r="133">
      <c r="A133" s="1922" t="s">
        <v>5122</v>
      </c>
      <c r="B133" s="243" t="s">
        <v>1587</v>
      </c>
      <c r="C133" s="243" t="s">
        <v>7018</v>
      </c>
      <c r="D133" s="243">
        <v>3931.0</v>
      </c>
      <c r="E133" s="1799" t="s">
        <v>7019</v>
      </c>
      <c r="F133" s="1924" t="s">
        <v>7020</v>
      </c>
      <c r="G133" s="1928">
        <v>212.9</v>
      </c>
      <c r="H133" s="1927">
        <v>20.0</v>
      </c>
      <c r="I133" s="1801" t="s">
        <v>6987</v>
      </c>
      <c r="J133" s="243" t="s">
        <v>946</v>
      </c>
      <c r="K133" s="242" t="s">
        <v>6799</v>
      </c>
    </row>
    <row r="134">
      <c r="A134" s="1922" t="s">
        <v>5122</v>
      </c>
      <c r="B134" s="243" t="s">
        <v>1325</v>
      </c>
      <c r="C134" s="243" t="s">
        <v>7022</v>
      </c>
      <c r="D134" s="243">
        <v>5107.0</v>
      </c>
      <c r="E134" s="1799" t="s">
        <v>7024</v>
      </c>
      <c r="F134" s="1924" t="s">
        <v>7025</v>
      </c>
      <c r="G134" s="1927">
        <v>150.0</v>
      </c>
      <c r="H134" s="1927">
        <v>20.0</v>
      </c>
      <c r="I134" s="1801" t="s">
        <v>6987</v>
      </c>
      <c r="J134" s="243" t="s">
        <v>946</v>
      </c>
      <c r="K134" s="242" t="s">
        <v>7027</v>
      </c>
    </row>
    <row r="135">
      <c r="A135" s="1922" t="s">
        <v>5122</v>
      </c>
      <c r="B135" s="243" t="s">
        <v>7028</v>
      </c>
      <c r="C135" s="243" t="s">
        <v>7029</v>
      </c>
      <c r="D135" s="243">
        <v>3141.0</v>
      </c>
      <c r="E135" s="1799" t="s">
        <v>7030</v>
      </c>
      <c r="F135" s="1924" t="s">
        <v>7031</v>
      </c>
      <c r="G135" s="1926">
        <v>94.35</v>
      </c>
      <c r="H135" s="1927">
        <v>20.0</v>
      </c>
      <c r="I135" s="1801" t="s">
        <v>6987</v>
      </c>
      <c r="J135" s="243" t="s">
        <v>946</v>
      </c>
      <c r="K135" s="242" t="s">
        <v>1063</v>
      </c>
    </row>
    <row r="136">
      <c r="A136" s="1922" t="s">
        <v>5122</v>
      </c>
      <c r="B136" s="243" t="s">
        <v>7037</v>
      </c>
      <c r="C136" s="243" t="s">
        <v>7038</v>
      </c>
      <c r="D136" s="243">
        <v>4814.0</v>
      </c>
      <c r="E136" s="1799" t="s">
        <v>1063</v>
      </c>
      <c r="F136" s="1924" t="s">
        <v>7039</v>
      </c>
      <c r="G136" s="1927">
        <v>105.0</v>
      </c>
      <c r="H136" s="1927">
        <v>20.0</v>
      </c>
      <c r="I136" s="1801" t="s">
        <v>6987</v>
      </c>
      <c r="J136" s="243" t="s">
        <v>946</v>
      </c>
      <c r="K136" s="242" t="s">
        <v>1307</v>
      </c>
    </row>
    <row r="137">
      <c r="A137" s="1922" t="s">
        <v>5122</v>
      </c>
      <c r="B137" s="243" t="s">
        <v>2160</v>
      </c>
      <c r="C137" s="243" t="s">
        <v>7040</v>
      </c>
      <c r="D137" s="243">
        <v>3041.0</v>
      </c>
      <c r="E137" s="1799" t="s">
        <v>7042</v>
      </c>
      <c r="F137" s="1924" t="s">
        <v>7044</v>
      </c>
      <c r="G137" s="1927">
        <v>148.0</v>
      </c>
      <c r="H137" s="1927">
        <v>20.0</v>
      </c>
      <c r="I137" s="1801" t="s">
        <v>6987</v>
      </c>
      <c r="J137" s="243" t="s">
        <v>946</v>
      </c>
      <c r="K137" s="242" t="s">
        <v>1776</v>
      </c>
    </row>
    <row r="138">
      <c r="A138" s="1922" t="s">
        <v>5122</v>
      </c>
      <c r="B138" s="243" t="s">
        <v>7045</v>
      </c>
      <c r="C138" s="243" t="s">
        <v>7046</v>
      </c>
      <c r="D138" s="243">
        <v>5152.0</v>
      </c>
      <c r="E138" s="1799" t="s">
        <v>7047</v>
      </c>
      <c r="F138" s="1924" t="s">
        <v>7048</v>
      </c>
      <c r="G138" s="1927">
        <v>103.0</v>
      </c>
      <c r="H138" s="1927">
        <v>20.0</v>
      </c>
      <c r="I138" s="1801" t="s">
        <v>6987</v>
      </c>
      <c r="J138" s="243" t="s">
        <v>946</v>
      </c>
      <c r="K138" s="242" t="s">
        <v>1307</v>
      </c>
    </row>
    <row r="139">
      <c r="A139" s="1922" t="s">
        <v>5122</v>
      </c>
      <c r="B139" s="243" t="s">
        <v>7049</v>
      </c>
      <c r="C139" s="243" t="s">
        <v>7050</v>
      </c>
      <c r="D139" s="243">
        <v>4061.0</v>
      </c>
      <c r="E139" s="1799" t="s">
        <v>7051</v>
      </c>
      <c r="F139" s="1924" t="s">
        <v>7053</v>
      </c>
      <c r="G139" s="1926">
        <v>126.95</v>
      </c>
      <c r="H139" s="1927">
        <v>20.0</v>
      </c>
      <c r="I139" s="1801" t="s">
        <v>6987</v>
      </c>
      <c r="J139" s="243" t="s">
        <v>946</v>
      </c>
      <c r="K139" s="242" t="s">
        <v>7010</v>
      </c>
    </row>
    <row r="140">
      <c r="A140" s="1922" t="s">
        <v>5122</v>
      </c>
      <c r="B140" s="243" t="s">
        <v>7056</v>
      </c>
      <c r="C140" s="243" t="s">
        <v>7057</v>
      </c>
      <c r="D140" s="243">
        <v>6157.0</v>
      </c>
      <c r="E140" s="1799" t="s">
        <v>7058</v>
      </c>
      <c r="F140" s="1924" t="s">
        <v>7059</v>
      </c>
      <c r="G140" s="1926">
        <v>72.95</v>
      </c>
      <c r="H140" s="1927">
        <v>10.0</v>
      </c>
      <c r="I140" s="1801" t="s">
        <v>234</v>
      </c>
      <c r="J140" s="243" t="s">
        <v>946</v>
      </c>
    </row>
    <row r="141">
      <c r="A141" s="1922" t="s">
        <v>5122</v>
      </c>
      <c r="B141" s="243" t="s">
        <v>7064</v>
      </c>
      <c r="C141" s="243" t="s">
        <v>7065</v>
      </c>
      <c r="D141" s="243">
        <v>2031.0</v>
      </c>
      <c r="E141" s="1799" t="s">
        <v>7066</v>
      </c>
      <c r="F141" s="1924" t="s">
        <v>7067</v>
      </c>
      <c r="G141" s="1927">
        <v>98.0</v>
      </c>
      <c r="H141" s="1927">
        <v>10.0</v>
      </c>
      <c r="I141" s="1801" t="s">
        <v>234</v>
      </c>
      <c r="J141" s="243" t="s">
        <v>946</v>
      </c>
    </row>
    <row r="142">
      <c r="A142" s="1922" t="s">
        <v>5122</v>
      </c>
      <c r="B142" s="243" t="s">
        <v>7068</v>
      </c>
      <c r="C142" s="243" t="s">
        <v>7069</v>
      </c>
      <c r="D142" s="243">
        <v>2601.0</v>
      </c>
      <c r="E142" s="1799" t="s">
        <v>7071</v>
      </c>
      <c r="F142" s="1924" t="s">
        <v>7072</v>
      </c>
      <c r="G142" s="1927">
        <v>60.0</v>
      </c>
      <c r="H142" s="1927">
        <v>10.0</v>
      </c>
      <c r="I142" s="1801" t="s">
        <v>234</v>
      </c>
      <c r="J142" s="243" t="s">
        <v>946</v>
      </c>
    </row>
    <row r="143">
      <c r="A143" s="1922" t="s">
        <v>5122</v>
      </c>
      <c r="B143" s="243" t="s">
        <v>7073</v>
      </c>
      <c r="C143" s="243" t="s">
        <v>6977</v>
      </c>
      <c r="D143" s="243">
        <v>2754.0</v>
      </c>
      <c r="E143" s="1799" t="s">
        <v>7074</v>
      </c>
      <c r="F143" s="1924" t="s">
        <v>7075</v>
      </c>
      <c r="G143" s="1927">
        <v>62.0</v>
      </c>
      <c r="H143" s="1927">
        <v>10.0</v>
      </c>
      <c r="I143" s="1801" t="s">
        <v>234</v>
      </c>
      <c r="J143" s="243" t="s">
        <v>946</v>
      </c>
    </row>
    <row r="144">
      <c r="A144" s="1922" t="s">
        <v>5122</v>
      </c>
      <c r="B144" s="243" t="s">
        <v>7077</v>
      </c>
      <c r="C144" s="243" t="s">
        <v>6901</v>
      </c>
      <c r="D144" s="243">
        <v>2042.0</v>
      </c>
      <c r="E144" s="1799" t="s">
        <v>7080</v>
      </c>
      <c r="F144" s="1924" t="s">
        <v>7081</v>
      </c>
      <c r="G144" s="1926">
        <v>64.95</v>
      </c>
      <c r="H144" s="1927">
        <v>10.0</v>
      </c>
      <c r="I144" s="1801" t="s">
        <v>234</v>
      </c>
      <c r="J144" s="243" t="s">
        <v>946</v>
      </c>
    </row>
    <row r="145">
      <c r="A145" s="1922" t="s">
        <v>5122</v>
      </c>
      <c r="B145" s="243" t="s">
        <v>7082</v>
      </c>
      <c r="C145" s="243" t="s">
        <v>7084</v>
      </c>
      <c r="D145" s="243">
        <v>2154.0</v>
      </c>
      <c r="E145" s="1799" t="s">
        <v>7085</v>
      </c>
      <c r="F145" s="1924" t="s">
        <v>7086</v>
      </c>
      <c r="G145" s="1927">
        <v>75.0</v>
      </c>
      <c r="H145" s="1927">
        <v>10.0</v>
      </c>
      <c r="I145" s="1801" t="s">
        <v>234</v>
      </c>
      <c r="J145" s="243" t="s">
        <v>946</v>
      </c>
    </row>
    <row r="146">
      <c r="A146" s="1922" t="s">
        <v>5122</v>
      </c>
      <c r="B146" s="243" t="s">
        <v>7088</v>
      </c>
      <c r="C146" s="243" t="s">
        <v>7089</v>
      </c>
      <c r="D146" s="243">
        <v>2089.0</v>
      </c>
      <c r="E146" s="1799" t="s">
        <v>7091</v>
      </c>
      <c r="F146" s="1924" t="s">
        <v>7092</v>
      </c>
      <c r="G146" s="1926">
        <v>79.95</v>
      </c>
      <c r="H146" s="1927">
        <v>10.0</v>
      </c>
      <c r="I146" s="1801" t="s">
        <v>234</v>
      </c>
      <c r="J146" s="243" t="s">
        <v>946</v>
      </c>
    </row>
    <row r="147">
      <c r="A147" s="1922" t="s">
        <v>5122</v>
      </c>
      <c r="B147" s="243" t="s">
        <v>7093</v>
      </c>
      <c r="C147" s="243" t="s">
        <v>7094</v>
      </c>
      <c r="D147" s="243">
        <v>2158.0</v>
      </c>
      <c r="E147" s="1799" t="s">
        <v>7096</v>
      </c>
      <c r="F147" s="1924" t="s">
        <v>7097</v>
      </c>
      <c r="G147" s="1927">
        <v>67.0</v>
      </c>
      <c r="H147" s="1927">
        <v>10.0</v>
      </c>
      <c r="I147" s="1801" t="s">
        <v>234</v>
      </c>
      <c r="J147" s="243" t="s">
        <v>946</v>
      </c>
    </row>
    <row r="148">
      <c r="A148" s="1922" t="s">
        <v>5122</v>
      </c>
      <c r="B148" s="243" t="s">
        <v>1188</v>
      </c>
      <c r="C148" s="243" t="s">
        <v>7099</v>
      </c>
      <c r="D148" s="243">
        <v>2000.0</v>
      </c>
      <c r="E148" s="1799" t="s">
        <v>7100</v>
      </c>
      <c r="F148" s="1924" t="s">
        <v>7101</v>
      </c>
      <c r="G148" s="1928">
        <v>76.3</v>
      </c>
      <c r="H148" s="1927">
        <v>10.0</v>
      </c>
      <c r="I148" s="1801" t="s">
        <v>234</v>
      </c>
      <c r="J148" s="243" t="s">
        <v>946</v>
      </c>
    </row>
    <row r="149">
      <c r="A149" s="1922" t="s">
        <v>5122</v>
      </c>
      <c r="B149" s="243" t="s">
        <v>7103</v>
      </c>
      <c r="C149" s="243" t="s">
        <v>7104</v>
      </c>
      <c r="D149" s="243">
        <v>2067.0</v>
      </c>
      <c r="E149" s="1799" t="s">
        <v>7105</v>
      </c>
      <c r="F149" s="1924" t="s">
        <v>7106</v>
      </c>
      <c r="G149" s="1927">
        <v>74.0</v>
      </c>
      <c r="H149" s="1927">
        <v>10.0</v>
      </c>
      <c r="I149" s="1801" t="s">
        <v>234</v>
      </c>
      <c r="J149" s="243" t="s">
        <v>946</v>
      </c>
    </row>
    <row r="150">
      <c r="A150" s="1922" t="s">
        <v>5122</v>
      </c>
      <c r="B150" s="243" t="s">
        <v>7108</v>
      </c>
      <c r="C150" s="243" t="s">
        <v>7109</v>
      </c>
      <c r="D150" s="243">
        <v>2034.0</v>
      </c>
      <c r="E150" s="1799" t="s">
        <v>7110</v>
      </c>
      <c r="F150" s="1924" t="s">
        <v>7112</v>
      </c>
      <c r="G150" s="1926">
        <v>68.95</v>
      </c>
      <c r="H150" s="1927">
        <v>10.0</v>
      </c>
      <c r="I150" s="1801" t="s">
        <v>234</v>
      </c>
      <c r="J150" s="243" t="s">
        <v>946</v>
      </c>
    </row>
    <row r="151">
      <c r="A151" s="1922" t="s">
        <v>5122</v>
      </c>
      <c r="B151" s="243" t="s">
        <v>7114</v>
      </c>
      <c r="C151" s="243" t="s">
        <v>7115</v>
      </c>
      <c r="D151" s="243">
        <v>2559.0</v>
      </c>
      <c r="E151" s="1799" t="s">
        <v>7116</v>
      </c>
      <c r="F151" s="1924" t="s">
        <v>7117</v>
      </c>
      <c r="G151" s="1927">
        <v>70.0</v>
      </c>
      <c r="H151" s="1927">
        <v>10.0</v>
      </c>
      <c r="I151" s="1801" t="s">
        <v>234</v>
      </c>
      <c r="J151" s="243" t="s">
        <v>946</v>
      </c>
    </row>
    <row r="152">
      <c r="A152" s="1922" t="s">
        <v>5122</v>
      </c>
      <c r="B152" s="243" t="s">
        <v>7118</v>
      </c>
      <c r="C152" s="243" t="s">
        <v>7119</v>
      </c>
      <c r="D152" s="243" t="s">
        <v>6302</v>
      </c>
      <c r="E152" s="1799" t="s">
        <v>7120</v>
      </c>
      <c r="F152" s="1924" t="s">
        <v>7122</v>
      </c>
      <c r="G152" s="1927">
        <v>69.0</v>
      </c>
      <c r="H152" s="1927">
        <v>10.0</v>
      </c>
      <c r="I152" s="1801" t="s">
        <v>234</v>
      </c>
      <c r="J152" s="243" t="s">
        <v>946</v>
      </c>
      <c r="K152" s="242" t="s">
        <v>946</v>
      </c>
    </row>
    <row r="153">
      <c r="A153" s="1922" t="s">
        <v>5122</v>
      </c>
      <c r="B153" s="243" t="s">
        <v>7124</v>
      </c>
      <c r="C153" s="243" t="s">
        <v>7125</v>
      </c>
      <c r="D153" s="243">
        <v>2047.0</v>
      </c>
      <c r="E153" s="1799" t="s">
        <v>1063</v>
      </c>
      <c r="F153" s="1924" t="s">
        <v>7126</v>
      </c>
      <c r="G153" s="1926">
        <v>79.95</v>
      </c>
      <c r="H153" s="1927">
        <v>10.0</v>
      </c>
      <c r="I153" s="1801" t="s">
        <v>234</v>
      </c>
      <c r="J153" s="243" t="s">
        <v>946</v>
      </c>
    </row>
    <row r="154">
      <c r="A154" s="1922" t="s">
        <v>5122</v>
      </c>
      <c r="B154" s="243" t="s">
        <v>7128</v>
      </c>
      <c r="C154" s="243" t="s">
        <v>7129</v>
      </c>
      <c r="D154" s="243">
        <v>2260.0</v>
      </c>
      <c r="E154" s="1799" t="s">
        <v>7130</v>
      </c>
      <c r="F154" s="1924" t="s">
        <v>7131</v>
      </c>
      <c r="G154" s="1928">
        <v>73.8</v>
      </c>
      <c r="H154" s="1927">
        <v>10.0</v>
      </c>
      <c r="I154" s="1801" t="s">
        <v>234</v>
      </c>
      <c r="J154" s="243" t="s">
        <v>946</v>
      </c>
    </row>
    <row r="155">
      <c r="A155" s="1922" t="s">
        <v>5122</v>
      </c>
      <c r="B155" s="243" t="s">
        <v>7133</v>
      </c>
      <c r="C155" s="243" t="s">
        <v>7134</v>
      </c>
      <c r="D155" s="243">
        <v>2118.0</v>
      </c>
      <c r="E155" s="1799" t="s">
        <v>7135</v>
      </c>
      <c r="F155" s="1924" t="s">
        <v>7137</v>
      </c>
      <c r="G155" s="1927">
        <v>88.0</v>
      </c>
      <c r="H155" s="1927">
        <v>10.0</v>
      </c>
      <c r="I155" s="1801" t="s">
        <v>234</v>
      </c>
      <c r="J155" s="243" t="s">
        <v>946</v>
      </c>
    </row>
    <row r="156">
      <c r="A156" s="1922" t="s">
        <v>5122</v>
      </c>
      <c r="B156" s="243" t="s">
        <v>7138</v>
      </c>
      <c r="C156" s="243" t="s">
        <v>7139</v>
      </c>
      <c r="D156" s="243">
        <v>2007.0</v>
      </c>
      <c r="E156" s="1799" t="s">
        <v>7140</v>
      </c>
      <c r="F156" s="1924" t="s">
        <v>7141</v>
      </c>
      <c r="G156" s="1927">
        <v>60.0</v>
      </c>
      <c r="H156" s="1927">
        <v>10.0</v>
      </c>
      <c r="I156" s="1801" t="s">
        <v>234</v>
      </c>
      <c r="J156" s="243" t="s">
        <v>946</v>
      </c>
    </row>
    <row r="157">
      <c r="A157" s="1922" t="s">
        <v>5122</v>
      </c>
      <c r="B157" s="243" t="s">
        <v>6715</v>
      </c>
      <c r="C157" s="243" t="s">
        <v>6716</v>
      </c>
      <c r="D157" s="243">
        <v>2131.0</v>
      </c>
      <c r="E157" s="1799" t="s">
        <v>7144</v>
      </c>
      <c r="F157" s="1924" t="s">
        <v>7145</v>
      </c>
      <c r="G157" s="1927">
        <v>75.0</v>
      </c>
      <c r="H157" s="1927">
        <v>10.0</v>
      </c>
      <c r="I157" s="1801" t="s">
        <v>234</v>
      </c>
      <c r="J157" s="243" t="s">
        <v>946</v>
      </c>
    </row>
    <row r="158">
      <c r="A158" s="1922" t="s">
        <v>5122</v>
      </c>
      <c r="B158" s="243" t="s">
        <v>1924</v>
      </c>
      <c r="C158" s="243" t="s">
        <v>7149</v>
      </c>
      <c r="D158" s="243">
        <v>2050.0</v>
      </c>
      <c r="E158" s="1799" t="s">
        <v>7150</v>
      </c>
      <c r="F158" s="1924" t="s">
        <v>7152</v>
      </c>
      <c r="G158" s="1927">
        <v>94.0</v>
      </c>
      <c r="H158" s="1927">
        <v>10.0</v>
      </c>
      <c r="I158" s="1801" t="s">
        <v>234</v>
      </c>
      <c r="J158" s="243" t="s">
        <v>946</v>
      </c>
    </row>
    <row r="159">
      <c r="A159" s="1922" t="s">
        <v>5122</v>
      </c>
      <c r="B159" s="243" t="s">
        <v>7153</v>
      </c>
      <c r="C159" s="243" t="s">
        <v>7088</v>
      </c>
      <c r="D159" s="243">
        <v>2044.0</v>
      </c>
      <c r="E159" s="1799" t="s">
        <v>7155</v>
      </c>
      <c r="F159" s="1924" t="s">
        <v>7156</v>
      </c>
      <c r="G159" s="1927">
        <v>185.0</v>
      </c>
      <c r="H159" s="1927">
        <v>20.0</v>
      </c>
      <c r="I159" s="1801" t="s">
        <v>234</v>
      </c>
      <c r="J159" s="243" t="s">
        <v>946</v>
      </c>
    </row>
    <row r="160">
      <c r="A160" s="1922" t="s">
        <v>5122</v>
      </c>
      <c r="B160" s="243" t="s">
        <v>7158</v>
      </c>
      <c r="C160" s="243" t="s">
        <v>7159</v>
      </c>
      <c r="D160" s="243">
        <v>2037.0</v>
      </c>
      <c r="E160" s="1799" t="s">
        <v>7160</v>
      </c>
      <c r="F160" s="1924" t="s">
        <v>7161</v>
      </c>
      <c r="G160" s="1927">
        <v>169.0</v>
      </c>
      <c r="H160" s="1927">
        <v>20.0</v>
      </c>
      <c r="I160" s="1801" t="s">
        <v>234</v>
      </c>
      <c r="J160" s="243" t="s">
        <v>946</v>
      </c>
    </row>
    <row r="161">
      <c r="A161" s="1922" t="s">
        <v>5122</v>
      </c>
      <c r="B161" s="243" t="s">
        <v>7163</v>
      </c>
      <c r="C161" s="243" t="s">
        <v>7164</v>
      </c>
      <c r="D161" s="243">
        <v>2138.0</v>
      </c>
      <c r="E161" s="1799" t="s">
        <v>7165</v>
      </c>
      <c r="F161" s="1924" t="s">
        <v>7166</v>
      </c>
      <c r="G161" s="1927">
        <v>177.0</v>
      </c>
      <c r="H161" s="1927">
        <v>20.0</v>
      </c>
      <c r="I161" s="1801" t="s">
        <v>234</v>
      </c>
      <c r="J161" s="243" t="s">
        <v>946</v>
      </c>
    </row>
    <row r="162">
      <c r="A162" s="1922" t="s">
        <v>5122</v>
      </c>
      <c r="B162" s="243" t="s">
        <v>7167</v>
      </c>
      <c r="C162" s="243" t="s">
        <v>7168</v>
      </c>
      <c r="D162" s="243">
        <v>2016.0</v>
      </c>
      <c r="E162" s="1799" t="s">
        <v>7169</v>
      </c>
      <c r="F162" s="1924" t="s">
        <v>7170</v>
      </c>
      <c r="G162" s="1928">
        <v>110.8</v>
      </c>
      <c r="H162" s="1927">
        <v>20.0</v>
      </c>
      <c r="I162" s="1801" t="s">
        <v>234</v>
      </c>
      <c r="J162" s="243" t="s">
        <v>946</v>
      </c>
    </row>
    <row r="163">
      <c r="A163" s="1922" t="s">
        <v>5122</v>
      </c>
      <c r="B163" s="243" t="s">
        <v>7171</v>
      </c>
      <c r="C163" s="243" t="s">
        <v>7172</v>
      </c>
      <c r="D163" s="243">
        <v>2779.0</v>
      </c>
      <c r="E163" s="1799" t="s">
        <v>7173</v>
      </c>
      <c r="F163" s="1924" t="s">
        <v>7174</v>
      </c>
      <c r="G163" s="1927">
        <v>149.0</v>
      </c>
      <c r="H163" s="1927">
        <v>20.0</v>
      </c>
      <c r="I163" s="1801" t="s">
        <v>234</v>
      </c>
      <c r="J163" s="243" t="s">
        <v>946</v>
      </c>
    </row>
    <row r="164">
      <c r="A164" s="1922" t="s">
        <v>5122</v>
      </c>
      <c r="B164" s="243" t="s">
        <v>7128</v>
      </c>
      <c r="C164" s="243" t="s">
        <v>7163</v>
      </c>
      <c r="D164" s="243">
        <v>2232.0</v>
      </c>
      <c r="E164" s="1799" t="s">
        <v>7175</v>
      </c>
      <c r="F164" s="1924" t="s">
        <v>7176</v>
      </c>
      <c r="G164" s="1927">
        <v>105.0</v>
      </c>
      <c r="H164" s="1927">
        <v>20.0</v>
      </c>
      <c r="I164" s="1801" t="s">
        <v>234</v>
      </c>
      <c r="J164" s="243" t="s">
        <v>946</v>
      </c>
    </row>
    <row r="165">
      <c r="A165" s="1922" t="s">
        <v>5122</v>
      </c>
      <c r="B165" s="243" t="s">
        <v>7180</v>
      </c>
      <c r="C165" s="243" t="s">
        <v>7181</v>
      </c>
      <c r="D165" s="243">
        <v>2068.0</v>
      </c>
      <c r="E165" s="1799" t="s">
        <v>7182</v>
      </c>
      <c r="F165" s="1924" t="s">
        <v>7183</v>
      </c>
      <c r="G165" s="1927">
        <v>105.0</v>
      </c>
      <c r="H165" s="1927">
        <v>20.0</v>
      </c>
      <c r="I165" s="1801" t="s">
        <v>234</v>
      </c>
      <c r="J165" s="243" t="s">
        <v>946</v>
      </c>
    </row>
    <row r="166">
      <c r="A166" s="1922" t="s">
        <v>5122</v>
      </c>
      <c r="B166" s="243" t="s">
        <v>7184</v>
      </c>
      <c r="C166" s="243" t="s">
        <v>7185</v>
      </c>
      <c r="D166" s="243">
        <v>2046.0</v>
      </c>
      <c r="E166" s="1799" t="s">
        <v>7186</v>
      </c>
      <c r="F166" s="1924" t="s">
        <v>7188</v>
      </c>
      <c r="G166" s="1928">
        <v>108.9</v>
      </c>
      <c r="H166" s="1927">
        <v>20.0</v>
      </c>
      <c r="I166" s="1801" t="s">
        <v>234</v>
      </c>
      <c r="J166" s="243" t="s">
        <v>946</v>
      </c>
    </row>
    <row r="167">
      <c r="A167" s="1922" t="s">
        <v>5122</v>
      </c>
      <c r="B167" s="243" t="s">
        <v>7190</v>
      </c>
      <c r="C167" s="243" t="s">
        <v>7191</v>
      </c>
      <c r="D167" s="243">
        <v>2089.0</v>
      </c>
      <c r="E167" s="1799" t="s">
        <v>7192</v>
      </c>
      <c r="F167" s="1924" t="s">
        <v>7193</v>
      </c>
      <c r="G167" s="1928">
        <v>107.4</v>
      </c>
      <c r="H167" s="1927">
        <v>20.0</v>
      </c>
      <c r="I167" s="1801" t="s">
        <v>234</v>
      </c>
      <c r="J167" s="243" t="s">
        <v>946</v>
      </c>
    </row>
    <row r="168">
      <c r="A168" s="1922" t="s">
        <v>5122</v>
      </c>
      <c r="B168" s="243" t="s">
        <v>1164</v>
      </c>
      <c r="C168" s="243" t="s">
        <v>6716</v>
      </c>
      <c r="D168" s="243">
        <v>2131.0</v>
      </c>
      <c r="E168" s="1799" t="s">
        <v>7195</v>
      </c>
      <c r="F168" s="1924" t="s">
        <v>7196</v>
      </c>
      <c r="G168" s="1927">
        <v>110.0</v>
      </c>
      <c r="H168" s="1927">
        <v>20.0</v>
      </c>
      <c r="I168" s="1801" t="s">
        <v>234</v>
      </c>
      <c r="J168" s="243" t="s">
        <v>946</v>
      </c>
    </row>
    <row r="169">
      <c r="A169" s="1922" t="s">
        <v>5122</v>
      </c>
      <c r="B169" s="243" t="s">
        <v>7200</v>
      </c>
      <c r="C169" s="243" t="s">
        <v>7201</v>
      </c>
      <c r="D169" s="243">
        <v>2031.0</v>
      </c>
      <c r="E169" s="1799" t="s">
        <v>7202</v>
      </c>
      <c r="F169" s="1924" t="s">
        <v>7203</v>
      </c>
      <c r="G169" s="1927">
        <v>100.0</v>
      </c>
      <c r="H169" s="1927">
        <v>20.0</v>
      </c>
      <c r="I169" s="1801" t="s">
        <v>234</v>
      </c>
      <c r="J169" s="243" t="s">
        <v>946</v>
      </c>
    </row>
    <row r="170">
      <c r="A170" s="1922" t="s">
        <v>5122</v>
      </c>
      <c r="B170" s="243" t="s">
        <v>7204</v>
      </c>
      <c r="C170" s="243" t="s">
        <v>7205</v>
      </c>
      <c r="D170" s="243">
        <v>2037.0</v>
      </c>
      <c r="E170" s="1799" t="s">
        <v>7206</v>
      </c>
      <c r="F170" s="1924" t="s">
        <v>7207</v>
      </c>
      <c r="G170" s="1927">
        <v>165.0</v>
      </c>
      <c r="H170" s="1927">
        <v>20.0</v>
      </c>
      <c r="I170" s="1801" t="s">
        <v>234</v>
      </c>
      <c r="J170" s="243" t="s">
        <v>946</v>
      </c>
    </row>
    <row r="171">
      <c r="A171" s="1922" t="s">
        <v>5122</v>
      </c>
      <c r="B171" s="243" t="s">
        <v>7088</v>
      </c>
      <c r="C171" s="243" t="s">
        <v>7209</v>
      </c>
      <c r="D171" s="243">
        <v>2204.0</v>
      </c>
      <c r="E171" s="1799" t="s">
        <v>7210</v>
      </c>
      <c r="F171" s="1924" t="s">
        <v>7211</v>
      </c>
      <c r="G171" s="1927">
        <v>174.0</v>
      </c>
      <c r="H171" s="1927">
        <v>20.0</v>
      </c>
      <c r="I171" s="1801" t="s">
        <v>234</v>
      </c>
      <c r="J171" s="243" t="s">
        <v>946</v>
      </c>
    </row>
    <row r="172">
      <c r="A172" s="1922" t="s">
        <v>5122</v>
      </c>
      <c r="B172" s="243" t="s">
        <v>7212</v>
      </c>
      <c r="C172" s="243" t="s">
        <v>7213</v>
      </c>
      <c r="D172" s="243">
        <v>2480.0</v>
      </c>
      <c r="E172" s="1799" t="s">
        <v>7215</v>
      </c>
      <c r="F172" s="1924" t="s">
        <v>7216</v>
      </c>
      <c r="G172" s="1927">
        <v>153.0</v>
      </c>
      <c r="H172" s="1927">
        <v>20.0</v>
      </c>
      <c r="I172" s="1801" t="s">
        <v>234</v>
      </c>
      <c r="J172" s="243" t="s">
        <v>946</v>
      </c>
    </row>
    <row r="173">
      <c r="A173" s="1922" t="s">
        <v>5122</v>
      </c>
      <c r="B173" s="243" t="s">
        <v>7219</v>
      </c>
      <c r="C173" s="243" t="s">
        <v>7220</v>
      </c>
      <c r="D173" s="243">
        <v>2010.0</v>
      </c>
      <c r="E173" s="1799" t="s">
        <v>7221</v>
      </c>
      <c r="F173" s="1924" t="s">
        <v>7224</v>
      </c>
      <c r="G173" s="1927">
        <v>167.0</v>
      </c>
      <c r="H173" s="1927">
        <v>20.0</v>
      </c>
      <c r="I173" s="1801" t="s">
        <v>234</v>
      </c>
      <c r="J173" s="243" t="s">
        <v>946</v>
      </c>
    </row>
    <row r="174">
      <c r="A174" s="1922" t="s">
        <v>5122</v>
      </c>
      <c r="B174" s="243" t="s">
        <v>7227</v>
      </c>
      <c r="C174" s="243" t="s">
        <v>7228</v>
      </c>
      <c r="D174" s="243">
        <v>2090.0</v>
      </c>
      <c r="E174" s="1799" t="s">
        <v>7229</v>
      </c>
      <c r="F174" s="1924" t="s">
        <v>7230</v>
      </c>
      <c r="G174" s="1928">
        <v>107.8</v>
      </c>
      <c r="H174" s="1927">
        <v>20.0</v>
      </c>
      <c r="I174" s="1801" t="s">
        <v>234</v>
      </c>
      <c r="J174" s="243" t="s">
        <v>946</v>
      </c>
    </row>
    <row r="175">
      <c r="A175" s="1922" t="s">
        <v>5122</v>
      </c>
      <c r="B175" s="243" t="s">
        <v>7233</v>
      </c>
      <c r="C175" s="243" t="s">
        <v>7234</v>
      </c>
      <c r="D175" s="243">
        <v>4101.0</v>
      </c>
      <c r="E175" s="1799" t="s">
        <v>7235</v>
      </c>
      <c r="F175" s="1924" t="s">
        <v>7236</v>
      </c>
      <c r="G175" s="1927">
        <v>199.0</v>
      </c>
      <c r="H175" s="1927">
        <v>20.0</v>
      </c>
      <c r="I175" s="1801" t="s">
        <v>234</v>
      </c>
      <c r="J175" s="243" t="s">
        <v>946</v>
      </c>
    </row>
    <row r="176">
      <c r="A176" s="1922" t="s">
        <v>5122</v>
      </c>
      <c r="B176" s="243" t="s">
        <v>7238</v>
      </c>
      <c r="C176" s="243" t="s">
        <v>7239</v>
      </c>
      <c r="D176" s="243">
        <v>2042.0</v>
      </c>
      <c r="E176" s="1799" t="s">
        <v>7240</v>
      </c>
      <c r="F176" s="1924" t="s">
        <v>7241</v>
      </c>
      <c r="G176" s="1927">
        <v>200.0</v>
      </c>
      <c r="H176" s="1927">
        <v>20.0</v>
      </c>
      <c r="I176" s="1801" t="s">
        <v>234</v>
      </c>
      <c r="J176" s="243" t="s">
        <v>946</v>
      </c>
      <c r="K176" s="242" t="s">
        <v>946</v>
      </c>
    </row>
    <row r="177">
      <c r="A177" s="1922" t="s">
        <v>5122</v>
      </c>
      <c r="B177" s="243" t="s">
        <v>7184</v>
      </c>
      <c r="C177" s="243" t="s">
        <v>7243</v>
      </c>
      <c r="D177" s="243">
        <v>2031.0</v>
      </c>
      <c r="E177" s="1799" t="s">
        <v>7246</v>
      </c>
      <c r="F177" s="1924" t="s">
        <v>7247</v>
      </c>
      <c r="G177" s="1927">
        <v>115.0</v>
      </c>
      <c r="H177" s="1927">
        <v>20.0</v>
      </c>
      <c r="I177" s="1801" t="s">
        <v>234</v>
      </c>
      <c r="J177" s="243" t="s">
        <v>946</v>
      </c>
      <c r="K177" s="242" t="s">
        <v>946</v>
      </c>
    </row>
    <row r="178">
      <c r="A178" s="1922" t="s">
        <v>5122</v>
      </c>
      <c r="B178" s="243" t="s">
        <v>7249</v>
      </c>
      <c r="C178" s="243" t="s">
        <v>7250</v>
      </c>
      <c r="D178" s="243">
        <v>2148.0</v>
      </c>
      <c r="E178" s="1799" t="s">
        <v>7252</v>
      </c>
      <c r="F178" s="1924" t="s">
        <v>7253</v>
      </c>
      <c r="G178" s="1927">
        <v>105.0</v>
      </c>
      <c r="H178" s="1927">
        <v>20.0</v>
      </c>
      <c r="I178" s="1801" t="s">
        <v>234</v>
      </c>
      <c r="J178" s="243" t="s">
        <v>946</v>
      </c>
      <c r="K178" s="242" t="s">
        <v>946</v>
      </c>
    </row>
    <row r="179">
      <c r="A179" s="1922" t="s">
        <v>5122</v>
      </c>
      <c r="B179" s="243" t="s">
        <v>1373</v>
      </c>
      <c r="C179" s="243" t="s">
        <v>7256</v>
      </c>
      <c r="D179" s="243">
        <v>6066.0</v>
      </c>
      <c r="E179" s="1799" t="s">
        <v>7257</v>
      </c>
      <c r="F179" s="1924" t="s">
        <v>7258</v>
      </c>
      <c r="G179" s="1928">
        <v>132.5</v>
      </c>
      <c r="H179" s="1927">
        <v>20.0</v>
      </c>
      <c r="I179" s="1801" t="s">
        <v>234</v>
      </c>
      <c r="J179" s="243" t="s">
        <v>946</v>
      </c>
      <c r="K179" s="242" t="s">
        <v>946</v>
      </c>
    </row>
    <row r="180">
      <c r="A180" s="1922" t="s">
        <v>5122</v>
      </c>
      <c r="B180" s="243" t="s">
        <v>7261</v>
      </c>
      <c r="C180" s="243" t="s">
        <v>7262</v>
      </c>
      <c r="D180" s="243">
        <v>2008.0</v>
      </c>
      <c r="E180" s="1799" t="s">
        <v>7264</v>
      </c>
      <c r="F180" s="1924" t="s">
        <v>7266</v>
      </c>
      <c r="G180" s="1926">
        <v>164.95</v>
      </c>
      <c r="H180" s="1927">
        <v>20.0</v>
      </c>
      <c r="I180" s="1801" t="s">
        <v>234</v>
      </c>
      <c r="J180" s="243" t="s">
        <v>946</v>
      </c>
      <c r="K180" s="242" t="s">
        <v>946</v>
      </c>
    </row>
    <row r="181">
      <c r="A181" s="1922" t="s">
        <v>5122</v>
      </c>
      <c r="B181" s="243" t="s">
        <v>1978</v>
      </c>
      <c r="C181" s="243" t="s">
        <v>7271</v>
      </c>
      <c r="D181" s="243">
        <v>2315.0</v>
      </c>
      <c r="E181" s="1799" t="s">
        <v>1063</v>
      </c>
      <c r="F181" s="1924" t="s">
        <v>7273</v>
      </c>
      <c r="G181" s="1927">
        <v>204.0</v>
      </c>
      <c r="H181" s="1927">
        <v>20.0</v>
      </c>
      <c r="I181" s="1801" t="s">
        <v>234</v>
      </c>
      <c r="J181" s="243" t="s">
        <v>946</v>
      </c>
      <c r="K181" s="242" t="s">
        <v>946</v>
      </c>
    </row>
    <row r="182">
      <c r="A182" s="1922" t="s">
        <v>5122</v>
      </c>
      <c r="B182" s="243" t="s">
        <v>7277</v>
      </c>
      <c r="C182" s="243" t="s">
        <v>7278</v>
      </c>
      <c r="D182" s="243">
        <v>4101.0</v>
      </c>
      <c r="E182" s="1799" t="s">
        <v>7279</v>
      </c>
      <c r="F182" s="1924" t="s">
        <v>7280</v>
      </c>
      <c r="G182" s="1928">
        <v>234.2</v>
      </c>
      <c r="H182" s="1927">
        <v>20.0</v>
      </c>
      <c r="I182" s="1801" t="s">
        <v>234</v>
      </c>
      <c r="J182" s="243" t="s">
        <v>946</v>
      </c>
      <c r="K182" s="242" t="s">
        <v>946</v>
      </c>
    </row>
    <row r="183">
      <c r="A183" s="1922" t="s">
        <v>5122</v>
      </c>
      <c r="B183" s="243" t="s">
        <v>1853</v>
      </c>
      <c r="C183" s="243" t="s">
        <v>7283</v>
      </c>
      <c r="D183" s="243">
        <v>2112.0</v>
      </c>
      <c r="E183" s="1799" t="s">
        <v>7285</v>
      </c>
      <c r="F183" s="1924" t="s">
        <v>7286</v>
      </c>
      <c r="G183" s="1926">
        <v>254.85</v>
      </c>
      <c r="H183" s="1927">
        <v>20.0</v>
      </c>
      <c r="I183" s="1801" t="s">
        <v>234</v>
      </c>
      <c r="J183" s="243" t="s">
        <v>946</v>
      </c>
    </row>
    <row r="184">
      <c r="A184" s="1922" t="s">
        <v>5122</v>
      </c>
      <c r="B184" s="243" t="s">
        <v>7077</v>
      </c>
      <c r="C184" s="243" t="s">
        <v>7289</v>
      </c>
      <c r="D184" s="243">
        <v>6153.0</v>
      </c>
      <c r="E184" s="1799" t="s">
        <v>7290</v>
      </c>
      <c r="F184" s="1924" t="s">
        <v>7291</v>
      </c>
      <c r="G184" s="1926">
        <v>372.75</v>
      </c>
      <c r="H184" s="1927">
        <v>20.0</v>
      </c>
      <c r="I184" s="1801" t="s">
        <v>234</v>
      </c>
      <c r="J184" s="243" t="s">
        <v>946</v>
      </c>
    </row>
    <row r="185">
      <c r="A185" s="1922" t="s">
        <v>5122</v>
      </c>
      <c r="B185" s="243" t="s">
        <v>7293</v>
      </c>
      <c r="C185" s="243" t="s">
        <v>7295</v>
      </c>
      <c r="D185" s="243">
        <v>2162.0</v>
      </c>
      <c r="E185" s="1799" t="s">
        <v>7296</v>
      </c>
      <c r="F185" s="1924" t="s">
        <v>7297</v>
      </c>
      <c r="G185" s="1927">
        <v>0.0</v>
      </c>
      <c r="H185" s="1927">
        <v>0.0</v>
      </c>
      <c r="I185" s="1801" t="s">
        <v>234</v>
      </c>
      <c r="J185" s="243" t="s">
        <v>946</v>
      </c>
      <c r="K185" s="242" t="s">
        <v>7300</v>
      </c>
    </row>
    <row r="186">
      <c r="A186" s="1922" t="s">
        <v>5122</v>
      </c>
      <c r="B186" s="243" t="s">
        <v>7301</v>
      </c>
      <c r="C186" s="243" t="s">
        <v>7302</v>
      </c>
      <c r="D186" s="243">
        <v>2602.0</v>
      </c>
      <c r="E186" s="1799" t="s">
        <v>7304</v>
      </c>
      <c r="F186" s="1924" t="s">
        <v>7305</v>
      </c>
      <c r="G186" s="1927">
        <v>0.0</v>
      </c>
      <c r="H186" s="1927">
        <v>0.0</v>
      </c>
      <c r="I186" s="1801" t="s">
        <v>234</v>
      </c>
      <c r="J186" s="243" t="s">
        <v>946</v>
      </c>
      <c r="K186" s="242" t="s">
        <v>7300</v>
      </c>
    </row>
    <row r="187">
      <c r="A187" s="1922" t="s">
        <v>5122</v>
      </c>
      <c r="B187" s="243" t="s">
        <v>7308</v>
      </c>
      <c r="C187" s="243" t="s">
        <v>7309</v>
      </c>
      <c r="D187" s="243">
        <v>2042.0</v>
      </c>
      <c r="E187" s="1799" t="s">
        <v>7310</v>
      </c>
      <c r="F187" s="1924" t="s">
        <v>7311</v>
      </c>
      <c r="G187" s="1927">
        <v>0.0</v>
      </c>
      <c r="H187" s="1927">
        <v>0.0</v>
      </c>
      <c r="I187" s="1801" t="s">
        <v>234</v>
      </c>
      <c r="J187" s="243" t="s">
        <v>946</v>
      </c>
      <c r="K187" s="242" t="s">
        <v>7300</v>
      </c>
    </row>
    <row r="188">
      <c r="A188" s="1922" t="s">
        <v>5122</v>
      </c>
      <c r="B188" s="243" t="s">
        <v>1408</v>
      </c>
      <c r="C188" s="243" t="s">
        <v>7314</v>
      </c>
      <c r="D188" s="243">
        <v>3182.0</v>
      </c>
      <c r="E188" s="1799" t="s">
        <v>7315</v>
      </c>
      <c r="F188" s="1924" t="s">
        <v>7316</v>
      </c>
      <c r="G188" s="1927">
        <v>210.0</v>
      </c>
      <c r="H188" s="1927">
        <v>20.0</v>
      </c>
      <c r="I188" s="1801" t="s">
        <v>7317</v>
      </c>
      <c r="J188" s="243" t="s">
        <v>946</v>
      </c>
      <c r="K188" s="242" t="s">
        <v>7318</v>
      </c>
    </row>
    <row r="189">
      <c r="A189" s="1922" t="s">
        <v>5122</v>
      </c>
      <c r="B189" s="243" t="s">
        <v>7320</v>
      </c>
      <c r="C189" s="243" t="s">
        <v>7322</v>
      </c>
      <c r="D189" s="243">
        <v>2093.0</v>
      </c>
      <c r="E189" s="1799" t="s">
        <v>7324</v>
      </c>
      <c r="F189" s="1924" t="s">
        <v>7325</v>
      </c>
      <c r="G189" s="1927">
        <v>230.0</v>
      </c>
      <c r="H189" s="1927">
        <v>20.0</v>
      </c>
      <c r="I189" s="1801" t="s">
        <v>7317</v>
      </c>
      <c r="J189" s="243" t="s">
        <v>946</v>
      </c>
      <c r="K189" s="242" t="s">
        <v>7318</v>
      </c>
    </row>
    <row r="190">
      <c r="A190" s="1798">
        <v>41399.0</v>
      </c>
      <c r="B190" s="243" t="s">
        <v>7004</v>
      </c>
      <c r="C190" s="243" t="s">
        <v>7328</v>
      </c>
      <c r="D190" s="243">
        <v>2042.0</v>
      </c>
      <c r="E190" s="1799" t="s">
        <v>7329</v>
      </c>
      <c r="F190" s="1924" t="s">
        <v>7330</v>
      </c>
      <c r="G190" s="1928">
        <v>105.3</v>
      </c>
      <c r="H190" s="1927">
        <v>20.0</v>
      </c>
      <c r="I190" s="1801" t="s">
        <v>234</v>
      </c>
      <c r="J190" s="243" t="s">
        <v>4579</v>
      </c>
    </row>
    <row r="191">
      <c r="A191" s="1949"/>
      <c r="B191" s="241"/>
      <c r="C191" s="241"/>
      <c r="D191" s="241"/>
      <c r="E191" s="1950"/>
      <c r="F191" s="1951"/>
      <c r="G191" s="241"/>
      <c r="H191" s="241"/>
      <c r="I191" s="1952"/>
      <c r="J191" s="241"/>
    </row>
    <row r="192">
      <c r="A192" s="1949"/>
      <c r="B192" s="241"/>
      <c r="C192" s="241"/>
      <c r="D192" s="241"/>
      <c r="E192" s="1950"/>
      <c r="F192" s="1951"/>
      <c r="G192" s="241"/>
      <c r="H192" s="241"/>
      <c r="I192" s="1952"/>
      <c r="J192" s="241"/>
    </row>
  </sheetData>
  <drawing r:id="rId1"/>
</worksheet>
</file>